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k\diafora\byzantine_music\scala\"/>
    </mc:Choice>
  </mc:AlternateContent>
  <xr:revisionPtr revIDLastSave="0" documentId="8_{C6E8ED42-FC9A-43C7-B66B-D513848D48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  <sheet name="Sheet1" sheetId="2" r:id="rId2"/>
    <sheet name="Sheet2" sheetId="3" r:id="rId3"/>
    <sheet name="Neos Isokrati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9" i="4" l="1"/>
  <c r="V19" i="4"/>
  <c r="S19" i="4"/>
  <c r="Q18" i="4" s="1"/>
  <c r="P19" i="4"/>
  <c r="N17" i="4" s="1"/>
  <c r="M19" i="4"/>
  <c r="J19" i="4"/>
  <c r="W18" i="4"/>
  <c r="T18" i="4"/>
  <c r="K18" i="4"/>
  <c r="H18" i="4"/>
  <c r="E18" i="4"/>
  <c r="W17" i="4"/>
  <c r="T17" i="4"/>
  <c r="Q17" i="4"/>
  <c r="K17" i="4"/>
  <c r="H17" i="4"/>
  <c r="E17" i="4"/>
  <c r="W16" i="4"/>
  <c r="T16" i="4"/>
  <c r="Q16" i="4"/>
  <c r="N16" i="4"/>
  <c r="K16" i="4"/>
  <c r="H16" i="4"/>
  <c r="E16" i="4"/>
  <c r="W15" i="4"/>
  <c r="T15" i="4"/>
  <c r="N15" i="4"/>
  <c r="K15" i="4"/>
  <c r="H15" i="4"/>
  <c r="E15" i="4"/>
  <c r="W14" i="4"/>
  <c r="T14" i="4"/>
  <c r="K14" i="4"/>
  <c r="H14" i="4"/>
  <c r="E14" i="4"/>
  <c r="W13" i="4"/>
  <c r="T13" i="4"/>
  <c r="Q13" i="4"/>
  <c r="K13" i="4"/>
  <c r="H13" i="4"/>
  <c r="E13" i="4"/>
  <c r="W12" i="4"/>
  <c r="T12" i="4"/>
  <c r="Q12" i="4"/>
  <c r="N12" i="4"/>
  <c r="K12" i="4"/>
  <c r="H12" i="4"/>
  <c r="E12" i="4"/>
  <c r="W11" i="4"/>
  <c r="T11" i="4"/>
  <c r="N11" i="4"/>
  <c r="K11" i="4"/>
  <c r="H11" i="4"/>
  <c r="E11" i="4"/>
  <c r="W10" i="4"/>
  <c r="T10" i="4"/>
  <c r="K10" i="4"/>
  <c r="H10" i="4"/>
  <c r="E10" i="4"/>
  <c r="W9" i="4"/>
  <c r="T9" i="4"/>
  <c r="Q9" i="4"/>
  <c r="K9" i="4"/>
  <c r="H9" i="4"/>
  <c r="E9" i="4"/>
  <c r="W8" i="4"/>
  <c r="T8" i="4"/>
  <c r="Q8" i="4"/>
  <c r="N8" i="4"/>
  <c r="K8" i="4"/>
  <c r="H8" i="4"/>
  <c r="E8" i="4"/>
  <c r="W7" i="4"/>
  <c r="T7" i="4"/>
  <c r="N7" i="4"/>
  <c r="K7" i="4"/>
  <c r="H7" i="4"/>
  <c r="E7" i="4"/>
  <c r="W6" i="4"/>
  <c r="T6" i="4"/>
  <c r="K6" i="4"/>
  <c r="H6" i="4"/>
  <c r="E6" i="4"/>
  <c r="W5" i="4"/>
  <c r="T5" i="4"/>
  <c r="Q5" i="4"/>
  <c r="K5" i="4"/>
  <c r="H5" i="4"/>
  <c r="E5" i="4"/>
  <c r="W4" i="4"/>
  <c r="T4" i="4"/>
  <c r="Q4" i="4"/>
  <c r="N4" i="4"/>
  <c r="K4" i="4"/>
  <c r="H4" i="4"/>
  <c r="E4" i="4"/>
  <c r="W3" i="4"/>
  <c r="T3" i="4"/>
  <c r="N3" i="4"/>
  <c r="K3" i="4"/>
  <c r="H3" i="4"/>
  <c r="E3" i="4"/>
  <c r="I30" i="3"/>
  <c r="H30" i="3"/>
  <c r="G30" i="3"/>
  <c r="F30" i="3"/>
  <c r="E30" i="3"/>
  <c r="D30" i="3"/>
  <c r="J30" i="3" s="1"/>
  <c r="K30" i="3" s="1"/>
  <c r="E25" i="3"/>
  <c r="E24" i="3"/>
  <c r="E23" i="3"/>
  <c r="E22" i="3"/>
  <c r="E21" i="3"/>
  <c r="E20" i="3"/>
  <c r="E19" i="3"/>
  <c r="E18" i="3"/>
  <c r="E17" i="3"/>
  <c r="E16" i="3"/>
  <c r="E15" i="3"/>
  <c r="J12" i="3"/>
  <c r="I12" i="3"/>
  <c r="J11" i="3"/>
  <c r="I11" i="3"/>
  <c r="F11" i="3"/>
  <c r="E11" i="3"/>
  <c r="J10" i="3"/>
  <c r="I10" i="3"/>
  <c r="F10" i="3"/>
  <c r="E10" i="3"/>
  <c r="J9" i="3"/>
  <c r="I9" i="3"/>
  <c r="F9" i="3"/>
  <c r="E9" i="3"/>
  <c r="J8" i="3"/>
  <c r="I8" i="3"/>
  <c r="F8" i="3"/>
  <c r="E8" i="3"/>
  <c r="J7" i="3"/>
  <c r="I7" i="3"/>
  <c r="F7" i="3"/>
  <c r="E7" i="3"/>
  <c r="J6" i="3"/>
  <c r="I6" i="3"/>
  <c r="F6" i="3"/>
  <c r="E6" i="3"/>
  <c r="J5" i="3"/>
  <c r="I5" i="3"/>
  <c r="F5" i="3"/>
  <c r="E5" i="3"/>
  <c r="J4" i="3"/>
  <c r="I4" i="3"/>
  <c r="F4" i="3"/>
  <c r="E4" i="3"/>
  <c r="J3" i="3"/>
  <c r="I3" i="3"/>
  <c r="F3" i="3"/>
  <c r="E3" i="3"/>
  <c r="A34" i="2"/>
  <c r="A33" i="2"/>
  <c r="A32" i="2"/>
  <c r="A31" i="2"/>
  <c r="A30" i="2"/>
  <c r="C29" i="2"/>
  <c r="A29" i="2"/>
  <c r="F29" i="2" s="1"/>
  <c r="C28" i="2"/>
  <c r="A28" i="2"/>
  <c r="F28" i="2" s="1"/>
  <c r="C27" i="2"/>
  <c r="A27" i="2"/>
  <c r="F27" i="2" s="1"/>
  <c r="C26" i="2"/>
  <c r="A26" i="2"/>
  <c r="F26" i="2" s="1"/>
  <c r="C25" i="2"/>
  <c r="A25" i="2"/>
  <c r="F25" i="2" s="1"/>
  <c r="C24" i="2"/>
  <c r="A24" i="2"/>
  <c r="F24" i="2" s="1"/>
  <c r="E23" i="2"/>
  <c r="C23" i="2"/>
  <c r="A23" i="2"/>
  <c r="F23" i="2" s="1"/>
  <c r="E22" i="2"/>
  <c r="C22" i="2"/>
  <c r="B22" i="2"/>
  <c r="A22" i="2"/>
  <c r="F22" i="2" s="1"/>
  <c r="C21" i="2"/>
  <c r="A21" i="2"/>
  <c r="F21" i="2" s="1"/>
  <c r="C20" i="2"/>
  <c r="A20" i="2"/>
  <c r="F20" i="2" s="1"/>
  <c r="C19" i="2"/>
  <c r="A19" i="2"/>
  <c r="F19" i="2" s="1"/>
  <c r="F18" i="2"/>
  <c r="C18" i="2"/>
  <c r="A18" i="2"/>
  <c r="F17" i="2"/>
  <c r="C17" i="2"/>
  <c r="A17" i="2"/>
  <c r="C16" i="2"/>
  <c r="A16" i="2"/>
  <c r="F16" i="2" s="1"/>
  <c r="C15" i="2"/>
  <c r="A15" i="2"/>
  <c r="F15" i="2" s="1"/>
  <c r="C14" i="2"/>
  <c r="A14" i="2"/>
  <c r="F14" i="2" s="1"/>
  <c r="C13" i="2"/>
  <c r="A13" i="2"/>
  <c r="F13" i="2" s="1"/>
  <c r="C12" i="2"/>
  <c r="A12" i="2"/>
  <c r="F12" i="2" s="1"/>
  <c r="C11" i="2"/>
  <c r="A11" i="2"/>
  <c r="F11" i="2" s="1"/>
  <c r="D10" i="2"/>
  <c r="C10" i="2"/>
  <c r="A10" i="2"/>
  <c r="F10" i="2" s="1"/>
  <c r="C9" i="2"/>
  <c r="A9" i="2"/>
  <c r="F9" i="2" s="1"/>
  <c r="C8" i="2"/>
  <c r="A8" i="2"/>
  <c r="F8" i="2" s="1"/>
  <c r="C7" i="2"/>
  <c r="A7" i="2"/>
  <c r="F7" i="2" s="1"/>
  <c r="C6" i="2"/>
  <c r="A6" i="2"/>
  <c r="F6" i="2" s="1"/>
  <c r="C5" i="2"/>
  <c r="A5" i="2"/>
  <c r="F5" i="2" s="1"/>
  <c r="C4" i="2"/>
  <c r="A4" i="2"/>
  <c r="F4" i="2" s="1"/>
  <c r="C3" i="2"/>
  <c r="A3" i="2"/>
  <c r="F3" i="2" s="1"/>
  <c r="E2" i="2"/>
  <c r="D2" i="2"/>
  <c r="C2" i="2"/>
  <c r="B2" i="2"/>
  <c r="A2" i="2"/>
  <c r="B1" i="2"/>
  <c r="AP29" i="1"/>
  <c r="AN29" i="1"/>
  <c r="AI29" i="1"/>
  <c r="AG29" i="1"/>
  <c r="AE29" i="1"/>
  <c r="AC29" i="1"/>
  <c r="AA29" i="1"/>
  <c r="D29" i="2" s="1"/>
  <c r="Y29" i="1"/>
  <c r="B29" i="2" s="1"/>
  <c r="W29" i="1"/>
  <c r="U29" i="1"/>
  <c r="O29" i="1"/>
  <c r="M29" i="1"/>
  <c r="K29" i="1"/>
  <c r="I29" i="1"/>
  <c r="E29" i="1"/>
  <c r="C29" i="1"/>
  <c r="AP28" i="1"/>
  <c r="AN28" i="1"/>
  <c r="AI28" i="1"/>
  <c r="AG28" i="1"/>
  <c r="AE28" i="1"/>
  <c r="AC28" i="1"/>
  <c r="AA28" i="1"/>
  <c r="D28" i="2" s="1"/>
  <c r="Y28" i="1"/>
  <c r="B28" i="2" s="1"/>
  <c r="W28" i="1"/>
  <c r="U28" i="1"/>
  <c r="O28" i="1"/>
  <c r="M28" i="1"/>
  <c r="K28" i="1"/>
  <c r="I28" i="1"/>
  <c r="E28" i="1"/>
  <c r="C28" i="1"/>
  <c r="AP27" i="1"/>
  <c r="AN27" i="1"/>
  <c r="AI27" i="1"/>
  <c r="AG27" i="1"/>
  <c r="AE27" i="1"/>
  <c r="AC27" i="1"/>
  <c r="AA27" i="1"/>
  <c r="D27" i="2" s="1"/>
  <c r="Y27" i="1"/>
  <c r="B27" i="2" s="1"/>
  <c r="W27" i="1"/>
  <c r="U27" i="1"/>
  <c r="O27" i="1"/>
  <c r="M27" i="1"/>
  <c r="K27" i="1"/>
  <c r="I27" i="1"/>
  <c r="E27" i="1"/>
  <c r="C27" i="1"/>
  <c r="AP26" i="1"/>
  <c r="AN26" i="1"/>
  <c r="AI26" i="1"/>
  <c r="AG26" i="1"/>
  <c r="AE26" i="1"/>
  <c r="AC26" i="1"/>
  <c r="AA26" i="1"/>
  <c r="D26" i="2" s="1"/>
  <c r="Y26" i="1"/>
  <c r="B26" i="2" s="1"/>
  <c r="W26" i="1"/>
  <c r="U26" i="1"/>
  <c r="S26" i="1"/>
  <c r="O26" i="1"/>
  <c r="M26" i="1"/>
  <c r="K26" i="1"/>
  <c r="I26" i="1"/>
  <c r="E26" i="1"/>
  <c r="C26" i="1"/>
  <c r="AP25" i="1"/>
  <c r="AN25" i="1"/>
  <c r="AI25" i="1"/>
  <c r="AG25" i="1"/>
  <c r="AE25" i="1"/>
  <c r="AC25" i="1"/>
  <c r="AA25" i="1"/>
  <c r="D25" i="2" s="1"/>
  <c r="Y25" i="1"/>
  <c r="B25" i="2" s="1"/>
  <c r="W25" i="1"/>
  <c r="U25" i="1"/>
  <c r="S25" i="1"/>
  <c r="O25" i="1"/>
  <c r="M25" i="1"/>
  <c r="K25" i="1"/>
  <c r="I25" i="1"/>
  <c r="E25" i="1"/>
  <c r="C25" i="1"/>
  <c r="AP24" i="1"/>
  <c r="AN24" i="1"/>
  <c r="AI24" i="1"/>
  <c r="AG24" i="1"/>
  <c r="AF24" i="1"/>
  <c r="AF25" i="1" s="1"/>
  <c r="AF26" i="1" s="1"/>
  <c r="AF27" i="1" s="1"/>
  <c r="AF28" i="1" s="1"/>
  <c r="AF29" i="1" s="1"/>
  <c r="AE24" i="1"/>
  <c r="AC24" i="1"/>
  <c r="AA24" i="1"/>
  <c r="D24" i="2" s="1"/>
  <c r="Y24" i="1"/>
  <c r="B24" i="2" s="1"/>
  <c r="W24" i="1"/>
  <c r="U24" i="1"/>
  <c r="S24" i="1"/>
  <c r="O24" i="1"/>
  <c r="M24" i="1"/>
  <c r="K24" i="1"/>
  <c r="I24" i="1"/>
  <c r="E24" i="1"/>
  <c r="C24" i="1"/>
  <c r="AQ23" i="1"/>
  <c r="AQ24" i="1" s="1"/>
  <c r="AQ25" i="1" s="1"/>
  <c r="AQ26" i="1" s="1"/>
  <c r="AQ27" i="1" s="1"/>
  <c r="AQ28" i="1" s="1"/>
  <c r="AQ29" i="1" s="1"/>
  <c r="AP23" i="1"/>
  <c r="AN23" i="1"/>
  <c r="AJ23" i="1"/>
  <c r="AJ24" i="1" s="1"/>
  <c r="AJ25" i="1" s="1"/>
  <c r="AJ26" i="1" s="1"/>
  <c r="AJ27" i="1" s="1"/>
  <c r="AJ28" i="1" s="1"/>
  <c r="AJ29" i="1" s="1"/>
  <c r="AI23" i="1"/>
  <c r="AG23" i="1"/>
  <c r="AF23" i="1"/>
  <c r="AE23" i="1"/>
  <c r="AC23" i="1"/>
  <c r="AB23" i="1"/>
  <c r="AB24" i="1" s="1"/>
  <c r="AA23" i="1"/>
  <c r="D23" i="2" s="1"/>
  <c r="Y23" i="1"/>
  <c r="B23" i="2" s="1"/>
  <c r="X23" i="1"/>
  <c r="X24" i="1" s="1"/>
  <c r="X25" i="1" s="1"/>
  <c r="X26" i="1" s="1"/>
  <c r="X27" i="1" s="1"/>
  <c r="X28" i="1" s="1"/>
  <c r="X29" i="1" s="1"/>
  <c r="W23" i="1"/>
  <c r="U23" i="1"/>
  <c r="T23" i="1"/>
  <c r="T24" i="1" s="1"/>
  <c r="T25" i="1" s="1"/>
  <c r="T26" i="1" s="1"/>
  <c r="S23" i="1"/>
  <c r="P23" i="1"/>
  <c r="P24" i="1" s="1"/>
  <c r="P25" i="1" s="1"/>
  <c r="P26" i="1" s="1"/>
  <c r="P27" i="1" s="1"/>
  <c r="P28" i="1" s="1"/>
  <c r="P29" i="1" s="1"/>
  <c r="O23" i="1"/>
  <c r="M23" i="1"/>
  <c r="L23" i="1"/>
  <c r="L24" i="1" s="1"/>
  <c r="L25" i="1" s="1"/>
  <c r="L26" i="1" s="1"/>
  <c r="L27" i="1" s="1"/>
  <c r="L28" i="1" s="1"/>
  <c r="L29" i="1" s="1"/>
  <c r="K23" i="1"/>
  <c r="I23" i="1"/>
  <c r="F23" i="1"/>
  <c r="F24" i="1" s="1"/>
  <c r="F25" i="1" s="1"/>
  <c r="F26" i="1" s="1"/>
  <c r="F27" i="1" s="1"/>
  <c r="F28" i="1" s="1"/>
  <c r="F29" i="1" s="1"/>
  <c r="E23" i="1"/>
  <c r="C23" i="1"/>
  <c r="AP22" i="1"/>
  <c r="AI22" i="1"/>
  <c r="AE22" i="1"/>
  <c r="AA22" i="1"/>
  <c r="W22" i="1"/>
  <c r="S22" i="1"/>
  <c r="O22" i="1"/>
  <c r="K22" i="1"/>
  <c r="E22" i="1"/>
  <c r="AQ21" i="1"/>
  <c r="AK21" i="1"/>
  <c r="AJ21" i="1"/>
  <c r="AF21" i="1"/>
  <c r="AC21" i="1"/>
  <c r="AB21" i="1"/>
  <c r="E21" i="2" s="1"/>
  <c r="Y21" i="1"/>
  <c r="B21" i="2" s="1"/>
  <c r="X21" i="1"/>
  <c r="U21" i="1"/>
  <c r="T21" i="1"/>
  <c r="P21" i="1"/>
  <c r="L21" i="1"/>
  <c r="F21" i="1"/>
  <c r="AQ20" i="1"/>
  <c r="AP20" i="1"/>
  <c r="AN20" i="1"/>
  <c r="AK20" i="1"/>
  <c r="AJ20" i="1"/>
  <c r="AJ19" i="1" s="1"/>
  <c r="AJ18" i="1" s="1"/>
  <c r="AJ17" i="1" s="1"/>
  <c r="AJ16" i="1" s="1"/>
  <c r="AJ15" i="1" s="1"/>
  <c r="AJ14" i="1" s="1"/>
  <c r="AJ13" i="1" s="1"/>
  <c r="AI20" i="1"/>
  <c r="AG20" i="1"/>
  <c r="AF20" i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E20" i="1"/>
  <c r="AC20" i="1"/>
  <c r="AA20" i="1"/>
  <c r="D20" i="2" s="1"/>
  <c r="Y20" i="1"/>
  <c r="B20" i="2" s="1"/>
  <c r="X20" i="1"/>
  <c r="W20" i="1"/>
  <c r="U20" i="1"/>
  <c r="T20" i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S20" i="1"/>
  <c r="Q20" i="1"/>
  <c r="P20" i="1"/>
  <c r="P19" i="1" s="1"/>
  <c r="P18" i="1" s="1"/>
  <c r="P17" i="1" s="1"/>
  <c r="P16" i="1" s="1"/>
  <c r="P15" i="1" s="1"/>
  <c r="P14" i="1" s="1"/>
  <c r="O20" i="1"/>
  <c r="M20" i="1"/>
  <c r="L20" i="1"/>
  <c r="K20" i="1"/>
  <c r="I20" i="1"/>
  <c r="F20" i="1"/>
  <c r="E20" i="1"/>
  <c r="C20" i="1"/>
  <c r="AQ19" i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4" i="1" s="1"/>
  <c r="AQ3" i="1" s="1"/>
  <c r="AN19" i="1"/>
  <c r="AK19" i="1"/>
  <c r="AG19" i="1"/>
  <c r="AC19" i="1"/>
  <c r="Y19" i="1"/>
  <c r="B19" i="2" s="1"/>
  <c r="X19" i="1"/>
  <c r="U19" i="1"/>
  <c r="Q19" i="1"/>
  <c r="M19" i="1"/>
  <c r="L19" i="1"/>
  <c r="L18" i="1" s="1"/>
  <c r="L17" i="1" s="1"/>
  <c r="L16" i="1" s="1"/>
  <c r="I19" i="1"/>
  <c r="F19" i="1"/>
  <c r="C19" i="1"/>
  <c r="AP18" i="1"/>
  <c r="AN18" i="1"/>
  <c r="AK18" i="1"/>
  <c r="AI18" i="1"/>
  <c r="AG18" i="1"/>
  <c r="AE18" i="1"/>
  <c r="AC18" i="1"/>
  <c r="AA18" i="1"/>
  <c r="D18" i="2" s="1"/>
  <c r="Y18" i="1"/>
  <c r="B18" i="2" s="1"/>
  <c r="X18" i="1"/>
  <c r="W18" i="1"/>
  <c r="U18" i="1"/>
  <c r="S18" i="1"/>
  <c r="Q18" i="1"/>
  <c r="O18" i="1"/>
  <c r="M18" i="1"/>
  <c r="K18" i="1"/>
  <c r="I18" i="1"/>
  <c r="F18" i="1"/>
  <c r="E18" i="1"/>
  <c r="C18" i="1"/>
  <c r="AP17" i="1"/>
  <c r="AN17" i="1"/>
  <c r="AK17" i="1"/>
  <c r="AK15" i="1" s="1"/>
  <c r="AI17" i="1"/>
  <c r="AG17" i="1"/>
  <c r="AE17" i="1"/>
  <c r="AC17" i="1"/>
  <c r="AA17" i="1"/>
  <c r="D17" i="2" s="1"/>
  <c r="Y17" i="1"/>
  <c r="B17" i="2" s="1"/>
  <c r="X17" i="1"/>
  <c r="W17" i="1"/>
  <c r="U17" i="1"/>
  <c r="S17" i="1"/>
  <c r="Q17" i="1"/>
  <c r="O17" i="1"/>
  <c r="M17" i="1"/>
  <c r="K17" i="1"/>
  <c r="I17" i="1"/>
  <c r="F17" i="1"/>
  <c r="E17" i="1"/>
  <c r="C17" i="1"/>
  <c r="AN16" i="1"/>
  <c r="AK16" i="1"/>
  <c r="AG16" i="1"/>
  <c r="AC16" i="1"/>
  <c r="Y16" i="1"/>
  <c r="B16" i="2" s="1"/>
  <c r="X16" i="1"/>
  <c r="X15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U16" i="1"/>
  <c r="Q16" i="1"/>
  <c r="M16" i="1"/>
  <c r="I16" i="1"/>
  <c r="F16" i="1"/>
  <c r="F15" i="1" s="1"/>
  <c r="F14" i="1" s="1"/>
  <c r="F13" i="1" s="1"/>
  <c r="F12" i="1" s="1"/>
  <c r="F11" i="1" s="1"/>
  <c r="C16" i="1"/>
  <c r="AP15" i="1"/>
  <c r="AN15" i="1"/>
  <c r="AI15" i="1"/>
  <c r="AG15" i="1"/>
  <c r="AE15" i="1"/>
  <c r="AC15" i="1"/>
  <c r="AA15" i="1"/>
  <c r="D15" i="2" s="1"/>
  <c r="Y15" i="1"/>
  <c r="B15" i="2" s="1"/>
  <c r="W15" i="1"/>
  <c r="U15" i="1"/>
  <c r="S15" i="1"/>
  <c r="Q15" i="1"/>
  <c r="O15" i="1"/>
  <c r="M15" i="1"/>
  <c r="L15" i="1"/>
  <c r="L14" i="1" s="1"/>
  <c r="L13" i="1" s="1"/>
  <c r="K15" i="1"/>
  <c r="I15" i="1"/>
  <c r="E15" i="1"/>
  <c r="C15" i="1"/>
  <c r="AN14" i="1"/>
  <c r="AK14" i="1"/>
  <c r="AG14" i="1"/>
  <c r="AC14" i="1"/>
  <c r="Y14" i="1"/>
  <c r="B14" i="2" s="1"/>
  <c r="U14" i="1"/>
  <c r="Q14" i="1"/>
  <c r="M14" i="1"/>
  <c r="I14" i="1"/>
  <c r="C14" i="1"/>
  <c r="AP13" i="1"/>
  <c r="AN13" i="1"/>
  <c r="AK13" i="1"/>
  <c r="AK11" i="1" s="1"/>
  <c r="AK10" i="1" s="1"/>
  <c r="AI13" i="1"/>
  <c r="AG13" i="1"/>
  <c r="AE13" i="1"/>
  <c r="AC13" i="1"/>
  <c r="AA13" i="1"/>
  <c r="D13" i="2" s="1"/>
  <c r="Y13" i="1"/>
  <c r="B13" i="2" s="1"/>
  <c r="W13" i="1"/>
  <c r="U13" i="1"/>
  <c r="S13" i="1"/>
  <c r="Q13" i="1"/>
  <c r="P13" i="1"/>
  <c r="P12" i="1" s="1"/>
  <c r="P11" i="1" s="1"/>
  <c r="P10" i="1" s="1"/>
  <c r="P9" i="1" s="1"/>
  <c r="P8" i="1" s="1"/>
  <c r="P7" i="1" s="1"/>
  <c r="P6" i="1" s="1"/>
  <c r="P5" i="1" s="1"/>
  <c r="P4" i="1" s="1"/>
  <c r="P3" i="1" s="1"/>
  <c r="O13" i="1"/>
  <c r="M13" i="1"/>
  <c r="K13" i="1"/>
  <c r="I13" i="1"/>
  <c r="E13" i="1"/>
  <c r="C13" i="1"/>
  <c r="AN12" i="1"/>
  <c r="AK12" i="1"/>
  <c r="AJ12" i="1"/>
  <c r="AG12" i="1"/>
  <c r="AC12" i="1"/>
  <c r="Y12" i="1"/>
  <c r="B12" i="2" s="1"/>
  <c r="U12" i="1"/>
  <c r="Q12" i="1"/>
  <c r="M12" i="1"/>
  <c r="L12" i="1"/>
  <c r="L11" i="1" s="1"/>
  <c r="L10" i="1" s="1"/>
  <c r="L9" i="1" s="1"/>
  <c r="L8" i="1" s="1"/>
  <c r="L7" i="1" s="1"/>
  <c r="L6" i="1" s="1"/>
  <c r="L5" i="1" s="1"/>
  <c r="L4" i="1" s="1"/>
  <c r="L3" i="1" s="1"/>
  <c r="I12" i="1"/>
  <c r="C12" i="1"/>
  <c r="AP11" i="1"/>
  <c r="AN11" i="1"/>
  <c r="AJ11" i="1"/>
  <c r="AJ10" i="1" s="1"/>
  <c r="AJ9" i="1" s="1"/>
  <c r="AJ8" i="1" s="1"/>
  <c r="AJ7" i="1" s="1"/>
  <c r="AJ6" i="1" s="1"/>
  <c r="AJ5" i="1" s="1"/>
  <c r="AJ4" i="1" s="1"/>
  <c r="AJ3" i="1" s="1"/>
  <c r="AI11" i="1"/>
  <c r="AG11" i="1"/>
  <c r="AE11" i="1"/>
  <c r="AC11" i="1"/>
  <c r="AA11" i="1"/>
  <c r="D11" i="2" s="1"/>
  <c r="Y11" i="1"/>
  <c r="B11" i="2" s="1"/>
  <c r="W11" i="1"/>
  <c r="U11" i="1"/>
  <c r="S11" i="1"/>
  <c r="Q11" i="1"/>
  <c r="O11" i="1"/>
  <c r="M11" i="1"/>
  <c r="K11" i="1"/>
  <c r="I11" i="1"/>
  <c r="E11" i="1"/>
  <c r="C11" i="1"/>
  <c r="AP10" i="1"/>
  <c r="AN10" i="1"/>
  <c r="AI10" i="1"/>
  <c r="AG10" i="1"/>
  <c r="AE10" i="1"/>
  <c r="AC10" i="1"/>
  <c r="Y10" i="1"/>
  <c r="B10" i="2" s="1"/>
  <c r="W10" i="1"/>
  <c r="U10" i="1"/>
  <c r="S10" i="1"/>
  <c r="Q10" i="1"/>
  <c r="O10" i="1"/>
  <c r="M10" i="1"/>
  <c r="K10" i="1"/>
  <c r="I10" i="1"/>
  <c r="F10" i="1"/>
  <c r="F9" i="1" s="1"/>
  <c r="F8" i="1" s="1"/>
  <c r="F7" i="1" s="1"/>
  <c r="F6" i="1" s="1"/>
  <c r="F5" i="1" s="1"/>
  <c r="F4" i="1" s="1"/>
  <c r="F3" i="1" s="1"/>
  <c r="E10" i="1"/>
  <c r="C10" i="1"/>
  <c r="AN9" i="1"/>
  <c r="AG9" i="1"/>
  <c r="AC9" i="1"/>
  <c r="Y9" i="1"/>
  <c r="B9" i="2" s="1"/>
  <c r="U9" i="1"/>
  <c r="Q9" i="1"/>
  <c r="M9" i="1"/>
  <c r="I9" i="1"/>
  <c r="C9" i="1"/>
  <c r="AP8" i="1"/>
  <c r="AN8" i="1"/>
  <c r="AI8" i="1"/>
  <c r="AG8" i="1"/>
  <c r="AE8" i="1"/>
  <c r="AC8" i="1"/>
  <c r="AA8" i="1"/>
  <c r="D8" i="2" s="1"/>
  <c r="Y8" i="1"/>
  <c r="B8" i="2" s="1"/>
  <c r="W8" i="1"/>
  <c r="U8" i="1"/>
  <c r="S8" i="1"/>
  <c r="Q8" i="1"/>
  <c r="O8" i="1"/>
  <c r="M8" i="1"/>
  <c r="K8" i="1"/>
  <c r="I8" i="1"/>
  <c r="E8" i="1"/>
  <c r="C8" i="1"/>
  <c r="AN7" i="1"/>
  <c r="AG7" i="1"/>
  <c r="AC7" i="1"/>
  <c r="Y7" i="1"/>
  <c r="B7" i="2" s="1"/>
  <c r="U7" i="1"/>
  <c r="Q7" i="1"/>
  <c r="M7" i="1"/>
  <c r="I7" i="1"/>
  <c r="C7" i="1"/>
  <c r="AP6" i="1"/>
  <c r="AN6" i="1"/>
  <c r="AI6" i="1"/>
  <c r="AG6" i="1"/>
  <c r="AE6" i="1"/>
  <c r="AC6" i="1"/>
  <c r="AA6" i="1"/>
  <c r="D6" i="2" s="1"/>
  <c r="Y6" i="1"/>
  <c r="B6" i="2" s="1"/>
  <c r="W6" i="1"/>
  <c r="U6" i="1"/>
  <c r="S6" i="1"/>
  <c r="Q6" i="1"/>
  <c r="O6" i="1"/>
  <c r="M6" i="1"/>
  <c r="K6" i="1"/>
  <c r="I6" i="1"/>
  <c r="E6" i="1"/>
  <c r="C6" i="1"/>
  <c r="AP5" i="1"/>
  <c r="AN5" i="1"/>
  <c r="AI5" i="1"/>
  <c r="AG5" i="1"/>
  <c r="AE5" i="1"/>
  <c r="AC5" i="1"/>
  <c r="AA5" i="1"/>
  <c r="D5" i="2" s="1"/>
  <c r="Y5" i="1"/>
  <c r="B5" i="2" s="1"/>
  <c r="W5" i="1"/>
  <c r="U5" i="1"/>
  <c r="S5" i="1"/>
  <c r="Q5" i="1"/>
  <c r="O5" i="1"/>
  <c r="M5" i="1"/>
  <c r="K5" i="1"/>
  <c r="I5" i="1"/>
  <c r="E5" i="1"/>
  <c r="C5" i="1"/>
  <c r="AN4" i="1"/>
  <c r="AG4" i="1"/>
  <c r="AC4" i="1"/>
  <c r="Y4" i="1"/>
  <c r="B4" i="2" s="1"/>
  <c r="U4" i="1"/>
  <c r="Q4" i="1"/>
  <c r="M4" i="1"/>
  <c r="I4" i="1"/>
  <c r="C4" i="1"/>
  <c r="AP3" i="1"/>
  <c r="AN3" i="1"/>
  <c r="AI3" i="1"/>
  <c r="AG3" i="1"/>
  <c r="AE3" i="1"/>
  <c r="AC3" i="1"/>
  <c r="AA3" i="1"/>
  <c r="D3" i="2" s="1"/>
  <c r="Y3" i="1"/>
  <c r="B3" i="2" s="1"/>
  <c r="W3" i="1"/>
  <c r="U3" i="1"/>
  <c r="S3" i="1"/>
  <c r="Q3" i="1"/>
  <c r="O3" i="1"/>
  <c r="M3" i="1"/>
  <c r="K3" i="1"/>
  <c r="I3" i="1"/>
  <c r="E3" i="1"/>
  <c r="C3" i="1"/>
  <c r="AB25" i="1" l="1"/>
  <c r="E24" i="2"/>
  <c r="AB20" i="1"/>
  <c r="Q3" i="4"/>
  <c r="N6" i="4"/>
  <c r="Q7" i="4"/>
  <c r="N10" i="4"/>
  <c r="Q11" i="4"/>
  <c r="N14" i="4"/>
  <c r="Q15" i="4"/>
  <c r="N18" i="4"/>
  <c r="N5" i="4"/>
  <c r="Q6" i="4"/>
  <c r="N9" i="4"/>
  <c r="Q10" i="4"/>
  <c r="N13" i="4"/>
  <c r="Q14" i="4"/>
  <c r="AB19" i="1" l="1"/>
  <c r="E20" i="2"/>
  <c r="AB26" i="1"/>
  <c r="E25" i="2"/>
  <c r="AB27" i="1" l="1"/>
  <c r="E26" i="2"/>
  <c r="AB18" i="1"/>
  <c r="E19" i="2"/>
  <c r="E18" i="2" l="1"/>
  <c r="AB17" i="1"/>
  <c r="AB28" i="1"/>
  <c r="E27" i="2"/>
  <c r="AB29" i="1" l="1"/>
  <c r="E29" i="2" s="1"/>
  <c r="E28" i="2"/>
  <c r="E17" i="2"/>
  <c r="AB16" i="1"/>
  <c r="E16" i="2" l="1"/>
  <c r="AB15" i="1"/>
  <c r="E15" i="2" l="1"/>
  <c r="AB14" i="1"/>
  <c r="AB13" i="1" l="1"/>
  <c r="E14" i="2"/>
  <c r="E13" i="2" l="1"/>
  <c r="AB12" i="1"/>
  <c r="E12" i="2" l="1"/>
  <c r="AB11" i="1"/>
  <c r="E11" i="2" l="1"/>
  <c r="AB10" i="1"/>
  <c r="E10" i="2" l="1"/>
  <c r="AB9" i="1"/>
  <c r="E9" i="2" l="1"/>
  <c r="AB8" i="1"/>
  <c r="E8" i="2" l="1"/>
  <c r="AB7" i="1"/>
  <c r="AB6" i="1" l="1"/>
  <c r="E7" i="2"/>
  <c r="E6" i="2" l="1"/>
  <c r="AB5" i="1"/>
  <c r="E5" i="2" l="1"/>
  <c r="AB4" i="1"/>
  <c r="E4" i="2" l="1"/>
  <c r="AB3" i="1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H4" authorId="0" shapeId="0" xr:uid="{00000000-0006-0000-0000-000002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AM4" authorId="0" shapeId="0" xr:uid="{00000000-0006-0000-0000-000003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B7" authorId="0" shapeId="0" xr:uid="{00000000-0006-0000-0000-000004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H7" authorId="0" shapeId="0" xr:uid="{00000000-0006-0000-0000-000005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AM7" authorId="0" shapeId="0" xr:uid="{00000000-0006-0000-0000-000006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B8" authorId="0" shapeId="0" xr:uid="{00000000-0006-0000-0000-000007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H8" authorId="0" shapeId="0" xr:uid="{00000000-0006-0000-0000-000008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AM8" authorId="0" shapeId="0" xr:uid="{00000000-0006-0000-0000-000009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B9" authorId="0" shapeId="0" xr:uid="{00000000-0006-0000-0000-00000A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H9" authorId="0" shapeId="0" xr:uid="{00000000-0006-0000-0000-00000B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AM9" authorId="0" shapeId="0" xr:uid="{00000000-0006-0000-0000-00000C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AI10" authorId="0" shapeId="0" xr:uid="{00000000-0006-0000-0000-00000D000000}">
      <text>
        <r>
          <rPr>
            <sz val="10"/>
            <color rgb="FF000000"/>
            <rFont val="Arial"/>
          </rPr>
          <t xml:space="preserve">vagelis:
διαζευκτικό τόνο 12 κατά τον Ιωαννίδη </t>
        </r>
      </text>
    </comment>
    <comment ref="B12" authorId="0" shapeId="0" xr:uid="{00000000-0006-0000-0000-00000E000000}">
      <text>
        <r>
          <rPr>
            <sz val="10"/>
            <color rgb="FF000000"/>
            <rFont val="Arial"/>
          </rPr>
          <t>Ζω ύφεσι , ημοτόνιο
 --tsimpaki Τετάρτη, 9 Νοέμβριος 2011 6:18:08 πμ</t>
        </r>
      </text>
    </comment>
    <comment ref="H12" authorId="0" shapeId="0" xr:uid="{00000000-0006-0000-0000-00000F000000}">
      <text>
        <r>
          <rPr>
            <sz val="10"/>
            <color rgb="FF000000"/>
            <rFont val="Arial"/>
          </rPr>
          <t>Ζω ύφεσι , ημοτόνιο
 --tsimpaki Τετάρτη, 9 Νοέμβριος 2011 6:18:08 πμ</t>
        </r>
      </text>
    </comment>
    <comment ref="AM12" authorId="0" shapeId="0" xr:uid="{00000000-0006-0000-0000-000010000000}">
      <text>
        <r>
          <rPr>
            <sz val="10"/>
            <color rgb="FF000000"/>
            <rFont val="Arial"/>
          </rPr>
          <t>Ζω ύφεσι , ημοτόνιο
 --tsimpaki Τετάρτη, 9 Νοέμβριος 2011 6:18:08 πμ</t>
        </r>
      </text>
    </comment>
    <comment ref="B14" authorId="0" shapeId="0" xr:uid="{00000000-0006-0000-0000-000011000000}">
      <text>
        <r>
          <rPr>
            <sz val="10"/>
            <color rgb="FF000000"/>
            <rFont val="Arial"/>
          </rPr>
          <t>Και Β ήχου
 --tsimpaki Τετάρτη, 9 Νοέμβριος 2011 6:18:08 πμ</t>
        </r>
      </text>
    </comment>
    <comment ref="H14" authorId="0" shapeId="0" xr:uid="{00000000-0006-0000-0000-000012000000}">
      <text>
        <r>
          <rPr>
            <sz val="10"/>
            <color rgb="FF000000"/>
            <rFont val="Arial"/>
          </rPr>
          <t>Και Β ήχου
 --tsimpaki Τετάρτη, 9 Νοέμβριος 2011 6:18:08 πμ</t>
        </r>
      </text>
    </comment>
    <comment ref="AM14" authorId="0" shapeId="0" xr:uid="{00000000-0006-0000-0000-000013000000}">
      <text>
        <r>
          <rPr>
            <sz val="10"/>
            <color rgb="FF000000"/>
            <rFont val="Arial"/>
          </rPr>
          <t>Και Β ήχου
 --tsimpaki Τετάρτη, 9 Νοέμβριος 2011 6:18:08 πμ</t>
        </r>
      </text>
    </comment>
    <comment ref="B16" authorId="0" shapeId="0" xr:uid="{00000000-0006-0000-0000-000014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H16" authorId="0" shapeId="0" xr:uid="{00000000-0006-0000-0000-000015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AM16" authorId="0" shapeId="0" xr:uid="{00000000-0006-0000-0000-000016000000}">
      <text>
        <r>
          <rPr>
            <sz val="10"/>
            <color rgb="FF000000"/>
            <rFont val="Arial"/>
          </rPr>
          <t>Γα πλ. Β --tsimpaki Τετάρτη, 9 Νοέμβριος 2011 6:11:43 πμ</t>
        </r>
      </text>
    </comment>
    <comment ref="N18" authorId="0" shapeId="0" xr:uid="{00000000-0006-0000-0000-000017000000}">
      <text>
        <r>
          <rPr>
            <sz val="10"/>
            <color rgb="FF000000"/>
            <rFont val="Arial"/>
          </rPr>
          <t xml:space="preserve">vagelis:
εναρμόνιος φθορά στον Γα θέλει τον Βου με δίεση replace /frequency 4 329
</t>
        </r>
      </text>
    </comment>
    <comment ref="B19" authorId="0" shapeId="0" xr:uid="{00000000-0006-0000-0000-000018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G19" authorId="0" shapeId="0" xr:uid="{00000000-0006-0000-0000-000019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H19" authorId="0" shapeId="0" xr:uid="{00000000-0006-0000-0000-00001A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AM19" authorId="0" shapeId="0" xr:uid="{00000000-0006-0000-0000-00001B000000}">
      <text>
        <r>
          <rPr>
            <sz val="10"/>
            <color rgb="FF000000"/>
            <rFont val="Arial"/>
          </rPr>
          <t>Βου πλ. Β 
 --tsimpaki Τετάρτη, 9 Νοέμβριος 2011 5:58:06 πμ</t>
        </r>
      </text>
    </comment>
    <comment ref="B21" authorId="0" shapeId="0" xr:uid="{00000000-0006-0000-0000-00001C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G21" authorId="0" shapeId="0" xr:uid="{00000000-0006-0000-0000-00001D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H21" authorId="0" shapeId="0" xr:uid="{00000000-0006-0000-0000-00001E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  <comment ref="AF21" authorId="0" shapeId="0" xr:uid="{00000000-0006-0000-0000-00001F000000}">
      <text>
        <r>
          <rPr>
            <sz val="10"/>
            <color rgb="FF000000"/>
            <rFont val="Arial"/>
          </rPr>
          <t xml:space="preserve">vagelis:
είναι ο Πα του Β ήχου
</t>
        </r>
      </text>
    </comment>
    <comment ref="AM21" authorId="0" shapeId="0" xr:uid="{00000000-0006-0000-0000-000020000000}">
      <text>
        <r>
          <rPr>
            <sz val="10"/>
            <color rgb="FF000000"/>
            <rFont val="Arial"/>
          </rPr>
          <t>Πα χρωματικό β' ήχου
 --tsimpaki Τετάρτη, 9 Νοέμβριος 2011 5:52:56 πμ</t>
        </r>
      </text>
    </comment>
  </commentList>
</comments>
</file>

<file path=xl/sharedStrings.xml><?xml version="1.0" encoding="utf-8"?>
<sst xmlns="http://schemas.openxmlformats.org/spreadsheetml/2006/main" count="359" uniqueCount="122">
  <si>
    <t xml:space="preserve">ευρωπαική </t>
  </si>
  <si>
    <t>hertz</t>
  </si>
  <si>
    <t xml:space="preserve">συγκερασμένη διατονική </t>
  </si>
  <si>
    <t xml:space="preserve">διατονική με εναρμόνια φθορά στον Γα  </t>
  </si>
  <si>
    <t>συγκερασμένη διατονική ΤΡΟΧΟΣ</t>
  </si>
  <si>
    <t xml:space="preserve">Β ηχος </t>
  </si>
  <si>
    <t>Β ηχος με φθορά πλ. Β του Πα</t>
  </si>
  <si>
    <t xml:space="preserve">ΠΛ Β ηχος </t>
  </si>
  <si>
    <t xml:space="preserve">ήχος Γ </t>
  </si>
  <si>
    <t>διατονική βάση του τύπου β=α*2^(1/72)</t>
  </si>
  <si>
    <t>β΄ήχος  βάση του τύπου β=α*2^(1/72)</t>
  </si>
  <si>
    <t>Ζυγός</t>
  </si>
  <si>
    <t>αποστ. εκ του ΝΗ</t>
  </si>
  <si>
    <t>αποσ.</t>
  </si>
  <si>
    <t>αποστάσεις από το προηγούμενο φθόγγο</t>
  </si>
  <si>
    <t xml:space="preserve">hz </t>
  </si>
  <si>
    <t xml:space="preserve">Δι' </t>
  </si>
  <si>
    <t>Γα'#</t>
  </si>
  <si>
    <t xml:space="preserve">FA' </t>
  </si>
  <si>
    <t xml:space="preserve">ΓΑ' </t>
  </si>
  <si>
    <t>MI'</t>
  </si>
  <si>
    <t>Βου'</t>
  </si>
  <si>
    <t>MI'♭</t>
  </si>
  <si>
    <t>Bου'♭</t>
  </si>
  <si>
    <t>RE</t>
  </si>
  <si>
    <t>ΠΑ'</t>
  </si>
  <si>
    <t>RE'♭</t>
  </si>
  <si>
    <t>ΠΑ'♭</t>
  </si>
  <si>
    <t>DO'</t>
  </si>
  <si>
    <t xml:space="preserve">   C</t>
  </si>
  <si>
    <t>NH'</t>
  </si>
  <si>
    <t>SI</t>
  </si>
  <si>
    <t xml:space="preserve">  B</t>
  </si>
  <si>
    <t>ΖΩ</t>
  </si>
  <si>
    <t>SI♭</t>
  </si>
  <si>
    <t>Ζω♭</t>
  </si>
  <si>
    <t>LA</t>
  </si>
  <si>
    <t xml:space="preserve">  A</t>
  </si>
  <si>
    <t>Και</t>
  </si>
  <si>
    <t>LA♭</t>
  </si>
  <si>
    <t>Και♭</t>
  </si>
  <si>
    <t>SOL</t>
  </si>
  <si>
    <t xml:space="preserve">   G</t>
  </si>
  <si>
    <t xml:space="preserve">Δι </t>
  </si>
  <si>
    <t>FA#</t>
  </si>
  <si>
    <t>Γα#</t>
  </si>
  <si>
    <t>FA</t>
  </si>
  <si>
    <t xml:space="preserve"> F</t>
  </si>
  <si>
    <t xml:space="preserve">ΓΑ </t>
  </si>
  <si>
    <t>MI</t>
  </si>
  <si>
    <t xml:space="preserve">    E </t>
  </si>
  <si>
    <t>Βου</t>
  </si>
  <si>
    <t>MI♭</t>
  </si>
  <si>
    <t>E♭</t>
  </si>
  <si>
    <t>Bου♭</t>
  </si>
  <si>
    <t xml:space="preserve">      D</t>
  </si>
  <si>
    <t>ΠΑ</t>
  </si>
  <si>
    <t>RE♭</t>
  </si>
  <si>
    <t>D♭</t>
  </si>
  <si>
    <t>ΠΑ♭</t>
  </si>
  <si>
    <t>DO</t>
  </si>
  <si>
    <t xml:space="preserve">C   </t>
  </si>
  <si>
    <t>NH</t>
  </si>
  <si>
    <t xml:space="preserve">
ζω
</t>
  </si>
  <si>
    <t>και</t>
  </si>
  <si>
    <t>δι</t>
  </si>
  <si>
    <t>γα</t>
  </si>
  <si>
    <t>βου</t>
  </si>
  <si>
    <t>πα</t>
  </si>
  <si>
    <t>νη</t>
  </si>
  <si>
    <t xml:space="preserve"> </t>
  </si>
  <si>
    <t xml:space="preserve">6+ μόρια </t>
  </si>
  <si>
    <t>-6 μόρια</t>
  </si>
  <si>
    <t>όνομα αρχείου .mp3</t>
  </si>
  <si>
    <t>Button 1</t>
  </si>
  <si>
    <t>Nη</t>
  </si>
  <si>
    <t>Δη</t>
  </si>
  <si>
    <t>Button 2</t>
  </si>
  <si>
    <t>Πα</t>
  </si>
  <si>
    <t>Κε</t>
  </si>
  <si>
    <t>Button 3</t>
  </si>
  <si>
    <t xml:space="preserve">Ζω ♭ </t>
  </si>
  <si>
    <t>Button 4</t>
  </si>
  <si>
    <t>Γα</t>
  </si>
  <si>
    <t>Ζω</t>
  </si>
  <si>
    <t>Button 5</t>
  </si>
  <si>
    <t>Γα  #</t>
  </si>
  <si>
    <t>Button 6</t>
  </si>
  <si>
    <t>Δι</t>
  </si>
  <si>
    <t>Button 7</t>
  </si>
  <si>
    <t>Button 8</t>
  </si>
  <si>
    <t>Button12</t>
  </si>
  <si>
    <t>Button13</t>
  </si>
  <si>
    <t xml:space="preserve">νέα εφαρμογή </t>
  </si>
  <si>
    <t>button 13</t>
  </si>
  <si>
    <t xml:space="preserve">μεταβλητές global </t>
  </si>
  <si>
    <t>button 12</t>
  </si>
  <si>
    <t xml:space="preserve">globalnote </t>
  </si>
  <si>
    <t xml:space="preserve">stepmoria </t>
  </si>
  <si>
    <t>button 8</t>
  </si>
  <si>
    <t xml:space="preserve">hxomoria </t>
  </si>
  <si>
    <t xml:space="preserve">από -downdiastima  έως updiastima </t>
  </si>
  <si>
    <t>button 7</t>
  </si>
  <si>
    <t xml:space="preserve">updiastima </t>
  </si>
  <si>
    <t>button 6</t>
  </si>
  <si>
    <t>downdiastima</t>
  </si>
  <si>
    <t>button 5</t>
  </si>
  <si>
    <t>Νη</t>
  </si>
  <si>
    <t>button 4</t>
  </si>
  <si>
    <t>button 3</t>
  </si>
  <si>
    <t>button 2</t>
  </si>
  <si>
    <t>button 1</t>
  </si>
  <si>
    <t xml:space="preserve">φυσικός τόνος </t>
  </si>
  <si>
    <t>σύν 1 ημιτόνιο</t>
  </si>
  <si>
    <t>πλην 1 ημιτόνιο</t>
  </si>
  <si>
    <t>σύν 2 ημιτόνιο</t>
  </si>
  <si>
    <t>πλην  2 ημιτόνια</t>
  </si>
  <si>
    <t>σύν 3 ημιτόνιο</t>
  </si>
  <si>
    <t>πλην  3 ημιτόνιο</t>
  </si>
  <si>
    <t>Διάστημα από τον κάτω Νη</t>
  </si>
  <si>
    <t>Διάστημα από τον προηγούμενο φθόγγο</t>
  </si>
  <si>
    <t xml:space="preserve">Γα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</si>
</sst>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"/>
    <numFmt numFmtId="165" formatCode="#,##0.000"/>
    <numFmt numFmtId="166" formatCode="#,##0.00;\(#,##0.00\)"/>
  </numFmts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6"/>
      <color rgb="FF000000"/>
      <name val="Arial"/>
    </font>
    <font>
      <b/>
      <sz val="6"/>
      <color rgb="FF000000"/>
      <name val="Arial"/>
    </font>
    <font>
      <b/>
      <sz val="8"/>
      <color rgb="FF000000"/>
      <name val="Arial"/>
    </font>
    <font>
      <sz val="10"/>
      <name val="Arial"/>
    </font>
    <font>
      <sz val="8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4" fontId="1" fillId="2" borderId="0" xfId="0" applyNumberFormat="1" applyFont="1" applyFill="1" applyAlignment="1">
      <alignment wrapText="1"/>
    </xf>
    <xf numFmtId="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4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4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4" fontId="1" fillId="5" borderId="0" xfId="0" applyNumberFormat="1" applyFont="1" applyFill="1" applyAlignment="1">
      <alignment wrapText="1"/>
    </xf>
    <xf numFmtId="4" fontId="1" fillId="5" borderId="0" xfId="0" applyNumberFormat="1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2" fillId="6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4" fontId="1" fillId="6" borderId="0" xfId="0" applyNumberFormat="1" applyFont="1" applyFill="1" applyAlignment="1">
      <alignment wrapText="1"/>
    </xf>
    <xf numFmtId="4" fontId="1" fillId="6" borderId="0" xfId="0" applyNumberFormat="1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4" fontId="1" fillId="7" borderId="0" xfId="0" applyNumberFormat="1" applyFont="1" applyFill="1" applyAlignment="1">
      <alignment wrapText="1"/>
    </xf>
    <xf numFmtId="4" fontId="1" fillId="7" borderId="0" xfId="0" applyNumberFormat="1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4" fontId="1" fillId="9" borderId="0" xfId="0" applyNumberFormat="1" applyFont="1" applyFill="1" applyAlignment="1">
      <alignment wrapText="1"/>
    </xf>
    <xf numFmtId="0" fontId="1" fillId="8" borderId="0" xfId="0" applyFont="1" applyFill="1" applyAlignment="1">
      <alignment horizontal="center" vertical="center" wrapText="1"/>
    </xf>
    <xf numFmtId="4" fontId="1" fillId="8" borderId="0" xfId="0" applyNumberFormat="1" applyFont="1" applyFill="1" applyAlignment="1">
      <alignment wrapText="1"/>
    </xf>
    <xf numFmtId="0" fontId="1" fillId="8" borderId="0" xfId="0" applyFont="1" applyFill="1" applyAlignment="1">
      <alignment horizontal="center" wrapText="1"/>
    </xf>
    <xf numFmtId="4" fontId="1" fillId="9" borderId="0" xfId="0" applyNumberFormat="1" applyFont="1" applyFill="1" applyAlignment="1">
      <alignment wrapText="1"/>
    </xf>
    <xf numFmtId="0" fontId="1" fillId="8" borderId="0" xfId="0" applyFont="1" applyFill="1" applyAlignment="1">
      <alignment wrapText="1"/>
    </xf>
    <xf numFmtId="0" fontId="2" fillId="9" borderId="0" xfId="0" applyFont="1" applyFill="1" applyAlignment="1">
      <alignment horizontal="center" wrapText="1"/>
    </xf>
    <xf numFmtId="0" fontId="1" fillId="9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1" fillId="10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4" fontId="1" fillId="10" borderId="0" xfId="0" applyNumberFormat="1" applyFont="1" applyFill="1" applyAlignment="1">
      <alignment wrapText="1"/>
    </xf>
    <xf numFmtId="0" fontId="2" fillId="10" borderId="0" xfId="0" applyFont="1" applyFill="1" applyAlignment="1">
      <alignment wrapText="1"/>
    </xf>
    <xf numFmtId="4" fontId="1" fillId="10" borderId="0" xfId="0" applyNumberFormat="1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166" fontId="1" fillId="11" borderId="0" xfId="0" applyNumberFormat="1" applyFont="1" applyFill="1" applyAlignment="1">
      <alignment horizontal="right" wrapText="1"/>
    </xf>
    <xf numFmtId="4" fontId="1" fillId="11" borderId="0" xfId="0" applyNumberFormat="1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66" fontId="7" fillId="0" borderId="4" xfId="0" applyNumberFormat="1" applyFont="1" applyBorder="1" applyAlignment="1">
      <alignment vertical="center" wrapText="1"/>
    </xf>
    <xf numFmtId="166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0" borderId="0" xfId="0" applyFont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0</xdr:colOff>
      <xdr:row>30</xdr:row>
      <xdr:rowOff>0</xdr:rowOff>
    </xdr:from>
    <xdr:ext cx="5715000" cy="3152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5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2578125" defaultRowHeight="12.75" customHeight="1" x14ac:dyDescent="0.2"/>
  <cols>
    <col min="1" max="5" width="7" customWidth="1"/>
    <col min="6" max="6" width="9.140625" customWidth="1"/>
    <col min="7" max="7" width="4.7109375" customWidth="1"/>
    <col min="8" max="8" width="10.140625" customWidth="1"/>
    <col min="9" max="11" width="5.140625" customWidth="1"/>
    <col min="12" max="12" width="8.28515625" customWidth="1"/>
    <col min="13" max="13" width="7.7109375" customWidth="1"/>
    <col min="14" max="14" width="7.140625" customWidth="1"/>
    <col min="15" max="15" width="8.28515625" customWidth="1"/>
    <col min="16" max="16" width="9.42578125" customWidth="1"/>
    <col min="17" max="17" width="7.7109375" customWidth="1"/>
    <col min="18" max="18" width="7.140625" customWidth="1"/>
    <col min="19" max="19" width="8.28515625" customWidth="1"/>
    <col min="20" max="20" width="9.42578125" customWidth="1"/>
    <col min="21" max="21" width="5" customWidth="1"/>
    <col min="22" max="22" width="4" customWidth="1"/>
    <col min="23" max="23" width="4.42578125" customWidth="1"/>
    <col min="24" max="24" width="12.42578125" customWidth="1"/>
    <col min="25" max="25" width="8.5703125" customWidth="1"/>
    <col min="26" max="26" width="7.5703125" customWidth="1"/>
    <col min="27" max="27" width="7.42578125" customWidth="1"/>
    <col min="28" max="28" width="10.28515625" customWidth="1"/>
    <col min="29" max="29" width="7.7109375" customWidth="1"/>
    <col min="30" max="30" width="7.140625" customWidth="1"/>
    <col min="31" max="31" width="8.28515625" customWidth="1"/>
    <col min="32" max="32" width="9.42578125" customWidth="1"/>
    <col min="33" max="33" width="7.7109375" customWidth="1"/>
    <col min="34" max="34" width="7.5703125" customWidth="1"/>
    <col min="35" max="35" width="6.5703125" customWidth="1"/>
    <col min="36" max="36" width="9.140625" customWidth="1"/>
    <col min="37" max="37" width="16.28515625" customWidth="1"/>
    <col min="39" max="39" width="13.42578125" customWidth="1"/>
    <col min="40" max="40" width="6.42578125" customWidth="1"/>
    <col min="41" max="41" width="13" customWidth="1"/>
    <col min="42" max="42" width="7.7109375" customWidth="1"/>
    <col min="43" max="43" width="12.42578125" customWidth="1"/>
    <col min="44" max="44" width="6.85546875" customWidth="1"/>
    <col min="45" max="51" width="18" customWidth="1"/>
    <col min="52" max="56" width="17.28515625" customWidth="1"/>
  </cols>
  <sheetData>
    <row r="1" spans="1:56" ht="28.5" customHeight="1" x14ac:dyDescent="0.2">
      <c r="A1" s="1"/>
      <c r="B1" s="1"/>
      <c r="C1" s="110" t="s">
        <v>0</v>
      </c>
      <c r="D1" s="104"/>
      <c r="E1" s="104"/>
      <c r="F1" s="104"/>
      <c r="G1" s="3" t="s">
        <v>1</v>
      </c>
      <c r="H1" s="1"/>
      <c r="I1" s="110" t="s">
        <v>2</v>
      </c>
      <c r="J1" s="104"/>
      <c r="K1" s="104"/>
      <c r="L1" s="104"/>
      <c r="M1" s="110" t="s">
        <v>3</v>
      </c>
      <c r="N1" s="104"/>
      <c r="O1" s="104"/>
      <c r="P1" s="104"/>
      <c r="Q1" s="110" t="s">
        <v>4</v>
      </c>
      <c r="R1" s="104"/>
      <c r="S1" s="104"/>
      <c r="T1" s="104"/>
      <c r="U1" s="110" t="s">
        <v>5</v>
      </c>
      <c r="V1" s="104"/>
      <c r="W1" s="104"/>
      <c r="X1" s="104"/>
      <c r="Y1" s="110" t="s">
        <v>6</v>
      </c>
      <c r="Z1" s="104"/>
      <c r="AA1" s="104"/>
      <c r="AB1" s="104"/>
      <c r="AC1" s="110" t="s">
        <v>7</v>
      </c>
      <c r="AD1" s="104"/>
      <c r="AE1" s="104"/>
      <c r="AF1" s="1"/>
      <c r="AG1" s="110" t="s">
        <v>8</v>
      </c>
      <c r="AH1" s="104"/>
      <c r="AI1" s="104"/>
      <c r="AJ1" s="104"/>
      <c r="AK1" s="4" t="s">
        <v>9</v>
      </c>
      <c r="AL1" s="4" t="s">
        <v>10</v>
      </c>
      <c r="AM1" s="1"/>
      <c r="AN1" s="110" t="s">
        <v>11</v>
      </c>
      <c r="AO1" s="104"/>
      <c r="AP1" s="104"/>
      <c r="AQ1" s="104"/>
      <c r="AR1" s="1"/>
      <c r="AS1" s="1"/>
      <c r="AT1" s="1"/>
      <c r="AU1" s="1"/>
      <c r="AV1" s="1"/>
      <c r="AW1" s="1"/>
      <c r="AX1" s="1"/>
      <c r="AY1" s="1"/>
    </row>
    <row r="2" spans="1:56" ht="82.5" customHeight="1" x14ac:dyDescent="0.2">
      <c r="A2" s="1"/>
      <c r="B2" s="1"/>
      <c r="C2" s="5" t="s">
        <v>12</v>
      </c>
      <c r="D2" s="5" t="s">
        <v>13</v>
      </c>
      <c r="E2" s="5" t="s">
        <v>14</v>
      </c>
      <c r="F2" s="6" t="s">
        <v>15</v>
      </c>
      <c r="G2" s="7"/>
      <c r="H2" s="1"/>
      <c r="I2" s="5" t="s">
        <v>12</v>
      </c>
      <c r="J2" s="5" t="s">
        <v>13</v>
      </c>
      <c r="K2" s="5" t="s">
        <v>14</v>
      </c>
      <c r="L2" s="6" t="s">
        <v>15</v>
      </c>
      <c r="M2" s="5" t="s">
        <v>12</v>
      </c>
      <c r="N2" s="5" t="s">
        <v>13</v>
      </c>
      <c r="O2" s="5" t="s">
        <v>14</v>
      </c>
      <c r="P2" s="6" t="s">
        <v>15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12</v>
      </c>
      <c r="V2" s="5" t="s">
        <v>13</v>
      </c>
      <c r="W2" s="5" t="s">
        <v>14</v>
      </c>
      <c r="X2" s="6" t="s">
        <v>15</v>
      </c>
      <c r="Y2" s="5" t="s">
        <v>12</v>
      </c>
      <c r="Z2" s="5" t="s">
        <v>13</v>
      </c>
      <c r="AA2" s="5" t="s">
        <v>14</v>
      </c>
      <c r="AB2" s="6" t="s">
        <v>15</v>
      </c>
      <c r="AC2" s="5" t="s">
        <v>12</v>
      </c>
      <c r="AD2" s="5" t="s">
        <v>13</v>
      </c>
      <c r="AE2" s="5" t="s">
        <v>14</v>
      </c>
      <c r="AF2" s="6" t="s">
        <v>15</v>
      </c>
      <c r="AG2" s="5" t="s">
        <v>12</v>
      </c>
      <c r="AH2" s="5" t="s">
        <v>13</v>
      </c>
      <c r="AI2" s="5" t="s">
        <v>14</v>
      </c>
      <c r="AJ2" s="6" t="s">
        <v>15</v>
      </c>
      <c r="AK2" s="1"/>
      <c r="AL2" s="1"/>
      <c r="AM2" s="1"/>
      <c r="AN2" s="5" t="s">
        <v>12</v>
      </c>
      <c r="AO2" s="5" t="s">
        <v>13</v>
      </c>
      <c r="AP2" s="5" t="s">
        <v>14</v>
      </c>
      <c r="AQ2" s="6" t="s">
        <v>15</v>
      </c>
      <c r="AR2" s="1"/>
      <c r="AS2" s="1"/>
      <c r="AT2" s="1"/>
      <c r="AU2" s="1"/>
      <c r="AV2" s="1"/>
      <c r="AW2" s="1"/>
      <c r="AX2" s="1"/>
      <c r="AY2" s="1"/>
      <c r="AZ2" s="8"/>
      <c r="BA2" s="8"/>
      <c r="BB2" s="8"/>
      <c r="BC2" s="8"/>
      <c r="BD2" s="8"/>
    </row>
    <row r="3" spans="1:56" x14ac:dyDescent="0.2">
      <c r="A3" s="1"/>
      <c r="B3" s="3" t="s">
        <v>16</v>
      </c>
      <c r="C3" s="9">
        <f>SUM(D3:D22)</f>
        <v>114</v>
      </c>
      <c r="D3" s="10">
        <v>6</v>
      </c>
      <c r="E3" s="9">
        <f>SUM(D3:D4)</f>
        <v>12</v>
      </c>
      <c r="F3" s="11">
        <f t="shared" ref="F3:F21" si="0">F4*(2^(D3/72))</f>
        <v>783.99097594421676</v>
      </c>
      <c r="G3" s="12"/>
      <c r="H3" s="3" t="s">
        <v>16</v>
      </c>
      <c r="I3" s="9">
        <f>SUM(J3:J22)</f>
        <v>114</v>
      </c>
      <c r="J3" s="10">
        <v>6</v>
      </c>
      <c r="K3" s="9">
        <f>SUM(J3:J4)</f>
        <v>12</v>
      </c>
      <c r="L3" s="11">
        <f t="shared" ref="L3:L21" si="1">L4*(2^(J3/72))</f>
        <v>783.99097594421596</v>
      </c>
      <c r="M3" s="9">
        <f>SUM(N3:N22)</f>
        <v>114</v>
      </c>
      <c r="N3" s="10">
        <v>6</v>
      </c>
      <c r="O3" s="9">
        <f>SUM(N3:N4)</f>
        <v>12</v>
      </c>
      <c r="P3" s="11">
        <f t="shared" ref="P3:P21" si="2">P4*(2^(N3/72))</f>
        <v>783.99097594421607</v>
      </c>
      <c r="Q3" s="9">
        <f>SUM(R3:R22)</f>
        <v>114</v>
      </c>
      <c r="R3" s="10">
        <v>4</v>
      </c>
      <c r="S3" s="9">
        <f>SUM(R3:R4)</f>
        <v>8</v>
      </c>
      <c r="T3" s="11">
        <f t="shared" ref="T3:T21" si="3">T4*(2^(R3/72))</f>
        <v>783.99097594421607</v>
      </c>
      <c r="U3" s="9">
        <f>SUM(V3:V22)</f>
        <v>114</v>
      </c>
      <c r="V3" s="10">
        <v>4</v>
      </c>
      <c r="W3" s="9">
        <f>SUM(V3:V4)</f>
        <v>8</v>
      </c>
      <c r="X3" s="13">
        <f t="shared" ref="X3:X21" si="4">X4*(2^(V3/72))</f>
        <v>783.9909759442163</v>
      </c>
      <c r="Y3" s="9">
        <f>SUM(Z3:Z22)</f>
        <v>108</v>
      </c>
      <c r="Z3" s="10">
        <v>3</v>
      </c>
      <c r="AA3" s="9">
        <f>SUM(Z3:Z4)</f>
        <v>6</v>
      </c>
      <c r="AB3" s="13">
        <f t="shared" ref="AB3:AB21" si="5">AB4*(2^(Z3/72))</f>
        <v>739.98894356799713</v>
      </c>
      <c r="AC3" s="9">
        <f>SUM(AD3:AD22)</f>
        <v>122</v>
      </c>
      <c r="AD3" s="10">
        <v>10</v>
      </c>
      <c r="AE3" s="9">
        <f>SUM(AD3:AD4)</f>
        <v>20</v>
      </c>
      <c r="AF3" s="13">
        <f t="shared" ref="AF3:AF21" si="6">AF4*(2^(AD3/72))</f>
        <v>846.75708877223462</v>
      </c>
      <c r="AG3" s="9">
        <f>SUM(AH3:AH22)</f>
        <v>114</v>
      </c>
      <c r="AH3" s="10">
        <v>6</v>
      </c>
      <c r="AI3" s="9">
        <f>SUM(AH3:AH4)</f>
        <v>12</v>
      </c>
      <c r="AJ3" s="11">
        <f t="shared" ref="AJ3:AJ21" si="7">AJ4*(2^(AH3/72))</f>
        <v>783.99097594421642</v>
      </c>
      <c r="AK3" s="1"/>
      <c r="AL3" s="14">
        <v>783.99097594421596</v>
      </c>
      <c r="AM3" s="3" t="s">
        <v>16</v>
      </c>
      <c r="AN3" s="9">
        <f>SUM(AO3:AO22)</f>
        <v>114</v>
      </c>
      <c r="AO3" s="10">
        <v>6</v>
      </c>
      <c r="AP3" s="9">
        <f>SUM(AO3:AO4)</f>
        <v>12</v>
      </c>
      <c r="AQ3" s="15">
        <f t="shared" ref="AQ3:AQ21" si="8">AQ4*(2^(AO3/72))</f>
        <v>783.99097594421596</v>
      </c>
      <c r="AR3" s="1"/>
      <c r="AS3" s="1"/>
      <c r="AT3" s="1"/>
      <c r="AU3" s="1"/>
      <c r="AV3" s="1"/>
      <c r="AW3" s="1"/>
      <c r="AX3" s="1"/>
      <c r="AY3" s="1"/>
    </row>
    <row r="4" spans="1:56" x14ac:dyDescent="0.2">
      <c r="A4" s="1"/>
      <c r="B4" s="16" t="s">
        <v>17</v>
      </c>
      <c r="C4" s="9">
        <f>SUM(D4:D22)</f>
        <v>108</v>
      </c>
      <c r="D4" s="10">
        <v>6</v>
      </c>
      <c r="E4" s="1"/>
      <c r="F4" s="11">
        <f t="shared" si="0"/>
        <v>739.98894356799769</v>
      </c>
      <c r="G4" s="12"/>
      <c r="H4" s="16" t="s">
        <v>17</v>
      </c>
      <c r="I4" s="9">
        <f>SUM(J4:J22)</f>
        <v>108</v>
      </c>
      <c r="J4" s="10">
        <v>6</v>
      </c>
      <c r="K4" s="1"/>
      <c r="L4" s="11">
        <f t="shared" si="1"/>
        <v>739.9889435679969</v>
      </c>
      <c r="M4" s="9">
        <f>SUM(N4:N22)</f>
        <v>108</v>
      </c>
      <c r="N4" s="10">
        <v>6</v>
      </c>
      <c r="O4" s="1"/>
      <c r="P4" s="11">
        <f t="shared" si="2"/>
        <v>739.98894356799701</v>
      </c>
      <c r="Q4" s="9">
        <f>SUM(R4:R22)</f>
        <v>110</v>
      </c>
      <c r="R4" s="10">
        <v>4</v>
      </c>
      <c r="S4" s="1"/>
      <c r="T4" s="11">
        <f t="shared" si="3"/>
        <v>754.37480496342903</v>
      </c>
      <c r="U4" s="9">
        <f>SUM(V4:V22)</f>
        <v>110</v>
      </c>
      <c r="V4" s="10">
        <v>4</v>
      </c>
      <c r="W4" s="1"/>
      <c r="X4" s="13">
        <f t="shared" si="4"/>
        <v>754.37480496342926</v>
      </c>
      <c r="Y4" s="9">
        <f>SUM(Z4:Z22)</f>
        <v>105</v>
      </c>
      <c r="Z4" s="10">
        <v>3</v>
      </c>
      <c r="AA4" s="1"/>
      <c r="AB4" s="13">
        <f t="shared" si="5"/>
        <v>718.92289477682232</v>
      </c>
      <c r="AC4" s="9">
        <f>SUM(AD4:AD22)</f>
        <v>112</v>
      </c>
      <c r="AD4" s="10">
        <v>10</v>
      </c>
      <c r="AE4" s="1"/>
      <c r="AF4" s="13">
        <f t="shared" si="6"/>
        <v>769.04033676459824</v>
      </c>
      <c r="AG4" s="9">
        <f>SUM(AH4:AH22)</f>
        <v>108</v>
      </c>
      <c r="AH4" s="10">
        <v>6</v>
      </c>
      <c r="AI4" s="1"/>
      <c r="AJ4" s="11">
        <f t="shared" si="7"/>
        <v>739.98894356799735</v>
      </c>
      <c r="AK4" s="1"/>
      <c r="AL4" s="14">
        <v>739.98894356799701</v>
      </c>
      <c r="AM4" s="16" t="s">
        <v>17</v>
      </c>
      <c r="AN4" s="9">
        <f>SUM(AO4:AO22)</f>
        <v>108</v>
      </c>
      <c r="AO4" s="10">
        <v>6</v>
      </c>
      <c r="AP4" s="1"/>
      <c r="AQ4" s="15">
        <f t="shared" si="8"/>
        <v>739.9889435679969</v>
      </c>
      <c r="AR4" s="1"/>
      <c r="AS4" s="1"/>
      <c r="AT4" s="1"/>
      <c r="AU4" s="1"/>
      <c r="AV4" s="1"/>
      <c r="AW4" s="1"/>
      <c r="AX4" s="1"/>
      <c r="AY4" s="1"/>
    </row>
    <row r="5" spans="1:56" x14ac:dyDescent="0.2">
      <c r="A5" s="1"/>
      <c r="B5" s="3" t="s">
        <v>18</v>
      </c>
      <c r="C5" s="9">
        <f>SUM(D5:D22)</f>
        <v>102</v>
      </c>
      <c r="D5" s="10">
        <v>6</v>
      </c>
      <c r="E5" s="9">
        <f>SUM(D5)</f>
        <v>6</v>
      </c>
      <c r="F5" s="11">
        <f t="shared" si="0"/>
        <v>698.45655550229628</v>
      </c>
      <c r="G5" s="12"/>
      <c r="H5" s="3" t="s">
        <v>19</v>
      </c>
      <c r="I5" s="9">
        <f>SUM(J5:J22)</f>
        <v>102</v>
      </c>
      <c r="J5" s="10">
        <v>8</v>
      </c>
      <c r="K5" s="17">
        <f>SUM(J5)</f>
        <v>8</v>
      </c>
      <c r="L5" s="11">
        <f t="shared" si="1"/>
        <v>698.45655550229549</v>
      </c>
      <c r="M5" s="9">
        <f>SUM(N5:N22)</f>
        <v>102</v>
      </c>
      <c r="N5" s="10">
        <v>8</v>
      </c>
      <c r="O5" s="9">
        <f>SUM(N5)</f>
        <v>8</v>
      </c>
      <c r="P5" s="11">
        <f t="shared" si="2"/>
        <v>698.4565555022956</v>
      </c>
      <c r="Q5" s="9">
        <f>SUM(R5:R22)</f>
        <v>106</v>
      </c>
      <c r="R5" s="10">
        <v>10</v>
      </c>
      <c r="S5" s="9">
        <f>SUM(R5)</f>
        <v>10</v>
      </c>
      <c r="T5" s="11">
        <f t="shared" si="3"/>
        <v>725.87741928818309</v>
      </c>
      <c r="U5" s="9">
        <f>SUM(V5:V22)</f>
        <v>106</v>
      </c>
      <c r="V5" s="10">
        <v>14</v>
      </c>
      <c r="W5" s="9">
        <f>SUM(V5)</f>
        <v>14</v>
      </c>
      <c r="X5" s="13">
        <f t="shared" si="4"/>
        <v>725.87741928818332</v>
      </c>
      <c r="Y5" s="9">
        <f>SUM(Z5:Z22)</f>
        <v>102</v>
      </c>
      <c r="Z5" s="10">
        <v>12</v>
      </c>
      <c r="AA5" s="9">
        <f>SUM(Z5)</f>
        <v>12</v>
      </c>
      <c r="AB5" s="13">
        <f t="shared" si="5"/>
        <v>698.45655550229571</v>
      </c>
      <c r="AC5" s="9">
        <f>SUM(AD5:AD22)</f>
        <v>102</v>
      </c>
      <c r="AD5" s="10">
        <v>6</v>
      </c>
      <c r="AE5" s="9">
        <f>SUM(AD5)</f>
        <v>6</v>
      </c>
      <c r="AF5" s="13">
        <f t="shared" si="6"/>
        <v>698.45655550229583</v>
      </c>
      <c r="AG5" s="9">
        <f>SUM(AH5:AH22)</f>
        <v>102</v>
      </c>
      <c r="AH5" s="10">
        <v>6</v>
      </c>
      <c r="AI5" s="17">
        <f>SUM(AH5)</f>
        <v>6</v>
      </c>
      <c r="AJ5" s="11">
        <f t="shared" si="7"/>
        <v>698.45655550229594</v>
      </c>
      <c r="AK5" s="1"/>
      <c r="AL5" s="14">
        <v>698.45655550229606</v>
      </c>
      <c r="AM5" s="3" t="s">
        <v>19</v>
      </c>
      <c r="AN5" s="9">
        <f>SUM(AO5:AO22)</f>
        <v>102</v>
      </c>
      <c r="AO5" s="10">
        <v>8</v>
      </c>
      <c r="AP5" s="17">
        <f>SUM(AO5)</f>
        <v>8</v>
      </c>
      <c r="AQ5" s="11">
        <f t="shared" si="8"/>
        <v>698.45655550229549</v>
      </c>
      <c r="AR5" s="1"/>
      <c r="AS5" s="1"/>
      <c r="AT5" s="1"/>
      <c r="AU5" s="1"/>
      <c r="AV5" s="1"/>
      <c r="AW5" s="1"/>
      <c r="AX5" s="1"/>
      <c r="AY5" s="1"/>
    </row>
    <row r="6" spans="1:56" x14ac:dyDescent="0.2">
      <c r="A6" s="1"/>
      <c r="B6" s="18" t="s">
        <v>20</v>
      </c>
      <c r="C6" s="9">
        <f>SUM(D6:D22)</f>
        <v>96</v>
      </c>
      <c r="D6" s="10">
        <v>6</v>
      </c>
      <c r="E6" s="9">
        <f>SUM(D6:D7)</f>
        <v>12</v>
      </c>
      <c r="F6" s="11">
        <f t="shared" si="0"/>
        <v>659.25520126275296</v>
      </c>
      <c r="G6" s="12"/>
      <c r="H6" s="18" t="s">
        <v>21</v>
      </c>
      <c r="I6" s="9">
        <f>SUM(J6:J22)</f>
        <v>94</v>
      </c>
      <c r="J6" s="10">
        <v>4</v>
      </c>
      <c r="K6" s="109">
        <f>SUM(J6:J7)</f>
        <v>10</v>
      </c>
      <c r="L6" s="11">
        <f t="shared" si="1"/>
        <v>646.68326237085978</v>
      </c>
      <c r="M6" s="9">
        <f>SUM(N6:N22)</f>
        <v>94</v>
      </c>
      <c r="N6" s="10">
        <v>4</v>
      </c>
      <c r="O6" s="109">
        <f>SUM(N6:N7)</f>
        <v>10</v>
      </c>
      <c r="P6" s="11">
        <f t="shared" si="2"/>
        <v>646.68326237085989</v>
      </c>
      <c r="Q6" s="9">
        <f>SUM(R6:R22)</f>
        <v>96</v>
      </c>
      <c r="R6" s="10">
        <v>6</v>
      </c>
      <c r="S6" s="9">
        <f>SUM(R6:R7)</f>
        <v>12</v>
      </c>
      <c r="T6" s="11">
        <f t="shared" si="3"/>
        <v>659.25520126275239</v>
      </c>
      <c r="U6" s="9">
        <f>SUM(V6:V22)</f>
        <v>92</v>
      </c>
      <c r="V6" s="10">
        <v>4</v>
      </c>
      <c r="W6" s="9">
        <f>SUM(V6:V7)</f>
        <v>8</v>
      </c>
      <c r="X6" s="13">
        <f t="shared" si="4"/>
        <v>634.35106925146772</v>
      </c>
      <c r="Y6" s="9">
        <f>SUM(Z6:Z22)</f>
        <v>90</v>
      </c>
      <c r="Z6" s="10">
        <v>2</v>
      </c>
      <c r="AA6" s="9">
        <f>SUM(Z6:Z7)</f>
        <v>4</v>
      </c>
      <c r="AB6" s="13">
        <f t="shared" si="5"/>
        <v>622.25404997371197</v>
      </c>
      <c r="AC6" s="9">
        <f>SUM(AD6:AD22)</f>
        <v>96</v>
      </c>
      <c r="AD6" s="10">
        <v>6</v>
      </c>
      <c r="AE6" s="9">
        <f>SUM(AD6:AD7)</f>
        <v>12</v>
      </c>
      <c r="AF6" s="13">
        <f t="shared" si="6"/>
        <v>659.25520126275251</v>
      </c>
      <c r="AG6" s="9">
        <f>SUM(AH6:AH22)</f>
        <v>96</v>
      </c>
      <c r="AH6" s="10">
        <v>6</v>
      </c>
      <c r="AI6" s="109">
        <f>SUM(AH6:AH7)</f>
        <v>12</v>
      </c>
      <c r="AJ6" s="11">
        <f t="shared" si="7"/>
        <v>659.25520126275262</v>
      </c>
      <c r="AK6" s="1"/>
      <c r="AL6" s="14">
        <v>646.68326237086001</v>
      </c>
      <c r="AM6" s="18" t="s">
        <v>21</v>
      </c>
      <c r="AN6" s="9">
        <f>SUM(AO6:AO22)</f>
        <v>94</v>
      </c>
      <c r="AO6" s="10">
        <v>4</v>
      </c>
      <c r="AP6" s="109">
        <f>SUM(AO6:AO7)</f>
        <v>10</v>
      </c>
      <c r="AQ6" s="11">
        <f t="shared" si="8"/>
        <v>646.68326237085978</v>
      </c>
      <c r="AR6" s="1"/>
      <c r="AS6" s="1"/>
      <c r="AT6" s="1"/>
      <c r="AU6" s="1"/>
      <c r="AV6" s="1"/>
      <c r="AW6" s="1"/>
      <c r="AX6" s="1"/>
      <c r="AY6" s="1"/>
    </row>
    <row r="7" spans="1:56" x14ac:dyDescent="0.2">
      <c r="A7" s="1"/>
      <c r="B7" s="16" t="s">
        <v>22</v>
      </c>
      <c r="C7" s="9">
        <f>SUM(D7:D22)</f>
        <v>90</v>
      </c>
      <c r="D7" s="10">
        <v>6</v>
      </c>
      <c r="E7" s="1"/>
      <c r="F7" s="11">
        <f t="shared" si="0"/>
        <v>622.25404997371243</v>
      </c>
      <c r="G7" s="12"/>
      <c r="H7" s="16" t="s">
        <v>23</v>
      </c>
      <c r="I7" s="9">
        <f>SUM(J7:J22)</f>
        <v>90</v>
      </c>
      <c r="J7" s="10">
        <v>6</v>
      </c>
      <c r="K7" s="104"/>
      <c r="L7" s="11">
        <f t="shared" si="1"/>
        <v>622.25404997371186</v>
      </c>
      <c r="M7" s="9">
        <f>SUM(N7:N22)</f>
        <v>90</v>
      </c>
      <c r="N7" s="10">
        <v>6</v>
      </c>
      <c r="O7" s="104"/>
      <c r="P7" s="11">
        <f t="shared" si="2"/>
        <v>622.25404997371197</v>
      </c>
      <c r="Q7" s="9">
        <f>SUM(R7:R22)</f>
        <v>90</v>
      </c>
      <c r="R7" s="10">
        <v>6</v>
      </c>
      <c r="S7" s="1"/>
      <c r="T7" s="11">
        <f t="shared" si="3"/>
        <v>622.25404997371186</v>
      </c>
      <c r="U7" s="9">
        <f>SUM(V7:V22)</f>
        <v>88</v>
      </c>
      <c r="V7" s="10">
        <v>4</v>
      </c>
      <c r="W7" s="1"/>
      <c r="X7" s="13">
        <f t="shared" si="4"/>
        <v>610.38771979305079</v>
      </c>
      <c r="Y7" s="9">
        <f>SUM(Z7:Z22)</f>
        <v>88</v>
      </c>
      <c r="Z7" s="10">
        <v>2</v>
      </c>
      <c r="AA7" s="1"/>
      <c r="AB7" s="13">
        <f t="shared" si="5"/>
        <v>610.38771979305068</v>
      </c>
      <c r="AC7" s="9">
        <f>SUM(AD7:AD22)</f>
        <v>90</v>
      </c>
      <c r="AD7" s="10">
        <v>6</v>
      </c>
      <c r="AE7" s="1"/>
      <c r="AF7" s="13">
        <f t="shared" si="6"/>
        <v>622.25404997371197</v>
      </c>
      <c r="AG7" s="9">
        <f>SUM(AH7:AH22)</f>
        <v>90</v>
      </c>
      <c r="AH7" s="10">
        <v>6</v>
      </c>
      <c r="AI7" s="104"/>
      <c r="AJ7" s="11">
        <f t="shared" si="7"/>
        <v>622.25404997371209</v>
      </c>
      <c r="AK7" s="1"/>
      <c r="AL7" s="14">
        <v>622.25404997371197</v>
      </c>
      <c r="AM7" s="16" t="s">
        <v>23</v>
      </c>
      <c r="AN7" s="9">
        <f>SUM(AO7:AO22)</f>
        <v>90</v>
      </c>
      <c r="AO7" s="10">
        <v>6</v>
      </c>
      <c r="AP7" s="104"/>
      <c r="AQ7" s="11">
        <f t="shared" si="8"/>
        <v>622.25404997371186</v>
      </c>
      <c r="AR7" s="1"/>
      <c r="AS7" s="1"/>
      <c r="AT7" s="1"/>
      <c r="AU7" s="1"/>
      <c r="AV7" s="1"/>
      <c r="AW7" s="1"/>
      <c r="AX7" s="1"/>
      <c r="AY7" s="1"/>
    </row>
    <row r="8" spans="1:56" x14ac:dyDescent="0.2">
      <c r="A8" s="1"/>
      <c r="B8" s="3" t="s">
        <v>24</v>
      </c>
      <c r="C8" s="9">
        <f>SUM(D8:D22)</f>
        <v>84</v>
      </c>
      <c r="D8" s="10">
        <v>6</v>
      </c>
      <c r="E8" s="9">
        <f>SUM(D8:D9)</f>
        <v>12</v>
      </c>
      <c r="F8" s="11">
        <f t="shared" si="0"/>
        <v>587.32961373233798</v>
      </c>
      <c r="G8" s="12"/>
      <c r="H8" s="3" t="s">
        <v>25</v>
      </c>
      <c r="I8" s="9">
        <f>SUM(J8:J22)</f>
        <v>84</v>
      </c>
      <c r="J8" s="10">
        <v>4</v>
      </c>
      <c r="K8" s="109">
        <f>SUM(J8:J9)</f>
        <v>12</v>
      </c>
      <c r="L8" s="11">
        <f t="shared" si="1"/>
        <v>587.32961373233741</v>
      </c>
      <c r="M8" s="9">
        <f>SUM(N8:N22)</f>
        <v>84</v>
      </c>
      <c r="N8" s="10">
        <v>4</v>
      </c>
      <c r="O8" s="9">
        <f>SUM(N8:N9)</f>
        <v>12</v>
      </c>
      <c r="P8" s="11">
        <f t="shared" si="2"/>
        <v>587.32961373233752</v>
      </c>
      <c r="Q8" s="9">
        <f>SUM(R8:R22)</f>
        <v>84</v>
      </c>
      <c r="R8" s="10">
        <v>4</v>
      </c>
      <c r="S8" s="9">
        <f>SUM(R8:R9)</f>
        <v>12</v>
      </c>
      <c r="T8" s="11">
        <f t="shared" si="3"/>
        <v>587.32961373233741</v>
      </c>
      <c r="U8" s="9">
        <f>SUM(V8:V22)</f>
        <v>84</v>
      </c>
      <c r="V8" s="10">
        <v>6</v>
      </c>
      <c r="W8" s="9">
        <f>SUM(V8:V9)</f>
        <v>12</v>
      </c>
      <c r="X8" s="13">
        <f t="shared" si="4"/>
        <v>587.32961373233763</v>
      </c>
      <c r="Y8" s="9">
        <f>SUM(Z8:Z22)</f>
        <v>86</v>
      </c>
      <c r="Z8" s="10">
        <v>10</v>
      </c>
      <c r="AA8" s="9">
        <f>SUM(Z8:Z9)</f>
        <v>20</v>
      </c>
      <c r="AB8" s="13">
        <f t="shared" si="5"/>
        <v>598.74767948862632</v>
      </c>
      <c r="AC8" s="9">
        <f>SUM(AD8:AD22)</f>
        <v>84</v>
      </c>
      <c r="AD8" s="10">
        <v>2</v>
      </c>
      <c r="AE8" s="9">
        <f>SUM(AD8:AD9)</f>
        <v>4</v>
      </c>
      <c r="AF8" s="13">
        <f t="shared" si="6"/>
        <v>587.32961373233752</v>
      </c>
      <c r="AG8" s="9">
        <f>SUM(AH8:AH22)</f>
        <v>84</v>
      </c>
      <c r="AH8" s="10">
        <v>6</v>
      </c>
      <c r="AI8" s="109">
        <f>SUM(AH8:AH9)</f>
        <v>12</v>
      </c>
      <c r="AJ8" s="11">
        <f t="shared" si="7"/>
        <v>587.32961373233763</v>
      </c>
      <c r="AK8" s="1"/>
      <c r="AL8" s="14">
        <v>587.32961373233695</v>
      </c>
      <c r="AM8" s="3" t="s">
        <v>25</v>
      </c>
      <c r="AN8" s="9">
        <f>SUM(AO8:AO22)</f>
        <v>84</v>
      </c>
      <c r="AO8" s="10">
        <v>4</v>
      </c>
      <c r="AP8" s="109">
        <f>SUM(AO8:AO9)</f>
        <v>12</v>
      </c>
      <c r="AQ8" s="15">
        <f t="shared" si="8"/>
        <v>587.32961373233741</v>
      </c>
      <c r="AR8" s="1"/>
      <c r="AS8" s="1"/>
      <c r="AT8" s="1"/>
      <c r="AU8" s="1"/>
      <c r="AV8" s="1"/>
      <c r="AW8" s="1"/>
      <c r="AX8" s="1"/>
      <c r="AY8" s="1"/>
    </row>
    <row r="9" spans="1:56" x14ac:dyDescent="0.2">
      <c r="A9" s="1"/>
      <c r="B9" s="16" t="s">
        <v>26</v>
      </c>
      <c r="C9" s="9">
        <f>SUM(D9:D22)</f>
        <v>78</v>
      </c>
      <c r="D9" s="10">
        <v>6</v>
      </c>
      <c r="E9" s="1"/>
      <c r="F9" s="11">
        <f t="shared" si="0"/>
        <v>554.36533547921499</v>
      </c>
      <c r="G9" s="12"/>
      <c r="H9" s="16" t="s">
        <v>27</v>
      </c>
      <c r="I9" s="9">
        <f>SUM(J9:J22)</f>
        <v>80</v>
      </c>
      <c r="J9" s="10">
        <v>8</v>
      </c>
      <c r="K9" s="104"/>
      <c r="L9" s="11">
        <f t="shared" si="1"/>
        <v>565.1425544470859</v>
      </c>
      <c r="M9" s="9">
        <f>SUM(N9:N22)</f>
        <v>80</v>
      </c>
      <c r="N9" s="10">
        <v>8</v>
      </c>
      <c r="O9" s="1"/>
      <c r="P9" s="11">
        <f t="shared" si="2"/>
        <v>565.14255444708601</v>
      </c>
      <c r="Q9" s="9">
        <f>SUM(R9:R22)</f>
        <v>80</v>
      </c>
      <c r="R9" s="10">
        <v>8</v>
      </c>
      <c r="S9" s="1"/>
      <c r="T9" s="11">
        <f t="shared" si="3"/>
        <v>565.1425544470859</v>
      </c>
      <c r="U9" s="9">
        <f>SUM(V9:V22)</f>
        <v>78</v>
      </c>
      <c r="V9" s="10">
        <v>6</v>
      </c>
      <c r="W9" s="1"/>
      <c r="X9" s="13">
        <f t="shared" si="4"/>
        <v>554.36533547921465</v>
      </c>
      <c r="Y9" s="9">
        <f>SUM(Z9:Z22)</f>
        <v>76</v>
      </c>
      <c r="Z9" s="10">
        <v>10</v>
      </c>
      <c r="AA9" s="1"/>
      <c r="AB9" s="13">
        <f t="shared" si="5"/>
        <v>543.79363713223347</v>
      </c>
      <c r="AC9" s="9">
        <f>SUM(AD9:AD22)</f>
        <v>82</v>
      </c>
      <c r="AD9" s="10">
        <v>2</v>
      </c>
      <c r="AE9" s="1"/>
      <c r="AF9" s="13">
        <f t="shared" si="6"/>
        <v>576.12928948901174</v>
      </c>
      <c r="AG9" s="9">
        <f>SUM(AH9:AH22)</f>
        <v>78</v>
      </c>
      <c r="AH9" s="10">
        <v>6</v>
      </c>
      <c r="AI9" s="104"/>
      <c r="AJ9" s="11">
        <f t="shared" si="7"/>
        <v>554.36533547921465</v>
      </c>
      <c r="AK9" s="1"/>
      <c r="AL9" s="14">
        <v>565.14255444708601</v>
      </c>
      <c r="AM9" s="16" t="s">
        <v>27</v>
      </c>
      <c r="AN9" s="9">
        <f>SUM(AO9:AO22)</f>
        <v>80</v>
      </c>
      <c r="AO9" s="10">
        <v>8</v>
      </c>
      <c r="AP9" s="104"/>
      <c r="AQ9" s="15">
        <f t="shared" si="8"/>
        <v>565.1425544470859</v>
      </c>
      <c r="AR9" s="1"/>
      <c r="AS9" s="1"/>
      <c r="AT9" s="1"/>
      <c r="AU9" s="1"/>
      <c r="AV9" s="1"/>
      <c r="AW9" s="1"/>
      <c r="AX9" s="1"/>
      <c r="AY9" s="1"/>
    </row>
    <row r="10" spans="1:56" ht="25.5" customHeight="1" x14ac:dyDescent="0.2">
      <c r="A10" s="19">
        <v>523</v>
      </c>
      <c r="B10" s="20" t="s">
        <v>28</v>
      </c>
      <c r="C10" s="21">
        <f>SUM(D10:D22)</f>
        <v>72</v>
      </c>
      <c r="D10" s="22">
        <v>12</v>
      </c>
      <c r="E10" s="21">
        <f>SUM(D10)</f>
        <v>12</v>
      </c>
      <c r="F10" s="23">
        <f t="shared" si="0"/>
        <v>523.25120000000049</v>
      </c>
      <c r="G10" s="20" t="s">
        <v>29</v>
      </c>
      <c r="H10" s="20" t="s">
        <v>30</v>
      </c>
      <c r="I10" s="21">
        <f>SUM(J10:J22)</f>
        <v>72</v>
      </c>
      <c r="J10" s="22">
        <v>8</v>
      </c>
      <c r="K10" s="24">
        <f>SUM(J10)</f>
        <v>8</v>
      </c>
      <c r="L10" s="23">
        <f t="shared" si="1"/>
        <v>523.25120000000004</v>
      </c>
      <c r="M10" s="21">
        <f>SUM(N10:N22)</f>
        <v>72</v>
      </c>
      <c r="N10" s="22">
        <v>8</v>
      </c>
      <c r="O10" s="21">
        <f>SUM(N10)</f>
        <v>8</v>
      </c>
      <c r="P10" s="23">
        <f t="shared" si="2"/>
        <v>523.25120000000015</v>
      </c>
      <c r="Q10" s="21">
        <f>SUM(R10:R22)</f>
        <v>72</v>
      </c>
      <c r="R10" s="22">
        <v>8</v>
      </c>
      <c r="S10" s="21">
        <f>SUM(R10)</f>
        <v>8</v>
      </c>
      <c r="T10" s="23">
        <f t="shared" si="3"/>
        <v>523.25120000000004</v>
      </c>
      <c r="U10" s="21">
        <f>SUM(V10:V22)</f>
        <v>72</v>
      </c>
      <c r="V10" s="22">
        <v>8</v>
      </c>
      <c r="W10" s="21">
        <f>SUM(V10)</f>
        <v>8</v>
      </c>
      <c r="X10" s="23">
        <f t="shared" si="4"/>
        <v>523.25120000000015</v>
      </c>
      <c r="Y10" s="21">
        <f>SUM(Z10:Z22)</f>
        <v>66</v>
      </c>
      <c r="Z10" s="22">
        <v>8</v>
      </c>
      <c r="AA10" s="22">
        <v>6</v>
      </c>
      <c r="AB10" s="23">
        <f t="shared" si="5"/>
        <v>493.88336675987142</v>
      </c>
      <c r="AC10" s="21">
        <f>SUM(AD10:AD22)</f>
        <v>80</v>
      </c>
      <c r="AD10" s="22">
        <v>20</v>
      </c>
      <c r="AE10" s="21">
        <f>SUM(AD10)</f>
        <v>20</v>
      </c>
      <c r="AF10" s="23">
        <f t="shared" si="6"/>
        <v>565.14255444708601</v>
      </c>
      <c r="AG10" s="21">
        <f>SUM(AH10:AH22)</f>
        <v>72</v>
      </c>
      <c r="AH10" s="22">
        <v>12</v>
      </c>
      <c r="AI10" s="24">
        <f>SUM(AH10)</f>
        <v>12</v>
      </c>
      <c r="AJ10" s="23">
        <f t="shared" si="7"/>
        <v>523.25120000000015</v>
      </c>
      <c r="AK10" s="23" t="e">
        <f>AK11*(2^(8/72))</f>
        <v>#VALUE!</v>
      </c>
      <c r="AL10" s="25">
        <v>523.25120000000004</v>
      </c>
      <c r="AM10" s="20" t="s">
        <v>30</v>
      </c>
      <c r="AN10" s="21">
        <f>SUM(AO10:AO22)</f>
        <v>72</v>
      </c>
      <c r="AO10" s="22">
        <v>8</v>
      </c>
      <c r="AP10" s="24">
        <f>SUM(AO10)</f>
        <v>8</v>
      </c>
      <c r="AQ10" s="23">
        <f t="shared" si="8"/>
        <v>523.25120000000004</v>
      </c>
      <c r="AR10" s="26"/>
      <c r="AS10" s="26"/>
      <c r="AT10" s="26"/>
      <c r="AU10" s="26"/>
      <c r="AV10" s="26"/>
      <c r="AW10" s="26"/>
      <c r="AX10" s="26"/>
      <c r="AY10" s="26"/>
    </row>
    <row r="11" spans="1:56" x14ac:dyDescent="0.2">
      <c r="A11" s="27">
        <v>494</v>
      </c>
      <c r="B11" s="28" t="s">
        <v>31</v>
      </c>
      <c r="C11" s="29">
        <f>SUM(D11:D22)</f>
        <v>60</v>
      </c>
      <c r="D11" s="30">
        <v>3</v>
      </c>
      <c r="E11" s="29">
        <f>SUM(D11:D12)</f>
        <v>6</v>
      </c>
      <c r="F11" s="31">
        <f t="shared" si="0"/>
        <v>466.16382334539469</v>
      </c>
      <c r="G11" s="28" t="s">
        <v>32</v>
      </c>
      <c r="H11" s="28" t="s">
        <v>33</v>
      </c>
      <c r="I11" s="29">
        <f>SUM(J11:J22)</f>
        <v>64</v>
      </c>
      <c r="J11" s="30">
        <v>4</v>
      </c>
      <c r="K11" s="105">
        <f>SUM(J11:J12)</f>
        <v>10</v>
      </c>
      <c r="L11" s="31">
        <f t="shared" si="1"/>
        <v>484.46505425397947</v>
      </c>
      <c r="M11" s="29">
        <f>SUM(N11:N22)</f>
        <v>64</v>
      </c>
      <c r="N11" s="30">
        <v>4</v>
      </c>
      <c r="O11" s="29">
        <f>SUM(N11:N12)</f>
        <v>10</v>
      </c>
      <c r="P11" s="31">
        <f t="shared" si="2"/>
        <v>484.46505425397964</v>
      </c>
      <c r="Q11" s="29">
        <f>SUM(R11:R22)</f>
        <v>64</v>
      </c>
      <c r="R11" s="30">
        <v>4</v>
      </c>
      <c r="S11" s="105">
        <f>SUM(R11:R12)</f>
        <v>10</v>
      </c>
      <c r="T11" s="31">
        <f t="shared" si="3"/>
        <v>484.46505425397947</v>
      </c>
      <c r="U11" s="29">
        <f>SUM(V11:V22)</f>
        <v>64</v>
      </c>
      <c r="V11" s="30">
        <v>10</v>
      </c>
      <c r="W11" s="29">
        <f>SUM(V11:V12)</f>
        <v>14</v>
      </c>
      <c r="X11" s="31">
        <f t="shared" si="4"/>
        <v>484.46505425397959</v>
      </c>
      <c r="Y11" s="29">
        <f>SUM(Z11:Z22)</f>
        <v>58</v>
      </c>
      <c r="Z11" s="30">
        <v>6</v>
      </c>
      <c r="AA11" s="29">
        <f>SUM(Z11:Z12)</f>
        <v>12</v>
      </c>
      <c r="AB11" s="31">
        <f t="shared" si="5"/>
        <v>457.27412010227431</v>
      </c>
      <c r="AC11" s="29">
        <f>SUM(AD11:AD22)</f>
        <v>60</v>
      </c>
      <c r="AD11" s="30">
        <v>3</v>
      </c>
      <c r="AE11" s="29">
        <f>SUM(AD11:AD12)</f>
        <v>6</v>
      </c>
      <c r="AF11" s="31">
        <f t="shared" si="6"/>
        <v>466.16382334539441</v>
      </c>
      <c r="AG11" s="29">
        <f>SUM(AH11:AH22)</f>
        <v>60</v>
      </c>
      <c r="AH11" s="30">
        <v>4</v>
      </c>
      <c r="AI11" s="105">
        <f>SUM(AH11:AH12)</f>
        <v>6</v>
      </c>
      <c r="AJ11" s="31">
        <f t="shared" si="7"/>
        <v>466.16382334539441</v>
      </c>
      <c r="AK11" s="31" t="e">
        <f>AK13*(2^(10/72))</f>
        <v>#VALUE!</v>
      </c>
      <c r="AL11" s="32">
        <v>484.46505425397999</v>
      </c>
      <c r="AM11" s="28" t="s">
        <v>33</v>
      </c>
      <c r="AN11" s="29">
        <f>SUM(AO11:AO22)</f>
        <v>64</v>
      </c>
      <c r="AO11" s="30">
        <v>4</v>
      </c>
      <c r="AP11" s="105">
        <f>SUM(AO11:AO12)</f>
        <v>10</v>
      </c>
      <c r="AQ11" s="31">
        <f t="shared" si="8"/>
        <v>484.46505425397947</v>
      </c>
      <c r="AR11" s="33"/>
      <c r="AS11" s="33"/>
      <c r="AT11" s="33"/>
      <c r="AU11" s="33"/>
      <c r="AV11" s="33"/>
      <c r="AW11" s="33"/>
      <c r="AX11" s="33"/>
      <c r="AY11" s="33"/>
    </row>
    <row r="12" spans="1:56" x14ac:dyDescent="0.2">
      <c r="A12" s="1"/>
      <c r="B12" s="16" t="s">
        <v>34</v>
      </c>
      <c r="C12" s="9">
        <f>SUM(D12:D22)</f>
        <v>57</v>
      </c>
      <c r="D12" s="10">
        <v>3</v>
      </c>
      <c r="E12" s="1"/>
      <c r="F12" s="11">
        <f t="shared" si="0"/>
        <v>452.89304419033789</v>
      </c>
      <c r="G12" s="12"/>
      <c r="H12" s="16" t="s">
        <v>35</v>
      </c>
      <c r="I12" s="9">
        <f>SUM(J12:J22)</f>
        <v>60</v>
      </c>
      <c r="J12" s="10">
        <v>6</v>
      </c>
      <c r="K12" s="104"/>
      <c r="L12" s="11">
        <f t="shared" si="1"/>
        <v>466.16382334539435</v>
      </c>
      <c r="M12" s="9">
        <f>SUM(N12:N22)</f>
        <v>60</v>
      </c>
      <c r="N12" s="10">
        <v>6</v>
      </c>
      <c r="O12" s="1"/>
      <c r="P12" s="11">
        <f t="shared" si="2"/>
        <v>466.16382334539446</v>
      </c>
      <c r="Q12" s="9">
        <f>SUM(R12:R22)</f>
        <v>60</v>
      </c>
      <c r="R12" s="10">
        <v>6</v>
      </c>
      <c r="S12" s="104"/>
      <c r="T12" s="11">
        <f t="shared" si="3"/>
        <v>466.16382334539435</v>
      </c>
      <c r="U12" s="9">
        <f>SUM(V12:V22)</f>
        <v>54</v>
      </c>
      <c r="V12" s="10">
        <v>4</v>
      </c>
      <c r="W12" s="1"/>
      <c r="X12" s="11">
        <f t="shared" si="4"/>
        <v>440.00005835720452</v>
      </c>
      <c r="Y12" s="9">
        <f>SUM(Z12:Z22)</f>
        <v>52</v>
      </c>
      <c r="Z12" s="10">
        <v>6</v>
      </c>
      <c r="AA12" s="1"/>
      <c r="AB12" s="11">
        <f t="shared" si="5"/>
        <v>431.60929581866031</v>
      </c>
      <c r="AC12" s="9">
        <f>SUM(AD12:AD22)</f>
        <v>57</v>
      </c>
      <c r="AD12" s="10">
        <v>3</v>
      </c>
      <c r="AE12" s="1"/>
      <c r="AF12" s="11">
        <f t="shared" si="6"/>
        <v>452.8930441903376</v>
      </c>
      <c r="AG12" s="9">
        <f>SUM(AH12:AH22)</f>
        <v>56</v>
      </c>
      <c r="AH12" s="10">
        <v>2</v>
      </c>
      <c r="AI12" s="104"/>
      <c r="AJ12" s="11">
        <f t="shared" si="7"/>
        <v>448.5539427206499</v>
      </c>
      <c r="AK12" s="11" t="e">
        <f>$G$22*(2^(60/72))</f>
        <v>#VALUE!</v>
      </c>
      <c r="AL12" s="14">
        <v>466.16382334539401</v>
      </c>
      <c r="AM12" s="16" t="s">
        <v>35</v>
      </c>
      <c r="AN12" s="9">
        <f>SUM(AO12:AO22)</f>
        <v>60</v>
      </c>
      <c r="AO12" s="10">
        <v>6</v>
      </c>
      <c r="AP12" s="104"/>
      <c r="AQ12" s="11">
        <f t="shared" si="8"/>
        <v>466.16382334539435</v>
      </c>
      <c r="AR12" s="1"/>
      <c r="AS12" s="1"/>
      <c r="AT12" s="1"/>
      <c r="AU12" s="1"/>
      <c r="AV12" s="1"/>
      <c r="AW12" s="1"/>
      <c r="AX12" s="1"/>
      <c r="AY12" s="1"/>
    </row>
    <row r="13" spans="1:56" x14ac:dyDescent="0.2">
      <c r="A13" s="34">
        <v>440</v>
      </c>
      <c r="B13" s="35" t="s">
        <v>36</v>
      </c>
      <c r="C13" s="36">
        <f>SUM(D13:D22)</f>
        <v>54</v>
      </c>
      <c r="D13" s="37">
        <v>6</v>
      </c>
      <c r="E13" s="36">
        <f>SUM(D13:D14)</f>
        <v>12</v>
      </c>
      <c r="F13" s="38">
        <f t="shared" si="0"/>
        <v>440.00005835720475</v>
      </c>
      <c r="G13" s="35" t="s">
        <v>37</v>
      </c>
      <c r="H13" s="35" t="s">
        <v>38</v>
      </c>
      <c r="I13" s="36">
        <f>SUM(J13:J22)</f>
        <v>54</v>
      </c>
      <c r="J13" s="37">
        <v>4</v>
      </c>
      <c r="K13" s="107">
        <f>SUM(J13:J14)</f>
        <v>12</v>
      </c>
      <c r="L13" s="38">
        <f t="shared" si="1"/>
        <v>440.00005835720447</v>
      </c>
      <c r="M13" s="36">
        <f>SUM(N13:N22)</f>
        <v>54</v>
      </c>
      <c r="N13" s="37">
        <v>4</v>
      </c>
      <c r="O13" s="36">
        <f>SUM(N13:N14)</f>
        <v>12</v>
      </c>
      <c r="P13" s="38">
        <f t="shared" si="2"/>
        <v>440.00005835720458</v>
      </c>
      <c r="Q13" s="36">
        <f>SUM(R13:R22)</f>
        <v>54</v>
      </c>
      <c r="R13" s="37">
        <v>4</v>
      </c>
      <c r="S13" s="107">
        <f>SUM(R13:R14)</f>
        <v>12</v>
      </c>
      <c r="T13" s="38">
        <f t="shared" si="3"/>
        <v>440.00005835720447</v>
      </c>
      <c r="U13" s="36">
        <f>SUM(V13:V22)</f>
        <v>50</v>
      </c>
      <c r="V13" s="37">
        <v>4</v>
      </c>
      <c r="W13" s="36">
        <f>SUM(V13:V14)</f>
        <v>8</v>
      </c>
      <c r="X13" s="38">
        <f t="shared" si="4"/>
        <v>423.37854438611708</v>
      </c>
      <c r="Y13" s="36">
        <f>SUM(Z13:Z22)</f>
        <v>46</v>
      </c>
      <c r="Z13" s="37">
        <v>2</v>
      </c>
      <c r="AA13" s="36">
        <f>SUM(Z13:Z14)</f>
        <v>4</v>
      </c>
      <c r="AB13" s="38">
        <f t="shared" si="5"/>
        <v>407.3849274378677</v>
      </c>
      <c r="AC13" s="36">
        <f>SUM(AD13:AD22)</f>
        <v>54</v>
      </c>
      <c r="AD13" s="37">
        <v>4</v>
      </c>
      <c r="AE13" s="36">
        <f>SUM(AD13:AD14)</f>
        <v>12</v>
      </c>
      <c r="AF13" s="38">
        <f t="shared" si="6"/>
        <v>440.00005835720447</v>
      </c>
      <c r="AG13" s="36">
        <f>SUM(AH13:AH22)</f>
        <v>54</v>
      </c>
      <c r="AH13" s="37">
        <v>4</v>
      </c>
      <c r="AI13" s="107">
        <f>SUM(AH13:AH14)</f>
        <v>12</v>
      </c>
      <c r="AJ13" s="38">
        <f t="shared" si="7"/>
        <v>440.00005835720458</v>
      </c>
      <c r="AK13" s="38" t="e">
        <f>AK15*(2^(12/72))</f>
        <v>#VALUE!</v>
      </c>
      <c r="AL13" s="39">
        <v>440.00005835720401</v>
      </c>
      <c r="AM13" s="35" t="s">
        <v>38</v>
      </c>
      <c r="AN13" s="36">
        <f>SUM(AO13:AO22)</f>
        <v>54</v>
      </c>
      <c r="AO13" s="37">
        <v>4</v>
      </c>
      <c r="AP13" s="107">
        <f>SUM(AO13:AO14)</f>
        <v>12</v>
      </c>
      <c r="AQ13" s="38">
        <f t="shared" si="8"/>
        <v>440.00005835720447</v>
      </c>
      <c r="AR13" s="40"/>
      <c r="AS13" s="40"/>
      <c r="AT13" s="40"/>
      <c r="AU13" s="40"/>
      <c r="AV13" s="40"/>
      <c r="AW13" s="40"/>
      <c r="AX13" s="40"/>
      <c r="AY13" s="40"/>
    </row>
    <row r="14" spans="1:56" x14ac:dyDescent="0.2">
      <c r="A14" s="1"/>
      <c r="B14" s="16" t="s">
        <v>39</v>
      </c>
      <c r="C14" s="9">
        <f>SUM(D14:D22)</f>
        <v>48</v>
      </c>
      <c r="D14" s="10">
        <v>6</v>
      </c>
      <c r="E14" s="1"/>
      <c r="F14" s="11">
        <f t="shared" si="0"/>
        <v>415.30475266181162</v>
      </c>
      <c r="G14" s="12"/>
      <c r="H14" s="16" t="s">
        <v>40</v>
      </c>
      <c r="I14" s="9">
        <f>SUM(J14:J22)</f>
        <v>50</v>
      </c>
      <c r="J14" s="10">
        <v>8</v>
      </c>
      <c r="K14" s="104"/>
      <c r="L14" s="11">
        <f t="shared" si="1"/>
        <v>423.37854438611703</v>
      </c>
      <c r="M14" s="9">
        <f>SUM(N14:N22)</f>
        <v>50</v>
      </c>
      <c r="N14" s="10">
        <v>8</v>
      </c>
      <c r="O14" s="1"/>
      <c r="P14" s="11">
        <f t="shared" si="2"/>
        <v>423.37854438611714</v>
      </c>
      <c r="Q14" s="9">
        <f>SUM(R14:R22)</f>
        <v>50</v>
      </c>
      <c r="R14" s="10">
        <v>8</v>
      </c>
      <c r="S14" s="104"/>
      <c r="T14" s="11">
        <f t="shared" si="3"/>
        <v>423.37854438611703</v>
      </c>
      <c r="U14" s="9">
        <f>SUM(V14:V22)</f>
        <v>46</v>
      </c>
      <c r="V14" s="10">
        <v>4</v>
      </c>
      <c r="W14" s="1"/>
      <c r="X14" s="11">
        <f t="shared" si="4"/>
        <v>407.3849274378677</v>
      </c>
      <c r="Y14" s="9">
        <f>SUM(Z14:Z22)</f>
        <v>44</v>
      </c>
      <c r="Z14" s="10">
        <v>2</v>
      </c>
      <c r="AA14" s="1"/>
      <c r="AB14" s="11">
        <f t="shared" si="5"/>
        <v>399.61613258662214</v>
      </c>
      <c r="AC14" s="9">
        <f>SUM(AD14:AD22)</f>
        <v>50</v>
      </c>
      <c r="AD14" s="10">
        <v>8</v>
      </c>
      <c r="AE14" s="1"/>
      <c r="AF14" s="11">
        <f t="shared" si="6"/>
        <v>423.37854438611703</v>
      </c>
      <c r="AG14" s="9">
        <f>SUM(AH14:AH22)</f>
        <v>50</v>
      </c>
      <c r="AH14" s="10">
        <v>8</v>
      </c>
      <c r="AI14" s="104"/>
      <c r="AJ14" s="11">
        <f t="shared" si="7"/>
        <v>423.37854438611714</v>
      </c>
      <c r="AK14" s="11" t="e">
        <f>$G$22*(2^(50/72))</f>
        <v>#VALUE!</v>
      </c>
      <c r="AL14" s="14">
        <v>423.37854438611703</v>
      </c>
      <c r="AM14" s="16" t="s">
        <v>40</v>
      </c>
      <c r="AN14" s="9">
        <f>SUM(AO14:AO22)</f>
        <v>50</v>
      </c>
      <c r="AO14" s="10">
        <v>8</v>
      </c>
      <c r="AP14" s="104"/>
      <c r="AQ14" s="11">
        <f t="shared" si="8"/>
        <v>423.37854438611703</v>
      </c>
      <c r="AR14" s="1"/>
      <c r="AS14" s="1"/>
      <c r="AT14" s="1"/>
      <c r="AU14" s="1"/>
      <c r="AV14" s="1"/>
      <c r="AW14" s="1"/>
      <c r="AX14" s="1"/>
      <c r="AY14" s="1"/>
    </row>
    <row r="15" spans="1:56" ht="17.25" customHeight="1" x14ac:dyDescent="0.2">
      <c r="A15" s="34">
        <v>392</v>
      </c>
      <c r="B15" s="41" t="s">
        <v>41</v>
      </c>
      <c r="C15" s="42">
        <f>SUM(D15:D22)</f>
        <v>42</v>
      </c>
      <c r="D15" s="43">
        <v>6</v>
      </c>
      <c r="E15" s="42">
        <f>SUM(D15:D16)</f>
        <v>12</v>
      </c>
      <c r="F15" s="44">
        <f t="shared" si="0"/>
        <v>391.99548797210815</v>
      </c>
      <c r="G15" s="41" t="s">
        <v>42</v>
      </c>
      <c r="H15" s="41" t="s">
        <v>43</v>
      </c>
      <c r="I15" s="42">
        <f>SUM(J15:J22)</f>
        <v>42</v>
      </c>
      <c r="J15" s="43">
        <v>4</v>
      </c>
      <c r="K15" s="108">
        <f>SUM(J15:J16)</f>
        <v>12</v>
      </c>
      <c r="L15" s="44">
        <f t="shared" si="1"/>
        <v>391.99548797210792</v>
      </c>
      <c r="M15" s="42">
        <f>SUM(N15:N22)</f>
        <v>42</v>
      </c>
      <c r="N15" s="43">
        <v>4</v>
      </c>
      <c r="O15" s="42">
        <f>SUM(N15:N16)</f>
        <v>12</v>
      </c>
      <c r="P15" s="44">
        <f t="shared" si="2"/>
        <v>391.99548797210804</v>
      </c>
      <c r="Q15" s="42">
        <f>SUM(R15:R22)</f>
        <v>42</v>
      </c>
      <c r="R15" s="43">
        <v>4</v>
      </c>
      <c r="S15" s="108">
        <f>SUM(R15:R16)</f>
        <v>12</v>
      </c>
      <c r="T15" s="44">
        <f t="shared" si="3"/>
        <v>391.99548797210792</v>
      </c>
      <c r="U15" s="42">
        <f>SUM(V15:V22)</f>
        <v>42</v>
      </c>
      <c r="V15" s="43">
        <v>6</v>
      </c>
      <c r="W15" s="42">
        <f>SUM(V15:V16)</f>
        <v>12</v>
      </c>
      <c r="X15" s="44">
        <f t="shared" si="4"/>
        <v>391.99548797210798</v>
      </c>
      <c r="Y15" s="42">
        <f>SUM(Z15:Z22)</f>
        <v>42</v>
      </c>
      <c r="Z15" s="43">
        <v>10</v>
      </c>
      <c r="AA15" s="42">
        <f>SUM(Z15:Z16)</f>
        <v>20</v>
      </c>
      <c r="AB15" s="44">
        <f t="shared" si="5"/>
        <v>391.99548797210798</v>
      </c>
      <c r="AC15" s="42">
        <f>SUM(AD15:AD22)</f>
        <v>42</v>
      </c>
      <c r="AD15" s="43">
        <v>2</v>
      </c>
      <c r="AE15" s="42">
        <f>SUM(AD15:AD16)</f>
        <v>4</v>
      </c>
      <c r="AF15" s="44">
        <f t="shared" si="6"/>
        <v>391.99548797210792</v>
      </c>
      <c r="AG15" s="42">
        <f>SUM(AH15:AH22)</f>
        <v>42</v>
      </c>
      <c r="AH15" s="43">
        <v>4</v>
      </c>
      <c r="AI15" s="108">
        <f>SUM(AH15:AH16)</f>
        <v>12</v>
      </c>
      <c r="AJ15" s="44">
        <f t="shared" si="7"/>
        <v>391.99548797210804</v>
      </c>
      <c r="AK15" s="44" t="e">
        <f>AK17*(2^(12/72))</f>
        <v>#VALUE!</v>
      </c>
      <c r="AL15" s="45">
        <v>391.99548797210798</v>
      </c>
      <c r="AM15" s="41" t="s">
        <v>43</v>
      </c>
      <c r="AN15" s="42">
        <f>SUM(AO15:AO22)</f>
        <v>42</v>
      </c>
      <c r="AO15" s="43">
        <v>2</v>
      </c>
      <c r="AP15" s="108">
        <f>SUM(AO15:AO16)</f>
        <v>4</v>
      </c>
      <c r="AQ15" s="44">
        <f t="shared" si="8"/>
        <v>391.99548797210792</v>
      </c>
      <c r="AR15" s="46"/>
      <c r="AS15" s="46"/>
      <c r="AT15" s="46"/>
      <c r="AU15" s="46"/>
      <c r="AV15" s="46"/>
      <c r="AW15" s="46"/>
      <c r="AX15" s="46"/>
      <c r="AY15" s="46"/>
    </row>
    <row r="16" spans="1:56" x14ac:dyDescent="0.2">
      <c r="A16" s="1"/>
      <c r="B16" s="16" t="s">
        <v>44</v>
      </c>
      <c r="C16" s="9">
        <f>SUM(D16:D22)</f>
        <v>36</v>
      </c>
      <c r="D16" s="10">
        <v>6</v>
      </c>
      <c r="E16" s="1"/>
      <c r="F16" s="11">
        <f t="shared" si="0"/>
        <v>369.99447178399862</v>
      </c>
      <c r="G16" s="12"/>
      <c r="H16" s="16" t="s">
        <v>45</v>
      </c>
      <c r="I16" s="9">
        <f>SUM(J16:J22)</f>
        <v>38</v>
      </c>
      <c r="J16" s="10">
        <v>8</v>
      </c>
      <c r="K16" s="104"/>
      <c r="L16" s="11">
        <f t="shared" si="1"/>
        <v>377.1874024817144</v>
      </c>
      <c r="M16" s="9">
        <f>SUM(N16:N22)</f>
        <v>38</v>
      </c>
      <c r="N16" s="10">
        <v>8</v>
      </c>
      <c r="O16" s="1"/>
      <c r="P16" s="11">
        <f t="shared" si="2"/>
        <v>377.18740248171451</v>
      </c>
      <c r="Q16" s="9">
        <f>SUM(R16:R22)</f>
        <v>38</v>
      </c>
      <c r="R16" s="10">
        <v>8</v>
      </c>
      <c r="S16" s="104"/>
      <c r="T16" s="11">
        <f t="shared" si="3"/>
        <v>377.1874024817144</v>
      </c>
      <c r="U16" s="9">
        <f>SUM(V16:V22)</f>
        <v>36</v>
      </c>
      <c r="V16" s="10">
        <v>6</v>
      </c>
      <c r="W16" s="1"/>
      <c r="X16" s="11">
        <f t="shared" si="4"/>
        <v>369.99447178399845</v>
      </c>
      <c r="Y16" s="9">
        <f>SUM(Z16:Z22)</f>
        <v>32</v>
      </c>
      <c r="Z16" s="10">
        <v>10</v>
      </c>
      <c r="AA16" s="1"/>
      <c r="AB16" s="11">
        <f t="shared" si="5"/>
        <v>356.01750026962151</v>
      </c>
      <c r="AC16" s="9">
        <f>SUM(AD16:AD22)</f>
        <v>40</v>
      </c>
      <c r="AD16" s="10">
        <v>2</v>
      </c>
      <c r="AE16" s="1"/>
      <c r="AF16" s="11">
        <f t="shared" si="6"/>
        <v>384.52016838229889</v>
      </c>
      <c r="AG16" s="9">
        <f>SUM(AH16:AH22)</f>
        <v>38</v>
      </c>
      <c r="AH16" s="10">
        <v>8</v>
      </c>
      <c r="AI16" s="104"/>
      <c r="AJ16" s="11">
        <f t="shared" si="7"/>
        <v>377.18740248171451</v>
      </c>
      <c r="AK16" s="11" t="e">
        <f>$G$22*(2^(38/72))</f>
        <v>#VALUE!</v>
      </c>
      <c r="AL16" s="14">
        <v>377.187402481714</v>
      </c>
      <c r="AM16" s="16" t="s">
        <v>45</v>
      </c>
      <c r="AN16" s="9">
        <f>SUM(AO16:AO22)</f>
        <v>40</v>
      </c>
      <c r="AO16" s="10">
        <v>2</v>
      </c>
      <c r="AP16" s="104"/>
      <c r="AQ16" s="11">
        <f t="shared" si="8"/>
        <v>384.52016838229889</v>
      </c>
      <c r="AR16" s="1"/>
      <c r="AS16" s="1"/>
      <c r="AT16" s="1"/>
      <c r="AU16" s="1"/>
      <c r="AV16" s="1"/>
      <c r="AW16" s="1"/>
      <c r="AX16" s="1"/>
      <c r="AY16" s="1"/>
    </row>
    <row r="17" spans="1:51" x14ac:dyDescent="0.2">
      <c r="A17" s="34">
        <v>349</v>
      </c>
      <c r="B17" s="47" t="s">
        <v>46</v>
      </c>
      <c r="C17" s="48">
        <f>SUM(D17:D22)</f>
        <v>30</v>
      </c>
      <c r="D17" s="49">
        <v>6</v>
      </c>
      <c r="E17" s="48">
        <f>SUM(D17)</f>
        <v>6</v>
      </c>
      <c r="F17" s="50">
        <f t="shared" si="0"/>
        <v>349.22827775114791</v>
      </c>
      <c r="G17" s="47" t="s">
        <v>47</v>
      </c>
      <c r="H17" s="47" t="s">
        <v>48</v>
      </c>
      <c r="I17" s="48">
        <f>SUM(J17:J22)</f>
        <v>30</v>
      </c>
      <c r="J17" s="49">
        <v>8</v>
      </c>
      <c r="K17" s="51">
        <f>SUM(J17)</f>
        <v>8</v>
      </c>
      <c r="L17" s="50">
        <f t="shared" si="1"/>
        <v>349.22827775114774</v>
      </c>
      <c r="M17" s="48">
        <f>SUM(N17:N22)</f>
        <v>30</v>
      </c>
      <c r="N17" s="49">
        <v>6</v>
      </c>
      <c r="O17" s="48">
        <f>SUM(N17)</f>
        <v>6</v>
      </c>
      <c r="P17" s="52">
        <f t="shared" si="2"/>
        <v>349.22827775114786</v>
      </c>
      <c r="Q17" s="48">
        <f>SUM(R17:R22)</f>
        <v>30</v>
      </c>
      <c r="R17" s="49">
        <v>8</v>
      </c>
      <c r="S17" s="53">
        <f>SUM(R17)</f>
        <v>8</v>
      </c>
      <c r="T17" s="52">
        <f t="shared" si="3"/>
        <v>349.22827775114774</v>
      </c>
      <c r="U17" s="48">
        <f>SUM(V17:V22)</f>
        <v>30</v>
      </c>
      <c r="V17" s="49">
        <v>8</v>
      </c>
      <c r="W17" s="48">
        <f>SUM(V17)</f>
        <v>8</v>
      </c>
      <c r="X17" s="52">
        <f t="shared" si="4"/>
        <v>349.22827775114774</v>
      </c>
      <c r="Y17" s="48">
        <f>SUM(Z17:Z22)</f>
        <v>22</v>
      </c>
      <c r="Z17" s="49">
        <v>6</v>
      </c>
      <c r="AA17" s="48">
        <f>SUM(Z17)</f>
        <v>6</v>
      </c>
      <c r="AB17" s="52">
        <f t="shared" si="5"/>
        <v>323.34163118542989</v>
      </c>
      <c r="AC17" s="48">
        <f>SUM(AD17:AD22)</f>
        <v>38</v>
      </c>
      <c r="AD17" s="49">
        <v>20</v>
      </c>
      <c r="AE17" s="48">
        <f>SUM(AD17)</f>
        <v>20</v>
      </c>
      <c r="AF17" s="52">
        <f t="shared" si="6"/>
        <v>377.1874024817144</v>
      </c>
      <c r="AG17" s="48">
        <f>SUM(AH17:AH22)</f>
        <v>30</v>
      </c>
      <c r="AH17" s="49">
        <v>6</v>
      </c>
      <c r="AI17" s="51">
        <f>SUM(AH17)</f>
        <v>6</v>
      </c>
      <c r="AJ17" s="50">
        <f t="shared" si="7"/>
        <v>349.22827775114786</v>
      </c>
      <c r="AK17" s="52" t="e">
        <f>AK18*(2^(8/72))</f>
        <v>#VALUE!</v>
      </c>
      <c r="AL17" s="54">
        <v>349.22827775114803</v>
      </c>
      <c r="AM17" s="47" t="s">
        <v>48</v>
      </c>
      <c r="AN17" s="48">
        <f>SUM(AO17:AO22)</f>
        <v>38</v>
      </c>
      <c r="AO17" s="49">
        <v>16</v>
      </c>
      <c r="AP17" s="51">
        <f>SUM(AO17)</f>
        <v>16</v>
      </c>
      <c r="AQ17" s="50">
        <f t="shared" si="8"/>
        <v>377.1874024817144</v>
      </c>
      <c r="AR17" s="55"/>
      <c r="AS17" s="55"/>
      <c r="AT17" s="55"/>
      <c r="AU17" s="55"/>
      <c r="AV17" s="55"/>
      <c r="AW17" s="55"/>
      <c r="AX17" s="55"/>
      <c r="AY17" s="55"/>
    </row>
    <row r="18" spans="1:51" ht="25.5" customHeight="1" x14ac:dyDescent="0.2">
      <c r="A18" s="34">
        <v>330</v>
      </c>
      <c r="B18" s="56" t="s">
        <v>49</v>
      </c>
      <c r="C18" s="57">
        <f>SUM(D18:D22)</f>
        <v>24</v>
      </c>
      <c r="D18" s="58">
        <v>6</v>
      </c>
      <c r="E18" s="57">
        <f>SUM(D18:D19)</f>
        <v>12</v>
      </c>
      <c r="F18" s="50">
        <f t="shared" si="0"/>
        <v>329.62760063137625</v>
      </c>
      <c r="G18" s="56" t="s">
        <v>50</v>
      </c>
      <c r="H18" s="56" t="s">
        <v>51</v>
      </c>
      <c r="I18" s="57">
        <f>SUM(J18:J22)</f>
        <v>22</v>
      </c>
      <c r="J18" s="58">
        <v>4</v>
      </c>
      <c r="K18" s="106">
        <f>SUM(J18:J19)</f>
        <v>10</v>
      </c>
      <c r="L18" s="50">
        <f t="shared" si="1"/>
        <v>323.34163118542989</v>
      </c>
      <c r="M18" s="57">
        <f>SUM(N18:N22)</f>
        <v>24</v>
      </c>
      <c r="N18" s="58">
        <v>6</v>
      </c>
      <c r="O18" s="57">
        <f>SUM(N18:N19)</f>
        <v>12</v>
      </c>
      <c r="P18" s="50">
        <f t="shared" si="2"/>
        <v>329.6276006313762</v>
      </c>
      <c r="Q18" s="57">
        <f>SUM(R18:R22)</f>
        <v>22</v>
      </c>
      <c r="R18" s="58">
        <v>4</v>
      </c>
      <c r="S18" s="106">
        <f>SUM(R18:R19)</f>
        <v>10</v>
      </c>
      <c r="T18" s="50">
        <f t="shared" si="3"/>
        <v>323.34163118542989</v>
      </c>
      <c r="U18" s="57">
        <f>SUM(V18:V22)</f>
        <v>22</v>
      </c>
      <c r="V18" s="58">
        <v>10</v>
      </c>
      <c r="W18" s="57">
        <f>SUM(V18:V19)</f>
        <v>14</v>
      </c>
      <c r="X18" s="50">
        <f t="shared" si="4"/>
        <v>323.34163118542989</v>
      </c>
      <c r="Y18" s="57">
        <f>SUM(Z18:Z22)</f>
        <v>16</v>
      </c>
      <c r="Z18" s="58">
        <v>6</v>
      </c>
      <c r="AA18" s="57">
        <f>SUM(Z18:Z19)</f>
        <v>12</v>
      </c>
      <c r="AB18" s="50">
        <f t="shared" si="5"/>
        <v>305.19385989652528</v>
      </c>
      <c r="AC18" s="57">
        <f>SUM(AD18:AD22)</f>
        <v>18</v>
      </c>
      <c r="AD18" s="58">
        <v>3</v>
      </c>
      <c r="AE18" s="57">
        <f>SUM(AD18:AD19)</f>
        <v>6</v>
      </c>
      <c r="AF18" s="50">
        <f t="shared" si="6"/>
        <v>311.12702498685593</v>
      </c>
      <c r="AG18" s="57">
        <f>SUM(AH18:AH22)</f>
        <v>24</v>
      </c>
      <c r="AH18" s="58">
        <v>6</v>
      </c>
      <c r="AI18" s="106">
        <f>SUM(AH18:AH19)</f>
        <v>12</v>
      </c>
      <c r="AJ18" s="50">
        <f t="shared" si="7"/>
        <v>329.6276006313762</v>
      </c>
      <c r="AK18" s="50" t="e">
        <f>AK20*(2^(10/72))</f>
        <v>#VALUE!</v>
      </c>
      <c r="AL18" s="54">
        <v>323.34163118543</v>
      </c>
      <c r="AM18" s="56" t="s">
        <v>51</v>
      </c>
      <c r="AN18" s="57">
        <f>SUM(AO18:AO22)</f>
        <v>22</v>
      </c>
      <c r="AO18" s="58">
        <v>2</v>
      </c>
      <c r="AP18" s="106">
        <f>SUM(AO18:AO19)</f>
        <v>4</v>
      </c>
      <c r="AQ18" s="50">
        <f t="shared" si="8"/>
        <v>323.34163118542989</v>
      </c>
      <c r="AR18" s="59"/>
      <c r="AS18" s="59"/>
      <c r="AT18" s="59"/>
      <c r="AU18" s="59"/>
      <c r="AV18" s="59"/>
      <c r="AW18" s="59"/>
      <c r="AX18" s="59"/>
      <c r="AY18" s="59"/>
    </row>
    <row r="19" spans="1:51" x14ac:dyDescent="0.2">
      <c r="A19" s="1"/>
      <c r="B19" s="16" t="s">
        <v>52</v>
      </c>
      <c r="C19" s="9">
        <f>SUM(D19:D22)</f>
        <v>18</v>
      </c>
      <c r="D19" s="10">
        <v>6</v>
      </c>
      <c r="E19" s="1"/>
      <c r="F19" s="11">
        <f t="shared" si="0"/>
        <v>311.12702498685599</v>
      </c>
      <c r="G19" s="60" t="s">
        <v>53</v>
      </c>
      <c r="H19" s="16" t="s">
        <v>54</v>
      </c>
      <c r="I19" s="9">
        <f>SUM(J19:J22)</f>
        <v>18</v>
      </c>
      <c r="J19" s="10">
        <v>6</v>
      </c>
      <c r="K19" s="104"/>
      <c r="L19" s="11">
        <f t="shared" si="1"/>
        <v>311.12702498685593</v>
      </c>
      <c r="M19" s="9">
        <f>SUM(N19:N22)</f>
        <v>18</v>
      </c>
      <c r="N19" s="10">
        <v>6</v>
      </c>
      <c r="O19" s="1"/>
      <c r="P19" s="11">
        <f t="shared" si="2"/>
        <v>311.12702498685593</v>
      </c>
      <c r="Q19" s="9">
        <f>SUM(R19:R22)</f>
        <v>18</v>
      </c>
      <c r="R19" s="10">
        <v>6</v>
      </c>
      <c r="S19" s="104"/>
      <c r="T19" s="11">
        <f t="shared" si="3"/>
        <v>311.12702498685593</v>
      </c>
      <c r="U19" s="9">
        <f>SUM(V19:V22)</f>
        <v>12</v>
      </c>
      <c r="V19" s="10">
        <v>4</v>
      </c>
      <c r="W19" s="1"/>
      <c r="X19" s="11">
        <f t="shared" si="4"/>
        <v>293.6648068661687</v>
      </c>
      <c r="Y19" s="9">
        <f>SUM(Z19:Z22)</f>
        <v>10</v>
      </c>
      <c r="Z19" s="10">
        <v>6</v>
      </c>
      <c r="AA19" s="1"/>
      <c r="AB19" s="11">
        <f t="shared" si="5"/>
        <v>288.06464474450587</v>
      </c>
      <c r="AC19" s="9">
        <f>SUM(AD19:AD22)</f>
        <v>15</v>
      </c>
      <c r="AD19" s="10">
        <v>3</v>
      </c>
      <c r="AE19" s="1"/>
      <c r="AF19" s="11">
        <f t="shared" si="6"/>
        <v>302.26984253082657</v>
      </c>
      <c r="AG19" s="9">
        <f>SUM(AH19:AH22)</f>
        <v>18</v>
      </c>
      <c r="AH19" s="10">
        <v>6</v>
      </c>
      <c r="AI19" s="104"/>
      <c r="AJ19" s="11">
        <f t="shared" si="7"/>
        <v>311.12702498685593</v>
      </c>
      <c r="AK19" s="11" t="e">
        <f>$G$22*(2^(18/72))</f>
        <v>#VALUE!</v>
      </c>
      <c r="AL19" s="14">
        <v>311.12702498685599</v>
      </c>
      <c r="AM19" s="16" t="s">
        <v>54</v>
      </c>
      <c r="AN19" s="9">
        <f>SUM(AO19:AO22)</f>
        <v>20</v>
      </c>
      <c r="AO19" s="10">
        <v>2</v>
      </c>
      <c r="AP19" s="104"/>
      <c r="AQ19" s="11">
        <f t="shared" si="8"/>
        <v>317.17553462573369</v>
      </c>
      <c r="AR19" s="1"/>
      <c r="AS19" s="1"/>
      <c r="AT19" s="1"/>
      <c r="AU19" s="1"/>
      <c r="AV19" s="1"/>
      <c r="AW19" s="1"/>
      <c r="AX19" s="1"/>
      <c r="AY19" s="1"/>
    </row>
    <row r="20" spans="1:51" ht="25.5" customHeight="1" x14ac:dyDescent="0.2">
      <c r="A20" s="34">
        <v>294</v>
      </c>
      <c r="B20" s="61" t="s">
        <v>24</v>
      </c>
      <c r="C20" s="62">
        <f>SUM(D20:D22)</f>
        <v>12</v>
      </c>
      <c r="D20" s="63">
        <v>6</v>
      </c>
      <c r="E20" s="62">
        <f>SUM(D20:D21)</f>
        <v>12</v>
      </c>
      <c r="F20" s="64">
        <f t="shared" si="0"/>
        <v>293.66480686616876</v>
      </c>
      <c r="G20" s="65" t="s">
        <v>55</v>
      </c>
      <c r="H20" s="61" t="s">
        <v>56</v>
      </c>
      <c r="I20" s="62">
        <f>SUM(J20:J22)</f>
        <v>12</v>
      </c>
      <c r="J20" s="63">
        <v>4</v>
      </c>
      <c r="K20" s="103">
        <f>SUM(J20:J21)</f>
        <v>12</v>
      </c>
      <c r="L20" s="64">
        <f t="shared" si="1"/>
        <v>293.6648068661687</v>
      </c>
      <c r="M20" s="62">
        <f>SUM(N20:N22)</f>
        <v>12</v>
      </c>
      <c r="N20" s="63">
        <v>4</v>
      </c>
      <c r="O20" s="62">
        <f>SUM(N20:N21)</f>
        <v>12</v>
      </c>
      <c r="P20" s="64">
        <f t="shared" si="2"/>
        <v>293.6648068661687</v>
      </c>
      <c r="Q20" s="62">
        <f>SUM(R20:R22)</f>
        <v>12</v>
      </c>
      <c r="R20" s="63">
        <v>4</v>
      </c>
      <c r="S20" s="103">
        <f>SUM(R20:R21)</f>
        <v>12</v>
      </c>
      <c r="T20" s="64">
        <f t="shared" si="3"/>
        <v>293.6648068661687</v>
      </c>
      <c r="U20" s="62">
        <f>SUM(V20:V22)</f>
        <v>8</v>
      </c>
      <c r="V20" s="63">
        <v>4</v>
      </c>
      <c r="W20" s="62">
        <f>SUM(V20:V21)</f>
        <v>8</v>
      </c>
      <c r="X20" s="64">
        <f t="shared" si="4"/>
        <v>282.57127722354295</v>
      </c>
      <c r="Y20" s="62">
        <f>SUM(Z20:Z22)</f>
        <v>4</v>
      </c>
      <c r="Z20" s="63">
        <v>2</v>
      </c>
      <c r="AA20" s="62">
        <f>SUM(Z20:Z21)</f>
        <v>4</v>
      </c>
      <c r="AB20" s="64">
        <f t="shared" si="5"/>
        <v>271.89681856611668</v>
      </c>
      <c r="AC20" s="62">
        <f>SUM(AD20:AD22)</f>
        <v>12</v>
      </c>
      <c r="AD20" s="63">
        <v>4</v>
      </c>
      <c r="AE20" s="62">
        <f>SUM(AD20:AD21)</f>
        <v>12</v>
      </c>
      <c r="AF20" s="64">
        <f t="shared" si="6"/>
        <v>293.6648068661687</v>
      </c>
      <c r="AG20" s="62">
        <f>SUM(AH20:AH22)</f>
        <v>12</v>
      </c>
      <c r="AH20" s="63">
        <v>4</v>
      </c>
      <c r="AI20" s="103">
        <f>SUM(AH20:AH21)</f>
        <v>12</v>
      </c>
      <c r="AJ20" s="64">
        <f t="shared" si="7"/>
        <v>293.6648068661687</v>
      </c>
      <c r="AK20" s="64" t="e">
        <f>$G$22*(2^(12/72))</f>
        <v>#VALUE!</v>
      </c>
      <c r="AL20" s="66">
        <v>293.66480686616899</v>
      </c>
      <c r="AM20" s="61" t="s">
        <v>56</v>
      </c>
      <c r="AN20" s="62">
        <f>SUM(AO20:AO22)</f>
        <v>18</v>
      </c>
      <c r="AO20" s="63">
        <v>9</v>
      </c>
      <c r="AP20" s="103">
        <f>SUM(AO20:AO21)</f>
        <v>18</v>
      </c>
      <c r="AQ20" s="64">
        <f t="shared" si="8"/>
        <v>311.12702498685593</v>
      </c>
      <c r="AR20" s="67"/>
      <c r="AS20" s="67"/>
      <c r="AT20" s="67"/>
      <c r="AU20" s="67"/>
      <c r="AV20" s="67"/>
      <c r="AW20" s="67"/>
      <c r="AX20" s="67"/>
      <c r="AY20" s="67"/>
    </row>
    <row r="21" spans="1:51" ht="23.25" customHeight="1" x14ac:dyDescent="0.2">
      <c r="A21" s="1"/>
      <c r="B21" s="16" t="s">
        <v>57</v>
      </c>
      <c r="C21" s="10">
        <v>6</v>
      </c>
      <c r="D21" s="10">
        <v>6</v>
      </c>
      <c r="E21" s="1"/>
      <c r="F21" s="11">
        <f t="shared" si="0"/>
        <v>277.18266773960727</v>
      </c>
      <c r="G21" s="60" t="s">
        <v>58</v>
      </c>
      <c r="H21" s="16" t="s">
        <v>59</v>
      </c>
      <c r="I21" s="10">
        <v>8</v>
      </c>
      <c r="J21" s="10">
        <v>8</v>
      </c>
      <c r="K21" s="104"/>
      <c r="L21" s="11">
        <f t="shared" si="1"/>
        <v>282.57127722354295</v>
      </c>
      <c r="M21" s="10">
        <v>8</v>
      </c>
      <c r="N21" s="10">
        <v>8</v>
      </c>
      <c r="O21" s="1"/>
      <c r="P21" s="11">
        <f t="shared" si="2"/>
        <v>282.57127722354295</v>
      </c>
      <c r="Q21" s="10">
        <v>8</v>
      </c>
      <c r="R21" s="10">
        <v>8</v>
      </c>
      <c r="S21" s="104"/>
      <c r="T21" s="11">
        <f t="shared" si="3"/>
        <v>282.57127722354295</v>
      </c>
      <c r="U21" s="9">
        <f>SUM(V21:V22)</f>
        <v>4</v>
      </c>
      <c r="V21" s="10">
        <v>4</v>
      </c>
      <c r="W21" s="1"/>
      <c r="X21" s="11">
        <f t="shared" si="4"/>
        <v>271.89681856611668</v>
      </c>
      <c r="Y21" s="9">
        <f>SUM(Z21:Z22)</f>
        <v>2</v>
      </c>
      <c r="Z21" s="10">
        <v>2</v>
      </c>
      <c r="AA21" s="1"/>
      <c r="AB21" s="11">
        <f t="shared" si="5"/>
        <v>266.71177007295989</v>
      </c>
      <c r="AC21" s="9">
        <f>SUM(AD21:AD22)</f>
        <v>8</v>
      </c>
      <c r="AD21" s="10">
        <v>8</v>
      </c>
      <c r="AE21" s="1"/>
      <c r="AF21" s="11">
        <f t="shared" si="6"/>
        <v>282.57127722354295</v>
      </c>
      <c r="AG21" s="10">
        <v>6</v>
      </c>
      <c r="AH21" s="10">
        <v>8</v>
      </c>
      <c r="AI21" s="104"/>
      <c r="AJ21" s="11">
        <f t="shared" si="7"/>
        <v>282.57127722354295</v>
      </c>
      <c r="AK21" s="11" t="e">
        <f>$G$22*(2^(8/72))</f>
        <v>#VALUE!</v>
      </c>
      <c r="AL21" s="14">
        <v>282.57127722354301</v>
      </c>
      <c r="AM21" s="16" t="s">
        <v>59</v>
      </c>
      <c r="AN21" s="10">
        <v>8</v>
      </c>
      <c r="AO21" s="10">
        <v>9</v>
      </c>
      <c r="AP21" s="104"/>
      <c r="AQ21" s="11">
        <f t="shared" si="8"/>
        <v>285.30473986318765</v>
      </c>
      <c r="AR21" s="1"/>
      <c r="AS21" s="1"/>
      <c r="AT21" s="1"/>
      <c r="AU21" s="1"/>
      <c r="AV21" s="1"/>
      <c r="AW21" s="1"/>
      <c r="AX21" s="1"/>
      <c r="AY21" s="1"/>
    </row>
    <row r="22" spans="1:51" ht="21.75" customHeight="1" x14ac:dyDescent="0.2">
      <c r="A22" s="68">
        <v>261</v>
      </c>
      <c r="B22" s="69" t="s">
        <v>60</v>
      </c>
      <c r="C22" s="70">
        <v>0</v>
      </c>
      <c r="D22" s="70">
        <v>0</v>
      </c>
      <c r="E22" s="71">
        <f>$J$22</f>
        <v>0</v>
      </c>
      <c r="F22" s="70">
        <v>261.62560000000002</v>
      </c>
      <c r="G22" s="69" t="s">
        <v>61</v>
      </c>
      <c r="H22" s="69" t="s">
        <v>62</v>
      </c>
      <c r="I22" s="70">
        <v>0</v>
      </c>
      <c r="J22" s="70">
        <v>0</v>
      </c>
      <c r="K22" s="71">
        <f>$J$22</f>
        <v>0</v>
      </c>
      <c r="L22" s="70">
        <v>261.62560000000002</v>
      </c>
      <c r="M22" s="70">
        <v>0</v>
      </c>
      <c r="N22" s="70">
        <v>0</v>
      </c>
      <c r="O22" s="71">
        <f>$J$22</f>
        <v>0</v>
      </c>
      <c r="P22" s="70">
        <v>261.62560000000002</v>
      </c>
      <c r="Q22" s="70">
        <v>0</v>
      </c>
      <c r="R22" s="70">
        <v>0</v>
      </c>
      <c r="S22" s="71">
        <f>$J$22</f>
        <v>0</v>
      </c>
      <c r="T22" s="70">
        <v>261.62560000000002</v>
      </c>
      <c r="U22" s="70">
        <v>0</v>
      </c>
      <c r="V22" s="70">
        <v>0</v>
      </c>
      <c r="W22" s="71">
        <f>$J$22</f>
        <v>0</v>
      </c>
      <c r="X22" s="70">
        <v>261.62560000000002</v>
      </c>
      <c r="Y22" s="70">
        <v>0</v>
      </c>
      <c r="Z22" s="70">
        <v>0</v>
      </c>
      <c r="AA22" s="71">
        <f>$J$22</f>
        <v>0</v>
      </c>
      <c r="AB22" s="72">
        <v>261.62560000000002</v>
      </c>
      <c r="AC22" s="70">
        <v>0</v>
      </c>
      <c r="AD22" s="70">
        <v>0</v>
      </c>
      <c r="AE22" s="71">
        <f>$J$22</f>
        <v>0</v>
      </c>
      <c r="AF22" s="70">
        <v>261.62560000000002</v>
      </c>
      <c r="AG22" s="70">
        <v>0</v>
      </c>
      <c r="AH22" s="70">
        <v>0</v>
      </c>
      <c r="AI22" s="71">
        <f>$J$22</f>
        <v>0</v>
      </c>
      <c r="AJ22" s="70">
        <v>261.62560000000002</v>
      </c>
      <c r="AK22" s="70">
        <v>261.62560000000002</v>
      </c>
      <c r="AL22" s="73">
        <v>261.62560000000002</v>
      </c>
      <c r="AM22" s="69" t="s">
        <v>62</v>
      </c>
      <c r="AN22" s="70">
        <v>0</v>
      </c>
      <c r="AO22" s="70">
        <v>0</v>
      </c>
      <c r="AP22" s="71">
        <f>$J$22</f>
        <v>0</v>
      </c>
      <c r="AQ22" s="70">
        <v>261.62560000000002</v>
      </c>
      <c r="AR22" s="74"/>
      <c r="AS22" s="74"/>
      <c r="AT22" s="74"/>
      <c r="AU22" s="74"/>
      <c r="AV22" s="74"/>
      <c r="AW22" s="74"/>
      <c r="AX22" s="74"/>
      <c r="AY22" s="74"/>
    </row>
    <row r="23" spans="1:51" ht="20.25" customHeight="1" x14ac:dyDescent="0.2">
      <c r="A23" s="1"/>
      <c r="B23" s="75" t="s">
        <v>31</v>
      </c>
      <c r="C23" s="9">
        <f>-D23</f>
        <v>-8</v>
      </c>
      <c r="D23" s="10">
        <v>8</v>
      </c>
      <c r="E23" s="9">
        <f t="shared" ref="E23:E29" si="9">D23</f>
        <v>8</v>
      </c>
      <c r="F23" s="11">
        <f t="shared" ref="F23:F29" si="10">F22*(2^(-D23/72))</f>
        <v>242.23252712698977</v>
      </c>
      <c r="G23" s="12"/>
      <c r="H23" s="16" t="s">
        <v>63</v>
      </c>
      <c r="I23" s="9">
        <f>-J23</f>
        <v>-8</v>
      </c>
      <c r="J23" s="10">
        <v>8</v>
      </c>
      <c r="K23" s="9">
        <f t="shared" ref="K23:K29" si="11">J23</f>
        <v>8</v>
      </c>
      <c r="L23" s="11">
        <f t="shared" ref="L23:L29" si="12">L22*(2^(-J23/72))</f>
        <v>242.23252712698977</v>
      </c>
      <c r="M23" s="9">
        <f>-N23</f>
        <v>-8</v>
      </c>
      <c r="N23" s="10">
        <v>8</v>
      </c>
      <c r="O23" s="9">
        <f t="shared" ref="O23:O29" si="13">N23</f>
        <v>8</v>
      </c>
      <c r="P23" s="11">
        <f t="shared" ref="P23:P29" si="14">P22*(2^(-N23/72))</f>
        <v>242.23252712698977</v>
      </c>
      <c r="Q23" s="1"/>
      <c r="R23" s="10">
        <v>12</v>
      </c>
      <c r="S23" s="9">
        <f t="shared" ref="S23:S26" si="15">R23</f>
        <v>12</v>
      </c>
      <c r="T23" s="11">
        <f t="shared" ref="T23:T26" si="16">T22*(2^(-R23/72))</f>
        <v>233.08191167269717</v>
      </c>
      <c r="U23" s="9">
        <f>-V23</f>
        <v>-12</v>
      </c>
      <c r="V23" s="10">
        <v>12</v>
      </c>
      <c r="W23" s="9">
        <f t="shared" ref="W23:W29" si="17">V23</f>
        <v>12</v>
      </c>
      <c r="X23" s="9">
        <f t="shared" ref="X23:X29" si="18">X22*(2^(-V23/72))</f>
        <v>233.08191167269717</v>
      </c>
      <c r="Y23" s="9">
        <f>-Z23</f>
        <v>-20</v>
      </c>
      <c r="Z23" s="10">
        <v>20</v>
      </c>
      <c r="AA23" s="9">
        <f t="shared" ref="AA23:AA29" si="19">Z23</f>
        <v>20</v>
      </c>
      <c r="AB23" s="76">
        <f t="shared" ref="AB23:AB29" si="20">AB22*(2^(-Z23/72))</f>
        <v>215.80464790933016</v>
      </c>
      <c r="AC23" s="9">
        <f>-AD23</f>
        <v>-4</v>
      </c>
      <c r="AD23" s="10">
        <v>4</v>
      </c>
      <c r="AE23" s="9">
        <f t="shared" ref="AE23:AE29" si="21">AD23</f>
        <v>4</v>
      </c>
      <c r="AF23" s="9">
        <f t="shared" ref="AF23:AF29" si="22">AF22*(2^(-AD23/72))</f>
        <v>251.74238866173289</v>
      </c>
      <c r="AG23" s="9">
        <f>-AH23</f>
        <v>-12</v>
      </c>
      <c r="AH23" s="10">
        <v>12</v>
      </c>
      <c r="AI23" s="9">
        <f t="shared" ref="AI23:AI29" si="23">AH23</f>
        <v>12</v>
      </c>
      <c r="AJ23" s="11">
        <f t="shared" ref="AJ23:AJ29" si="24">AJ22*(2^(-AH23/72))</f>
        <v>233.08191167269717</v>
      </c>
      <c r="AK23" s="77"/>
      <c r="AL23" s="14">
        <v>242.23252712698999</v>
      </c>
      <c r="AM23" s="16" t="s">
        <v>63</v>
      </c>
      <c r="AN23" s="9">
        <f>-AO23</f>
        <v>-8</v>
      </c>
      <c r="AO23" s="10">
        <v>8</v>
      </c>
      <c r="AP23" s="9">
        <f t="shared" ref="AP23:AP29" si="25">AO23</f>
        <v>8</v>
      </c>
      <c r="AQ23" s="11">
        <f t="shared" ref="AQ23:AQ29" si="26">AQ22*(2^(-AO23/72))</f>
        <v>242.23252712698977</v>
      </c>
      <c r="AR23" s="1"/>
      <c r="AS23" s="1"/>
      <c r="AT23" s="1"/>
      <c r="AU23" s="1"/>
      <c r="AV23" s="1"/>
      <c r="AW23" s="1"/>
      <c r="AX23" s="1"/>
      <c r="AY23" s="1"/>
    </row>
    <row r="24" spans="1:51" x14ac:dyDescent="0.2">
      <c r="A24" s="1"/>
      <c r="B24" s="16" t="s">
        <v>36</v>
      </c>
      <c r="C24" s="9">
        <f>-SUM(D23:D24)</f>
        <v>-18</v>
      </c>
      <c r="D24" s="10">
        <v>10</v>
      </c>
      <c r="E24" s="9">
        <f t="shared" si="9"/>
        <v>10</v>
      </c>
      <c r="F24" s="11">
        <f t="shared" si="10"/>
        <v>220.00002917860223</v>
      </c>
      <c r="G24" s="12"/>
      <c r="H24" s="16" t="s">
        <v>64</v>
      </c>
      <c r="I24" s="9">
        <f>-SUM(J23:J24)</f>
        <v>-18</v>
      </c>
      <c r="J24" s="10">
        <v>10</v>
      </c>
      <c r="K24" s="9">
        <f t="shared" si="11"/>
        <v>10</v>
      </c>
      <c r="L24" s="11">
        <f t="shared" si="12"/>
        <v>220.00002917860223</v>
      </c>
      <c r="M24" s="9">
        <f>-SUM(N23:N24)</f>
        <v>-18</v>
      </c>
      <c r="N24" s="10">
        <v>10</v>
      </c>
      <c r="O24" s="9">
        <f t="shared" si="13"/>
        <v>10</v>
      </c>
      <c r="P24" s="11">
        <f t="shared" si="14"/>
        <v>220.00002917860223</v>
      </c>
      <c r="Q24" s="1"/>
      <c r="R24" s="10">
        <v>8</v>
      </c>
      <c r="S24" s="9">
        <f t="shared" si="15"/>
        <v>8</v>
      </c>
      <c r="T24" s="11">
        <f t="shared" si="16"/>
        <v>215.80464790933016</v>
      </c>
      <c r="U24" s="9">
        <f>-SUM(V23:V24)</f>
        <v>-20</v>
      </c>
      <c r="V24" s="10">
        <v>8</v>
      </c>
      <c r="W24" s="9">
        <f t="shared" si="17"/>
        <v>8</v>
      </c>
      <c r="X24" s="9">
        <f t="shared" si="18"/>
        <v>215.80464790933016</v>
      </c>
      <c r="Y24" s="9">
        <f>-SUM(Z23:Z24)</f>
        <v>-26</v>
      </c>
      <c r="Z24" s="10">
        <v>6</v>
      </c>
      <c r="AA24" s="9">
        <f t="shared" si="19"/>
        <v>6</v>
      </c>
      <c r="AB24" s="76">
        <f t="shared" si="20"/>
        <v>203.69246371893385</v>
      </c>
      <c r="AC24" s="9">
        <f>-SUM(AD23:AD24)</f>
        <v>-24</v>
      </c>
      <c r="AD24" s="10">
        <v>20</v>
      </c>
      <c r="AE24" s="9">
        <f t="shared" si="21"/>
        <v>20</v>
      </c>
      <c r="AF24" s="9">
        <f t="shared" si="22"/>
        <v>207.65237633090572</v>
      </c>
      <c r="AG24" s="9">
        <f>-SUM(AH23:AH24)</f>
        <v>-18</v>
      </c>
      <c r="AH24" s="10">
        <v>6</v>
      </c>
      <c r="AI24" s="9">
        <f t="shared" si="23"/>
        <v>6</v>
      </c>
      <c r="AJ24" s="11">
        <f t="shared" si="24"/>
        <v>220.00002917860223</v>
      </c>
      <c r="AK24" s="77"/>
      <c r="AL24" s="14">
        <v>220.00002917860201</v>
      </c>
      <c r="AM24" s="16" t="s">
        <v>64</v>
      </c>
      <c r="AN24" s="9">
        <f>-SUM(AO23:AO24)</f>
        <v>-18</v>
      </c>
      <c r="AO24" s="10">
        <v>10</v>
      </c>
      <c r="AP24" s="9">
        <f t="shared" si="25"/>
        <v>10</v>
      </c>
      <c r="AQ24" s="11">
        <f t="shared" si="26"/>
        <v>220.00002917860223</v>
      </c>
      <c r="AR24" s="1"/>
      <c r="AS24" s="1"/>
      <c r="AT24" s="1"/>
      <c r="AU24" s="1"/>
      <c r="AV24" s="1"/>
      <c r="AW24" s="1"/>
      <c r="AX24" s="1"/>
      <c r="AY24" s="1"/>
    </row>
    <row r="25" spans="1:51" x14ac:dyDescent="0.2">
      <c r="A25" s="1"/>
      <c r="B25" s="16" t="s">
        <v>41</v>
      </c>
      <c r="C25" s="9">
        <f>-SUM(D23:D25)</f>
        <v>-30</v>
      </c>
      <c r="D25" s="10">
        <v>12</v>
      </c>
      <c r="E25" s="9">
        <f t="shared" si="9"/>
        <v>12</v>
      </c>
      <c r="F25" s="11">
        <f t="shared" si="10"/>
        <v>195.99774398605396</v>
      </c>
      <c r="G25" s="12"/>
      <c r="H25" s="16" t="s">
        <v>65</v>
      </c>
      <c r="I25" s="9">
        <f>-SUM(J23:J25)</f>
        <v>-30</v>
      </c>
      <c r="J25" s="10">
        <v>12</v>
      </c>
      <c r="K25" s="9">
        <f t="shared" si="11"/>
        <v>12</v>
      </c>
      <c r="L25" s="11">
        <f t="shared" si="12"/>
        <v>195.99774398605396</v>
      </c>
      <c r="M25" s="9">
        <f>-SUM(N23:N25)</f>
        <v>-30</v>
      </c>
      <c r="N25" s="10">
        <v>12</v>
      </c>
      <c r="O25" s="9">
        <f t="shared" si="13"/>
        <v>12</v>
      </c>
      <c r="P25" s="11">
        <f t="shared" si="14"/>
        <v>195.99774398605396</v>
      </c>
      <c r="Q25" s="1"/>
      <c r="R25" s="10">
        <v>10</v>
      </c>
      <c r="S25" s="9">
        <f t="shared" si="15"/>
        <v>10</v>
      </c>
      <c r="T25" s="11">
        <f t="shared" si="16"/>
        <v>195.99774398605399</v>
      </c>
      <c r="U25" s="9">
        <f>-SUM(V23:V25)</f>
        <v>-34</v>
      </c>
      <c r="V25" s="10">
        <v>14</v>
      </c>
      <c r="W25" s="9">
        <f t="shared" si="17"/>
        <v>14</v>
      </c>
      <c r="X25" s="9">
        <f t="shared" si="18"/>
        <v>188.59370124085726</v>
      </c>
      <c r="Y25" s="9">
        <f>-SUM(Z23:Z25)</f>
        <v>-38</v>
      </c>
      <c r="Z25" s="10">
        <v>12</v>
      </c>
      <c r="AA25" s="9">
        <f t="shared" si="19"/>
        <v>12</v>
      </c>
      <c r="AB25" s="76">
        <f t="shared" si="20"/>
        <v>181.46935482204574</v>
      </c>
      <c r="AC25" s="9">
        <f>-SUM(AD23:AD25)</f>
        <v>-30</v>
      </c>
      <c r="AD25" s="10">
        <v>6</v>
      </c>
      <c r="AE25" s="9">
        <f t="shared" si="21"/>
        <v>6</v>
      </c>
      <c r="AF25" s="9">
        <f t="shared" si="22"/>
        <v>195.99774398605399</v>
      </c>
      <c r="AG25" s="9">
        <f>-SUM(AH23:AH25)</f>
        <v>-30</v>
      </c>
      <c r="AH25" s="10">
        <v>12</v>
      </c>
      <c r="AI25" s="9">
        <f t="shared" si="23"/>
        <v>12</v>
      </c>
      <c r="AJ25" s="11">
        <f t="shared" si="24"/>
        <v>195.99774398605396</v>
      </c>
      <c r="AK25" s="77"/>
      <c r="AL25" s="14">
        <v>195.99774398605399</v>
      </c>
      <c r="AM25" s="16" t="s">
        <v>65</v>
      </c>
      <c r="AN25" s="9">
        <f>-SUM(AO23:AO25)</f>
        <v>-30</v>
      </c>
      <c r="AO25" s="10">
        <v>12</v>
      </c>
      <c r="AP25" s="9">
        <f t="shared" si="25"/>
        <v>12</v>
      </c>
      <c r="AQ25" s="11">
        <f t="shared" si="26"/>
        <v>195.99774398605396</v>
      </c>
      <c r="AR25" s="1"/>
      <c r="AS25" s="1"/>
      <c r="AT25" s="1"/>
      <c r="AU25" s="1"/>
      <c r="AV25" s="1"/>
      <c r="AW25" s="1"/>
      <c r="AX25" s="1"/>
      <c r="AY25" s="1"/>
    </row>
    <row r="26" spans="1:51" x14ac:dyDescent="0.2">
      <c r="A26" s="1"/>
      <c r="B26" s="16" t="s">
        <v>46</v>
      </c>
      <c r="C26" s="9">
        <f>-SUM(D23:D26)</f>
        <v>-42</v>
      </c>
      <c r="D26" s="10">
        <v>12</v>
      </c>
      <c r="E26" s="9">
        <f t="shared" si="9"/>
        <v>12</v>
      </c>
      <c r="F26" s="11">
        <f t="shared" si="10"/>
        <v>174.61413887557387</v>
      </c>
      <c r="G26" s="12"/>
      <c r="H26" s="16" t="s">
        <v>66</v>
      </c>
      <c r="I26" s="9">
        <f>-SUM(J23:J26)</f>
        <v>-42</v>
      </c>
      <c r="J26" s="10">
        <v>12</v>
      </c>
      <c r="K26" s="9">
        <f t="shared" si="11"/>
        <v>12</v>
      </c>
      <c r="L26" s="11">
        <f t="shared" si="12"/>
        <v>174.61413887557387</v>
      </c>
      <c r="M26" s="9">
        <f>-SUM(N23:N26)</f>
        <v>-42</v>
      </c>
      <c r="N26" s="10">
        <v>12</v>
      </c>
      <c r="O26" s="9">
        <f t="shared" si="13"/>
        <v>12</v>
      </c>
      <c r="P26" s="11">
        <f t="shared" si="14"/>
        <v>174.61413887557387</v>
      </c>
      <c r="Q26" s="1"/>
      <c r="R26" s="10">
        <v>12</v>
      </c>
      <c r="S26" s="9">
        <f t="shared" si="15"/>
        <v>12</v>
      </c>
      <c r="T26" s="11">
        <f t="shared" si="16"/>
        <v>174.6141388755739</v>
      </c>
      <c r="U26" s="9">
        <f>-SUM(V23:V26)</f>
        <v>-42</v>
      </c>
      <c r="V26" s="10">
        <v>8</v>
      </c>
      <c r="W26" s="9">
        <f t="shared" si="17"/>
        <v>8</v>
      </c>
      <c r="X26" s="9">
        <f t="shared" si="18"/>
        <v>174.61413887557393</v>
      </c>
      <c r="Y26" s="9">
        <f>-SUM(Z23:Z26)</f>
        <v>-42</v>
      </c>
      <c r="Z26" s="10">
        <v>4</v>
      </c>
      <c r="AA26" s="9">
        <f t="shared" si="19"/>
        <v>4</v>
      </c>
      <c r="AB26" s="76">
        <f t="shared" si="20"/>
        <v>174.6141388755739</v>
      </c>
      <c r="AC26" s="9">
        <f>-SUM(AD23:AD26)</f>
        <v>-42</v>
      </c>
      <c r="AD26" s="10">
        <v>12</v>
      </c>
      <c r="AE26" s="9">
        <f t="shared" si="21"/>
        <v>12</v>
      </c>
      <c r="AF26" s="9">
        <f t="shared" si="22"/>
        <v>174.6141388755739</v>
      </c>
      <c r="AG26" s="9">
        <f>-SUM(AH23:AH26)</f>
        <v>-42</v>
      </c>
      <c r="AH26" s="10">
        <v>12</v>
      </c>
      <c r="AI26" s="9">
        <f t="shared" si="23"/>
        <v>12</v>
      </c>
      <c r="AJ26" s="11">
        <f t="shared" si="24"/>
        <v>174.61413887557387</v>
      </c>
      <c r="AK26" s="77"/>
      <c r="AL26" s="14">
        <v>174.61413887557401</v>
      </c>
      <c r="AM26" s="16" t="s">
        <v>66</v>
      </c>
      <c r="AN26" s="9">
        <f>-SUM(AO23:AO26)</f>
        <v>-42</v>
      </c>
      <c r="AO26" s="10">
        <v>12</v>
      </c>
      <c r="AP26" s="9">
        <f t="shared" si="25"/>
        <v>12</v>
      </c>
      <c r="AQ26" s="11">
        <f t="shared" si="26"/>
        <v>174.61413887557387</v>
      </c>
      <c r="AR26" s="1"/>
      <c r="AS26" s="1"/>
      <c r="AT26" s="1"/>
      <c r="AU26" s="1"/>
      <c r="AV26" s="1"/>
      <c r="AW26" s="1"/>
      <c r="AX26" s="1"/>
      <c r="AY26" s="1"/>
    </row>
    <row r="27" spans="1:51" x14ac:dyDescent="0.2">
      <c r="A27" s="1"/>
      <c r="B27" s="16" t="s">
        <v>49</v>
      </c>
      <c r="C27" s="9">
        <f>-SUM(D23:D27)</f>
        <v>-50</v>
      </c>
      <c r="D27" s="10">
        <v>8</v>
      </c>
      <c r="E27" s="9">
        <f t="shared" si="9"/>
        <v>8</v>
      </c>
      <c r="F27" s="11">
        <f t="shared" si="10"/>
        <v>161.67081559271494</v>
      </c>
      <c r="G27" s="12"/>
      <c r="H27" s="16" t="s">
        <v>67</v>
      </c>
      <c r="I27" s="9">
        <f>-SUM(J23:J27)</f>
        <v>-50</v>
      </c>
      <c r="J27" s="10">
        <v>8</v>
      </c>
      <c r="K27" s="9">
        <f t="shared" si="11"/>
        <v>8</v>
      </c>
      <c r="L27" s="11">
        <f t="shared" si="12"/>
        <v>161.67081559271494</v>
      </c>
      <c r="M27" s="9">
        <f>-SUM(N23:N27)</f>
        <v>-50</v>
      </c>
      <c r="N27" s="10">
        <v>8</v>
      </c>
      <c r="O27" s="9">
        <f t="shared" si="13"/>
        <v>8</v>
      </c>
      <c r="P27" s="11">
        <f t="shared" si="14"/>
        <v>161.67081559271494</v>
      </c>
      <c r="Q27" s="1"/>
      <c r="R27" s="1"/>
      <c r="S27" s="1"/>
      <c r="T27" s="11"/>
      <c r="U27" s="9">
        <f>-SUM(V23:V27)</f>
        <v>-50</v>
      </c>
      <c r="V27" s="10">
        <v>8</v>
      </c>
      <c r="W27" s="9">
        <f t="shared" si="17"/>
        <v>8</v>
      </c>
      <c r="X27" s="11">
        <f t="shared" si="18"/>
        <v>161.670815592715</v>
      </c>
      <c r="Y27" s="9">
        <f>-SUM(Z23:Z27)</f>
        <v>-62</v>
      </c>
      <c r="Z27" s="10">
        <v>20</v>
      </c>
      <c r="AA27" s="9">
        <f t="shared" si="19"/>
        <v>20</v>
      </c>
      <c r="AB27" s="11">
        <f t="shared" si="20"/>
        <v>144.03232237225293</v>
      </c>
      <c r="AC27" s="9">
        <f>-SUM(AD23:AD27)</f>
        <v>-46</v>
      </c>
      <c r="AD27" s="10">
        <v>4</v>
      </c>
      <c r="AE27" s="9">
        <f t="shared" si="21"/>
        <v>4</v>
      </c>
      <c r="AF27" s="11">
        <f t="shared" si="22"/>
        <v>168.01788668482183</v>
      </c>
      <c r="AG27" s="9">
        <f>-SUM(AH23:AH27)</f>
        <v>-48</v>
      </c>
      <c r="AH27" s="10">
        <v>6</v>
      </c>
      <c r="AI27" s="9">
        <f t="shared" si="23"/>
        <v>6</v>
      </c>
      <c r="AJ27" s="11">
        <f t="shared" si="24"/>
        <v>164.81380031568804</v>
      </c>
      <c r="AK27" s="77"/>
      <c r="AL27" s="14">
        <v>161.670815592715</v>
      </c>
      <c r="AM27" s="16" t="s">
        <v>67</v>
      </c>
      <c r="AN27" s="9">
        <f>-SUM(AO23:AO27)</f>
        <v>-50</v>
      </c>
      <c r="AO27" s="10">
        <v>8</v>
      </c>
      <c r="AP27" s="9">
        <f t="shared" si="25"/>
        <v>8</v>
      </c>
      <c r="AQ27" s="11">
        <f t="shared" si="26"/>
        <v>161.67081559271494</v>
      </c>
      <c r="AR27" s="1"/>
      <c r="AS27" s="1"/>
      <c r="AT27" s="1"/>
      <c r="AU27" s="1"/>
      <c r="AV27" s="1"/>
      <c r="AW27" s="1"/>
      <c r="AX27" s="1"/>
      <c r="AY27" s="1"/>
    </row>
    <row r="28" spans="1:51" x14ac:dyDescent="0.2">
      <c r="A28" s="1"/>
      <c r="B28" s="16" t="s">
        <v>24</v>
      </c>
      <c r="C28" s="9">
        <f>-SUM(D23:D28)</f>
        <v>-60</v>
      </c>
      <c r="D28" s="10">
        <v>10</v>
      </c>
      <c r="E28" s="9">
        <f t="shared" si="9"/>
        <v>10</v>
      </c>
      <c r="F28" s="11">
        <f t="shared" si="10"/>
        <v>146.83240343308435</v>
      </c>
      <c r="G28" s="12"/>
      <c r="H28" s="16" t="s">
        <v>68</v>
      </c>
      <c r="I28" s="9">
        <f>-SUM(J23:J28)</f>
        <v>-60</v>
      </c>
      <c r="J28" s="10">
        <v>10</v>
      </c>
      <c r="K28" s="9">
        <f t="shared" si="11"/>
        <v>10</v>
      </c>
      <c r="L28" s="11">
        <f t="shared" si="12"/>
        <v>146.83240343308435</v>
      </c>
      <c r="M28" s="9">
        <f>-SUM(N23:N28)</f>
        <v>-60</v>
      </c>
      <c r="N28" s="10">
        <v>10</v>
      </c>
      <c r="O28" s="9">
        <f t="shared" si="13"/>
        <v>10</v>
      </c>
      <c r="P28" s="11">
        <f t="shared" si="14"/>
        <v>146.83240343308435</v>
      </c>
      <c r="Q28" s="1"/>
      <c r="R28" s="1"/>
      <c r="S28" s="1"/>
      <c r="T28" s="1"/>
      <c r="U28" s="9">
        <f>-SUM(V23:V28)</f>
        <v>-64</v>
      </c>
      <c r="V28" s="10">
        <v>14</v>
      </c>
      <c r="W28" s="9">
        <f t="shared" si="17"/>
        <v>14</v>
      </c>
      <c r="X28" s="11">
        <f t="shared" si="18"/>
        <v>141.28563861177153</v>
      </c>
      <c r="Y28" s="9">
        <f>-SUM(Z23:Z28)</f>
        <v>-68</v>
      </c>
      <c r="Z28" s="10">
        <v>6</v>
      </c>
      <c r="AA28" s="9">
        <f t="shared" si="19"/>
        <v>6</v>
      </c>
      <c r="AB28" s="11">
        <f t="shared" si="20"/>
        <v>135.94840928305834</v>
      </c>
      <c r="AC28" s="9">
        <f>-SUM(AD23:AD28)</f>
        <v>-66</v>
      </c>
      <c r="AD28" s="10">
        <v>20</v>
      </c>
      <c r="AE28" s="9">
        <f t="shared" si="21"/>
        <v>20</v>
      </c>
      <c r="AF28" s="11">
        <f t="shared" si="22"/>
        <v>138.59133386980366</v>
      </c>
      <c r="AG28" s="9">
        <f>-SUM(AH23:AH28)</f>
        <v>-60</v>
      </c>
      <c r="AH28" s="10">
        <v>12</v>
      </c>
      <c r="AI28" s="9">
        <f t="shared" si="23"/>
        <v>12</v>
      </c>
      <c r="AJ28" s="11">
        <f t="shared" si="24"/>
        <v>146.83240343308432</v>
      </c>
      <c r="AK28" s="77"/>
      <c r="AL28" s="14">
        <v>146.83240343308401</v>
      </c>
      <c r="AM28" s="16" t="s">
        <v>68</v>
      </c>
      <c r="AN28" s="9">
        <f>-SUM(AO23:AO28)</f>
        <v>-60</v>
      </c>
      <c r="AO28" s="10">
        <v>10</v>
      </c>
      <c r="AP28" s="9">
        <f t="shared" si="25"/>
        <v>10</v>
      </c>
      <c r="AQ28" s="11">
        <f t="shared" si="26"/>
        <v>146.83240343308435</v>
      </c>
      <c r="AR28" s="1"/>
      <c r="AS28" s="1"/>
      <c r="AT28" s="1"/>
      <c r="AU28" s="1"/>
      <c r="AV28" s="1"/>
      <c r="AW28" s="1"/>
      <c r="AX28" s="1"/>
      <c r="AY28" s="1"/>
    </row>
    <row r="29" spans="1:51" x14ac:dyDescent="0.2">
      <c r="A29" s="1"/>
      <c r="B29" s="16" t="s">
        <v>60</v>
      </c>
      <c r="C29" s="9">
        <f>-SUM(D23:D29)</f>
        <v>-72</v>
      </c>
      <c r="D29" s="10">
        <v>12</v>
      </c>
      <c r="E29" s="9">
        <f t="shared" si="9"/>
        <v>12</v>
      </c>
      <c r="F29" s="11">
        <f t="shared" si="10"/>
        <v>130.81280000000001</v>
      </c>
      <c r="G29" s="12"/>
      <c r="H29" s="16" t="s">
        <v>69</v>
      </c>
      <c r="I29" s="9">
        <f>-SUM(J23:J29)</f>
        <v>-72</v>
      </c>
      <c r="J29" s="10">
        <v>12</v>
      </c>
      <c r="K29" s="9">
        <f t="shared" si="11"/>
        <v>12</v>
      </c>
      <c r="L29" s="11">
        <f t="shared" si="12"/>
        <v>130.81280000000001</v>
      </c>
      <c r="M29" s="9">
        <f>-SUM(N23:N29)</f>
        <v>-72</v>
      </c>
      <c r="N29" s="10">
        <v>12</v>
      </c>
      <c r="O29" s="9">
        <f t="shared" si="13"/>
        <v>12</v>
      </c>
      <c r="P29" s="11">
        <f t="shared" si="14"/>
        <v>130.81280000000001</v>
      </c>
      <c r="Q29" s="1"/>
      <c r="R29" s="1"/>
      <c r="S29" s="1"/>
      <c r="T29" s="1"/>
      <c r="U29" s="9">
        <f>-SUM(V23:V29)</f>
        <v>-72</v>
      </c>
      <c r="V29" s="10">
        <v>8</v>
      </c>
      <c r="W29" s="9">
        <f t="shared" si="17"/>
        <v>8</v>
      </c>
      <c r="X29" s="11">
        <f t="shared" si="18"/>
        <v>130.81280000000007</v>
      </c>
      <c r="Y29" s="9">
        <f>-SUM(Z23:Z29)</f>
        <v>-80</v>
      </c>
      <c r="Z29" s="10">
        <v>12</v>
      </c>
      <c r="AA29" s="9">
        <f t="shared" si="19"/>
        <v>12</v>
      </c>
      <c r="AB29" s="11">
        <f t="shared" si="20"/>
        <v>121.11626356349487</v>
      </c>
      <c r="AC29" s="9">
        <f>-SUM(AD23:AD29)</f>
        <v>-72</v>
      </c>
      <c r="AD29" s="10">
        <v>6</v>
      </c>
      <c r="AE29" s="9">
        <f t="shared" si="21"/>
        <v>6</v>
      </c>
      <c r="AF29" s="11">
        <f t="shared" si="22"/>
        <v>130.81280000000004</v>
      </c>
      <c r="AG29" s="9">
        <f>-SUM(AH23:AH29)</f>
        <v>-72</v>
      </c>
      <c r="AH29" s="10">
        <v>12</v>
      </c>
      <c r="AI29" s="9">
        <f t="shared" si="23"/>
        <v>12</v>
      </c>
      <c r="AJ29" s="11">
        <f t="shared" si="24"/>
        <v>130.81279999999998</v>
      </c>
      <c r="AK29" s="77"/>
      <c r="AL29" s="14">
        <v>130.81280000000001</v>
      </c>
      <c r="AM29" s="16" t="s">
        <v>69</v>
      </c>
      <c r="AN29" s="9">
        <f>-SUM(AO23:AO29)</f>
        <v>-72</v>
      </c>
      <c r="AO29" s="10">
        <v>12</v>
      </c>
      <c r="AP29" s="9">
        <f t="shared" si="25"/>
        <v>12</v>
      </c>
      <c r="AQ29" s="11">
        <f t="shared" si="26"/>
        <v>130.81280000000001</v>
      </c>
      <c r="AR29" s="1"/>
      <c r="AS29" s="1"/>
      <c r="AT29" s="1"/>
      <c r="AU29" s="1"/>
      <c r="AV29" s="1"/>
      <c r="AW29" s="1"/>
      <c r="AX29" s="1"/>
      <c r="AY29" s="1"/>
    </row>
    <row r="30" spans="1:51" x14ac:dyDescent="0.2">
      <c r="A30" s="1"/>
      <c r="B30" s="1"/>
      <c r="C30" s="1"/>
      <c r="D30" s="1"/>
      <c r="E30" s="1"/>
      <c r="F30" s="1"/>
      <c r="G30" s="12"/>
      <c r="H30" s="7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79"/>
      <c r="AD30" s="1"/>
      <c r="AE30" s="1"/>
      <c r="AF30" s="1"/>
      <c r="AG30" s="1"/>
      <c r="AH30" s="1"/>
      <c r="AI30" s="1"/>
      <c r="AJ30" s="1"/>
      <c r="AK30" s="77"/>
      <c r="AL30" s="1"/>
      <c r="AM30" s="78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">
      <c r="G31" s="80"/>
    </row>
    <row r="32" spans="1:51" x14ac:dyDescent="0.2">
      <c r="G32" s="80"/>
    </row>
    <row r="33" spans="7:7" x14ac:dyDescent="0.2">
      <c r="G33" s="80"/>
    </row>
    <row r="34" spans="7:7" x14ac:dyDescent="0.2">
      <c r="G34" s="80"/>
    </row>
    <row r="35" spans="7:7" x14ac:dyDescent="0.2">
      <c r="G35" s="80"/>
    </row>
    <row r="36" spans="7:7" x14ac:dyDescent="0.2">
      <c r="G36" s="80"/>
    </row>
    <row r="37" spans="7:7" x14ac:dyDescent="0.2">
      <c r="G37" s="80"/>
    </row>
    <row r="38" spans="7:7" x14ac:dyDescent="0.2">
      <c r="G38" s="80"/>
    </row>
    <row r="39" spans="7:7" x14ac:dyDescent="0.2">
      <c r="G39" s="80"/>
    </row>
    <row r="40" spans="7:7" x14ac:dyDescent="0.2">
      <c r="G40" s="80"/>
    </row>
    <row r="41" spans="7:7" x14ac:dyDescent="0.2">
      <c r="G41" s="80"/>
    </row>
    <row r="42" spans="7:7" x14ac:dyDescent="0.2">
      <c r="G42" s="80"/>
    </row>
    <row r="43" spans="7:7" x14ac:dyDescent="0.2">
      <c r="G43" s="80"/>
    </row>
    <row r="44" spans="7:7" x14ac:dyDescent="0.2">
      <c r="G44" s="80"/>
    </row>
    <row r="45" spans="7:7" x14ac:dyDescent="0.2">
      <c r="G45" s="80"/>
    </row>
    <row r="46" spans="7:7" x14ac:dyDescent="0.2">
      <c r="G46" s="80"/>
    </row>
    <row r="47" spans="7:7" x14ac:dyDescent="0.2">
      <c r="G47" s="80"/>
    </row>
    <row r="48" spans="7:7" x14ac:dyDescent="0.2">
      <c r="G48" s="80"/>
    </row>
    <row r="49" spans="7:7" x14ac:dyDescent="0.2">
      <c r="G49" s="80"/>
    </row>
    <row r="50" spans="7:7" x14ac:dyDescent="0.2">
      <c r="G50" s="80"/>
    </row>
  </sheetData>
  <mergeCells count="36">
    <mergeCell ref="AG1:AJ1"/>
    <mergeCell ref="AN1:AQ1"/>
    <mergeCell ref="C1:F1"/>
    <mergeCell ref="I1:L1"/>
    <mergeCell ref="M1:P1"/>
    <mergeCell ref="Q1:T1"/>
    <mergeCell ref="U1:X1"/>
    <mergeCell ref="Y1:AB1"/>
    <mergeCell ref="AC1:AE1"/>
    <mergeCell ref="K6:K7"/>
    <mergeCell ref="O6:O7"/>
    <mergeCell ref="AI6:AI7"/>
    <mergeCell ref="K8:K9"/>
    <mergeCell ref="AI8:AI9"/>
    <mergeCell ref="K18:K19"/>
    <mergeCell ref="S18:S19"/>
    <mergeCell ref="K20:K21"/>
    <mergeCell ref="S20:S21"/>
    <mergeCell ref="K11:K12"/>
    <mergeCell ref="S15:S16"/>
    <mergeCell ref="S11:S12"/>
    <mergeCell ref="S13:S14"/>
    <mergeCell ref="K13:K14"/>
    <mergeCell ref="K15:K16"/>
    <mergeCell ref="AP6:AP7"/>
    <mergeCell ref="AP8:AP9"/>
    <mergeCell ref="AP13:AP14"/>
    <mergeCell ref="AP15:AP16"/>
    <mergeCell ref="AP18:AP19"/>
    <mergeCell ref="AI20:AI21"/>
    <mergeCell ref="AP20:AP21"/>
    <mergeCell ref="AP11:AP12"/>
    <mergeCell ref="AI18:AI19"/>
    <mergeCell ref="AI11:AI12"/>
    <mergeCell ref="AI13:AI14"/>
    <mergeCell ref="AI15:AI1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4"/>
  <sheetViews>
    <sheetView workbookViewId="0"/>
  </sheetViews>
  <sheetFormatPr defaultColWidth="14.42578125" defaultRowHeight="12.75" customHeight="1" x14ac:dyDescent="0.2"/>
  <cols>
    <col min="1" max="4" width="8.85546875" customWidth="1"/>
    <col min="5" max="5" width="10.28515625" customWidth="1"/>
    <col min="6" max="6" width="8.85546875" customWidth="1"/>
    <col min="7" max="7" width="8.28515625" customWidth="1"/>
    <col min="8" max="8" width="8.140625" customWidth="1"/>
    <col min="9" max="9" width="6.7109375" customWidth="1"/>
    <col min="10" max="10" width="8.85546875" customWidth="1"/>
  </cols>
  <sheetData>
    <row r="1" spans="1:10" ht="13.5" customHeight="1" x14ac:dyDescent="0.2">
      <c r="A1" s="81"/>
      <c r="B1" s="111" t="str">
        <f>Φύλλο1!Y1</f>
        <v>Β ηχος με φθορά πλ. Β του Πα</v>
      </c>
      <c r="C1" s="112"/>
      <c r="D1" s="112"/>
      <c r="E1" s="112"/>
      <c r="F1" s="82"/>
    </row>
    <row r="2" spans="1:10" ht="45.75" customHeight="1" x14ac:dyDescent="0.2">
      <c r="A2" s="83">
        <f>Φύλλο1!H2</f>
        <v>0</v>
      </c>
      <c r="B2" s="84" t="str">
        <f>Φύλλο1!Y2</f>
        <v>αποστ. εκ του ΝΗ</v>
      </c>
      <c r="C2" s="84" t="str">
        <f>Φύλλο1!Z2</f>
        <v>αποσ.</v>
      </c>
      <c r="D2" s="84" t="str">
        <f>Φύλλο1!AA2</f>
        <v>αποστάσεις από το προηγούμενο φθόγγο</v>
      </c>
      <c r="E2" s="85" t="str">
        <f>Φύλλο1!AB2</f>
        <v xml:space="preserve">hz </v>
      </c>
      <c r="F2" s="82"/>
    </row>
    <row r="3" spans="1:10" ht="13.5" customHeight="1" x14ac:dyDescent="0.2">
      <c r="A3" s="83" t="str">
        <f>Φύλλο1!H3</f>
        <v xml:space="preserve">Δι' </v>
      </c>
      <c r="B3" s="83">
        <f>Φύλλο1!Y3</f>
        <v>108</v>
      </c>
      <c r="C3" s="83">
        <f>Φύλλο1!Z3</f>
        <v>3</v>
      </c>
      <c r="D3" s="83">
        <f>Φύλλο1!AA3</f>
        <v>6</v>
      </c>
      <c r="E3" s="86">
        <f>Φύλλο1!AB3</f>
        <v>739.98894356799713</v>
      </c>
      <c r="F3" s="87" t="str">
        <f t="shared" ref="F3:F29" si="0">A3</f>
        <v xml:space="preserve">Δι' </v>
      </c>
      <c r="I3" s="88">
        <v>8</v>
      </c>
    </row>
    <row r="4" spans="1:10" ht="13.5" customHeight="1" x14ac:dyDescent="0.2">
      <c r="A4" s="83" t="str">
        <f>Φύλλο1!H4</f>
        <v>Γα'#</v>
      </c>
      <c r="B4" s="83">
        <f>Φύλλο1!Y4</f>
        <v>105</v>
      </c>
      <c r="C4" s="83">
        <f>Φύλλο1!Z4</f>
        <v>3</v>
      </c>
      <c r="D4" s="89" t="s">
        <v>70</v>
      </c>
      <c r="E4" s="86">
        <f>Φύλλο1!AB4</f>
        <v>718.92289477682232</v>
      </c>
      <c r="F4" s="87" t="str">
        <f t="shared" si="0"/>
        <v>Γα'#</v>
      </c>
      <c r="I4" s="88" t="s">
        <v>70</v>
      </c>
    </row>
    <row r="5" spans="1:10" ht="13.5" customHeight="1" x14ac:dyDescent="0.2">
      <c r="A5" s="83" t="str">
        <f>Φύλλο1!H5</f>
        <v xml:space="preserve">ΓΑ' </v>
      </c>
      <c r="B5" s="83">
        <f>Φύλλο1!Y5</f>
        <v>102</v>
      </c>
      <c r="C5" s="83">
        <f>Φύλλο1!Z5</f>
        <v>12</v>
      </c>
      <c r="D5" s="83">
        <f>Φύλλο1!AA5</f>
        <v>12</v>
      </c>
      <c r="E5" s="86">
        <f>Φύλλο1!AB5</f>
        <v>698.45655550229571</v>
      </c>
      <c r="F5" s="87" t="str">
        <f t="shared" si="0"/>
        <v xml:space="preserve">ΓΑ' </v>
      </c>
      <c r="I5" s="88">
        <v>14</v>
      </c>
    </row>
    <row r="6" spans="1:10" ht="13.5" customHeight="1" x14ac:dyDescent="0.2">
      <c r="A6" s="83" t="str">
        <f>Φύλλο1!H6</f>
        <v>Βου'</v>
      </c>
      <c r="B6" s="83">
        <f>Φύλλο1!Y6</f>
        <v>90</v>
      </c>
      <c r="C6" s="83">
        <f>Φύλλο1!Z6</f>
        <v>2</v>
      </c>
      <c r="D6" s="83">
        <f>Φύλλο1!AA6</f>
        <v>4</v>
      </c>
      <c r="E6" s="86">
        <f>Φύλλο1!AB6</f>
        <v>622.25404997371197</v>
      </c>
      <c r="F6" s="87" t="str">
        <f t="shared" si="0"/>
        <v>Βου'</v>
      </c>
      <c r="I6" s="88">
        <v>8</v>
      </c>
    </row>
    <row r="7" spans="1:10" ht="13.5" customHeight="1" x14ac:dyDescent="0.2">
      <c r="A7" s="83" t="str">
        <f>Φύλλο1!H7</f>
        <v>Bου'♭</v>
      </c>
      <c r="B7" s="83">
        <f>Φύλλο1!Y7</f>
        <v>88</v>
      </c>
      <c r="C7" s="83">
        <f>Φύλλο1!Z7</f>
        <v>2</v>
      </c>
      <c r="D7" s="90"/>
      <c r="E7" s="86">
        <f>Φύλλο1!AB7</f>
        <v>610.38771979305068</v>
      </c>
      <c r="F7" s="87" t="str">
        <f t="shared" si="0"/>
        <v>Bου'♭</v>
      </c>
      <c r="I7" s="88" t="s">
        <v>70</v>
      </c>
    </row>
    <row r="8" spans="1:10" ht="13.5" customHeight="1" x14ac:dyDescent="0.2">
      <c r="A8" s="83" t="str">
        <f>Φύλλο1!H8</f>
        <v>ΠΑ'</v>
      </c>
      <c r="B8" s="83">
        <f>Φύλλο1!Y8</f>
        <v>86</v>
      </c>
      <c r="C8" s="83">
        <f>Φύλλο1!Z8</f>
        <v>10</v>
      </c>
      <c r="D8" s="83">
        <f>Φύλλο1!AA8</f>
        <v>20</v>
      </c>
      <c r="E8" s="86">
        <f>Φύλλο1!AB8</f>
        <v>598.74767948862632</v>
      </c>
      <c r="F8" s="87" t="str">
        <f t="shared" si="0"/>
        <v>ΠΑ'</v>
      </c>
      <c r="I8" s="88">
        <v>12</v>
      </c>
    </row>
    <row r="9" spans="1:10" ht="13.5" customHeight="1" x14ac:dyDescent="0.2">
      <c r="A9" s="83" t="str">
        <f>Φύλλο1!H9</f>
        <v>ΠΑ'♭</v>
      </c>
      <c r="B9" s="83">
        <f>Φύλλο1!Y9</f>
        <v>76</v>
      </c>
      <c r="C9" s="83">
        <f>Φύλλο1!Z9</f>
        <v>10</v>
      </c>
      <c r="D9" s="90"/>
      <c r="E9" s="86">
        <f>Φύλλο1!AB9</f>
        <v>543.79363713223347</v>
      </c>
      <c r="F9" s="87" t="str">
        <f t="shared" si="0"/>
        <v>ΠΑ'♭</v>
      </c>
      <c r="I9" s="88" t="s">
        <v>70</v>
      </c>
    </row>
    <row r="10" spans="1:10" ht="13.5" customHeight="1" x14ac:dyDescent="0.2">
      <c r="A10" s="83" t="str">
        <f>Φύλλο1!H10</f>
        <v>NH'</v>
      </c>
      <c r="B10" s="83">
        <f>Φύλλο1!Y10</f>
        <v>66</v>
      </c>
      <c r="C10" s="83">
        <f>Φύλλο1!Z10</f>
        <v>8</v>
      </c>
      <c r="D10" s="83">
        <f>Φύλλο1!AA10</f>
        <v>6</v>
      </c>
      <c r="E10" s="86">
        <f>Φύλλο1!AB10</f>
        <v>493.88336675987142</v>
      </c>
      <c r="F10" s="87" t="str">
        <f t="shared" si="0"/>
        <v>NH'</v>
      </c>
      <c r="I10" s="88">
        <v>8</v>
      </c>
      <c r="J10" s="88">
        <v>12</v>
      </c>
    </row>
    <row r="11" spans="1:10" ht="13.5" customHeight="1" x14ac:dyDescent="0.2">
      <c r="A11" s="83" t="str">
        <f>Φύλλο1!H11</f>
        <v>ΖΩ</v>
      </c>
      <c r="B11" s="83">
        <f>Φύλλο1!Y11</f>
        <v>58</v>
      </c>
      <c r="C11" s="83">
        <f>Φύλλο1!Z11</f>
        <v>6</v>
      </c>
      <c r="D11" s="83">
        <f>Φύλλο1!AA11</f>
        <v>12</v>
      </c>
      <c r="E11" s="86">
        <f>Φύλλο1!AB11</f>
        <v>457.27412010227431</v>
      </c>
      <c r="F11" s="87" t="str">
        <f t="shared" si="0"/>
        <v>ΖΩ</v>
      </c>
      <c r="I11" s="88">
        <v>14</v>
      </c>
      <c r="J11" s="88">
        <v>8</v>
      </c>
    </row>
    <row r="12" spans="1:10" ht="13.5" customHeight="1" x14ac:dyDescent="0.2">
      <c r="A12" s="83" t="str">
        <f>Φύλλο1!H12</f>
        <v>Ζω♭</v>
      </c>
      <c r="B12" s="83">
        <f>Φύλλο1!Y12</f>
        <v>52</v>
      </c>
      <c r="C12" s="83">
        <f>Φύλλο1!Z12</f>
        <v>6</v>
      </c>
      <c r="D12" s="90"/>
      <c r="E12" s="86">
        <f>Φύλλο1!AB12</f>
        <v>431.60929581866031</v>
      </c>
      <c r="F12" s="87" t="str">
        <f t="shared" si="0"/>
        <v>Ζω♭</v>
      </c>
      <c r="I12" s="88" t="s">
        <v>70</v>
      </c>
    </row>
    <row r="13" spans="1:10" ht="13.5" customHeight="1" x14ac:dyDescent="0.2">
      <c r="A13" s="83" t="str">
        <f>Φύλλο1!H13</f>
        <v>Και</v>
      </c>
      <c r="B13" s="83">
        <f>Φύλλο1!Y13</f>
        <v>46</v>
      </c>
      <c r="C13" s="83">
        <f>Φύλλο1!Z13</f>
        <v>2</v>
      </c>
      <c r="D13" s="83">
        <f>Φύλλο1!AA13</f>
        <v>4</v>
      </c>
      <c r="E13" s="86">
        <f>Φύλλο1!AB13</f>
        <v>407.3849274378677</v>
      </c>
      <c r="F13" s="87" t="str">
        <f t="shared" si="0"/>
        <v>Και</v>
      </c>
      <c r="I13" s="88">
        <v>8</v>
      </c>
      <c r="J13" s="88">
        <v>14</v>
      </c>
    </row>
    <row r="14" spans="1:10" ht="13.5" customHeight="1" x14ac:dyDescent="0.2">
      <c r="A14" s="83" t="str">
        <f>Φύλλο1!H14</f>
        <v>Και♭</v>
      </c>
      <c r="B14" s="83">
        <f>Φύλλο1!Y14</f>
        <v>44</v>
      </c>
      <c r="C14" s="83">
        <f>Φύλλο1!Z14</f>
        <v>2</v>
      </c>
      <c r="D14" s="90"/>
      <c r="E14" s="86">
        <f>Φύλλο1!AB14</f>
        <v>399.61613258662214</v>
      </c>
      <c r="F14" s="87" t="str">
        <f t="shared" si="0"/>
        <v>Και♭</v>
      </c>
      <c r="I14" s="88" t="s">
        <v>70</v>
      </c>
    </row>
    <row r="15" spans="1:10" ht="13.5" customHeight="1" x14ac:dyDescent="0.2">
      <c r="A15" s="83" t="str">
        <f>Φύλλο1!H15</f>
        <v xml:space="preserve">Δι </v>
      </c>
      <c r="B15" s="83">
        <f>Φύλλο1!Y15</f>
        <v>42</v>
      </c>
      <c r="C15" s="83">
        <f>Φύλλο1!Z15</f>
        <v>10</v>
      </c>
      <c r="D15" s="83">
        <f>Φύλλο1!AA15</f>
        <v>20</v>
      </c>
      <c r="E15" s="86">
        <f>Φύλλο1!AB15</f>
        <v>391.99548797210798</v>
      </c>
      <c r="F15" s="87" t="str">
        <f t="shared" si="0"/>
        <v xml:space="preserve">Δι </v>
      </c>
      <c r="I15" s="88">
        <v>12</v>
      </c>
      <c r="J15" s="88">
        <v>8</v>
      </c>
    </row>
    <row r="16" spans="1:10" ht="13.5" customHeight="1" x14ac:dyDescent="0.2">
      <c r="A16" s="83" t="str">
        <f>Φύλλο1!H16</f>
        <v>Γα#</v>
      </c>
      <c r="B16" s="83">
        <f>Φύλλο1!Y16</f>
        <v>32</v>
      </c>
      <c r="C16" s="83">
        <f>Φύλλο1!Z16</f>
        <v>10</v>
      </c>
      <c r="D16" s="90"/>
      <c r="E16" s="86">
        <f>Φύλλο1!AB16</f>
        <v>356.01750026962151</v>
      </c>
      <c r="F16" s="87" t="str">
        <f t="shared" si="0"/>
        <v>Γα#</v>
      </c>
      <c r="I16" s="88" t="s">
        <v>70</v>
      </c>
    </row>
    <row r="17" spans="1:10" ht="13.5" customHeight="1" x14ac:dyDescent="0.2">
      <c r="A17" s="83" t="str">
        <f>Φύλλο1!H17</f>
        <v xml:space="preserve">ΓΑ </v>
      </c>
      <c r="B17" s="83">
        <f>Φύλλο1!Y17</f>
        <v>22</v>
      </c>
      <c r="C17" s="83">
        <f>Φύλλο1!Z17</f>
        <v>6</v>
      </c>
      <c r="D17" s="83">
        <f>Φύλλο1!AA17</f>
        <v>6</v>
      </c>
      <c r="E17" s="86">
        <f>Φύλλο1!AB17</f>
        <v>323.34163118542989</v>
      </c>
      <c r="F17" s="87" t="str">
        <f t="shared" si="0"/>
        <v xml:space="preserve">ΓΑ </v>
      </c>
      <c r="I17" s="88">
        <v>8</v>
      </c>
      <c r="J17" s="88">
        <v>12</v>
      </c>
    </row>
    <row r="18" spans="1:10" ht="13.5" customHeight="1" x14ac:dyDescent="0.2">
      <c r="A18" s="83" t="str">
        <f>Φύλλο1!H18</f>
        <v>Βου</v>
      </c>
      <c r="B18" s="83">
        <f>Φύλλο1!Y18</f>
        <v>16</v>
      </c>
      <c r="C18" s="83">
        <f>Φύλλο1!Z18</f>
        <v>6</v>
      </c>
      <c r="D18" s="83">
        <f>Φύλλο1!AA18</f>
        <v>12</v>
      </c>
      <c r="E18" s="86">
        <f>Φύλλο1!AB18</f>
        <v>305.19385989652528</v>
      </c>
      <c r="F18" s="87" t="str">
        <f t="shared" si="0"/>
        <v>Βου</v>
      </c>
      <c r="I18" s="88">
        <v>14</v>
      </c>
      <c r="J18" s="88">
        <v>8</v>
      </c>
    </row>
    <row r="19" spans="1:10" ht="13.5" customHeight="1" x14ac:dyDescent="0.2">
      <c r="A19" s="83" t="str">
        <f>Φύλλο1!H19</f>
        <v>Bου♭</v>
      </c>
      <c r="B19" s="83">
        <f>Φύλλο1!Y19</f>
        <v>10</v>
      </c>
      <c r="C19" s="83">
        <f>Φύλλο1!Z19</f>
        <v>6</v>
      </c>
      <c r="D19" s="90"/>
      <c r="E19" s="86">
        <f>Φύλλο1!AB19</f>
        <v>288.06464474450587</v>
      </c>
      <c r="F19" s="87" t="str">
        <f t="shared" si="0"/>
        <v>Bου♭</v>
      </c>
      <c r="I19" s="88" t="s">
        <v>70</v>
      </c>
    </row>
    <row r="20" spans="1:10" ht="13.5" customHeight="1" x14ac:dyDescent="0.2">
      <c r="A20" s="83" t="str">
        <f>Φύλλο1!H20</f>
        <v>ΠΑ</v>
      </c>
      <c r="B20" s="83">
        <f>Φύλλο1!Y20</f>
        <v>4</v>
      </c>
      <c r="C20" s="83">
        <f>Φύλλο1!Z20</f>
        <v>2</v>
      </c>
      <c r="D20" s="83">
        <f>Φύλλο1!AA20</f>
        <v>4</v>
      </c>
      <c r="E20" s="86">
        <f>Φύλλο1!AB20</f>
        <v>271.89681856611668</v>
      </c>
      <c r="F20" s="87" t="str">
        <f t="shared" si="0"/>
        <v>ΠΑ</v>
      </c>
      <c r="I20" s="88">
        <v>8</v>
      </c>
      <c r="J20" s="88">
        <v>14</v>
      </c>
    </row>
    <row r="21" spans="1:10" ht="13.5" customHeight="1" x14ac:dyDescent="0.2">
      <c r="A21" s="83" t="str">
        <f>Φύλλο1!H21</f>
        <v>ΠΑ♭</v>
      </c>
      <c r="B21" s="83">
        <f>Φύλλο1!Y21</f>
        <v>2</v>
      </c>
      <c r="C21" s="83">
        <f>Φύλλο1!Z21</f>
        <v>2</v>
      </c>
      <c r="D21" s="90"/>
      <c r="E21" s="86">
        <f>Φύλλο1!AB21</f>
        <v>266.71177007295989</v>
      </c>
      <c r="F21" s="87" t="str">
        <f t="shared" si="0"/>
        <v>ΠΑ♭</v>
      </c>
      <c r="I21" s="88" t="s">
        <v>70</v>
      </c>
    </row>
    <row r="22" spans="1:10" ht="13.5" customHeight="1" x14ac:dyDescent="0.2">
      <c r="A22" s="83" t="str">
        <f>Φύλλο1!H22</f>
        <v>NH</v>
      </c>
      <c r="B22" s="83">
        <f>Φύλλο1!Y22</f>
        <v>0</v>
      </c>
      <c r="C22" s="83">
        <f>Φύλλο1!Z22</f>
        <v>0</v>
      </c>
      <c r="D22" s="90"/>
      <c r="E22" s="86">
        <f>Φύλλο1!AB22</f>
        <v>261.62560000000002</v>
      </c>
      <c r="F22" s="87" t="str">
        <f t="shared" si="0"/>
        <v>NH</v>
      </c>
      <c r="I22" s="88">
        <v>0</v>
      </c>
      <c r="J22" s="88">
        <v>0</v>
      </c>
    </row>
    <row r="23" spans="1:10" ht="13.5" customHeight="1" x14ac:dyDescent="0.2">
      <c r="A23" s="83" t="str">
        <f>Φύλλο1!H23</f>
        <v xml:space="preserve">
ζω
</v>
      </c>
      <c r="B23" s="83">
        <f>Φύλλο1!Y23</f>
        <v>-20</v>
      </c>
      <c r="C23" s="83">
        <f>Φύλλο1!Z23</f>
        <v>20</v>
      </c>
      <c r="D23" s="83">
        <f>Φύλλο1!AA23</f>
        <v>20</v>
      </c>
      <c r="E23" s="86">
        <f>Φύλλο1!AB23</f>
        <v>215.80464790933016</v>
      </c>
      <c r="F23" s="87" t="str">
        <f t="shared" si="0"/>
        <v xml:space="preserve">
ζω
</v>
      </c>
      <c r="I23" s="88">
        <v>12</v>
      </c>
    </row>
    <row r="24" spans="1:10" ht="13.5" customHeight="1" x14ac:dyDescent="0.2">
      <c r="A24" s="83" t="str">
        <f>Φύλλο1!H24</f>
        <v>και</v>
      </c>
      <c r="B24" s="83">
        <f>Φύλλο1!Y24</f>
        <v>-26</v>
      </c>
      <c r="C24" s="83">
        <f>Φύλλο1!Z24</f>
        <v>6</v>
      </c>
      <c r="D24" s="83">
        <f>Φύλλο1!AA24</f>
        <v>6</v>
      </c>
      <c r="E24" s="86">
        <f>Φύλλο1!AB24</f>
        <v>203.69246371893385</v>
      </c>
      <c r="F24" s="87" t="str">
        <f t="shared" si="0"/>
        <v>και</v>
      </c>
      <c r="I24" s="88">
        <v>8</v>
      </c>
    </row>
    <row r="25" spans="1:10" ht="13.5" customHeight="1" x14ac:dyDescent="0.2">
      <c r="A25" s="83" t="str">
        <f>Φύλλο1!H25</f>
        <v>δι</v>
      </c>
      <c r="B25" s="83">
        <f>Φύλλο1!Y25</f>
        <v>-38</v>
      </c>
      <c r="C25" s="83">
        <f>Φύλλο1!Z25</f>
        <v>12</v>
      </c>
      <c r="D25" s="83">
        <f>Φύλλο1!AA25</f>
        <v>12</v>
      </c>
      <c r="E25" s="86">
        <f>Φύλλο1!AB25</f>
        <v>181.46935482204574</v>
      </c>
      <c r="F25" s="87" t="str">
        <f t="shared" si="0"/>
        <v>δι</v>
      </c>
      <c r="I25" s="88">
        <v>14</v>
      </c>
    </row>
    <row r="26" spans="1:10" ht="13.5" customHeight="1" x14ac:dyDescent="0.2">
      <c r="A26" s="83" t="str">
        <f>Φύλλο1!H26</f>
        <v>γα</v>
      </c>
      <c r="B26" s="83">
        <f>Φύλλο1!Y26</f>
        <v>-42</v>
      </c>
      <c r="C26" s="83">
        <f>Φύλλο1!Z26</f>
        <v>4</v>
      </c>
      <c r="D26" s="83">
        <f>Φύλλο1!AA26</f>
        <v>4</v>
      </c>
      <c r="E26" s="86">
        <f>Φύλλο1!AB26</f>
        <v>174.6141388755739</v>
      </c>
      <c r="F26" s="87" t="str">
        <f t="shared" si="0"/>
        <v>γα</v>
      </c>
      <c r="I26" s="88">
        <v>8</v>
      </c>
    </row>
    <row r="27" spans="1:10" ht="13.5" customHeight="1" x14ac:dyDescent="0.2">
      <c r="A27" s="83" t="str">
        <f>Φύλλο1!H27</f>
        <v>βου</v>
      </c>
      <c r="B27" s="83">
        <f>Φύλλο1!Y27</f>
        <v>-62</v>
      </c>
      <c r="C27" s="83">
        <f>Φύλλο1!Z27</f>
        <v>20</v>
      </c>
      <c r="D27" s="83">
        <f>Φύλλο1!AA27</f>
        <v>20</v>
      </c>
      <c r="E27" s="86">
        <f>Φύλλο1!AB27</f>
        <v>144.03232237225293</v>
      </c>
      <c r="F27" s="87" t="str">
        <f t="shared" si="0"/>
        <v>βου</v>
      </c>
      <c r="I27" s="88">
        <v>8</v>
      </c>
    </row>
    <row r="28" spans="1:10" ht="13.5" customHeight="1" x14ac:dyDescent="0.2">
      <c r="A28" s="83" t="str">
        <f>Φύλλο1!H28</f>
        <v>πα</v>
      </c>
      <c r="B28" s="83">
        <f>Φύλλο1!Y28</f>
        <v>-68</v>
      </c>
      <c r="C28" s="83">
        <f>Φύλλο1!Z28</f>
        <v>6</v>
      </c>
      <c r="D28" s="83">
        <f>Φύλλο1!AA28</f>
        <v>6</v>
      </c>
      <c r="E28" s="86">
        <f>Φύλλο1!AB28</f>
        <v>135.94840928305834</v>
      </c>
      <c r="F28" s="87" t="str">
        <f t="shared" si="0"/>
        <v>πα</v>
      </c>
      <c r="I28" s="88">
        <v>14</v>
      </c>
    </row>
    <row r="29" spans="1:10" ht="13.5" customHeight="1" x14ac:dyDescent="0.2">
      <c r="A29" s="83" t="str">
        <f>Φύλλο1!H29</f>
        <v>νη</v>
      </c>
      <c r="B29" s="83">
        <f>Φύλλο1!Y29</f>
        <v>-80</v>
      </c>
      <c r="C29" s="83">
        <f>Φύλλο1!Z29</f>
        <v>12</v>
      </c>
      <c r="D29" s="83">
        <f>Φύλλο1!AA29</f>
        <v>12</v>
      </c>
      <c r="E29" s="86">
        <f>Φύλλο1!AB29</f>
        <v>121.11626356349487</v>
      </c>
      <c r="F29" s="87" t="str">
        <f t="shared" si="0"/>
        <v>νη</v>
      </c>
      <c r="I29" s="88">
        <v>8</v>
      </c>
    </row>
    <row r="30" spans="1:10" x14ac:dyDescent="0.2">
      <c r="A30" s="91">
        <f>Φύλλο1!H30</f>
        <v>0</v>
      </c>
      <c r="B30" s="92"/>
      <c r="C30" s="92"/>
      <c r="D30" s="92"/>
      <c r="E30" s="92"/>
      <c r="F30" s="1"/>
    </row>
    <row r="31" spans="1:10" x14ac:dyDescent="0.2">
      <c r="A31" s="93">
        <f>Φύλλο1!H31</f>
        <v>0</v>
      </c>
      <c r="B31" s="1"/>
      <c r="C31" s="1"/>
      <c r="D31" s="1"/>
      <c r="E31" s="1"/>
      <c r="F31" s="1"/>
    </row>
    <row r="32" spans="1:10" x14ac:dyDescent="0.2">
      <c r="A32" s="93">
        <f>Φύλλο1!H32</f>
        <v>0</v>
      </c>
      <c r="B32" s="1"/>
      <c r="C32" s="1"/>
      <c r="D32" s="1"/>
      <c r="E32" s="1"/>
      <c r="F32" s="1"/>
    </row>
    <row r="33" spans="1:6" x14ac:dyDescent="0.2">
      <c r="A33" s="93">
        <f>Φύλλο1!H33</f>
        <v>0</v>
      </c>
      <c r="B33" s="1"/>
      <c r="C33" s="1"/>
      <c r="D33" s="1"/>
      <c r="E33" s="1"/>
      <c r="F33" s="1"/>
    </row>
    <row r="34" spans="1:6" x14ac:dyDescent="0.2">
      <c r="A34" s="93">
        <f>Φύλλο1!H34</f>
        <v>0</v>
      </c>
      <c r="B34" s="1"/>
      <c r="C34" s="1"/>
      <c r="D34" s="1"/>
      <c r="E34" s="1"/>
      <c r="F34" s="1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1"/>
  <sheetViews>
    <sheetView workbookViewId="0"/>
  </sheetViews>
  <sheetFormatPr defaultColWidth="14.42578125" defaultRowHeight="12.75" customHeight="1" x14ac:dyDescent="0.2"/>
  <cols>
    <col min="1" max="1" width="12.42578125" customWidth="1"/>
    <col min="2" max="2" width="15.42578125" customWidth="1"/>
    <col min="3" max="3" width="8.85546875" customWidth="1"/>
    <col min="4" max="4" width="15.7109375" customWidth="1"/>
    <col min="5" max="9" width="8.85546875" customWidth="1"/>
    <col min="10" max="10" width="12.28515625" customWidth="1"/>
    <col min="11" max="11" width="8.85546875" customWidth="1"/>
  </cols>
  <sheetData>
    <row r="1" spans="1:10" ht="12.75" customHeight="1" x14ac:dyDescent="0.2">
      <c r="A1" s="1"/>
      <c r="B1" s="94">
        <v>3</v>
      </c>
      <c r="C1" s="1"/>
      <c r="D1" s="1"/>
      <c r="E1" s="95">
        <v>2</v>
      </c>
      <c r="F1" s="95">
        <v>1</v>
      </c>
      <c r="G1" s="1"/>
      <c r="H1" s="1"/>
      <c r="I1" s="75" t="s">
        <v>71</v>
      </c>
      <c r="J1" s="75" t="s">
        <v>72</v>
      </c>
    </row>
    <row r="2" spans="1:10" ht="12.75" customHeight="1" x14ac:dyDescent="0.2">
      <c r="A2" s="1"/>
      <c r="B2" s="96"/>
      <c r="C2" s="1"/>
      <c r="D2" s="1"/>
      <c r="E2" s="1"/>
      <c r="F2" s="1"/>
      <c r="G2" s="1"/>
      <c r="H2" s="1"/>
      <c r="I2" s="113" t="s">
        <v>73</v>
      </c>
      <c r="J2" s="104"/>
    </row>
    <row r="3" spans="1:10" ht="12.75" customHeight="1" x14ac:dyDescent="0.2">
      <c r="A3" s="1"/>
      <c r="B3" s="34">
        <v>0</v>
      </c>
      <c r="C3" s="34" t="s">
        <v>74</v>
      </c>
      <c r="D3" s="75" t="s">
        <v>75</v>
      </c>
      <c r="E3" s="93">
        <f t="shared" ref="E3:E11" si="0">B3*-1-10</f>
        <v>-10</v>
      </c>
      <c r="F3" s="93">
        <f t="shared" ref="F3:F11" si="1">B3*-1-20</f>
        <v>-20</v>
      </c>
      <c r="G3" s="34">
        <v>0</v>
      </c>
      <c r="H3" s="75" t="s">
        <v>76</v>
      </c>
      <c r="I3" s="97">
        <f t="shared" ref="I3:I12" si="2">G3+10</f>
        <v>10</v>
      </c>
      <c r="J3" s="97">
        <f t="shared" ref="J3:J12" si="3">G3*-1-10</f>
        <v>-10</v>
      </c>
    </row>
    <row r="4" spans="1:10" ht="12.75" customHeight="1" x14ac:dyDescent="0.2">
      <c r="A4" s="1"/>
      <c r="B4" s="34">
        <v>1</v>
      </c>
      <c r="C4" s="34" t="s">
        <v>77</v>
      </c>
      <c r="D4" s="75" t="s">
        <v>78</v>
      </c>
      <c r="E4" s="93">
        <f t="shared" si="0"/>
        <v>-11</v>
      </c>
      <c r="F4" s="93">
        <f t="shared" si="1"/>
        <v>-21</v>
      </c>
      <c r="G4" s="34">
        <v>1</v>
      </c>
      <c r="H4" s="75" t="s">
        <v>79</v>
      </c>
      <c r="I4" s="97">
        <f t="shared" si="2"/>
        <v>11</v>
      </c>
      <c r="J4" s="97">
        <f t="shared" si="3"/>
        <v>-11</v>
      </c>
    </row>
    <row r="5" spans="1:10" ht="12.75" customHeight="1" x14ac:dyDescent="0.2">
      <c r="A5" s="1"/>
      <c r="B5" s="34">
        <v>2</v>
      </c>
      <c r="C5" s="34" t="s">
        <v>80</v>
      </c>
      <c r="D5" s="75" t="s">
        <v>51</v>
      </c>
      <c r="E5" s="93">
        <f t="shared" si="0"/>
        <v>-12</v>
      </c>
      <c r="F5" s="93">
        <f t="shared" si="1"/>
        <v>-22</v>
      </c>
      <c r="G5" s="34">
        <v>2</v>
      </c>
      <c r="H5" s="75" t="s">
        <v>81</v>
      </c>
      <c r="I5" s="97">
        <f t="shared" si="2"/>
        <v>12</v>
      </c>
      <c r="J5" s="97">
        <f t="shared" si="3"/>
        <v>-12</v>
      </c>
    </row>
    <row r="6" spans="1:10" ht="12.75" customHeight="1" x14ac:dyDescent="0.2">
      <c r="A6" s="1"/>
      <c r="B6" s="34">
        <v>3</v>
      </c>
      <c r="C6" s="34" t="s">
        <v>82</v>
      </c>
      <c r="D6" s="75" t="s">
        <v>83</v>
      </c>
      <c r="E6" s="93">
        <f t="shared" si="0"/>
        <v>-13</v>
      </c>
      <c r="F6" s="93">
        <f t="shared" si="1"/>
        <v>-23</v>
      </c>
      <c r="G6" s="34">
        <v>3</v>
      </c>
      <c r="H6" s="75" t="s">
        <v>84</v>
      </c>
      <c r="I6" s="97">
        <f t="shared" si="2"/>
        <v>13</v>
      </c>
      <c r="J6" s="97">
        <f t="shared" si="3"/>
        <v>-13</v>
      </c>
    </row>
    <row r="7" spans="1:10" ht="12.75" customHeight="1" x14ac:dyDescent="0.2">
      <c r="A7" s="1"/>
      <c r="B7" s="34">
        <v>4</v>
      </c>
      <c r="C7" s="34" t="s">
        <v>85</v>
      </c>
      <c r="D7" s="75" t="s">
        <v>86</v>
      </c>
      <c r="E7" s="93">
        <f t="shared" si="0"/>
        <v>-14</v>
      </c>
      <c r="F7" s="93">
        <f t="shared" si="1"/>
        <v>-24</v>
      </c>
      <c r="G7" s="34">
        <v>4</v>
      </c>
      <c r="H7" s="75" t="s">
        <v>75</v>
      </c>
      <c r="I7" s="97">
        <f t="shared" si="2"/>
        <v>14</v>
      </c>
      <c r="J7" s="97">
        <f t="shared" si="3"/>
        <v>-14</v>
      </c>
    </row>
    <row r="8" spans="1:10" ht="12.75" customHeight="1" x14ac:dyDescent="0.2">
      <c r="A8" s="1"/>
      <c r="B8" s="34">
        <v>5</v>
      </c>
      <c r="C8" s="34" t="s">
        <v>87</v>
      </c>
      <c r="D8" s="75" t="s">
        <v>88</v>
      </c>
      <c r="E8" s="93">
        <f t="shared" si="0"/>
        <v>-15</v>
      </c>
      <c r="F8" s="93">
        <f t="shared" si="1"/>
        <v>-25</v>
      </c>
      <c r="G8" s="34">
        <v>5</v>
      </c>
      <c r="H8" s="75" t="s">
        <v>78</v>
      </c>
      <c r="I8" s="97">
        <f t="shared" si="2"/>
        <v>15</v>
      </c>
      <c r="J8" s="97">
        <f t="shared" si="3"/>
        <v>-15</v>
      </c>
    </row>
    <row r="9" spans="1:10" ht="12.75" customHeight="1" x14ac:dyDescent="0.2">
      <c r="A9" s="1"/>
      <c r="B9" s="34">
        <v>6</v>
      </c>
      <c r="C9" s="34" t="s">
        <v>89</v>
      </c>
      <c r="D9" s="75" t="s">
        <v>38</v>
      </c>
      <c r="E9" s="93">
        <f t="shared" si="0"/>
        <v>-16</v>
      </c>
      <c r="F9" s="93">
        <f t="shared" si="1"/>
        <v>-26</v>
      </c>
      <c r="G9" s="34">
        <v>6</v>
      </c>
      <c r="H9" s="75" t="s">
        <v>51</v>
      </c>
      <c r="I9" s="97">
        <f t="shared" si="2"/>
        <v>16</v>
      </c>
      <c r="J9" s="97">
        <f t="shared" si="3"/>
        <v>-16</v>
      </c>
    </row>
    <row r="10" spans="1:10" ht="12.75" customHeight="1" x14ac:dyDescent="0.2">
      <c r="A10" s="1"/>
      <c r="B10" s="34">
        <v>7</v>
      </c>
      <c r="C10" s="34" t="s">
        <v>90</v>
      </c>
      <c r="D10" s="75" t="s">
        <v>81</v>
      </c>
      <c r="E10" s="93">
        <f t="shared" si="0"/>
        <v>-17</v>
      </c>
      <c r="F10" s="93">
        <f t="shared" si="1"/>
        <v>-27</v>
      </c>
      <c r="G10" s="34">
        <v>7</v>
      </c>
      <c r="H10" s="75" t="s">
        <v>83</v>
      </c>
      <c r="I10" s="97">
        <f t="shared" si="2"/>
        <v>17</v>
      </c>
      <c r="J10" s="97">
        <f t="shared" si="3"/>
        <v>-17</v>
      </c>
    </row>
    <row r="11" spans="1:10" ht="12.75" customHeight="1" x14ac:dyDescent="0.2">
      <c r="A11" s="1"/>
      <c r="B11" s="34">
        <v>8</v>
      </c>
      <c r="C11" s="34" t="s">
        <v>91</v>
      </c>
      <c r="D11" s="75" t="s">
        <v>84</v>
      </c>
      <c r="E11" s="93">
        <f t="shared" si="0"/>
        <v>-18</v>
      </c>
      <c r="F11" s="93">
        <f t="shared" si="1"/>
        <v>-28</v>
      </c>
      <c r="G11" s="34">
        <v>8</v>
      </c>
      <c r="H11" s="75" t="s">
        <v>86</v>
      </c>
      <c r="I11" s="97">
        <f t="shared" si="2"/>
        <v>18</v>
      </c>
      <c r="J11" s="97">
        <f t="shared" si="3"/>
        <v>-18</v>
      </c>
    </row>
    <row r="12" spans="1:10" ht="12.75" customHeight="1" x14ac:dyDescent="0.2">
      <c r="A12" s="1"/>
      <c r="B12" s="1"/>
      <c r="C12" s="34" t="s">
        <v>92</v>
      </c>
      <c r="D12" s="1"/>
      <c r="E12" s="1"/>
      <c r="F12" s="1"/>
      <c r="G12" s="34">
        <v>9</v>
      </c>
      <c r="H12" s="75" t="s">
        <v>88</v>
      </c>
      <c r="I12" s="97">
        <f t="shared" si="2"/>
        <v>19</v>
      </c>
      <c r="J12" s="97">
        <f t="shared" si="3"/>
        <v>-19</v>
      </c>
    </row>
    <row r="13" spans="1:10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75" customHeight="1" x14ac:dyDescent="0.2">
      <c r="A15" s="1"/>
      <c r="B15" s="1"/>
      <c r="C15" s="1"/>
      <c r="D15" s="1"/>
      <c r="E15" s="93">
        <f>SUM(G15:G25)</f>
        <v>84</v>
      </c>
      <c r="F15" s="34" t="s">
        <v>38</v>
      </c>
      <c r="G15" s="34">
        <v>12</v>
      </c>
      <c r="H15" s="1"/>
      <c r="I15" s="1"/>
      <c r="J15" s="1"/>
    </row>
    <row r="16" spans="1:10" ht="12.75" customHeight="1" x14ac:dyDescent="0.2">
      <c r="A16" s="34" t="s">
        <v>93</v>
      </c>
      <c r="B16" s="1"/>
      <c r="C16" s="1"/>
      <c r="D16" s="34" t="s">
        <v>94</v>
      </c>
      <c r="E16" s="93">
        <f>SUM(G16:G25)</f>
        <v>72</v>
      </c>
      <c r="F16" s="34" t="s">
        <v>88</v>
      </c>
      <c r="G16" s="34">
        <v>6</v>
      </c>
      <c r="H16" s="1"/>
      <c r="I16" s="1"/>
      <c r="J16" s="1"/>
    </row>
    <row r="17" spans="1:11" ht="12.75" customHeight="1" x14ac:dyDescent="0.2">
      <c r="A17" s="114" t="s">
        <v>95</v>
      </c>
      <c r="B17" s="104"/>
      <c r="C17" s="1"/>
      <c r="D17" s="34" t="s">
        <v>96</v>
      </c>
      <c r="E17" s="93">
        <f>SUM(G17:G25)</f>
        <v>66</v>
      </c>
      <c r="F17" s="34" t="s">
        <v>45</v>
      </c>
      <c r="G17" s="34">
        <v>6</v>
      </c>
      <c r="H17" s="1"/>
      <c r="I17" s="1"/>
      <c r="J17" s="1"/>
    </row>
    <row r="18" spans="1:11" ht="12.75" customHeight="1" x14ac:dyDescent="0.2">
      <c r="A18" s="34" t="s">
        <v>97</v>
      </c>
      <c r="B18" s="34" t="s">
        <v>98</v>
      </c>
      <c r="C18" s="1"/>
      <c r="D18" s="34" t="s">
        <v>99</v>
      </c>
      <c r="E18" s="93">
        <f>SUM(G18:G25)</f>
        <v>60</v>
      </c>
      <c r="F18" s="88" t="s">
        <v>83</v>
      </c>
      <c r="G18" s="34">
        <v>8</v>
      </c>
      <c r="H18" s="1"/>
      <c r="I18" s="1"/>
      <c r="J18" s="1"/>
    </row>
    <row r="19" spans="1:11" ht="12.75" customHeight="1" x14ac:dyDescent="0.2">
      <c r="A19" s="34" t="s">
        <v>100</v>
      </c>
      <c r="B19" s="115" t="s">
        <v>101</v>
      </c>
      <c r="C19" s="104"/>
      <c r="D19" s="34" t="s">
        <v>102</v>
      </c>
      <c r="E19" s="93">
        <f>SUM(G19:G25)</f>
        <v>52</v>
      </c>
      <c r="F19" s="88" t="s">
        <v>51</v>
      </c>
      <c r="G19" s="34">
        <v>10</v>
      </c>
      <c r="H19" s="1"/>
      <c r="I19" s="1"/>
      <c r="J19" s="1"/>
    </row>
    <row r="20" spans="1:11" ht="12.75" customHeight="1" x14ac:dyDescent="0.2">
      <c r="A20" s="34" t="s">
        <v>103</v>
      </c>
      <c r="B20" s="1"/>
      <c r="C20" s="1"/>
      <c r="D20" s="34" t="s">
        <v>104</v>
      </c>
      <c r="E20" s="93">
        <f>SUM(G20:G25)</f>
        <v>42</v>
      </c>
      <c r="F20" s="34" t="s">
        <v>56</v>
      </c>
      <c r="G20" s="34">
        <v>12</v>
      </c>
      <c r="H20" s="1"/>
      <c r="I20" s="1"/>
      <c r="J20" s="1"/>
    </row>
    <row r="21" spans="1:11" ht="12.75" customHeight="1" x14ac:dyDescent="0.2">
      <c r="A21" s="34" t="s">
        <v>105</v>
      </c>
      <c r="B21" s="1"/>
      <c r="C21" s="1"/>
      <c r="D21" s="34" t="s">
        <v>106</v>
      </c>
      <c r="E21" s="93">
        <f>SUM(G21:G25)</f>
        <v>30</v>
      </c>
      <c r="F21" s="34" t="s">
        <v>107</v>
      </c>
      <c r="G21" s="34">
        <v>8</v>
      </c>
      <c r="H21" s="1"/>
      <c r="I21" s="1"/>
      <c r="J21" s="1"/>
    </row>
    <row r="22" spans="1:11" ht="12.75" customHeight="1" x14ac:dyDescent="0.2">
      <c r="A22" s="1"/>
      <c r="B22" s="1"/>
      <c r="C22" s="1"/>
      <c r="D22" s="34" t="s">
        <v>108</v>
      </c>
      <c r="E22" s="93">
        <f>SUM(G22:G25)</f>
        <v>22</v>
      </c>
      <c r="F22" s="34" t="s">
        <v>84</v>
      </c>
      <c r="G22" s="34">
        <v>5</v>
      </c>
      <c r="H22" s="1"/>
      <c r="I22" s="1"/>
      <c r="J22" s="1"/>
    </row>
    <row r="23" spans="1:11" ht="12.75" customHeight="1" x14ac:dyDescent="0.2">
      <c r="A23" s="1"/>
      <c r="B23" s="1"/>
      <c r="C23" s="1"/>
      <c r="D23" s="34" t="s">
        <v>109</v>
      </c>
      <c r="E23" s="93">
        <f>SUM(G23:G25)</f>
        <v>17</v>
      </c>
      <c r="F23" s="98" t="s">
        <v>81</v>
      </c>
      <c r="G23" s="34">
        <v>5</v>
      </c>
      <c r="H23" s="1"/>
      <c r="I23" s="1"/>
      <c r="J23" s="1"/>
    </row>
    <row r="24" spans="1:11" ht="12.75" customHeight="1" x14ac:dyDescent="0.2">
      <c r="A24" s="1"/>
      <c r="B24" s="1"/>
      <c r="C24" s="1"/>
      <c r="D24" s="34" t="s">
        <v>110</v>
      </c>
      <c r="E24" s="93">
        <f>SUM(G24:G25)</f>
        <v>12</v>
      </c>
      <c r="F24" s="34" t="s">
        <v>79</v>
      </c>
      <c r="G24" s="34">
        <v>12</v>
      </c>
      <c r="H24" s="1"/>
      <c r="I24" s="1"/>
      <c r="J24" s="1"/>
    </row>
    <row r="25" spans="1:11" ht="12.75" customHeight="1" x14ac:dyDescent="0.2">
      <c r="A25" s="1"/>
      <c r="B25" s="1"/>
      <c r="C25" s="1"/>
      <c r="D25" s="34" t="s">
        <v>111</v>
      </c>
      <c r="E25" s="93">
        <f>SUM(G25)</f>
        <v>0</v>
      </c>
      <c r="F25" s="34" t="s">
        <v>76</v>
      </c>
      <c r="G25" s="34">
        <v>0</v>
      </c>
      <c r="H25" s="1"/>
      <c r="I25" s="1"/>
      <c r="J25" s="1"/>
    </row>
    <row r="26" spans="1:11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ht="12.75" customHeight="1" x14ac:dyDescent="0.2">
      <c r="A30" s="1"/>
      <c r="B30" s="1"/>
      <c r="C30" s="1"/>
      <c r="D30" s="93">
        <f>POWER(15,6)</f>
        <v>11390625</v>
      </c>
      <c r="E30" s="93">
        <f>POWER(15,5)</f>
        <v>759375</v>
      </c>
      <c r="F30" s="93">
        <f>POWER(15,4)</f>
        <v>50625</v>
      </c>
      <c r="G30" s="93">
        <f>POWER(15,3)</f>
        <v>3375</v>
      </c>
      <c r="H30" s="93">
        <f>POWER(15,1)</f>
        <v>15</v>
      </c>
      <c r="I30" s="93">
        <f>POWER(15,2)</f>
        <v>225</v>
      </c>
      <c r="J30" s="93">
        <f>SUM(D30:I30)</f>
        <v>12204240</v>
      </c>
      <c r="K30" s="99">
        <f>J30/72</f>
        <v>169503.33333333334</v>
      </c>
    </row>
    <row r="31" spans="1:11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</sheetData>
  <mergeCells count="3">
    <mergeCell ref="I2:J2"/>
    <mergeCell ref="A17:B17"/>
    <mergeCell ref="B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1" width="12.42578125" customWidth="1"/>
    <col min="2" max="2" width="15.42578125" customWidth="1"/>
    <col min="3" max="3" width="8.85546875" customWidth="1"/>
    <col min="4" max="4" width="15.7109375" customWidth="1"/>
    <col min="5" max="9" width="8.85546875" customWidth="1"/>
    <col min="10" max="10" width="12.28515625" customWidth="1"/>
    <col min="11" max="11" width="10.42578125" customWidth="1"/>
    <col min="12" max="12" width="9.42578125" customWidth="1"/>
    <col min="13" max="13" width="10.28515625" customWidth="1"/>
    <col min="14" max="14" width="6.7109375" customWidth="1"/>
    <col min="15" max="15" width="6" customWidth="1"/>
    <col min="16" max="16" width="7.85546875" customWidth="1"/>
    <col min="17" max="17" width="10.42578125" customWidth="1"/>
    <col min="18" max="18" width="10" customWidth="1"/>
    <col min="19" max="19" width="8.5703125" customWidth="1"/>
    <col min="20" max="20" width="10.85546875" customWidth="1"/>
    <col min="21" max="21" width="11.42578125" customWidth="1"/>
    <col min="22" max="22" width="12.42578125" customWidth="1"/>
    <col min="23" max="23" width="11.85546875" customWidth="1"/>
    <col min="24" max="24" width="8.28515625" customWidth="1"/>
    <col min="25" max="25" width="8.5703125" customWidth="1"/>
    <col min="26" max="26" width="17.28515625" customWidth="1"/>
  </cols>
  <sheetData>
    <row r="1" spans="1:25" ht="12.75" customHeight="1" x14ac:dyDescent="0.2">
      <c r="A1" s="1"/>
      <c r="B1" s="1"/>
      <c r="C1" s="1"/>
      <c r="D1" s="1"/>
      <c r="E1" s="110" t="s">
        <v>112</v>
      </c>
      <c r="F1" s="104"/>
      <c r="G1" s="104"/>
      <c r="H1" s="116" t="s">
        <v>113</v>
      </c>
      <c r="I1" s="104"/>
      <c r="J1" s="104"/>
      <c r="K1" s="116" t="s">
        <v>114</v>
      </c>
      <c r="L1" s="104"/>
      <c r="M1" s="104"/>
      <c r="N1" s="116" t="s">
        <v>115</v>
      </c>
      <c r="O1" s="104"/>
      <c r="P1" s="104"/>
      <c r="Q1" s="116" t="s">
        <v>116</v>
      </c>
      <c r="R1" s="104"/>
      <c r="S1" s="104"/>
      <c r="T1" s="116" t="s">
        <v>117</v>
      </c>
      <c r="U1" s="104"/>
      <c r="V1" s="104"/>
      <c r="W1" s="116" t="s">
        <v>118</v>
      </c>
      <c r="X1" s="104"/>
      <c r="Y1" s="104"/>
    </row>
    <row r="2" spans="1:25" ht="12.75" customHeight="1" x14ac:dyDescent="0.2">
      <c r="B2" s="1"/>
      <c r="C2" s="1"/>
      <c r="D2" s="1"/>
      <c r="E2" s="2" t="s">
        <v>119</v>
      </c>
      <c r="F2" s="100"/>
      <c r="G2" s="2" t="s">
        <v>120</v>
      </c>
      <c r="H2" s="2" t="s">
        <v>119</v>
      </c>
      <c r="I2" s="100"/>
      <c r="J2" s="2" t="s">
        <v>120</v>
      </c>
      <c r="K2" s="2" t="s">
        <v>119</v>
      </c>
      <c r="L2" s="100"/>
      <c r="M2" s="2" t="s">
        <v>120</v>
      </c>
      <c r="N2" s="2" t="s">
        <v>119</v>
      </c>
      <c r="O2" s="100"/>
      <c r="P2" s="2" t="s">
        <v>120</v>
      </c>
      <c r="Q2" s="2" t="s">
        <v>119</v>
      </c>
      <c r="R2" s="100"/>
      <c r="S2" s="2" t="s">
        <v>120</v>
      </c>
      <c r="T2" s="2" t="s">
        <v>119</v>
      </c>
      <c r="U2" s="100"/>
      <c r="V2" s="2" t="s">
        <v>120</v>
      </c>
      <c r="W2" s="2" t="s">
        <v>119</v>
      </c>
      <c r="X2" s="100"/>
      <c r="Y2" s="2" t="s">
        <v>120</v>
      </c>
    </row>
    <row r="3" spans="1:25" ht="12.75" customHeight="1" x14ac:dyDescent="0.2">
      <c r="B3" s="1"/>
      <c r="C3" s="1"/>
      <c r="D3" s="1"/>
      <c r="E3" s="97">
        <f t="shared" ref="E3:E18" si="0">SUM($G3:G$19)</f>
        <v>154</v>
      </c>
      <c r="F3" s="75" t="s">
        <v>84</v>
      </c>
      <c r="G3" s="101">
        <v>5</v>
      </c>
      <c r="H3" s="97">
        <f t="shared" ref="H3:H18" si="1">SUM($J3:J$19)</f>
        <v>160</v>
      </c>
      <c r="I3" s="75" t="s">
        <v>84</v>
      </c>
      <c r="J3" s="101">
        <v>5</v>
      </c>
      <c r="K3" s="97">
        <f t="shared" ref="K3:K18" si="2">SUM($M3:M$19)</f>
        <v>148</v>
      </c>
      <c r="L3" s="75" t="s">
        <v>84</v>
      </c>
      <c r="M3" s="101">
        <v>5</v>
      </c>
      <c r="N3" s="97">
        <f t="shared" ref="N3:N18" si="3">SUM($P3:P$19)</f>
        <v>166</v>
      </c>
      <c r="O3" s="75" t="s">
        <v>84</v>
      </c>
      <c r="P3" s="101">
        <v>5</v>
      </c>
      <c r="Q3" s="97">
        <f t="shared" ref="Q3:Q18" si="4">SUM($S3:S$19)</f>
        <v>142</v>
      </c>
      <c r="R3" s="75" t="s">
        <v>84</v>
      </c>
      <c r="S3" s="101">
        <v>5</v>
      </c>
      <c r="T3" s="97">
        <f t="shared" ref="T3:T18" si="5">SUM($V3:V$19)</f>
        <v>172</v>
      </c>
      <c r="U3" s="75" t="s">
        <v>84</v>
      </c>
      <c r="V3" s="101">
        <v>5</v>
      </c>
      <c r="W3" s="97">
        <f t="shared" ref="W3:W17" si="6">SUM(Y3:Y$19)</f>
        <v>136</v>
      </c>
      <c r="X3" s="75" t="s">
        <v>84</v>
      </c>
      <c r="Y3" s="101">
        <v>5</v>
      </c>
    </row>
    <row r="4" spans="1:25" ht="12.75" customHeight="1" x14ac:dyDescent="0.2">
      <c r="B4" s="1"/>
      <c r="C4" s="1"/>
      <c r="D4" s="1"/>
      <c r="E4" s="97">
        <f t="shared" si="0"/>
        <v>149</v>
      </c>
      <c r="F4" s="75" t="s">
        <v>81</v>
      </c>
      <c r="G4" s="101">
        <v>5</v>
      </c>
      <c r="H4" s="97">
        <f t="shared" si="1"/>
        <v>155</v>
      </c>
      <c r="I4" s="75" t="s">
        <v>81</v>
      </c>
      <c r="J4" s="101">
        <v>5</v>
      </c>
      <c r="K4" s="97">
        <f t="shared" si="2"/>
        <v>143</v>
      </c>
      <c r="L4" s="75" t="s">
        <v>81</v>
      </c>
      <c r="M4" s="101">
        <v>5</v>
      </c>
      <c r="N4" s="97">
        <f t="shared" si="3"/>
        <v>161</v>
      </c>
      <c r="O4" s="75" t="s">
        <v>81</v>
      </c>
      <c r="P4" s="101">
        <v>5</v>
      </c>
      <c r="Q4" s="97">
        <f t="shared" si="4"/>
        <v>137</v>
      </c>
      <c r="R4" s="75" t="s">
        <v>81</v>
      </c>
      <c r="S4" s="101">
        <v>5</v>
      </c>
      <c r="T4" s="97">
        <f t="shared" si="5"/>
        <v>167</v>
      </c>
      <c r="U4" s="75" t="s">
        <v>81</v>
      </c>
      <c r="V4" s="101">
        <v>5</v>
      </c>
      <c r="W4" s="97">
        <f t="shared" si="6"/>
        <v>131</v>
      </c>
      <c r="X4" s="75" t="s">
        <v>81</v>
      </c>
      <c r="Y4" s="101">
        <v>5</v>
      </c>
    </row>
    <row r="5" spans="1:25" ht="12.75" customHeight="1" x14ac:dyDescent="0.2">
      <c r="B5" s="1"/>
      <c r="C5" s="1"/>
      <c r="D5" s="1"/>
      <c r="E5" s="97">
        <f t="shared" si="0"/>
        <v>144</v>
      </c>
      <c r="F5" s="75" t="s">
        <v>38</v>
      </c>
      <c r="G5" s="101">
        <v>12</v>
      </c>
      <c r="H5" s="97">
        <f t="shared" si="1"/>
        <v>150</v>
      </c>
      <c r="I5" s="75" t="s">
        <v>38</v>
      </c>
      <c r="J5" s="101">
        <v>12</v>
      </c>
      <c r="K5" s="97">
        <f t="shared" si="2"/>
        <v>138</v>
      </c>
      <c r="L5" s="75" t="s">
        <v>38</v>
      </c>
      <c r="M5" s="101">
        <v>12</v>
      </c>
      <c r="N5" s="97">
        <f t="shared" si="3"/>
        <v>156</v>
      </c>
      <c r="O5" s="75" t="s">
        <v>38</v>
      </c>
      <c r="P5" s="101">
        <v>12</v>
      </c>
      <c r="Q5" s="97">
        <f t="shared" si="4"/>
        <v>132</v>
      </c>
      <c r="R5" s="75" t="s">
        <v>38</v>
      </c>
      <c r="S5" s="101">
        <v>12</v>
      </c>
      <c r="T5" s="97">
        <f t="shared" si="5"/>
        <v>162</v>
      </c>
      <c r="U5" s="75" t="s">
        <v>38</v>
      </c>
      <c r="V5" s="101">
        <v>12</v>
      </c>
      <c r="W5" s="97">
        <f t="shared" si="6"/>
        <v>126</v>
      </c>
      <c r="X5" s="75" t="s">
        <v>38</v>
      </c>
      <c r="Y5" s="101">
        <v>12</v>
      </c>
    </row>
    <row r="6" spans="1:25" ht="12.75" customHeight="1" x14ac:dyDescent="0.2">
      <c r="B6" s="1"/>
      <c r="C6" s="1"/>
      <c r="D6" s="34" t="s">
        <v>94</v>
      </c>
      <c r="E6" s="97">
        <f t="shared" si="0"/>
        <v>132</v>
      </c>
      <c r="F6" s="75" t="s">
        <v>88</v>
      </c>
      <c r="G6" s="75">
        <v>6</v>
      </c>
      <c r="H6" s="97">
        <f t="shared" si="1"/>
        <v>138</v>
      </c>
      <c r="I6" s="75" t="s">
        <v>88</v>
      </c>
      <c r="J6" s="75">
        <v>6</v>
      </c>
      <c r="K6" s="97">
        <f t="shared" si="2"/>
        <v>126</v>
      </c>
      <c r="L6" s="75" t="s">
        <v>88</v>
      </c>
      <c r="M6" s="75">
        <v>6</v>
      </c>
      <c r="N6" s="97">
        <f t="shared" si="3"/>
        <v>144</v>
      </c>
      <c r="O6" s="75" t="s">
        <v>88</v>
      </c>
      <c r="P6" s="75">
        <v>6</v>
      </c>
      <c r="Q6" s="97">
        <f t="shared" si="4"/>
        <v>120</v>
      </c>
      <c r="R6" s="75" t="s">
        <v>88</v>
      </c>
      <c r="S6" s="75">
        <v>6</v>
      </c>
      <c r="T6" s="97">
        <f t="shared" si="5"/>
        <v>150</v>
      </c>
      <c r="U6" s="75" t="s">
        <v>88</v>
      </c>
      <c r="V6" s="75">
        <v>6</v>
      </c>
      <c r="W6" s="97">
        <f t="shared" si="6"/>
        <v>114</v>
      </c>
      <c r="X6" s="75" t="s">
        <v>88</v>
      </c>
      <c r="Y6" s="75">
        <v>6</v>
      </c>
    </row>
    <row r="7" spans="1:25" ht="12.75" customHeight="1" x14ac:dyDescent="0.2">
      <c r="A7" s="114"/>
      <c r="B7" s="104"/>
      <c r="C7" s="1"/>
      <c r="D7" s="34" t="s">
        <v>96</v>
      </c>
      <c r="E7" s="97">
        <f t="shared" si="0"/>
        <v>126</v>
      </c>
      <c r="F7" s="75" t="s">
        <v>45</v>
      </c>
      <c r="G7" s="75">
        <v>6</v>
      </c>
      <c r="H7" s="97">
        <f t="shared" si="1"/>
        <v>132</v>
      </c>
      <c r="I7" s="75" t="s">
        <v>45</v>
      </c>
      <c r="J7" s="75">
        <v>6</v>
      </c>
      <c r="K7" s="97">
        <f t="shared" si="2"/>
        <v>120</v>
      </c>
      <c r="L7" s="75" t="s">
        <v>45</v>
      </c>
      <c r="M7" s="75">
        <v>6</v>
      </c>
      <c r="N7" s="97">
        <f t="shared" si="3"/>
        <v>138</v>
      </c>
      <c r="O7" s="75" t="s">
        <v>45</v>
      </c>
      <c r="P7" s="75">
        <v>6</v>
      </c>
      <c r="Q7" s="97">
        <f t="shared" si="4"/>
        <v>114</v>
      </c>
      <c r="R7" s="75" t="s">
        <v>45</v>
      </c>
      <c r="S7" s="75">
        <v>6</v>
      </c>
      <c r="T7" s="97">
        <f t="shared" si="5"/>
        <v>144</v>
      </c>
      <c r="U7" s="75" t="s">
        <v>45</v>
      </c>
      <c r="V7" s="75">
        <v>6</v>
      </c>
      <c r="W7" s="97">
        <f t="shared" si="6"/>
        <v>108</v>
      </c>
      <c r="X7" s="75" t="s">
        <v>45</v>
      </c>
      <c r="Y7" s="75">
        <v>6</v>
      </c>
    </row>
    <row r="8" spans="1:25" ht="12.75" customHeight="1" x14ac:dyDescent="0.2">
      <c r="A8" s="1"/>
      <c r="B8" s="1"/>
      <c r="C8" s="1"/>
      <c r="D8" s="34" t="s">
        <v>99</v>
      </c>
      <c r="E8" s="97">
        <f t="shared" si="0"/>
        <v>120</v>
      </c>
      <c r="F8" s="102" t="s">
        <v>83</v>
      </c>
      <c r="G8" s="75">
        <v>8</v>
      </c>
      <c r="H8" s="97">
        <f t="shared" si="1"/>
        <v>126</v>
      </c>
      <c r="I8" s="102" t="s">
        <v>83</v>
      </c>
      <c r="J8" s="75">
        <v>8</v>
      </c>
      <c r="K8" s="97">
        <f t="shared" si="2"/>
        <v>114</v>
      </c>
      <c r="L8" s="102" t="s">
        <v>83</v>
      </c>
      <c r="M8" s="75">
        <v>8</v>
      </c>
      <c r="N8" s="97">
        <f t="shared" si="3"/>
        <v>132</v>
      </c>
      <c r="O8" s="102" t="s">
        <v>83</v>
      </c>
      <c r="P8" s="75">
        <v>8</v>
      </c>
      <c r="Q8" s="97">
        <f t="shared" si="4"/>
        <v>108</v>
      </c>
      <c r="R8" s="102" t="s">
        <v>83</v>
      </c>
      <c r="S8" s="75">
        <v>8</v>
      </c>
      <c r="T8" s="97">
        <f t="shared" si="5"/>
        <v>138</v>
      </c>
      <c r="U8" s="102" t="s">
        <v>83</v>
      </c>
      <c r="V8" s="75">
        <v>8</v>
      </c>
      <c r="W8" s="97">
        <f t="shared" si="6"/>
        <v>102</v>
      </c>
      <c r="X8" s="102" t="s">
        <v>83</v>
      </c>
      <c r="Y8" s="75">
        <v>8</v>
      </c>
    </row>
    <row r="9" spans="1:25" ht="12.75" customHeight="1" x14ac:dyDescent="0.2">
      <c r="A9" s="1"/>
      <c r="B9" s="114"/>
      <c r="C9" s="104"/>
      <c r="D9" s="34" t="s">
        <v>102</v>
      </c>
      <c r="E9" s="97">
        <f t="shared" si="0"/>
        <v>112</v>
      </c>
      <c r="F9" s="102" t="s">
        <v>51</v>
      </c>
      <c r="G9" s="75">
        <v>10</v>
      </c>
      <c r="H9" s="97">
        <f t="shared" si="1"/>
        <v>118</v>
      </c>
      <c r="I9" s="102" t="s">
        <v>51</v>
      </c>
      <c r="J9" s="75">
        <v>10</v>
      </c>
      <c r="K9" s="97">
        <f t="shared" si="2"/>
        <v>106</v>
      </c>
      <c r="L9" s="102" t="s">
        <v>51</v>
      </c>
      <c r="M9" s="75">
        <v>10</v>
      </c>
      <c r="N9" s="97">
        <f t="shared" si="3"/>
        <v>124</v>
      </c>
      <c r="O9" s="102" t="s">
        <v>51</v>
      </c>
      <c r="P9" s="75">
        <v>10</v>
      </c>
      <c r="Q9" s="97">
        <f t="shared" si="4"/>
        <v>100</v>
      </c>
      <c r="R9" s="102" t="s">
        <v>51</v>
      </c>
      <c r="S9" s="75">
        <v>10</v>
      </c>
      <c r="T9" s="97">
        <f t="shared" si="5"/>
        <v>130</v>
      </c>
      <c r="U9" s="102" t="s">
        <v>51</v>
      </c>
      <c r="V9" s="75">
        <v>10</v>
      </c>
      <c r="W9" s="97">
        <f t="shared" si="6"/>
        <v>94</v>
      </c>
      <c r="X9" s="102" t="s">
        <v>51</v>
      </c>
      <c r="Y9" s="75">
        <v>10</v>
      </c>
    </row>
    <row r="10" spans="1:25" ht="12.75" customHeight="1" x14ac:dyDescent="0.2">
      <c r="A10" s="1"/>
      <c r="B10" s="1"/>
      <c r="C10" s="1"/>
      <c r="D10" s="34" t="s">
        <v>104</v>
      </c>
      <c r="E10" s="97">
        <f t="shared" si="0"/>
        <v>102</v>
      </c>
      <c r="F10" s="75" t="s">
        <v>56</v>
      </c>
      <c r="G10" s="75">
        <v>12</v>
      </c>
      <c r="H10" s="97">
        <f t="shared" si="1"/>
        <v>108</v>
      </c>
      <c r="I10" s="75" t="s">
        <v>56</v>
      </c>
      <c r="J10" s="75">
        <v>12</v>
      </c>
      <c r="K10" s="97">
        <f t="shared" si="2"/>
        <v>96</v>
      </c>
      <c r="L10" s="75" t="s">
        <v>56</v>
      </c>
      <c r="M10" s="75">
        <v>12</v>
      </c>
      <c r="N10" s="97">
        <f t="shared" si="3"/>
        <v>114</v>
      </c>
      <c r="O10" s="75" t="s">
        <v>56</v>
      </c>
      <c r="P10" s="75">
        <v>12</v>
      </c>
      <c r="Q10" s="97">
        <f t="shared" si="4"/>
        <v>90</v>
      </c>
      <c r="R10" s="75" t="s">
        <v>56</v>
      </c>
      <c r="S10" s="75">
        <v>12</v>
      </c>
      <c r="T10" s="97">
        <f t="shared" si="5"/>
        <v>120</v>
      </c>
      <c r="U10" s="75" t="s">
        <v>56</v>
      </c>
      <c r="V10" s="75">
        <v>12</v>
      </c>
      <c r="W10" s="97">
        <f t="shared" si="6"/>
        <v>84</v>
      </c>
      <c r="X10" s="75" t="s">
        <v>56</v>
      </c>
      <c r="Y10" s="75">
        <v>12</v>
      </c>
    </row>
    <row r="11" spans="1:25" ht="12.75" customHeight="1" x14ac:dyDescent="0.2">
      <c r="A11" s="1"/>
      <c r="B11" s="1"/>
      <c r="C11" s="1"/>
      <c r="D11" s="34" t="s">
        <v>106</v>
      </c>
      <c r="E11" s="97">
        <f t="shared" si="0"/>
        <v>90</v>
      </c>
      <c r="F11" s="75" t="s">
        <v>107</v>
      </c>
      <c r="G11" s="75">
        <v>8</v>
      </c>
      <c r="H11" s="97">
        <f t="shared" si="1"/>
        <v>96</v>
      </c>
      <c r="I11" s="75" t="s">
        <v>107</v>
      </c>
      <c r="J11" s="75">
        <v>8</v>
      </c>
      <c r="K11" s="97">
        <f t="shared" si="2"/>
        <v>84</v>
      </c>
      <c r="L11" s="75" t="s">
        <v>107</v>
      </c>
      <c r="M11" s="75">
        <v>8</v>
      </c>
      <c r="N11" s="97">
        <f t="shared" si="3"/>
        <v>102</v>
      </c>
      <c r="O11" s="75" t="s">
        <v>107</v>
      </c>
      <c r="P11" s="75">
        <v>8</v>
      </c>
      <c r="Q11" s="97">
        <f t="shared" si="4"/>
        <v>78</v>
      </c>
      <c r="R11" s="75" t="s">
        <v>107</v>
      </c>
      <c r="S11" s="75">
        <v>8</v>
      </c>
      <c r="T11" s="97">
        <f t="shared" si="5"/>
        <v>108</v>
      </c>
      <c r="U11" s="75" t="s">
        <v>107</v>
      </c>
      <c r="V11" s="75">
        <v>8</v>
      </c>
      <c r="W11" s="97">
        <f t="shared" si="6"/>
        <v>72</v>
      </c>
      <c r="X11" s="75" t="s">
        <v>107</v>
      </c>
      <c r="Y11" s="75">
        <v>8</v>
      </c>
    </row>
    <row r="12" spans="1:25" ht="12.75" customHeight="1" x14ac:dyDescent="0.2">
      <c r="A12" s="1"/>
      <c r="B12" s="1"/>
      <c r="C12" s="1"/>
      <c r="D12" s="34" t="s">
        <v>108</v>
      </c>
      <c r="E12" s="97">
        <f t="shared" si="0"/>
        <v>82</v>
      </c>
      <c r="F12" s="75" t="s">
        <v>84</v>
      </c>
      <c r="G12" s="75">
        <v>5</v>
      </c>
      <c r="H12" s="97">
        <f t="shared" si="1"/>
        <v>88</v>
      </c>
      <c r="I12" s="75" t="s">
        <v>84</v>
      </c>
      <c r="J12" s="75">
        <v>5</v>
      </c>
      <c r="K12" s="97">
        <f t="shared" si="2"/>
        <v>76</v>
      </c>
      <c r="L12" s="75" t="s">
        <v>84</v>
      </c>
      <c r="M12" s="75">
        <v>5</v>
      </c>
      <c r="N12" s="97">
        <f t="shared" si="3"/>
        <v>94</v>
      </c>
      <c r="O12" s="75" t="s">
        <v>84</v>
      </c>
      <c r="P12" s="75">
        <v>5</v>
      </c>
      <c r="Q12" s="97">
        <f t="shared" si="4"/>
        <v>70</v>
      </c>
      <c r="R12" s="75" t="s">
        <v>84</v>
      </c>
      <c r="S12" s="75">
        <v>5</v>
      </c>
      <c r="T12" s="97">
        <f t="shared" si="5"/>
        <v>100</v>
      </c>
      <c r="U12" s="75" t="s">
        <v>84</v>
      </c>
      <c r="V12" s="75">
        <v>5</v>
      </c>
      <c r="W12" s="97">
        <f t="shared" si="6"/>
        <v>64</v>
      </c>
      <c r="X12" s="75" t="s">
        <v>84</v>
      </c>
      <c r="Y12" s="75">
        <v>5</v>
      </c>
    </row>
    <row r="13" spans="1:25" ht="12.75" customHeight="1" x14ac:dyDescent="0.2">
      <c r="A13" s="1"/>
      <c r="B13" s="1"/>
      <c r="C13" s="1"/>
      <c r="D13" s="34" t="s">
        <v>109</v>
      </c>
      <c r="E13" s="97">
        <f t="shared" si="0"/>
        <v>77</v>
      </c>
      <c r="F13" s="75" t="s">
        <v>81</v>
      </c>
      <c r="G13" s="75">
        <v>5</v>
      </c>
      <c r="H13" s="97">
        <f t="shared" si="1"/>
        <v>83</v>
      </c>
      <c r="I13" s="75" t="s">
        <v>81</v>
      </c>
      <c r="J13" s="75">
        <v>5</v>
      </c>
      <c r="K13" s="97">
        <f t="shared" si="2"/>
        <v>71</v>
      </c>
      <c r="L13" s="75" t="s">
        <v>81</v>
      </c>
      <c r="M13" s="75">
        <v>5</v>
      </c>
      <c r="N13" s="97">
        <f t="shared" si="3"/>
        <v>89</v>
      </c>
      <c r="O13" s="75" t="s">
        <v>81</v>
      </c>
      <c r="P13" s="75">
        <v>5</v>
      </c>
      <c r="Q13" s="97">
        <f t="shared" si="4"/>
        <v>65</v>
      </c>
      <c r="R13" s="75" t="s">
        <v>81</v>
      </c>
      <c r="S13" s="75">
        <v>5</v>
      </c>
      <c r="T13" s="97">
        <f t="shared" si="5"/>
        <v>95</v>
      </c>
      <c r="U13" s="75" t="s">
        <v>81</v>
      </c>
      <c r="V13" s="75">
        <v>5</v>
      </c>
      <c r="W13" s="97">
        <f t="shared" si="6"/>
        <v>59</v>
      </c>
      <c r="X13" s="75" t="s">
        <v>81</v>
      </c>
      <c r="Y13" s="75">
        <v>5</v>
      </c>
    </row>
    <row r="14" spans="1:25" ht="12.75" customHeight="1" x14ac:dyDescent="0.2">
      <c r="A14" s="1"/>
      <c r="B14" s="1"/>
      <c r="C14" s="1"/>
      <c r="D14" s="34" t="s">
        <v>110</v>
      </c>
      <c r="E14" s="97">
        <f t="shared" si="0"/>
        <v>72</v>
      </c>
      <c r="F14" s="75" t="s">
        <v>79</v>
      </c>
      <c r="G14" s="75">
        <v>12</v>
      </c>
      <c r="H14" s="97">
        <f t="shared" si="1"/>
        <v>78</v>
      </c>
      <c r="I14" s="75" t="s">
        <v>79</v>
      </c>
      <c r="J14" s="75">
        <v>12</v>
      </c>
      <c r="K14" s="97">
        <f t="shared" si="2"/>
        <v>66</v>
      </c>
      <c r="L14" s="75" t="s">
        <v>79</v>
      </c>
      <c r="M14" s="75">
        <v>12</v>
      </c>
      <c r="N14" s="97">
        <f t="shared" si="3"/>
        <v>84</v>
      </c>
      <c r="O14" s="75" t="s">
        <v>79</v>
      </c>
      <c r="P14" s="75">
        <v>12</v>
      </c>
      <c r="Q14" s="97">
        <f t="shared" si="4"/>
        <v>60</v>
      </c>
      <c r="R14" s="75" t="s">
        <v>79</v>
      </c>
      <c r="S14" s="75">
        <v>12</v>
      </c>
      <c r="T14" s="97">
        <f t="shared" si="5"/>
        <v>90</v>
      </c>
      <c r="U14" s="75" t="s">
        <v>79</v>
      </c>
      <c r="V14" s="75">
        <v>12</v>
      </c>
      <c r="W14" s="97">
        <f t="shared" si="6"/>
        <v>54</v>
      </c>
      <c r="X14" s="75" t="s">
        <v>79</v>
      </c>
      <c r="Y14" s="75">
        <v>12</v>
      </c>
    </row>
    <row r="15" spans="1:25" ht="12.75" customHeight="1" x14ac:dyDescent="0.2">
      <c r="A15" s="1"/>
      <c r="B15" s="1"/>
      <c r="C15" s="1"/>
      <c r="D15" s="34" t="s">
        <v>111</v>
      </c>
      <c r="E15" s="97">
        <f t="shared" si="0"/>
        <v>60</v>
      </c>
      <c r="F15" s="75" t="s">
        <v>76</v>
      </c>
      <c r="G15" s="75">
        <v>12</v>
      </c>
      <c r="H15" s="97">
        <f t="shared" si="1"/>
        <v>66</v>
      </c>
      <c r="I15" s="75" t="s">
        <v>76</v>
      </c>
      <c r="J15" s="75">
        <v>12</v>
      </c>
      <c r="K15" s="97">
        <f t="shared" si="2"/>
        <v>54</v>
      </c>
      <c r="L15" s="75" t="s">
        <v>76</v>
      </c>
      <c r="M15" s="75">
        <v>12</v>
      </c>
      <c r="N15" s="97">
        <f t="shared" si="3"/>
        <v>72</v>
      </c>
      <c r="O15" s="75" t="s">
        <v>76</v>
      </c>
      <c r="P15" s="75">
        <v>12</v>
      </c>
      <c r="Q15" s="97">
        <f t="shared" si="4"/>
        <v>48</v>
      </c>
      <c r="R15" s="75" t="s">
        <v>76</v>
      </c>
      <c r="S15" s="75">
        <v>12</v>
      </c>
      <c r="T15" s="97">
        <f t="shared" si="5"/>
        <v>78</v>
      </c>
      <c r="U15" s="75" t="s">
        <v>76</v>
      </c>
      <c r="V15" s="75">
        <v>12</v>
      </c>
      <c r="W15" s="97">
        <f t="shared" si="6"/>
        <v>42</v>
      </c>
      <c r="X15" s="75" t="s">
        <v>76</v>
      </c>
      <c r="Y15" s="75">
        <v>12</v>
      </c>
    </row>
    <row r="16" spans="1:25" ht="12.75" customHeight="1" x14ac:dyDescent="0.2">
      <c r="A16" s="1"/>
      <c r="B16" s="1"/>
      <c r="C16" s="1"/>
      <c r="D16" s="1"/>
      <c r="E16" s="97">
        <f t="shared" si="0"/>
        <v>48</v>
      </c>
      <c r="F16" s="75" t="s">
        <v>121</v>
      </c>
      <c r="G16" s="75">
        <v>8</v>
      </c>
      <c r="H16" s="97">
        <f t="shared" si="1"/>
        <v>54</v>
      </c>
      <c r="I16" s="75" t="s">
        <v>121</v>
      </c>
      <c r="J16" s="75">
        <v>8</v>
      </c>
      <c r="K16" s="97">
        <f t="shared" si="2"/>
        <v>42</v>
      </c>
      <c r="L16" s="75" t="s">
        <v>121</v>
      </c>
      <c r="M16" s="75">
        <v>8</v>
      </c>
      <c r="N16" s="97">
        <f t="shared" si="3"/>
        <v>60</v>
      </c>
      <c r="O16" s="75" t="s">
        <v>121</v>
      </c>
      <c r="P16" s="75">
        <v>8</v>
      </c>
      <c r="Q16" s="97">
        <f t="shared" si="4"/>
        <v>36</v>
      </c>
      <c r="R16" s="75" t="s">
        <v>121</v>
      </c>
      <c r="S16" s="75">
        <v>8</v>
      </c>
      <c r="T16" s="97">
        <f t="shared" si="5"/>
        <v>66</v>
      </c>
      <c r="U16" s="75" t="s">
        <v>121</v>
      </c>
      <c r="V16" s="75">
        <v>8</v>
      </c>
      <c r="W16" s="97">
        <f t="shared" si="6"/>
        <v>30</v>
      </c>
      <c r="X16" s="75" t="s">
        <v>121</v>
      </c>
      <c r="Y16" s="75">
        <v>8</v>
      </c>
    </row>
    <row r="17" spans="1:25" ht="12.75" customHeight="1" x14ac:dyDescent="0.2">
      <c r="A17" s="1"/>
      <c r="B17" s="1"/>
      <c r="C17" s="1"/>
      <c r="D17" s="1"/>
      <c r="E17" s="97">
        <f t="shared" si="0"/>
        <v>40</v>
      </c>
      <c r="F17" s="75" t="s">
        <v>51</v>
      </c>
      <c r="G17" s="75">
        <v>10</v>
      </c>
      <c r="H17" s="97">
        <f t="shared" si="1"/>
        <v>46</v>
      </c>
      <c r="I17" s="75" t="s">
        <v>51</v>
      </c>
      <c r="J17" s="75">
        <v>10</v>
      </c>
      <c r="K17" s="97">
        <f t="shared" si="2"/>
        <v>34</v>
      </c>
      <c r="L17" s="75" t="s">
        <v>51</v>
      </c>
      <c r="M17" s="75">
        <v>10</v>
      </c>
      <c r="N17" s="97">
        <f t="shared" si="3"/>
        <v>52</v>
      </c>
      <c r="O17" s="75" t="s">
        <v>51</v>
      </c>
      <c r="P17" s="75">
        <v>10</v>
      </c>
      <c r="Q17" s="97">
        <f t="shared" si="4"/>
        <v>28</v>
      </c>
      <c r="R17" s="75" t="s">
        <v>51</v>
      </c>
      <c r="S17" s="75">
        <v>10</v>
      </c>
      <c r="T17" s="97">
        <f t="shared" si="5"/>
        <v>58</v>
      </c>
      <c r="U17" s="75" t="s">
        <v>51</v>
      </c>
      <c r="V17" s="75">
        <v>10</v>
      </c>
      <c r="W17" s="97">
        <f t="shared" si="6"/>
        <v>22</v>
      </c>
      <c r="X17" s="75" t="s">
        <v>51</v>
      </c>
      <c r="Y17" s="75">
        <v>10</v>
      </c>
    </row>
    <row r="18" spans="1:25" ht="12.75" customHeight="1" x14ac:dyDescent="0.2">
      <c r="A18" s="1"/>
      <c r="B18" s="1"/>
      <c r="C18" s="1"/>
      <c r="D18" s="1"/>
      <c r="E18" s="97">
        <f t="shared" si="0"/>
        <v>30</v>
      </c>
      <c r="F18" s="75" t="s">
        <v>78</v>
      </c>
      <c r="G18" s="75">
        <v>12</v>
      </c>
      <c r="H18" s="97">
        <f t="shared" si="1"/>
        <v>36</v>
      </c>
      <c r="I18" s="75" t="s">
        <v>78</v>
      </c>
      <c r="J18" s="75">
        <v>12</v>
      </c>
      <c r="K18" s="97">
        <f t="shared" si="2"/>
        <v>24</v>
      </c>
      <c r="L18" s="75" t="s">
        <v>78</v>
      </c>
      <c r="M18" s="75">
        <v>12</v>
      </c>
      <c r="N18" s="97">
        <f t="shared" si="3"/>
        <v>42</v>
      </c>
      <c r="O18" s="75" t="s">
        <v>78</v>
      </c>
      <c r="P18" s="75">
        <v>12</v>
      </c>
      <c r="Q18" s="97">
        <f t="shared" si="4"/>
        <v>18</v>
      </c>
      <c r="R18" s="75" t="s">
        <v>78</v>
      </c>
      <c r="S18" s="75">
        <v>12</v>
      </c>
      <c r="T18" s="97">
        <f t="shared" si="5"/>
        <v>48</v>
      </c>
      <c r="U18" s="75" t="s">
        <v>78</v>
      </c>
      <c r="V18" s="75">
        <v>12</v>
      </c>
      <c r="W18" s="97">
        <f>SUM(Y18:Y19)</f>
        <v>12</v>
      </c>
      <c r="X18" s="75" t="s">
        <v>78</v>
      </c>
      <c r="Y18" s="75">
        <v>12</v>
      </c>
    </row>
    <row r="19" spans="1:25" ht="12.75" customHeight="1" x14ac:dyDescent="0.2">
      <c r="A19" s="1"/>
      <c r="B19" s="1"/>
      <c r="C19" s="1"/>
      <c r="D19" s="1"/>
      <c r="E19" s="100"/>
      <c r="F19" s="75" t="s">
        <v>107</v>
      </c>
      <c r="G19" s="75">
        <v>18</v>
      </c>
      <c r="H19" s="100"/>
      <c r="I19" s="75" t="s">
        <v>107</v>
      </c>
      <c r="J19" s="97">
        <f>$G$19+6</f>
        <v>24</v>
      </c>
      <c r="K19" s="100"/>
      <c r="L19" s="75" t="s">
        <v>107</v>
      </c>
      <c r="M19" s="97">
        <f>$G$19-6</f>
        <v>12</v>
      </c>
      <c r="N19" s="100"/>
      <c r="O19" s="75" t="s">
        <v>107</v>
      </c>
      <c r="P19" s="97">
        <f>$G$19+12</f>
        <v>30</v>
      </c>
      <c r="Q19" s="100"/>
      <c r="R19" s="75" t="s">
        <v>107</v>
      </c>
      <c r="S19" s="97">
        <f>$G$19-12</f>
        <v>6</v>
      </c>
      <c r="T19" s="100"/>
      <c r="U19" s="75" t="s">
        <v>107</v>
      </c>
      <c r="V19" s="97">
        <f>$G$19+18</f>
        <v>36</v>
      </c>
      <c r="W19" s="100"/>
      <c r="X19" s="75" t="s">
        <v>107</v>
      </c>
      <c r="Y19" s="97">
        <f>$G$19-18</f>
        <v>0</v>
      </c>
    </row>
    <row r="20" spans="1:25" ht="12.75" customHeight="1" x14ac:dyDescent="0.2">
      <c r="A20" s="1"/>
      <c r="B20" s="1"/>
      <c r="C20" s="1"/>
      <c r="D20" s="1"/>
      <c r="E20" s="100"/>
      <c r="F20" s="100"/>
      <c r="G20" s="100"/>
      <c r="H20" s="1"/>
      <c r="I20" s="1"/>
      <c r="J20" s="1"/>
    </row>
    <row r="21" spans="1:25" ht="12.75" customHeight="1" x14ac:dyDescent="0.2">
      <c r="A21" s="1"/>
      <c r="B21" s="1"/>
      <c r="C21" s="1"/>
      <c r="D21" s="1"/>
      <c r="E21" s="100"/>
      <c r="F21" s="100"/>
      <c r="G21" s="100"/>
      <c r="H21" s="1"/>
      <c r="I21" s="1"/>
      <c r="J21" s="1"/>
    </row>
    <row r="22" spans="1:25" ht="12.75" customHeight="1" x14ac:dyDescent="0.2">
      <c r="A22" s="1"/>
      <c r="B22" s="1"/>
      <c r="C22" s="1"/>
      <c r="D22" s="1"/>
      <c r="E22" s="100"/>
      <c r="F22" s="100"/>
      <c r="G22" s="100"/>
      <c r="H22" s="1"/>
      <c r="I22" s="1"/>
      <c r="J22" s="1"/>
    </row>
    <row r="23" spans="1:25" ht="12.75" customHeight="1" x14ac:dyDescent="0.2">
      <c r="A23" s="1"/>
      <c r="B23" s="1"/>
      <c r="C23" s="1"/>
      <c r="D23" s="1"/>
      <c r="E23" s="100"/>
      <c r="F23" s="100"/>
      <c r="G23" s="100"/>
      <c r="H23" s="1"/>
      <c r="I23" s="1"/>
      <c r="J23" s="1"/>
    </row>
    <row r="24" spans="1:25" ht="12.75" customHeight="1" x14ac:dyDescent="0.2">
      <c r="A24" s="1"/>
      <c r="B24" s="1"/>
      <c r="C24" s="1"/>
      <c r="D24" s="1"/>
      <c r="E24" s="100"/>
      <c r="F24" s="100"/>
      <c r="G24" s="100"/>
      <c r="H24" s="1"/>
      <c r="I24" s="1"/>
      <c r="J24" s="1"/>
    </row>
    <row r="25" spans="1:25" ht="12.75" customHeight="1" x14ac:dyDescent="0.2">
      <c r="A25" s="1"/>
      <c r="B25" s="1"/>
      <c r="C25" s="1"/>
      <c r="D25" s="1"/>
      <c r="E25" s="100"/>
      <c r="F25" s="100"/>
      <c r="G25" s="100"/>
      <c r="H25" s="1"/>
      <c r="I25" s="1"/>
      <c r="J25" s="1"/>
    </row>
    <row r="26" spans="1:25" ht="12.75" customHeight="1" x14ac:dyDescent="0.2">
      <c r="A26" s="1"/>
      <c r="B26" s="1"/>
      <c r="C26" s="1"/>
      <c r="D26" s="1"/>
      <c r="E26" s="100"/>
      <c r="F26" s="100"/>
      <c r="G26" s="100"/>
      <c r="H26" s="1"/>
      <c r="I26" s="1"/>
      <c r="J26" s="1"/>
    </row>
    <row r="27" spans="1:25" ht="12.75" customHeight="1" x14ac:dyDescent="0.2">
      <c r="A27" s="1"/>
      <c r="B27" s="1"/>
      <c r="C27" s="1"/>
      <c r="D27" s="1"/>
      <c r="E27" s="100"/>
      <c r="F27" s="100"/>
      <c r="G27" s="100"/>
      <c r="H27" s="1"/>
      <c r="I27" s="1"/>
      <c r="J27" s="1"/>
    </row>
    <row r="28" spans="1:25" ht="12.75" customHeight="1" x14ac:dyDescent="0.2">
      <c r="A28" s="1"/>
      <c r="B28" s="1"/>
      <c r="C28" s="1"/>
      <c r="D28" s="1"/>
      <c r="E28" s="100"/>
      <c r="F28" s="100"/>
      <c r="G28" s="100"/>
      <c r="H28" s="1"/>
      <c r="I28" s="1"/>
      <c r="J28" s="1"/>
    </row>
    <row r="29" spans="1:25" ht="12.75" customHeight="1" x14ac:dyDescent="0.2">
      <c r="A29" s="1"/>
      <c r="B29" s="1"/>
      <c r="C29" s="1"/>
      <c r="D29" s="1"/>
      <c r="E29" s="100"/>
      <c r="F29" s="100"/>
      <c r="G29" s="100"/>
      <c r="H29" s="1"/>
      <c r="I29" s="1"/>
      <c r="J29" s="1"/>
    </row>
    <row r="30" spans="1:25" ht="12.75" customHeight="1" x14ac:dyDescent="0.2">
      <c r="A30" s="1"/>
      <c r="B30" s="1"/>
      <c r="C30" s="1"/>
      <c r="D30" s="1"/>
      <c r="E30" s="100"/>
      <c r="F30" s="100"/>
      <c r="G30" s="100"/>
      <c r="H30" s="1"/>
      <c r="I30" s="1"/>
      <c r="J30" s="1"/>
    </row>
    <row r="31" spans="1:25" ht="12.75" customHeight="1" x14ac:dyDescent="0.2">
      <c r="A31" s="1"/>
      <c r="B31" s="1"/>
      <c r="C31" s="1"/>
      <c r="D31" s="1"/>
      <c r="E31" s="100"/>
      <c r="F31" s="100"/>
      <c r="G31" s="100"/>
      <c r="H31" s="1"/>
      <c r="I31" s="1"/>
      <c r="J31" s="1"/>
    </row>
  </sheetData>
  <mergeCells count="9">
    <mergeCell ref="T1:V1"/>
    <mergeCell ref="W1:Y1"/>
    <mergeCell ref="A7:B7"/>
    <mergeCell ref="B9:C9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Sheet1</vt:lpstr>
      <vt:lpstr>Sheet2</vt:lpstr>
      <vt:lpstr>Neos Isokratis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Fidias</dc:creator>
  <cp:lastModifiedBy>Vagelis Vagelis</cp:lastModifiedBy>
  <dcterms:created xsi:type="dcterms:W3CDTF">2020-10-17T17:38:16Z</dcterms:created>
  <dcterms:modified xsi:type="dcterms:W3CDTF">2020-10-18T18:40:56Z</dcterms:modified>
</cp:coreProperties>
</file>