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victortelles/Documents/R Studio/Football_Stats/Data/"/>
    </mc:Choice>
  </mc:AlternateContent>
  <xr:revisionPtr revIDLastSave="0" documentId="13_ncr:1_{D2F1FF41-FF74-4249-B425-70A3F90D7088}" xr6:coauthVersionLast="38" xr6:coauthVersionMax="38" xr10:uidLastSave="{00000000-0000-0000-0000-000000000000}"/>
  <bookViews>
    <workbookView xWindow="-38400" yWindow="460" windowWidth="38400" windowHeight="20300" activeTab="1" xr2:uid="{371F617D-7489-2F42-9B58-BC598CDD60CD}"/>
  </bookViews>
  <sheets>
    <sheet name="Historical" sheetId="1" r:id="rId1"/>
    <sheet name="Actual" sheetId="2" r:id="rId2"/>
    <sheet name="Rounds" sheetId="14" r:id="rId3"/>
    <sheet name="2017" sheetId="4" r:id="rId4"/>
    <sheet name="2016" sheetId="5" r:id="rId5"/>
    <sheet name="2015" sheetId="6" r:id="rId6"/>
    <sheet name="2014" sheetId="7" r:id="rId7"/>
    <sheet name="2013" sheetId="8" r:id="rId8"/>
    <sheet name="2012" sheetId="9" r:id="rId9"/>
    <sheet name="2011" sheetId="10" r:id="rId10"/>
    <sheet name="2010" sheetId="11" r:id="rId11"/>
    <sheet name="2009" sheetId="12" r:id="rId12"/>
    <sheet name="2008" sheetId="13" r:id="rId13"/>
    <sheet name="2018" sheetId="15" r:id="rId14"/>
  </sheets>
  <externalReferences>
    <externalReference r:id="rId15"/>
  </externalReferences>
  <definedNames>
    <definedName name="_xlnm._FilterDatabase" localSheetId="0" hidden="1">Historical!$B$1:$L$201</definedName>
    <definedName name="aa" localSheetId="12">[1]TABELA!#REF!</definedName>
    <definedName name="aa" localSheetId="11">[1]TABELA!#REF!</definedName>
    <definedName name="aa" localSheetId="10">[1]TABELA!#REF!</definedName>
    <definedName name="aa" localSheetId="9">[1]TABELA!#REF!</definedName>
    <definedName name="aa" localSheetId="8">[1]TABELA!#REF!</definedName>
    <definedName name="aa" localSheetId="7">[1]TABELA!#REF!</definedName>
    <definedName name="aa" localSheetId="6">[1]TABELA!#REF!</definedName>
    <definedName name="aa" localSheetId="13">[1]TABELA!#REF!</definedName>
    <definedName name="aa">[1]TABELA!#REF!</definedName>
    <definedName name="finalista1" localSheetId="12">[1]TABELA!#REF!</definedName>
    <definedName name="finalista1" localSheetId="11">[1]TABELA!#REF!</definedName>
    <definedName name="finalista1" localSheetId="10">[1]TABELA!#REF!</definedName>
    <definedName name="finalista1" localSheetId="9">[1]TABELA!#REF!</definedName>
    <definedName name="finalista1" localSheetId="8">[1]TABELA!#REF!</definedName>
    <definedName name="finalista1" localSheetId="7">[1]TABELA!#REF!</definedName>
    <definedName name="finalista1" localSheetId="6">[1]TABELA!#REF!</definedName>
    <definedName name="finalista1" localSheetId="5">[1]TABELA!#REF!</definedName>
    <definedName name="finalista1" localSheetId="4">[1]TABELA!#REF!</definedName>
    <definedName name="finalista1" localSheetId="13">[1]TABELA!#REF!</definedName>
    <definedName name="finalista1">[1]TABELA!#REF!</definedName>
    <definedName name="finalista2" localSheetId="12">[1]TABELA!#REF!</definedName>
    <definedName name="finalista2" localSheetId="11">[1]TABELA!#REF!</definedName>
    <definedName name="finalista2" localSheetId="10">[1]TABELA!#REF!</definedName>
    <definedName name="finalista2" localSheetId="9">[1]TABELA!#REF!</definedName>
    <definedName name="finalista2" localSheetId="8">[1]TABELA!#REF!</definedName>
    <definedName name="finalista2" localSheetId="7">[1]TABELA!#REF!</definedName>
    <definedName name="finalista2" localSheetId="6">[1]TABELA!#REF!</definedName>
    <definedName name="finalista2" localSheetId="5">[1]TABELA!#REF!</definedName>
    <definedName name="finalista2" localSheetId="4">[1]TABELA!#REF!</definedName>
    <definedName name="finalista2" localSheetId="13">[1]TABELA!#REF!</definedName>
    <definedName name="finalista2">[1]TABELA!#REF!</definedName>
    <definedName name="HTML_CodePage" hidden="1">1252</definedName>
    <definedName name="HTML_Control" hidden="1">{"'Plan1'!$AF$1:$AP$47"}</definedName>
    <definedName name="HTML_Description" hidden="1">""</definedName>
    <definedName name="HTML_Email" hidden="1">""</definedName>
    <definedName name="HTML_Header" hidden="1">"Plan1"</definedName>
    <definedName name="HTML_LastUpdate" hidden="1">"26/09/99"</definedName>
    <definedName name="HTML_LineAfter" hidden="1">FALSE</definedName>
    <definedName name="HTML_LineBefore" hidden="1">FALSE</definedName>
    <definedName name="HTML_Name" hidden="1">"-"</definedName>
    <definedName name="HTML_OBDlg2" hidden="1">TRUE</definedName>
    <definedName name="HTML_OBDlg4" hidden="1">TRUE</definedName>
    <definedName name="HTML_OS" hidden="1">0</definedName>
    <definedName name="HTML_PathFile" hidden="1">"C:\clas3.htm"</definedName>
    <definedName name="HTML_Title" hidden="1">"terceirona"</definedName>
    <definedName name="K6xL6">'[1]MAIS PLANILHAS DE EXCEL'!$B$25</definedName>
    <definedName name="vencedor01" localSheetId="12">[1]TABELA!#REF!</definedName>
    <definedName name="vencedor01" localSheetId="11">[1]TABELA!#REF!</definedName>
    <definedName name="vencedor01" localSheetId="10">[1]TABELA!#REF!</definedName>
    <definedName name="vencedor01" localSheetId="9">[1]TABELA!#REF!</definedName>
    <definedName name="vencedor01" localSheetId="8">[1]TABELA!#REF!</definedName>
    <definedName name="vencedor01" localSheetId="7">[1]TABELA!#REF!</definedName>
    <definedName name="vencedor01" localSheetId="6">[1]TABELA!#REF!</definedName>
    <definedName name="vencedor01" localSheetId="5">[1]TABELA!#REF!</definedName>
    <definedName name="vencedor01" localSheetId="4">[1]TABELA!#REF!</definedName>
    <definedName name="vencedor01" localSheetId="13">[1]TABELA!#REF!</definedName>
    <definedName name="vencedor01">[1]TABELA!#REF!</definedName>
    <definedName name="vencedor02" localSheetId="12">[1]TABELA!#REF!</definedName>
    <definedName name="vencedor02" localSheetId="11">[1]TABELA!#REF!</definedName>
    <definedName name="vencedor02" localSheetId="10">[1]TABELA!#REF!</definedName>
    <definedName name="vencedor02" localSheetId="9">[1]TABELA!#REF!</definedName>
    <definedName name="vencedor02" localSheetId="8">[1]TABELA!#REF!</definedName>
    <definedName name="vencedor02" localSheetId="7">[1]TABELA!#REF!</definedName>
    <definedName name="vencedor02" localSheetId="6">[1]TABELA!#REF!</definedName>
    <definedName name="vencedor02" localSheetId="5">[1]TABELA!#REF!</definedName>
    <definedName name="vencedor02" localSheetId="4">[1]TABELA!#REF!</definedName>
    <definedName name="vencedor02" localSheetId="13">[1]TABELA!#REF!</definedName>
    <definedName name="vencedor02">[1]TABELA!#REF!</definedName>
    <definedName name="vencedor03" localSheetId="12">[1]TABELA!#REF!</definedName>
    <definedName name="vencedor03" localSheetId="11">[1]TABELA!#REF!</definedName>
    <definedName name="vencedor03" localSheetId="10">[1]TABELA!#REF!</definedName>
    <definedName name="vencedor03" localSheetId="9">[1]TABELA!#REF!</definedName>
    <definedName name="vencedor03" localSheetId="8">[1]TABELA!#REF!</definedName>
    <definedName name="vencedor03" localSheetId="7">[1]TABELA!#REF!</definedName>
    <definedName name="vencedor03" localSheetId="6">[1]TABELA!#REF!</definedName>
    <definedName name="vencedor03" localSheetId="5">[1]TABELA!#REF!</definedName>
    <definedName name="vencedor03" localSheetId="4">[1]TABELA!#REF!</definedName>
    <definedName name="vencedor03" localSheetId="13">[1]TABELA!#REF!</definedName>
    <definedName name="vencedor03">[1]TABELA!#REF!</definedName>
    <definedName name="vencedor04" localSheetId="12">[1]TABELA!#REF!</definedName>
    <definedName name="vencedor04" localSheetId="11">[1]TABELA!#REF!</definedName>
    <definedName name="vencedor04" localSheetId="10">[1]TABELA!#REF!</definedName>
    <definedName name="vencedor04" localSheetId="9">[1]TABELA!#REF!</definedName>
    <definedName name="vencedor04" localSheetId="8">[1]TABELA!#REF!</definedName>
    <definedName name="vencedor04" localSheetId="7">[1]TABELA!#REF!</definedName>
    <definedName name="vencedor04" localSheetId="6">[1]TABELA!#REF!</definedName>
    <definedName name="vencedor04" localSheetId="5">[1]TABELA!#REF!</definedName>
    <definedName name="vencedor04" localSheetId="4">[1]TABELA!#REF!</definedName>
    <definedName name="vencedor04" localSheetId="13">[1]TABELA!#REF!</definedName>
    <definedName name="vencedor04">[1]TABELA!#REF!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2" l="1"/>
  <c r="E11" i="15"/>
  <c r="F11" i="15"/>
  <c r="E12" i="15"/>
  <c r="F12" i="15"/>
  <c r="E13" i="15"/>
  <c r="F13" i="15"/>
  <c r="E14" i="15"/>
  <c r="F14" i="15"/>
  <c r="E15" i="15"/>
  <c r="F15" i="15"/>
  <c r="E16" i="15"/>
  <c r="F16" i="15"/>
  <c r="E17" i="15"/>
  <c r="F17" i="15"/>
  <c r="E18" i="15"/>
  <c r="F18" i="15"/>
  <c r="E19" i="15"/>
  <c r="F19" i="15"/>
  <c r="E22" i="15"/>
  <c r="F22" i="15"/>
  <c r="E23" i="15"/>
  <c r="F23" i="15"/>
  <c r="E24" i="15"/>
  <c r="F24" i="15"/>
  <c r="E25" i="15"/>
  <c r="F25" i="15"/>
  <c r="E26" i="15"/>
  <c r="F26" i="15"/>
  <c r="E27" i="15"/>
  <c r="F27" i="15"/>
  <c r="E28" i="15"/>
  <c r="F28" i="15"/>
  <c r="E29" i="15"/>
  <c r="F29" i="15"/>
  <c r="E30" i="15"/>
  <c r="F30" i="15"/>
  <c r="E31" i="15"/>
  <c r="F31" i="15"/>
  <c r="E34" i="15"/>
  <c r="F34" i="15"/>
  <c r="E35" i="15"/>
  <c r="F35" i="15"/>
  <c r="E36" i="15"/>
  <c r="F36" i="15"/>
  <c r="E37" i="15"/>
  <c r="F37" i="15"/>
  <c r="E38" i="15"/>
  <c r="F38" i="15"/>
  <c r="E39" i="15"/>
  <c r="F39" i="15"/>
  <c r="E40" i="15"/>
  <c r="F40" i="15"/>
  <c r="E41" i="15"/>
  <c r="F41" i="15"/>
  <c r="E42" i="15"/>
  <c r="F42" i="15"/>
  <c r="E43" i="15"/>
  <c r="F43" i="15"/>
  <c r="E46" i="15"/>
  <c r="F46" i="15"/>
  <c r="E47" i="15"/>
  <c r="F47" i="15"/>
  <c r="E48" i="15"/>
  <c r="F48" i="15"/>
  <c r="E49" i="15"/>
  <c r="F49" i="15"/>
  <c r="E50" i="15"/>
  <c r="F50" i="15"/>
  <c r="E51" i="15"/>
  <c r="F51" i="15"/>
  <c r="E52" i="15"/>
  <c r="F52" i="15"/>
  <c r="E53" i="15"/>
  <c r="F53" i="15"/>
  <c r="E54" i="15"/>
  <c r="F54" i="15"/>
  <c r="E55" i="15"/>
  <c r="F55" i="15"/>
  <c r="E58" i="15"/>
  <c r="F58" i="15"/>
  <c r="E59" i="15"/>
  <c r="F59" i="15"/>
  <c r="E60" i="15"/>
  <c r="F60" i="15"/>
  <c r="E61" i="15"/>
  <c r="F61" i="15"/>
  <c r="E62" i="15"/>
  <c r="F62" i="15"/>
  <c r="E63" i="15"/>
  <c r="F63" i="15"/>
  <c r="E64" i="15"/>
  <c r="L28" i="15" s="1"/>
  <c r="F64" i="15"/>
  <c r="E65" i="15"/>
  <c r="F65" i="15"/>
  <c r="E66" i="15"/>
  <c r="F66" i="15"/>
  <c r="E67" i="15"/>
  <c r="F67" i="15"/>
  <c r="E70" i="15"/>
  <c r="F70" i="15"/>
  <c r="E71" i="15"/>
  <c r="F71" i="15"/>
  <c r="E72" i="15"/>
  <c r="F72" i="15"/>
  <c r="E73" i="15"/>
  <c r="F73" i="15"/>
  <c r="E74" i="15"/>
  <c r="F74" i="15"/>
  <c r="E75" i="15"/>
  <c r="F75" i="15"/>
  <c r="E76" i="15"/>
  <c r="F76" i="15"/>
  <c r="E77" i="15"/>
  <c r="F77" i="15"/>
  <c r="E78" i="15"/>
  <c r="F78" i="15"/>
  <c r="E79" i="15"/>
  <c r="F79" i="15"/>
  <c r="E82" i="15"/>
  <c r="F82" i="15"/>
  <c r="E83" i="15"/>
  <c r="F83" i="15"/>
  <c r="E84" i="15"/>
  <c r="F84" i="15"/>
  <c r="E85" i="15"/>
  <c r="F85" i="15"/>
  <c r="E86" i="15"/>
  <c r="F86" i="15"/>
  <c r="E87" i="15"/>
  <c r="F87" i="15"/>
  <c r="E88" i="15"/>
  <c r="F88" i="15"/>
  <c r="E89" i="15"/>
  <c r="F89" i="15"/>
  <c r="E90" i="15"/>
  <c r="F90" i="15"/>
  <c r="E91" i="15"/>
  <c r="F91" i="15"/>
  <c r="F10" i="15"/>
  <c r="E1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8" i="2"/>
  <c r="A19" i="2"/>
  <c r="A20" i="2"/>
  <c r="A21" i="2"/>
  <c r="A2" i="2"/>
  <c r="H3" i="1"/>
  <c r="I3" i="1"/>
  <c r="J3" i="1"/>
  <c r="K3" i="1"/>
  <c r="L3" i="1"/>
  <c r="H4" i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H115" i="1"/>
  <c r="I115" i="1"/>
  <c r="J115" i="1"/>
  <c r="K115" i="1"/>
  <c r="L115" i="1"/>
  <c r="H116" i="1"/>
  <c r="I116" i="1"/>
  <c r="J116" i="1"/>
  <c r="K116" i="1"/>
  <c r="L116" i="1"/>
  <c r="H117" i="1"/>
  <c r="I117" i="1"/>
  <c r="J117" i="1"/>
  <c r="K117" i="1"/>
  <c r="L117" i="1"/>
  <c r="H118" i="1"/>
  <c r="I118" i="1"/>
  <c r="J118" i="1"/>
  <c r="K118" i="1"/>
  <c r="L118" i="1"/>
  <c r="H119" i="1"/>
  <c r="I119" i="1"/>
  <c r="J119" i="1"/>
  <c r="K119" i="1"/>
  <c r="L119" i="1"/>
  <c r="H120" i="1"/>
  <c r="I120" i="1"/>
  <c r="J120" i="1"/>
  <c r="K120" i="1"/>
  <c r="L120" i="1"/>
  <c r="H121" i="1"/>
  <c r="I121" i="1"/>
  <c r="J121" i="1"/>
  <c r="K121" i="1"/>
  <c r="L121" i="1"/>
  <c r="H122" i="1"/>
  <c r="I122" i="1"/>
  <c r="J122" i="1"/>
  <c r="K122" i="1"/>
  <c r="L122" i="1"/>
  <c r="H123" i="1"/>
  <c r="I123" i="1"/>
  <c r="J123" i="1"/>
  <c r="K123" i="1"/>
  <c r="L123" i="1"/>
  <c r="H124" i="1"/>
  <c r="I124" i="1"/>
  <c r="J124" i="1"/>
  <c r="K124" i="1"/>
  <c r="L124" i="1"/>
  <c r="H125" i="1"/>
  <c r="I125" i="1"/>
  <c r="J125" i="1"/>
  <c r="K125" i="1"/>
  <c r="L125" i="1"/>
  <c r="H126" i="1"/>
  <c r="I126" i="1"/>
  <c r="J126" i="1"/>
  <c r="K126" i="1"/>
  <c r="L126" i="1"/>
  <c r="H127" i="1"/>
  <c r="I127" i="1"/>
  <c r="J127" i="1"/>
  <c r="K127" i="1"/>
  <c r="L127" i="1"/>
  <c r="H128" i="1"/>
  <c r="I128" i="1"/>
  <c r="J128" i="1"/>
  <c r="K128" i="1"/>
  <c r="L128" i="1"/>
  <c r="H129" i="1"/>
  <c r="I129" i="1"/>
  <c r="J129" i="1"/>
  <c r="K129" i="1"/>
  <c r="L129" i="1"/>
  <c r="H130" i="1"/>
  <c r="I130" i="1"/>
  <c r="J130" i="1"/>
  <c r="K130" i="1"/>
  <c r="L130" i="1"/>
  <c r="H131" i="1"/>
  <c r="I131" i="1"/>
  <c r="J131" i="1"/>
  <c r="K131" i="1"/>
  <c r="L131" i="1"/>
  <c r="H132" i="1"/>
  <c r="I132" i="1"/>
  <c r="J132" i="1"/>
  <c r="K132" i="1"/>
  <c r="L132" i="1"/>
  <c r="H133" i="1"/>
  <c r="I133" i="1"/>
  <c r="J133" i="1"/>
  <c r="K133" i="1"/>
  <c r="L133" i="1"/>
  <c r="H134" i="1"/>
  <c r="I134" i="1"/>
  <c r="J134" i="1"/>
  <c r="K134" i="1"/>
  <c r="L134" i="1"/>
  <c r="H135" i="1"/>
  <c r="I135" i="1"/>
  <c r="J135" i="1"/>
  <c r="K135" i="1"/>
  <c r="L135" i="1"/>
  <c r="H136" i="1"/>
  <c r="I136" i="1"/>
  <c r="J136" i="1"/>
  <c r="K136" i="1"/>
  <c r="L136" i="1"/>
  <c r="H137" i="1"/>
  <c r="I137" i="1"/>
  <c r="J137" i="1"/>
  <c r="K137" i="1"/>
  <c r="L137" i="1"/>
  <c r="H138" i="1"/>
  <c r="I138" i="1"/>
  <c r="J138" i="1"/>
  <c r="K138" i="1"/>
  <c r="L138" i="1"/>
  <c r="H139" i="1"/>
  <c r="I139" i="1"/>
  <c r="J139" i="1"/>
  <c r="K139" i="1"/>
  <c r="L139" i="1"/>
  <c r="H140" i="1"/>
  <c r="I140" i="1"/>
  <c r="J140" i="1"/>
  <c r="K140" i="1"/>
  <c r="L140" i="1"/>
  <c r="H141" i="1"/>
  <c r="I141" i="1"/>
  <c r="J141" i="1"/>
  <c r="K141" i="1"/>
  <c r="L141" i="1"/>
  <c r="H142" i="1"/>
  <c r="I142" i="1"/>
  <c r="J142" i="1"/>
  <c r="K142" i="1"/>
  <c r="L142" i="1"/>
  <c r="H143" i="1"/>
  <c r="I143" i="1"/>
  <c r="J143" i="1"/>
  <c r="K143" i="1"/>
  <c r="L143" i="1"/>
  <c r="H144" i="1"/>
  <c r="I144" i="1"/>
  <c r="J144" i="1"/>
  <c r="K144" i="1"/>
  <c r="L144" i="1"/>
  <c r="H145" i="1"/>
  <c r="I145" i="1"/>
  <c r="J145" i="1"/>
  <c r="K145" i="1"/>
  <c r="L145" i="1"/>
  <c r="H146" i="1"/>
  <c r="I146" i="1"/>
  <c r="J146" i="1"/>
  <c r="K146" i="1"/>
  <c r="L146" i="1"/>
  <c r="H147" i="1"/>
  <c r="I147" i="1"/>
  <c r="J147" i="1"/>
  <c r="K147" i="1"/>
  <c r="L147" i="1"/>
  <c r="H148" i="1"/>
  <c r="I148" i="1"/>
  <c r="J148" i="1"/>
  <c r="K148" i="1"/>
  <c r="L148" i="1"/>
  <c r="H149" i="1"/>
  <c r="I149" i="1"/>
  <c r="J149" i="1"/>
  <c r="K149" i="1"/>
  <c r="L149" i="1"/>
  <c r="H150" i="1"/>
  <c r="I150" i="1"/>
  <c r="J150" i="1"/>
  <c r="K150" i="1"/>
  <c r="L150" i="1"/>
  <c r="H151" i="1"/>
  <c r="I151" i="1"/>
  <c r="J151" i="1"/>
  <c r="K151" i="1"/>
  <c r="L151" i="1"/>
  <c r="H152" i="1"/>
  <c r="I152" i="1"/>
  <c r="J152" i="1"/>
  <c r="K152" i="1"/>
  <c r="L152" i="1"/>
  <c r="H153" i="1"/>
  <c r="I153" i="1"/>
  <c r="J153" i="1"/>
  <c r="K153" i="1"/>
  <c r="L153" i="1"/>
  <c r="H154" i="1"/>
  <c r="I154" i="1"/>
  <c r="J154" i="1"/>
  <c r="K154" i="1"/>
  <c r="L154" i="1"/>
  <c r="H155" i="1"/>
  <c r="I155" i="1"/>
  <c r="J155" i="1"/>
  <c r="K155" i="1"/>
  <c r="L155" i="1"/>
  <c r="H156" i="1"/>
  <c r="I156" i="1"/>
  <c r="J156" i="1"/>
  <c r="K156" i="1"/>
  <c r="L156" i="1"/>
  <c r="H157" i="1"/>
  <c r="I157" i="1"/>
  <c r="J157" i="1"/>
  <c r="K157" i="1"/>
  <c r="L157" i="1"/>
  <c r="H158" i="1"/>
  <c r="I158" i="1"/>
  <c r="J158" i="1"/>
  <c r="K158" i="1"/>
  <c r="L158" i="1"/>
  <c r="H159" i="1"/>
  <c r="I159" i="1"/>
  <c r="J159" i="1"/>
  <c r="K159" i="1"/>
  <c r="L159" i="1"/>
  <c r="H160" i="1"/>
  <c r="I160" i="1"/>
  <c r="J160" i="1"/>
  <c r="K160" i="1"/>
  <c r="L160" i="1"/>
  <c r="H161" i="1"/>
  <c r="I161" i="1"/>
  <c r="J161" i="1"/>
  <c r="K161" i="1"/>
  <c r="L161" i="1"/>
  <c r="H162" i="1"/>
  <c r="I162" i="1"/>
  <c r="J162" i="1"/>
  <c r="K162" i="1"/>
  <c r="L162" i="1"/>
  <c r="H163" i="1"/>
  <c r="I163" i="1"/>
  <c r="J163" i="1"/>
  <c r="K163" i="1"/>
  <c r="L163" i="1"/>
  <c r="H164" i="1"/>
  <c r="I164" i="1"/>
  <c r="J164" i="1"/>
  <c r="K164" i="1"/>
  <c r="L164" i="1"/>
  <c r="H165" i="1"/>
  <c r="I165" i="1"/>
  <c r="J165" i="1"/>
  <c r="K165" i="1"/>
  <c r="L165" i="1"/>
  <c r="H166" i="1"/>
  <c r="I166" i="1"/>
  <c r="J166" i="1"/>
  <c r="K166" i="1"/>
  <c r="L166" i="1"/>
  <c r="H167" i="1"/>
  <c r="I167" i="1"/>
  <c r="J167" i="1"/>
  <c r="K167" i="1"/>
  <c r="L167" i="1"/>
  <c r="H168" i="1"/>
  <c r="I168" i="1"/>
  <c r="J168" i="1"/>
  <c r="K168" i="1"/>
  <c r="L168" i="1"/>
  <c r="H169" i="1"/>
  <c r="I169" i="1"/>
  <c r="J169" i="1"/>
  <c r="K169" i="1"/>
  <c r="L169" i="1"/>
  <c r="H170" i="1"/>
  <c r="I170" i="1"/>
  <c r="J170" i="1"/>
  <c r="K170" i="1"/>
  <c r="L170" i="1"/>
  <c r="H171" i="1"/>
  <c r="I171" i="1"/>
  <c r="J171" i="1"/>
  <c r="K171" i="1"/>
  <c r="L171" i="1"/>
  <c r="H172" i="1"/>
  <c r="I172" i="1"/>
  <c r="J172" i="1"/>
  <c r="K172" i="1"/>
  <c r="L172" i="1"/>
  <c r="H173" i="1"/>
  <c r="I173" i="1"/>
  <c r="J173" i="1"/>
  <c r="K173" i="1"/>
  <c r="L173" i="1"/>
  <c r="H174" i="1"/>
  <c r="I174" i="1"/>
  <c r="J174" i="1"/>
  <c r="K174" i="1"/>
  <c r="L174" i="1"/>
  <c r="H175" i="1"/>
  <c r="I175" i="1"/>
  <c r="J175" i="1"/>
  <c r="K175" i="1"/>
  <c r="L175" i="1"/>
  <c r="H176" i="1"/>
  <c r="I176" i="1"/>
  <c r="J176" i="1"/>
  <c r="K176" i="1"/>
  <c r="L176" i="1"/>
  <c r="H177" i="1"/>
  <c r="I177" i="1"/>
  <c r="J177" i="1"/>
  <c r="K177" i="1"/>
  <c r="L177" i="1"/>
  <c r="H178" i="1"/>
  <c r="I178" i="1"/>
  <c r="J178" i="1"/>
  <c r="K178" i="1"/>
  <c r="L178" i="1"/>
  <c r="H179" i="1"/>
  <c r="I179" i="1"/>
  <c r="J179" i="1"/>
  <c r="K179" i="1"/>
  <c r="L179" i="1"/>
  <c r="H180" i="1"/>
  <c r="I180" i="1"/>
  <c r="J180" i="1"/>
  <c r="K180" i="1"/>
  <c r="L180" i="1"/>
  <c r="H181" i="1"/>
  <c r="I181" i="1"/>
  <c r="J181" i="1"/>
  <c r="K181" i="1"/>
  <c r="L181" i="1"/>
  <c r="H182" i="1"/>
  <c r="I182" i="1"/>
  <c r="J182" i="1"/>
  <c r="K182" i="1"/>
  <c r="L182" i="1"/>
  <c r="H183" i="1"/>
  <c r="I183" i="1"/>
  <c r="J183" i="1"/>
  <c r="K183" i="1"/>
  <c r="L183" i="1"/>
  <c r="H184" i="1"/>
  <c r="I184" i="1"/>
  <c r="J184" i="1"/>
  <c r="K184" i="1"/>
  <c r="L184" i="1"/>
  <c r="H185" i="1"/>
  <c r="I185" i="1"/>
  <c r="J185" i="1"/>
  <c r="K185" i="1"/>
  <c r="L185" i="1"/>
  <c r="H186" i="1"/>
  <c r="I186" i="1"/>
  <c r="J186" i="1"/>
  <c r="K186" i="1"/>
  <c r="L186" i="1"/>
  <c r="H187" i="1"/>
  <c r="I187" i="1"/>
  <c r="J187" i="1"/>
  <c r="K187" i="1"/>
  <c r="L187" i="1"/>
  <c r="H188" i="1"/>
  <c r="I188" i="1"/>
  <c r="J188" i="1"/>
  <c r="K188" i="1"/>
  <c r="L188" i="1"/>
  <c r="H189" i="1"/>
  <c r="I189" i="1"/>
  <c r="J189" i="1"/>
  <c r="K189" i="1"/>
  <c r="L189" i="1"/>
  <c r="H190" i="1"/>
  <c r="I190" i="1"/>
  <c r="J190" i="1"/>
  <c r="K190" i="1"/>
  <c r="L190" i="1"/>
  <c r="H191" i="1"/>
  <c r="I191" i="1"/>
  <c r="J191" i="1"/>
  <c r="K191" i="1"/>
  <c r="L191" i="1"/>
  <c r="H192" i="1"/>
  <c r="I192" i="1"/>
  <c r="J192" i="1"/>
  <c r="K192" i="1"/>
  <c r="L192" i="1"/>
  <c r="H193" i="1"/>
  <c r="I193" i="1"/>
  <c r="J193" i="1"/>
  <c r="K193" i="1"/>
  <c r="L193" i="1"/>
  <c r="H194" i="1"/>
  <c r="I194" i="1"/>
  <c r="J194" i="1"/>
  <c r="K194" i="1"/>
  <c r="L194" i="1"/>
  <c r="H195" i="1"/>
  <c r="I195" i="1"/>
  <c r="J195" i="1"/>
  <c r="K195" i="1"/>
  <c r="L195" i="1"/>
  <c r="H196" i="1"/>
  <c r="I196" i="1"/>
  <c r="J196" i="1"/>
  <c r="K196" i="1"/>
  <c r="L196" i="1"/>
  <c r="H197" i="1"/>
  <c r="I197" i="1"/>
  <c r="J197" i="1"/>
  <c r="K197" i="1"/>
  <c r="L197" i="1"/>
  <c r="H198" i="1"/>
  <c r="I198" i="1"/>
  <c r="J198" i="1"/>
  <c r="K198" i="1"/>
  <c r="L198" i="1"/>
  <c r="H199" i="1"/>
  <c r="I199" i="1"/>
  <c r="J199" i="1"/>
  <c r="K199" i="1"/>
  <c r="L199" i="1"/>
  <c r="H200" i="1"/>
  <c r="I200" i="1"/>
  <c r="J200" i="1"/>
  <c r="K200" i="1"/>
  <c r="L200" i="1"/>
  <c r="H201" i="1"/>
  <c r="I201" i="1"/>
  <c r="J201" i="1"/>
  <c r="K201" i="1"/>
  <c r="L201" i="1"/>
  <c r="L2" i="1"/>
  <c r="K2" i="1"/>
  <c r="J2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" i="1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10" i="13"/>
  <c r="E22" i="13"/>
  <c r="F22" i="13"/>
  <c r="E23" i="13"/>
  <c r="F23" i="13"/>
  <c r="E24" i="13"/>
  <c r="F24" i="13"/>
  <c r="E25" i="13"/>
  <c r="F25" i="13"/>
  <c r="E26" i="13"/>
  <c r="F26" i="13"/>
  <c r="E27" i="13"/>
  <c r="F27" i="13"/>
  <c r="E28" i="13"/>
  <c r="F28" i="13"/>
  <c r="E29" i="13"/>
  <c r="F29" i="13"/>
  <c r="E30" i="13"/>
  <c r="F30" i="13"/>
  <c r="E31" i="13"/>
  <c r="F31" i="13"/>
  <c r="E34" i="13"/>
  <c r="F34" i="13"/>
  <c r="E35" i="13"/>
  <c r="F35" i="13"/>
  <c r="E36" i="13"/>
  <c r="F36" i="13"/>
  <c r="E37" i="13"/>
  <c r="F37" i="13"/>
  <c r="E38" i="13"/>
  <c r="F38" i="13"/>
  <c r="E39" i="13"/>
  <c r="F39" i="13"/>
  <c r="O23" i="13" s="1"/>
  <c r="E40" i="13"/>
  <c r="F40" i="13"/>
  <c r="E41" i="13"/>
  <c r="F41" i="13"/>
  <c r="E42" i="13"/>
  <c r="F42" i="13"/>
  <c r="E43" i="13"/>
  <c r="F43" i="13"/>
  <c r="E46" i="13"/>
  <c r="F46" i="13"/>
  <c r="E47" i="13"/>
  <c r="F47" i="13"/>
  <c r="E48" i="13"/>
  <c r="F48" i="13"/>
  <c r="E49" i="13"/>
  <c r="F49" i="13"/>
  <c r="E50" i="13"/>
  <c r="F50" i="13"/>
  <c r="E51" i="13"/>
  <c r="F51" i="13"/>
  <c r="E52" i="13"/>
  <c r="F52" i="13"/>
  <c r="E53" i="13"/>
  <c r="F53" i="13"/>
  <c r="E54" i="13"/>
  <c r="F54" i="13"/>
  <c r="E55" i="13"/>
  <c r="F55" i="13"/>
  <c r="E58" i="13"/>
  <c r="F58" i="13"/>
  <c r="E59" i="13"/>
  <c r="F59" i="13"/>
  <c r="E60" i="13"/>
  <c r="F60" i="13"/>
  <c r="E61" i="13"/>
  <c r="F61" i="13"/>
  <c r="E62" i="13"/>
  <c r="F62" i="13"/>
  <c r="E63" i="13"/>
  <c r="F63" i="13"/>
  <c r="E64" i="13"/>
  <c r="F64" i="13"/>
  <c r="E65" i="13"/>
  <c r="F65" i="13"/>
  <c r="E66" i="13"/>
  <c r="F66" i="13"/>
  <c r="E67" i="13"/>
  <c r="F67" i="13"/>
  <c r="E70" i="13"/>
  <c r="F70" i="13"/>
  <c r="E71" i="13"/>
  <c r="F71" i="13"/>
  <c r="E72" i="13"/>
  <c r="F72" i="13"/>
  <c r="E73" i="13"/>
  <c r="F73" i="13"/>
  <c r="E74" i="13"/>
  <c r="F74" i="13"/>
  <c r="E75" i="13"/>
  <c r="F75" i="13"/>
  <c r="E76" i="13"/>
  <c r="F76" i="13"/>
  <c r="E77" i="13"/>
  <c r="F77" i="13"/>
  <c r="E78" i="13"/>
  <c r="F78" i="13"/>
  <c r="E79" i="13"/>
  <c r="F79" i="13"/>
  <c r="E82" i="13"/>
  <c r="F82" i="13"/>
  <c r="E83" i="13"/>
  <c r="F83" i="13"/>
  <c r="E84" i="13"/>
  <c r="F84" i="13"/>
  <c r="E85" i="13"/>
  <c r="F85" i="13"/>
  <c r="E86" i="13"/>
  <c r="F86" i="13"/>
  <c r="E87" i="13"/>
  <c r="F87" i="13"/>
  <c r="E88" i="13"/>
  <c r="F88" i="13"/>
  <c r="E89" i="13"/>
  <c r="F89" i="13"/>
  <c r="E90" i="13"/>
  <c r="F90" i="13"/>
  <c r="E91" i="13"/>
  <c r="F91" i="13"/>
  <c r="E11" i="13"/>
  <c r="F11" i="13"/>
  <c r="E12" i="13"/>
  <c r="F12" i="13"/>
  <c r="E13" i="13"/>
  <c r="F13" i="13"/>
  <c r="E14" i="13"/>
  <c r="F14" i="13"/>
  <c r="E15" i="13"/>
  <c r="F15" i="13"/>
  <c r="E16" i="13"/>
  <c r="F16" i="13"/>
  <c r="E17" i="13"/>
  <c r="F17" i="13"/>
  <c r="E18" i="13"/>
  <c r="F18" i="13"/>
  <c r="E19" i="13"/>
  <c r="F19" i="13"/>
  <c r="F10" i="13"/>
  <c r="E10" i="13"/>
  <c r="L10" i="13" s="1"/>
  <c r="E83" i="12"/>
  <c r="E84" i="12"/>
  <c r="E85" i="12"/>
  <c r="E86" i="12"/>
  <c r="E87" i="12"/>
  <c r="E88" i="12"/>
  <c r="E89" i="12"/>
  <c r="E90" i="12"/>
  <c r="E91" i="12"/>
  <c r="E82" i="12"/>
  <c r="E71" i="12"/>
  <c r="E72" i="12"/>
  <c r="E73" i="12"/>
  <c r="E74" i="12"/>
  <c r="E75" i="12"/>
  <c r="E76" i="12"/>
  <c r="E77" i="12"/>
  <c r="E78" i="12"/>
  <c r="E79" i="12"/>
  <c r="E70" i="12"/>
  <c r="E59" i="12"/>
  <c r="E60" i="12"/>
  <c r="E61" i="12"/>
  <c r="E62" i="12"/>
  <c r="E63" i="12"/>
  <c r="E64" i="12"/>
  <c r="E65" i="12"/>
  <c r="E66" i="12"/>
  <c r="E67" i="12"/>
  <c r="E58" i="12"/>
  <c r="E47" i="12"/>
  <c r="E48" i="12"/>
  <c r="E49" i="12"/>
  <c r="E50" i="12"/>
  <c r="E51" i="12"/>
  <c r="E52" i="12"/>
  <c r="E53" i="12"/>
  <c r="E54" i="12"/>
  <c r="E55" i="12"/>
  <c r="E46" i="12"/>
  <c r="E35" i="12"/>
  <c r="E36" i="12"/>
  <c r="E37" i="12"/>
  <c r="E38" i="12"/>
  <c r="E39" i="12"/>
  <c r="E40" i="12"/>
  <c r="E41" i="12"/>
  <c r="E42" i="12"/>
  <c r="E43" i="12"/>
  <c r="E34" i="12"/>
  <c r="E23" i="12"/>
  <c r="E24" i="12"/>
  <c r="E25" i="12"/>
  <c r="E26" i="12"/>
  <c r="E27" i="12"/>
  <c r="E28" i="12"/>
  <c r="E29" i="12"/>
  <c r="E30" i="12"/>
  <c r="E31" i="12"/>
  <c r="E22" i="12"/>
  <c r="E11" i="12"/>
  <c r="E12" i="12"/>
  <c r="E13" i="12"/>
  <c r="E14" i="12"/>
  <c r="E15" i="12"/>
  <c r="E16" i="12"/>
  <c r="E17" i="12"/>
  <c r="E18" i="12"/>
  <c r="E19" i="12"/>
  <c r="E10" i="12"/>
  <c r="F11" i="12"/>
  <c r="F12" i="12"/>
  <c r="F13" i="12"/>
  <c r="F14" i="12"/>
  <c r="F15" i="12"/>
  <c r="F16" i="12"/>
  <c r="F17" i="12"/>
  <c r="F18" i="12"/>
  <c r="F19" i="12"/>
  <c r="F22" i="12"/>
  <c r="F23" i="12"/>
  <c r="F24" i="12"/>
  <c r="F25" i="12"/>
  <c r="F26" i="12"/>
  <c r="F27" i="12"/>
  <c r="F28" i="12"/>
  <c r="F29" i="12"/>
  <c r="F30" i="12"/>
  <c r="F31" i="12"/>
  <c r="F34" i="12"/>
  <c r="F35" i="12"/>
  <c r="F36" i="12"/>
  <c r="F37" i="12"/>
  <c r="F38" i="12"/>
  <c r="F39" i="12"/>
  <c r="F40" i="12"/>
  <c r="F41" i="12"/>
  <c r="F42" i="12"/>
  <c r="F43" i="12"/>
  <c r="F46" i="12"/>
  <c r="F47" i="12"/>
  <c r="F48" i="12"/>
  <c r="F49" i="12"/>
  <c r="F50" i="12"/>
  <c r="F51" i="12"/>
  <c r="F52" i="12"/>
  <c r="F53" i="12"/>
  <c r="F54" i="12"/>
  <c r="F55" i="12"/>
  <c r="F58" i="12"/>
  <c r="F59" i="12"/>
  <c r="F60" i="12"/>
  <c r="F61" i="12"/>
  <c r="F62" i="12"/>
  <c r="F63" i="12"/>
  <c r="F64" i="12"/>
  <c r="F65" i="12"/>
  <c r="F66" i="12"/>
  <c r="F67" i="12"/>
  <c r="F70" i="12"/>
  <c r="F71" i="12"/>
  <c r="F72" i="12"/>
  <c r="F73" i="12"/>
  <c r="F74" i="12"/>
  <c r="F75" i="12"/>
  <c r="F76" i="12"/>
  <c r="F77" i="12"/>
  <c r="F78" i="12"/>
  <c r="F79" i="12"/>
  <c r="F82" i="12"/>
  <c r="F83" i="12"/>
  <c r="F84" i="12"/>
  <c r="F85" i="12"/>
  <c r="F86" i="12"/>
  <c r="F87" i="12"/>
  <c r="F88" i="12"/>
  <c r="F89" i="12"/>
  <c r="F90" i="12"/>
  <c r="F91" i="12"/>
  <c r="F10" i="12"/>
  <c r="E11" i="11"/>
  <c r="F11" i="11"/>
  <c r="E12" i="11"/>
  <c r="F12" i="11"/>
  <c r="E13" i="11"/>
  <c r="F13" i="11"/>
  <c r="E14" i="11"/>
  <c r="F14" i="11"/>
  <c r="E15" i="11"/>
  <c r="F15" i="11"/>
  <c r="E16" i="11"/>
  <c r="F16" i="11"/>
  <c r="E17" i="11"/>
  <c r="F17" i="11"/>
  <c r="E18" i="11"/>
  <c r="F18" i="11"/>
  <c r="E19" i="11"/>
  <c r="F19" i="11"/>
  <c r="E22" i="11"/>
  <c r="F22" i="11"/>
  <c r="E23" i="11"/>
  <c r="F23" i="11"/>
  <c r="E24" i="11"/>
  <c r="F24" i="11"/>
  <c r="E25" i="11"/>
  <c r="F25" i="11"/>
  <c r="E26" i="11"/>
  <c r="F26" i="11"/>
  <c r="E27" i="11"/>
  <c r="F27" i="11"/>
  <c r="E28" i="11"/>
  <c r="F28" i="11"/>
  <c r="E29" i="11"/>
  <c r="F29" i="11"/>
  <c r="E30" i="11"/>
  <c r="F30" i="11"/>
  <c r="E31" i="11"/>
  <c r="F31" i="11"/>
  <c r="E34" i="11"/>
  <c r="F34" i="11"/>
  <c r="E35" i="11"/>
  <c r="F35" i="11"/>
  <c r="E36" i="11"/>
  <c r="F36" i="11"/>
  <c r="E37" i="11"/>
  <c r="F37" i="11"/>
  <c r="E38" i="11"/>
  <c r="F38" i="11"/>
  <c r="E39" i="11"/>
  <c r="F39" i="11"/>
  <c r="E40" i="11"/>
  <c r="F40" i="11"/>
  <c r="E41" i="11"/>
  <c r="F41" i="11"/>
  <c r="E42" i="11"/>
  <c r="F42" i="11"/>
  <c r="E43" i="11"/>
  <c r="F43" i="11"/>
  <c r="E46" i="11"/>
  <c r="F46" i="11"/>
  <c r="E47" i="11"/>
  <c r="F47" i="11"/>
  <c r="E48" i="11"/>
  <c r="F48" i="11"/>
  <c r="E49" i="11"/>
  <c r="F49" i="11"/>
  <c r="E50" i="11"/>
  <c r="F50" i="11"/>
  <c r="E51" i="11"/>
  <c r="F51" i="11"/>
  <c r="E52" i="11"/>
  <c r="F52" i="11"/>
  <c r="E53" i="11"/>
  <c r="F53" i="11"/>
  <c r="E54" i="11"/>
  <c r="F54" i="11"/>
  <c r="E55" i="11"/>
  <c r="F55" i="11"/>
  <c r="E58" i="11"/>
  <c r="F58" i="11"/>
  <c r="E59" i="11"/>
  <c r="F59" i="11"/>
  <c r="E60" i="11"/>
  <c r="F60" i="11"/>
  <c r="E61" i="11"/>
  <c r="F61" i="11"/>
  <c r="E62" i="11"/>
  <c r="F62" i="11"/>
  <c r="E63" i="11"/>
  <c r="F63" i="11"/>
  <c r="E64" i="11"/>
  <c r="F64" i="11"/>
  <c r="E65" i="11"/>
  <c r="F65" i="11"/>
  <c r="E66" i="11"/>
  <c r="F66" i="11"/>
  <c r="E67" i="11"/>
  <c r="F67" i="11"/>
  <c r="E70" i="11"/>
  <c r="F70" i="11"/>
  <c r="E71" i="11"/>
  <c r="F71" i="11"/>
  <c r="E72" i="11"/>
  <c r="F72" i="11"/>
  <c r="E73" i="11"/>
  <c r="F73" i="11"/>
  <c r="E74" i="11"/>
  <c r="F74" i="11"/>
  <c r="E75" i="11"/>
  <c r="F75" i="11"/>
  <c r="E76" i="11"/>
  <c r="F76" i="11"/>
  <c r="E77" i="11"/>
  <c r="F77" i="11"/>
  <c r="E78" i="11"/>
  <c r="F78" i="11"/>
  <c r="E79" i="11"/>
  <c r="F79" i="11"/>
  <c r="E82" i="11"/>
  <c r="F82" i="11"/>
  <c r="E83" i="11"/>
  <c r="F83" i="11"/>
  <c r="E84" i="11"/>
  <c r="F84" i="11"/>
  <c r="E85" i="11"/>
  <c r="F85" i="11"/>
  <c r="E86" i="11"/>
  <c r="F86" i="11"/>
  <c r="E87" i="11"/>
  <c r="F87" i="11"/>
  <c r="E88" i="11"/>
  <c r="F88" i="11"/>
  <c r="E89" i="11"/>
  <c r="F89" i="11"/>
  <c r="E90" i="11"/>
  <c r="F90" i="11"/>
  <c r="E91" i="11"/>
  <c r="F91" i="11"/>
  <c r="F10" i="11"/>
  <c r="E10" i="11"/>
  <c r="E11" i="10"/>
  <c r="F11" i="10"/>
  <c r="E12" i="10"/>
  <c r="F12" i="10"/>
  <c r="E13" i="10"/>
  <c r="F13" i="10"/>
  <c r="E14" i="10"/>
  <c r="F14" i="10"/>
  <c r="E15" i="10"/>
  <c r="F15" i="10"/>
  <c r="E16" i="10"/>
  <c r="F16" i="10"/>
  <c r="E17" i="10"/>
  <c r="F17" i="10"/>
  <c r="E18" i="10"/>
  <c r="F18" i="10"/>
  <c r="E19" i="10"/>
  <c r="F19" i="10"/>
  <c r="E22" i="10"/>
  <c r="F22" i="10"/>
  <c r="E23" i="10"/>
  <c r="F23" i="10"/>
  <c r="E24" i="10"/>
  <c r="F24" i="10"/>
  <c r="E25" i="10"/>
  <c r="F25" i="10"/>
  <c r="E26" i="10"/>
  <c r="F26" i="10"/>
  <c r="E27" i="10"/>
  <c r="F27" i="10"/>
  <c r="E28" i="10"/>
  <c r="F28" i="10"/>
  <c r="E29" i="10"/>
  <c r="F29" i="10"/>
  <c r="E30" i="10"/>
  <c r="F30" i="10"/>
  <c r="E31" i="10"/>
  <c r="F31" i="10"/>
  <c r="E34" i="10"/>
  <c r="F34" i="10"/>
  <c r="E35" i="10"/>
  <c r="F35" i="10"/>
  <c r="E36" i="10"/>
  <c r="F36" i="10"/>
  <c r="E37" i="10"/>
  <c r="F37" i="10"/>
  <c r="E38" i="10"/>
  <c r="F38" i="10"/>
  <c r="E39" i="10"/>
  <c r="F39" i="10"/>
  <c r="E40" i="10"/>
  <c r="F40" i="10"/>
  <c r="E41" i="10"/>
  <c r="F41" i="10"/>
  <c r="E42" i="10"/>
  <c r="F42" i="10"/>
  <c r="E43" i="10"/>
  <c r="F43" i="10"/>
  <c r="E46" i="10"/>
  <c r="F46" i="10"/>
  <c r="E47" i="10"/>
  <c r="F47" i="10"/>
  <c r="E48" i="10"/>
  <c r="F48" i="10"/>
  <c r="E49" i="10"/>
  <c r="F49" i="10"/>
  <c r="E50" i="10"/>
  <c r="F50" i="10"/>
  <c r="E51" i="10"/>
  <c r="F51" i="10"/>
  <c r="E52" i="10"/>
  <c r="F52" i="10"/>
  <c r="E53" i="10"/>
  <c r="F53" i="10"/>
  <c r="E54" i="10"/>
  <c r="F54" i="10"/>
  <c r="E55" i="10"/>
  <c r="F55" i="10"/>
  <c r="E58" i="10"/>
  <c r="F58" i="10"/>
  <c r="E59" i="10"/>
  <c r="F59" i="10"/>
  <c r="E60" i="10"/>
  <c r="F60" i="10"/>
  <c r="E61" i="10"/>
  <c r="F61" i="10"/>
  <c r="E62" i="10"/>
  <c r="F62" i="10"/>
  <c r="E63" i="10"/>
  <c r="F63" i="10"/>
  <c r="E64" i="10"/>
  <c r="F64" i="10"/>
  <c r="E65" i="10"/>
  <c r="F65" i="10"/>
  <c r="E66" i="10"/>
  <c r="F66" i="10"/>
  <c r="E67" i="10"/>
  <c r="F67" i="10"/>
  <c r="E70" i="10"/>
  <c r="F70" i="10"/>
  <c r="E71" i="10"/>
  <c r="F71" i="10"/>
  <c r="E72" i="10"/>
  <c r="F72" i="10"/>
  <c r="E73" i="10"/>
  <c r="F73" i="10"/>
  <c r="E74" i="10"/>
  <c r="F74" i="10"/>
  <c r="E75" i="10"/>
  <c r="F75" i="10"/>
  <c r="E76" i="10"/>
  <c r="F76" i="10"/>
  <c r="E77" i="10"/>
  <c r="F77" i="10"/>
  <c r="E78" i="10"/>
  <c r="F78" i="10"/>
  <c r="E79" i="10"/>
  <c r="F79" i="10"/>
  <c r="E82" i="10"/>
  <c r="F82" i="10"/>
  <c r="E83" i="10"/>
  <c r="F83" i="10"/>
  <c r="E84" i="10"/>
  <c r="F84" i="10"/>
  <c r="E85" i="10"/>
  <c r="F85" i="10"/>
  <c r="E86" i="10"/>
  <c r="F86" i="10"/>
  <c r="E87" i="10"/>
  <c r="F87" i="10"/>
  <c r="E88" i="10"/>
  <c r="F88" i="10"/>
  <c r="E89" i="10"/>
  <c r="F89" i="10"/>
  <c r="E90" i="10"/>
  <c r="F90" i="10"/>
  <c r="E91" i="10"/>
  <c r="F91" i="10"/>
  <c r="F10" i="10"/>
  <c r="E10" i="10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8" i="9"/>
  <c r="F18" i="9"/>
  <c r="E19" i="9"/>
  <c r="F19" i="9"/>
  <c r="E22" i="9"/>
  <c r="F22" i="9"/>
  <c r="E23" i="9"/>
  <c r="F23" i="9"/>
  <c r="E24" i="9"/>
  <c r="F24" i="9"/>
  <c r="E25" i="9"/>
  <c r="F25" i="9"/>
  <c r="E26" i="9"/>
  <c r="F26" i="9"/>
  <c r="E27" i="9"/>
  <c r="F27" i="9"/>
  <c r="E28" i="9"/>
  <c r="F28" i="9"/>
  <c r="E29" i="9"/>
  <c r="F29" i="9"/>
  <c r="E30" i="9"/>
  <c r="F30" i="9"/>
  <c r="E31" i="9"/>
  <c r="F31" i="9"/>
  <c r="E34" i="9"/>
  <c r="F34" i="9"/>
  <c r="E35" i="9"/>
  <c r="F35" i="9"/>
  <c r="E36" i="9"/>
  <c r="F36" i="9"/>
  <c r="E37" i="9"/>
  <c r="F37" i="9"/>
  <c r="E38" i="9"/>
  <c r="F38" i="9"/>
  <c r="E39" i="9"/>
  <c r="F39" i="9"/>
  <c r="E40" i="9"/>
  <c r="F40" i="9"/>
  <c r="E41" i="9"/>
  <c r="F41" i="9"/>
  <c r="E42" i="9"/>
  <c r="F42" i="9"/>
  <c r="E43" i="9"/>
  <c r="F43" i="9"/>
  <c r="E46" i="9"/>
  <c r="F46" i="9"/>
  <c r="E47" i="9"/>
  <c r="F47" i="9"/>
  <c r="E48" i="9"/>
  <c r="F48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8" i="9"/>
  <c r="F58" i="9"/>
  <c r="E59" i="9"/>
  <c r="F59" i="9"/>
  <c r="E60" i="9"/>
  <c r="F60" i="9"/>
  <c r="E61" i="9"/>
  <c r="F61" i="9"/>
  <c r="E62" i="9"/>
  <c r="F62" i="9"/>
  <c r="E63" i="9"/>
  <c r="F63" i="9"/>
  <c r="E64" i="9"/>
  <c r="F64" i="9"/>
  <c r="E65" i="9"/>
  <c r="F65" i="9"/>
  <c r="E66" i="9"/>
  <c r="F66" i="9"/>
  <c r="E67" i="9"/>
  <c r="F67" i="9"/>
  <c r="E70" i="9"/>
  <c r="F70" i="9"/>
  <c r="E71" i="9"/>
  <c r="F71" i="9"/>
  <c r="E72" i="9"/>
  <c r="F72" i="9"/>
  <c r="E73" i="9"/>
  <c r="F73" i="9"/>
  <c r="E74" i="9"/>
  <c r="F74" i="9"/>
  <c r="E75" i="9"/>
  <c r="F75" i="9"/>
  <c r="E76" i="9"/>
  <c r="F76" i="9"/>
  <c r="E77" i="9"/>
  <c r="F77" i="9"/>
  <c r="E78" i="9"/>
  <c r="F78" i="9"/>
  <c r="E79" i="9"/>
  <c r="F79" i="9"/>
  <c r="E82" i="9"/>
  <c r="F82" i="9"/>
  <c r="E83" i="9"/>
  <c r="F83" i="9"/>
  <c r="E84" i="9"/>
  <c r="F84" i="9"/>
  <c r="E85" i="9"/>
  <c r="F85" i="9"/>
  <c r="E86" i="9"/>
  <c r="F86" i="9"/>
  <c r="E87" i="9"/>
  <c r="F87" i="9"/>
  <c r="E88" i="9"/>
  <c r="F88" i="9"/>
  <c r="E89" i="9"/>
  <c r="F89" i="9"/>
  <c r="E90" i="9"/>
  <c r="F90" i="9"/>
  <c r="E91" i="9"/>
  <c r="F91" i="9"/>
  <c r="F10" i="9"/>
  <c r="E10" i="9"/>
  <c r="E11" i="8"/>
  <c r="F11" i="8"/>
  <c r="E12" i="8"/>
  <c r="F12" i="8"/>
  <c r="E13" i="8"/>
  <c r="F13" i="8"/>
  <c r="E14" i="8"/>
  <c r="F14" i="8"/>
  <c r="E15" i="8"/>
  <c r="F15" i="8"/>
  <c r="E16" i="8"/>
  <c r="F16" i="8"/>
  <c r="E17" i="8"/>
  <c r="F17" i="8"/>
  <c r="E18" i="8"/>
  <c r="F18" i="8"/>
  <c r="E19" i="8"/>
  <c r="F19" i="8"/>
  <c r="E22" i="8"/>
  <c r="F22" i="8"/>
  <c r="E23" i="8"/>
  <c r="F23" i="8"/>
  <c r="E24" i="8"/>
  <c r="F24" i="8"/>
  <c r="E25" i="8"/>
  <c r="F25" i="8"/>
  <c r="E26" i="8"/>
  <c r="F26" i="8"/>
  <c r="E27" i="8"/>
  <c r="F27" i="8"/>
  <c r="E28" i="8"/>
  <c r="F28" i="8"/>
  <c r="E29" i="8"/>
  <c r="F29" i="8"/>
  <c r="E30" i="8"/>
  <c r="F30" i="8"/>
  <c r="E31" i="8"/>
  <c r="F31" i="8"/>
  <c r="E34" i="8"/>
  <c r="F34" i="8"/>
  <c r="E35" i="8"/>
  <c r="F35" i="8"/>
  <c r="E36" i="8"/>
  <c r="F36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65" i="8"/>
  <c r="F65" i="8"/>
  <c r="E66" i="8"/>
  <c r="F66" i="8"/>
  <c r="E67" i="8"/>
  <c r="F67" i="8"/>
  <c r="E70" i="8"/>
  <c r="F70" i="8"/>
  <c r="E71" i="8"/>
  <c r="F71" i="8"/>
  <c r="E72" i="8"/>
  <c r="F72" i="8"/>
  <c r="E73" i="8"/>
  <c r="F73" i="8"/>
  <c r="E74" i="8"/>
  <c r="F74" i="8"/>
  <c r="E75" i="8"/>
  <c r="F75" i="8"/>
  <c r="E76" i="8"/>
  <c r="F76" i="8"/>
  <c r="E77" i="8"/>
  <c r="F77" i="8"/>
  <c r="E78" i="8"/>
  <c r="F78" i="8"/>
  <c r="E79" i="8"/>
  <c r="F79" i="8"/>
  <c r="E82" i="8"/>
  <c r="F82" i="8"/>
  <c r="E83" i="8"/>
  <c r="F83" i="8"/>
  <c r="E84" i="8"/>
  <c r="F84" i="8"/>
  <c r="E85" i="8"/>
  <c r="F85" i="8"/>
  <c r="E86" i="8"/>
  <c r="F86" i="8"/>
  <c r="E87" i="8"/>
  <c r="F87" i="8"/>
  <c r="E88" i="8"/>
  <c r="F88" i="8"/>
  <c r="E89" i="8"/>
  <c r="F89" i="8"/>
  <c r="E90" i="8"/>
  <c r="F90" i="8"/>
  <c r="E91" i="8"/>
  <c r="F91" i="8"/>
  <c r="F10" i="8"/>
  <c r="E10" i="8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4" i="7"/>
  <c r="F34" i="7"/>
  <c r="E35" i="7"/>
  <c r="F35" i="7"/>
  <c r="E36" i="7"/>
  <c r="F36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65" i="7"/>
  <c r="F65" i="7"/>
  <c r="E66" i="7"/>
  <c r="F66" i="7"/>
  <c r="E67" i="7"/>
  <c r="F67" i="7"/>
  <c r="E70" i="7"/>
  <c r="F70" i="7"/>
  <c r="E71" i="7"/>
  <c r="F71" i="7"/>
  <c r="E72" i="7"/>
  <c r="F72" i="7"/>
  <c r="E73" i="7"/>
  <c r="F73" i="7"/>
  <c r="E74" i="7"/>
  <c r="F74" i="7"/>
  <c r="E75" i="7"/>
  <c r="F75" i="7"/>
  <c r="E76" i="7"/>
  <c r="F76" i="7"/>
  <c r="E77" i="7"/>
  <c r="F77" i="7"/>
  <c r="E78" i="7"/>
  <c r="F78" i="7"/>
  <c r="E79" i="7"/>
  <c r="F79" i="7"/>
  <c r="E82" i="7"/>
  <c r="F82" i="7"/>
  <c r="E83" i="7"/>
  <c r="F83" i="7"/>
  <c r="E84" i="7"/>
  <c r="F84" i="7"/>
  <c r="E85" i="7"/>
  <c r="F85" i="7"/>
  <c r="E86" i="7"/>
  <c r="F86" i="7"/>
  <c r="E87" i="7"/>
  <c r="F87" i="7"/>
  <c r="E88" i="7"/>
  <c r="F88" i="7"/>
  <c r="E89" i="7"/>
  <c r="F89" i="7"/>
  <c r="E90" i="7"/>
  <c r="F90" i="7"/>
  <c r="E91" i="7"/>
  <c r="F91" i="7"/>
  <c r="F10" i="7"/>
  <c r="E10" i="7"/>
  <c r="N25" i="8"/>
  <c r="K14" i="7"/>
  <c r="I11" i="6"/>
  <c r="H11" i="6" s="1"/>
  <c r="I12" i="6"/>
  <c r="H12" i="6" s="1"/>
  <c r="I13" i="6"/>
  <c r="H13" i="6" s="1"/>
  <c r="I14" i="6"/>
  <c r="H14" i="6" s="1"/>
  <c r="I15" i="6"/>
  <c r="H15" i="6" s="1"/>
  <c r="I16" i="6"/>
  <c r="H16" i="6" s="1"/>
  <c r="I17" i="6"/>
  <c r="H17" i="6" s="1"/>
  <c r="I18" i="6"/>
  <c r="H18" i="6" s="1"/>
  <c r="I19" i="6"/>
  <c r="H19" i="6" s="1"/>
  <c r="I20" i="6"/>
  <c r="H20" i="6" s="1"/>
  <c r="I21" i="6"/>
  <c r="H21" i="6" s="1"/>
  <c r="I22" i="6"/>
  <c r="H22" i="6" s="1"/>
  <c r="I23" i="6"/>
  <c r="H23" i="6" s="1"/>
  <c r="I24" i="6"/>
  <c r="H24" i="6" s="1"/>
  <c r="I25" i="6"/>
  <c r="H25" i="6" s="1"/>
  <c r="I26" i="6"/>
  <c r="H26" i="6" s="1"/>
  <c r="I27" i="6"/>
  <c r="H27" i="6" s="1"/>
  <c r="I28" i="6"/>
  <c r="H28" i="6" s="1"/>
  <c r="I29" i="6"/>
  <c r="H29" i="6" s="1"/>
  <c r="I10" i="6"/>
  <c r="H10" i="6" s="1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4" i="6"/>
  <c r="F34" i="6"/>
  <c r="E35" i="6"/>
  <c r="F35" i="6"/>
  <c r="E36" i="6"/>
  <c r="F36" i="6"/>
  <c r="E37" i="6"/>
  <c r="F37" i="6"/>
  <c r="E38" i="6"/>
  <c r="F38" i="6"/>
  <c r="E39" i="6"/>
  <c r="F39" i="6"/>
  <c r="E40" i="6"/>
  <c r="F40" i="6"/>
  <c r="E41" i="6"/>
  <c r="F41" i="6"/>
  <c r="E42" i="6"/>
  <c r="F42" i="6"/>
  <c r="E43" i="6"/>
  <c r="F43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E53" i="6"/>
  <c r="F53" i="6"/>
  <c r="E54" i="6"/>
  <c r="F54" i="6"/>
  <c r="E55" i="6"/>
  <c r="F55" i="6"/>
  <c r="E58" i="6"/>
  <c r="F58" i="6"/>
  <c r="E59" i="6"/>
  <c r="F59" i="6"/>
  <c r="E60" i="6"/>
  <c r="F60" i="6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70" i="6"/>
  <c r="F70" i="6"/>
  <c r="E71" i="6"/>
  <c r="F71" i="6"/>
  <c r="E72" i="6"/>
  <c r="F72" i="6"/>
  <c r="E73" i="6"/>
  <c r="F73" i="6"/>
  <c r="E74" i="6"/>
  <c r="F74" i="6"/>
  <c r="E75" i="6"/>
  <c r="F75" i="6"/>
  <c r="E76" i="6"/>
  <c r="F76" i="6"/>
  <c r="E77" i="6"/>
  <c r="F77" i="6"/>
  <c r="E78" i="6"/>
  <c r="F78" i="6"/>
  <c r="E79" i="6"/>
  <c r="F79" i="6"/>
  <c r="E82" i="6"/>
  <c r="F82" i="6"/>
  <c r="E83" i="6"/>
  <c r="F83" i="6"/>
  <c r="E84" i="6"/>
  <c r="F84" i="6"/>
  <c r="E85" i="6"/>
  <c r="F85" i="6"/>
  <c r="E86" i="6"/>
  <c r="F86" i="6"/>
  <c r="E87" i="6"/>
  <c r="F87" i="6"/>
  <c r="E88" i="6"/>
  <c r="F88" i="6"/>
  <c r="E89" i="6"/>
  <c r="F89" i="6"/>
  <c r="E90" i="6"/>
  <c r="F90" i="6"/>
  <c r="E91" i="6"/>
  <c r="F91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F10" i="6"/>
  <c r="E10" i="6"/>
  <c r="M10" i="15" l="1"/>
  <c r="M29" i="15"/>
  <c r="O15" i="15"/>
  <c r="M12" i="15"/>
  <c r="M25" i="15"/>
  <c r="K13" i="15"/>
  <c r="O11" i="15"/>
  <c r="L7" i="2" s="1"/>
  <c r="M13" i="15"/>
  <c r="O28" i="15"/>
  <c r="L3" i="2"/>
  <c r="L11" i="2"/>
  <c r="L6" i="2"/>
  <c r="L14" i="2"/>
  <c r="L2" i="2"/>
  <c r="L4" i="2"/>
  <c r="L12" i="2"/>
  <c r="L10" i="2"/>
  <c r="L18" i="2"/>
  <c r="J15" i="2"/>
  <c r="J20" i="2"/>
  <c r="N29" i="15"/>
  <c r="L13" i="2"/>
  <c r="L9" i="2"/>
  <c r="K12" i="15"/>
  <c r="M17" i="15"/>
  <c r="N23" i="15"/>
  <c r="M22" i="15"/>
  <c r="M21" i="15"/>
  <c r="O23" i="15"/>
  <c r="O13" i="15"/>
  <c r="M11" i="15"/>
  <c r="M26" i="15"/>
  <c r="O24" i="15"/>
  <c r="O12" i="15"/>
  <c r="O17" i="15"/>
  <c r="M20" i="15"/>
  <c r="L24" i="15"/>
  <c r="K17" i="15"/>
  <c r="L29" i="15"/>
  <c r="L16" i="15"/>
  <c r="I21" i="2" s="1"/>
  <c r="N19" i="15"/>
  <c r="K19" i="2" s="1"/>
  <c r="L21" i="15"/>
  <c r="J29" i="15"/>
  <c r="N10" i="15"/>
  <c r="M15" i="15"/>
  <c r="K11" i="15"/>
  <c r="N11" i="15"/>
  <c r="L13" i="15"/>
  <c r="J17" i="15"/>
  <c r="N18" i="15"/>
  <c r="J21" i="15"/>
  <c r="L23" i="15"/>
  <c r="J24" i="15"/>
  <c r="N15" i="15"/>
  <c r="J16" i="15"/>
  <c r="G21" i="2" s="1"/>
  <c r="L17" i="15"/>
  <c r="N21" i="15"/>
  <c r="N26" i="15"/>
  <c r="L25" i="15"/>
  <c r="N27" i="15"/>
  <c r="O10" i="15"/>
  <c r="J13" i="15"/>
  <c r="N14" i="15"/>
  <c r="K16" i="2" s="1"/>
  <c r="K10" i="15"/>
  <c r="N13" i="15"/>
  <c r="K15" i="15"/>
  <c r="N17" i="15"/>
  <c r="J20" i="15"/>
  <c r="N24" i="15"/>
  <c r="M18" i="15"/>
  <c r="L20" i="15"/>
  <c r="M14" i="15"/>
  <c r="J16" i="2" s="1"/>
  <c r="O18" i="15"/>
  <c r="K19" i="15"/>
  <c r="H19" i="2" s="1"/>
  <c r="M16" i="15"/>
  <c r="J21" i="2" s="1"/>
  <c r="L11" i="15"/>
  <c r="L15" i="15"/>
  <c r="M23" i="15"/>
  <c r="N16" i="15"/>
  <c r="K21" i="2" s="1"/>
  <c r="J25" i="15"/>
  <c r="L19" i="15"/>
  <c r="I19" i="2" s="1"/>
  <c r="N25" i="15"/>
  <c r="L26" i="15"/>
  <c r="O27" i="15"/>
  <c r="N12" i="15"/>
  <c r="K14" i="15"/>
  <c r="H16" i="2" s="1"/>
  <c r="M19" i="15"/>
  <c r="J19" i="2" s="1"/>
  <c r="L22" i="15"/>
  <c r="M27" i="15"/>
  <c r="J12" i="15"/>
  <c r="L12" i="15"/>
  <c r="O14" i="15"/>
  <c r="L16" i="2" s="1"/>
  <c r="K16" i="15"/>
  <c r="H21" i="2" s="1"/>
  <c r="O16" i="15"/>
  <c r="L21" i="2" s="1"/>
  <c r="K18" i="15"/>
  <c r="O19" i="15"/>
  <c r="L19" i="2" s="1"/>
  <c r="N20" i="15"/>
  <c r="N22" i="15"/>
  <c r="K20" i="15"/>
  <c r="O20" i="15"/>
  <c r="K22" i="15"/>
  <c r="O22" i="15"/>
  <c r="M24" i="15"/>
  <c r="K26" i="15"/>
  <c r="O26" i="15"/>
  <c r="L27" i="15"/>
  <c r="M28" i="15"/>
  <c r="L10" i="15"/>
  <c r="L14" i="15"/>
  <c r="I16" i="2" s="1"/>
  <c r="L18" i="15"/>
  <c r="K21" i="15"/>
  <c r="O21" i="15"/>
  <c r="K25" i="15"/>
  <c r="O25" i="15"/>
  <c r="J28" i="15"/>
  <c r="N28" i="15"/>
  <c r="K29" i="15"/>
  <c r="O29" i="15"/>
  <c r="J11" i="15"/>
  <c r="J15" i="15"/>
  <c r="J19" i="15"/>
  <c r="G19" i="2" s="1"/>
  <c r="J23" i="15"/>
  <c r="K24" i="15"/>
  <c r="J27" i="15"/>
  <c r="K28" i="15"/>
  <c r="J10" i="15"/>
  <c r="J14" i="15"/>
  <c r="G16" i="2" s="1"/>
  <c r="J18" i="15"/>
  <c r="J22" i="15"/>
  <c r="K23" i="15"/>
  <c r="J26" i="15"/>
  <c r="K27" i="15"/>
  <c r="O27" i="13"/>
  <c r="N29" i="7"/>
  <c r="O26" i="11"/>
  <c r="N25" i="7"/>
  <c r="L21" i="11"/>
  <c r="O29" i="8"/>
  <c r="K14" i="8"/>
  <c r="K26" i="9"/>
  <c r="L27" i="8"/>
  <c r="O14" i="11"/>
  <c r="K13" i="11"/>
  <c r="K26" i="10"/>
  <c r="O14" i="9"/>
  <c r="L15" i="9"/>
  <c r="O20" i="9"/>
  <c r="L11" i="7"/>
  <c r="L10" i="11"/>
  <c r="O18" i="11"/>
  <c r="O29" i="9"/>
  <c r="K14" i="9"/>
  <c r="O13" i="10"/>
  <c r="K29" i="12"/>
  <c r="K14" i="10"/>
  <c r="O21" i="12"/>
  <c r="J25" i="12"/>
  <c r="N13" i="12"/>
  <c r="M14" i="13"/>
  <c r="N20" i="13"/>
  <c r="J29" i="10"/>
  <c r="O11" i="9"/>
  <c r="J17" i="10"/>
  <c r="O21" i="10"/>
  <c r="L28" i="12"/>
  <c r="N13" i="13"/>
  <c r="M17" i="13"/>
  <c r="O21" i="13"/>
  <c r="J25" i="13"/>
  <c r="J17" i="7"/>
  <c r="L12" i="9"/>
  <c r="L23" i="9"/>
  <c r="O10" i="9"/>
  <c r="K10" i="9"/>
  <c r="L29" i="9"/>
  <c r="K21" i="10"/>
  <c r="J29" i="12"/>
  <c r="O23" i="12"/>
  <c r="O27" i="12"/>
  <c r="J17" i="8"/>
  <c r="K18" i="9"/>
  <c r="O20" i="11"/>
  <c r="O22" i="11"/>
  <c r="N26" i="13"/>
  <c r="K22" i="8"/>
  <c r="J21" i="9"/>
  <c r="L10" i="9"/>
  <c r="K17" i="9"/>
  <c r="K20" i="10"/>
  <c r="N25" i="10"/>
  <c r="L14" i="11"/>
  <c r="N17" i="11"/>
  <c r="M21" i="11"/>
  <c r="O21" i="8"/>
  <c r="L28" i="10"/>
  <c r="O10" i="11"/>
  <c r="J13" i="11"/>
  <c r="M17" i="12"/>
  <c r="L11" i="12"/>
  <c r="N25" i="13"/>
  <c r="L19" i="13"/>
  <c r="L21" i="8"/>
  <c r="L25" i="8"/>
  <c r="O15" i="8"/>
  <c r="L22" i="8"/>
  <c r="L10" i="8"/>
  <c r="K20" i="8"/>
  <c r="N17" i="8"/>
  <c r="O14" i="8"/>
  <c r="L12" i="8"/>
  <c r="L20" i="8"/>
  <c r="O20" i="8"/>
  <c r="L29" i="8"/>
  <c r="O17" i="8"/>
  <c r="M21" i="8"/>
  <c r="K26" i="8"/>
  <c r="L19" i="7"/>
  <c r="O22" i="8"/>
  <c r="O10" i="8"/>
  <c r="L17" i="8"/>
  <c r="L14" i="9"/>
  <c r="J17" i="9"/>
  <c r="K20" i="9"/>
  <c r="J25" i="10"/>
  <c r="O27" i="10"/>
  <c r="L19" i="10"/>
  <c r="K17" i="11"/>
  <c r="L25" i="11"/>
  <c r="K21" i="12"/>
  <c r="N22" i="12"/>
  <c r="J10" i="13"/>
  <c r="L11" i="13"/>
  <c r="L26" i="13"/>
  <c r="N29" i="13"/>
  <c r="K25" i="7"/>
  <c r="O17" i="7"/>
  <c r="O29" i="7"/>
  <c r="K26" i="7"/>
  <c r="K29" i="7"/>
  <c r="O21" i="7"/>
  <c r="K10" i="8"/>
  <c r="O11" i="8"/>
  <c r="L14" i="8"/>
  <c r="O19" i="8"/>
  <c r="O22" i="9"/>
  <c r="O19" i="9"/>
  <c r="L11" i="10"/>
  <c r="O23" i="10"/>
  <c r="L26" i="10"/>
  <c r="K29" i="10"/>
  <c r="K22" i="11"/>
  <c r="N13" i="11"/>
  <c r="K25" i="11"/>
  <c r="K18" i="11"/>
  <c r="L15" i="11"/>
  <c r="J17" i="11"/>
  <c r="K20" i="11"/>
  <c r="N10" i="12"/>
  <c r="N26" i="12"/>
  <c r="N25" i="12"/>
  <c r="L19" i="12"/>
  <c r="N21" i="13"/>
  <c r="K10" i="13"/>
  <c r="K21" i="13"/>
  <c r="N22" i="13"/>
  <c r="O10" i="13"/>
  <c r="L28" i="13"/>
  <c r="J29" i="13"/>
  <c r="M13" i="8"/>
  <c r="J29" i="7"/>
  <c r="L16" i="8"/>
  <c r="N18" i="8"/>
  <c r="O23" i="8"/>
  <c r="L26" i="8"/>
  <c r="O15" i="9"/>
  <c r="N17" i="9"/>
  <c r="O18" i="9"/>
  <c r="O23" i="9"/>
  <c r="O26" i="9"/>
  <c r="N29" i="10"/>
  <c r="L12" i="11"/>
  <c r="K14" i="11"/>
  <c r="M29" i="11"/>
  <c r="K26" i="11"/>
  <c r="K10" i="11"/>
  <c r="N14" i="12"/>
  <c r="N18" i="12"/>
  <c r="N20" i="12"/>
  <c r="N29" i="12"/>
  <c r="K29" i="13"/>
  <c r="O14" i="7"/>
  <c r="M13" i="9"/>
  <c r="N13" i="9"/>
  <c r="M25" i="9"/>
  <c r="J25" i="9"/>
  <c r="N29" i="9"/>
  <c r="N10" i="10"/>
  <c r="O10" i="10"/>
  <c r="L10" i="10"/>
  <c r="N22" i="10"/>
  <c r="O22" i="10"/>
  <c r="L22" i="10"/>
  <c r="L20" i="10"/>
  <c r="L17" i="10"/>
  <c r="L18" i="10"/>
  <c r="L13" i="10"/>
  <c r="L23" i="11"/>
  <c r="O26" i="7"/>
  <c r="J13" i="8"/>
  <c r="L23" i="8"/>
  <c r="L15" i="8"/>
  <c r="K18" i="8"/>
  <c r="M29" i="8"/>
  <c r="N29" i="8"/>
  <c r="L18" i="8"/>
  <c r="L13" i="8"/>
  <c r="J13" i="9"/>
  <c r="K25" i="9"/>
  <c r="L27" i="9"/>
  <c r="L19" i="9"/>
  <c r="M21" i="9"/>
  <c r="K21" i="9"/>
  <c r="N25" i="9"/>
  <c r="K10" i="10"/>
  <c r="M17" i="10"/>
  <c r="N17" i="10"/>
  <c r="N18" i="10"/>
  <c r="O18" i="10"/>
  <c r="K18" i="10"/>
  <c r="N20" i="10"/>
  <c r="O20" i="10"/>
  <c r="K22" i="10"/>
  <c r="K10" i="7"/>
  <c r="O13" i="8"/>
  <c r="O13" i="7"/>
  <c r="L11" i="8"/>
  <c r="K13" i="8"/>
  <c r="O25" i="8"/>
  <c r="O18" i="8"/>
  <c r="L19" i="8"/>
  <c r="M25" i="8"/>
  <c r="L28" i="8"/>
  <c r="J29" i="8"/>
  <c r="L11" i="9"/>
  <c r="K13" i="9"/>
  <c r="O21" i="9"/>
  <c r="K22" i="9"/>
  <c r="L26" i="9"/>
  <c r="M13" i="10"/>
  <c r="K13" i="10"/>
  <c r="J13" i="10"/>
  <c r="L16" i="10"/>
  <c r="O19" i="11"/>
  <c r="L19" i="11"/>
  <c r="O15" i="7"/>
  <c r="L25" i="7"/>
  <c r="L15" i="7"/>
  <c r="L22" i="7"/>
  <c r="N17" i="7"/>
  <c r="N10" i="8"/>
  <c r="N13" i="8"/>
  <c r="N14" i="8"/>
  <c r="M17" i="8"/>
  <c r="N20" i="8"/>
  <c r="K21" i="8"/>
  <c r="N22" i="8"/>
  <c r="L24" i="8"/>
  <c r="J25" i="8"/>
  <c r="N26" i="8"/>
  <c r="O26" i="8"/>
  <c r="O27" i="8"/>
  <c r="K29" i="8"/>
  <c r="O13" i="9"/>
  <c r="L16" i="9"/>
  <c r="N18" i="9"/>
  <c r="L25" i="9"/>
  <c r="M29" i="9"/>
  <c r="K29" i="9"/>
  <c r="J29" i="9"/>
  <c r="N13" i="10"/>
  <c r="N14" i="10"/>
  <c r="O14" i="10"/>
  <c r="O15" i="10"/>
  <c r="L15" i="10"/>
  <c r="O17" i="10"/>
  <c r="L24" i="10"/>
  <c r="N26" i="10"/>
  <c r="O26" i="10"/>
  <c r="O11" i="11"/>
  <c r="L11" i="11"/>
  <c r="L29" i="11"/>
  <c r="N29" i="11"/>
  <c r="L24" i="12"/>
  <c r="L22" i="12"/>
  <c r="L20" i="12"/>
  <c r="L17" i="12"/>
  <c r="L18" i="12"/>
  <c r="L13" i="12"/>
  <c r="L24" i="13"/>
  <c r="L22" i="13"/>
  <c r="L20" i="13"/>
  <c r="N18" i="13"/>
  <c r="L27" i="11"/>
  <c r="M25" i="11"/>
  <c r="O29" i="11"/>
  <c r="K10" i="12"/>
  <c r="M13" i="12"/>
  <c r="O13" i="12"/>
  <c r="K14" i="12"/>
  <c r="O15" i="12"/>
  <c r="L16" i="12"/>
  <c r="J17" i="12"/>
  <c r="O17" i="12"/>
  <c r="K20" i="12"/>
  <c r="K22" i="12"/>
  <c r="L26" i="12"/>
  <c r="K26" i="12"/>
  <c r="M13" i="13"/>
  <c r="O13" i="13"/>
  <c r="K14" i="13"/>
  <c r="O15" i="13"/>
  <c r="L16" i="13"/>
  <c r="J17" i="13"/>
  <c r="M18" i="13"/>
  <c r="O17" i="13"/>
  <c r="K20" i="13"/>
  <c r="K22" i="13"/>
  <c r="K26" i="13"/>
  <c r="N10" i="9"/>
  <c r="N14" i="9"/>
  <c r="M17" i="9"/>
  <c r="N20" i="9"/>
  <c r="N22" i="9"/>
  <c r="L24" i="9"/>
  <c r="N26" i="9"/>
  <c r="L28" i="9"/>
  <c r="L22" i="9"/>
  <c r="L20" i="9"/>
  <c r="L17" i="9"/>
  <c r="L18" i="9"/>
  <c r="L13" i="9"/>
  <c r="L21" i="10"/>
  <c r="O11" i="10"/>
  <c r="L12" i="10"/>
  <c r="L23" i="10"/>
  <c r="L29" i="10"/>
  <c r="O19" i="10"/>
  <c r="L25" i="10"/>
  <c r="N10" i="11"/>
  <c r="N14" i="11"/>
  <c r="M17" i="11"/>
  <c r="N20" i="11"/>
  <c r="K21" i="11"/>
  <c r="N22" i="11"/>
  <c r="L24" i="11"/>
  <c r="J25" i="11"/>
  <c r="N26" i="11"/>
  <c r="L28" i="11"/>
  <c r="J29" i="11"/>
  <c r="L22" i="11"/>
  <c r="L20" i="11"/>
  <c r="L17" i="11"/>
  <c r="L18" i="11"/>
  <c r="L13" i="11"/>
  <c r="L21" i="12"/>
  <c r="L10" i="12"/>
  <c r="O11" i="12"/>
  <c r="L12" i="12"/>
  <c r="J13" i="12"/>
  <c r="L23" i="12"/>
  <c r="O14" i="12"/>
  <c r="L15" i="12"/>
  <c r="L29" i="12"/>
  <c r="N17" i="12"/>
  <c r="K18" i="12"/>
  <c r="O19" i="12"/>
  <c r="O20" i="12"/>
  <c r="O22" i="12"/>
  <c r="L25" i="12"/>
  <c r="O26" i="12"/>
  <c r="M10" i="13"/>
  <c r="N10" i="13"/>
  <c r="O11" i="13"/>
  <c r="L12" i="13"/>
  <c r="J13" i="13"/>
  <c r="L23" i="13"/>
  <c r="O14" i="13"/>
  <c r="L15" i="13"/>
  <c r="N17" i="13"/>
  <c r="K18" i="13"/>
  <c r="O19" i="13"/>
  <c r="O20" i="13"/>
  <c r="O22" i="13"/>
  <c r="O26" i="13"/>
  <c r="O27" i="9"/>
  <c r="L14" i="10"/>
  <c r="K25" i="10"/>
  <c r="L27" i="10"/>
  <c r="M21" i="10"/>
  <c r="M25" i="10"/>
  <c r="M29" i="10"/>
  <c r="O29" i="10"/>
  <c r="M13" i="11"/>
  <c r="O13" i="11"/>
  <c r="O15" i="11"/>
  <c r="L16" i="11"/>
  <c r="N18" i="11"/>
  <c r="O21" i="11"/>
  <c r="O23" i="11"/>
  <c r="L26" i="11"/>
  <c r="N25" i="11"/>
  <c r="O27" i="11"/>
  <c r="K29" i="11"/>
  <c r="O10" i="12"/>
  <c r="L14" i="12"/>
  <c r="K13" i="12"/>
  <c r="K25" i="12"/>
  <c r="L27" i="12"/>
  <c r="O18" i="12"/>
  <c r="M21" i="12"/>
  <c r="M25" i="12"/>
  <c r="M29" i="12"/>
  <c r="O29" i="12"/>
  <c r="N14" i="13"/>
  <c r="K13" i="13"/>
  <c r="O25" i="13"/>
  <c r="L27" i="13"/>
  <c r="O18" i="13"/>
  <c r="M21" i="13"/>
  <c r="M25" i="13"/>
  <c r="M29" i="13"/>
  <c r="O29" i="13"/>
  <c r="L17" i="7"/>
  <c r="M29" i="7"/>
  <c r="M21" i="7"/>
  <c r="O11" i="7"/>
  <c r="L12" i="7"/>
  <c r="O10" i="7"/>
  <c r="N22" i="7"/>
  <c r="L24" i="7"/>
  <c r="L28" i="7"/>
  <c r="K21" i="7"/>
  <c r="L23" i="7"/>
  <c r="L27" i="7"/>
  <c r="J25" i="7"/>
  <c r="L16" i="7"/>
  <c r="O23" i="7"/>
  <c r="O27" i="7"/>
  <c r="J13" i="7"/>
  <c r="L21" i="7"/>
  <c r="L14" i="7"/>
  <c r="N14" i="7"/>
  <c r="N26" i="7"/>
  <c r="L10" i="7"/>
  <c r="L26" i="7"/>
  <c r="K22" i="7"/>
  <c r="K18" i="7"/>
  <c r="O20" i="7"/>
  <c r="N13" i="7"/>
  <c r="N18" i="7"/>
  <c r="N10" i="7"/>
  <c r="N20" i="7"/>
  <c r="L20" i="7"/>
  <c r="L18" i="7"/>
  <c r="L13" i="7"/>
  <c r="O18" i="7"/>
  <c r="K13" i="7"/>
  <c r="O22" i="7"/>
  <c r="M17" i="7"/>
  <c r="M25" i="7"/>
  <c r="M13" i="7"/>
  <c r="K20" i="7"/>
  <c r="O19" i="7"/>
  <c r="M24" i="13"/>
  <c r="J21" i="13"/>
  <c r="M28" i="13"/>
  <c r="L14" i="13"/>
  <c r="M15" i="13"/>
  <c r="J16" i="13"/>
  <c r="N16" i="13"/>
  <c r="K17" i="13"/>
  <c r="M12" i="13"/>
  <c r="M11" i="13"/>
  <c r="J12" i="13"/>
  <c r="N12" i="13"/>
  <c r="L18" i="13"/>
  <c r="M19" i="13"/>
  <c r="M23" i="13"/>
  <c r="J24" i="13"/>
  <c r="N24" i="13"/>
  <c r="K25" i="13"/>
  <c r="M27" i="13"/>
  <c r="J28" i="13"/>
  <c r="N28" i="13"/>
  <c r="J11" i="13"/>
  <c r="N11" i="13"/>
  <c r="K12" i="13"/>
  <c r="O12" i="13"/>
  <c r="L13" i="13"/>
  <c r="J15" i="13"/>
  <c r="N15" i="13"/>
  <c r="K16" i="13"/>
  <c r="O16" i="13"/>
  <c r="L17" i="13"/>
  <c r="J19" i="13"/>
  <c r="N19" i="13"/>
  <c r="M20" i="13"/>
  <c r="L21" i="13"/>
  <c r="M22" i="13"/>
  <c r="J23" i="13"/>
  <c r="N23" i="13"/>
  <c r="K24" i="13"/>
  <c r="O24" i="13"/>
  <c r="L25" i="13"/>
  <c r="M26" i="13"/>
  <c r="J27" i="13"/>
  <c r="N27" i="13"/>
  <c r="K28" i="13"/>
  <c r="O28" i="13"/>
  <c r="L29" i="13"/>
  <c r="M16" i="13"/>
  <c r="K11" i="13"/>
  <c r="J14" i="13"/>
  <c r="K15" i="13"/>
  <c r="J18" i="13"/>
  <c r="K19" i="13"/>
  <c r="J20" i="13"/>
  <c r="J22" i="13"/>
  <c r="K23" i="13"/>
  <c r="J26" i="13"/>
  <c r="K27" i="13"/>
  <c r="M16" i="12"/>
  <c r="N21" i="12"/>
  <c r="M24" i="12"/>
  <c r="M28" i="12"/>
  <c r="M11" i="12"/>
  <c r="J12" i="12"/>
  <c r="N12" i="12"/>
  <c r="M15" i="12"/>
  <c r="J16" i="12"/>
  <c r="N16" i="12"/>
  <c r="K17" i="12"/>
  <c r="M23" i="12"/>
  <c r="N24" i="12"/>
  <c r="J21" i="12"/>
  <c r="M19" i="12"/>
  <c r="O25" i="12"/>
  <c r="M14" i="12"/>
  <c r="J15" i="12"/>
  <c r="N15" i="12"/>
  <c r="K16" i="12"/>
  <c r="M18" i="12"/>
  <c r="J19" i="12"/>
  <c r="N19" i="12"/>
  <c r="M20" i="12"/>
  <c r="M22" i="12"/>
  <c r="J23" i="12"/>
  <c r="N23" i="12"/>
  <c r="K24" i="12"/>
  <c r="O24" i="12"/>
  <c r="M26" i="12"/>
  <c r="J27" i="12"/>
  <c r="N27" i="12"/>
  <c r="K28" i="12"/>
  <c r="O28" i="12"/>
  <c r="M12" i="12"/>
  <c r="J24" i="12"/>
  <c r="M27" i="12"/>
  <c r="J28" i="12"/>
  <c r="N28" i="12"/>
  <c r="M10" i="12"/>
  <c r="J11" i="12"/>
  <c r="N11" i="12"/>
  <c r="K12" i="12"/>
  <c r="O12" i="12"/>
  <c r="O16" i="12"/>
  <c r="J10" i="12"/>
  <c r="K11" i="12"/>
  <c r="J14" i="12"/>
  <c r="K15" i="12"/>
  <c r="J18" i="12"/>
  <c r="K19" i="12"/>
  <c r="J20" i="12"/>
  <c r="J22" i="12"/>
  <c r="K23" i="12"/>
  <c r="J26" i="12"/>
  <c r="K27" i="12"/>
  <c r="M16" i="11"/>
  <c r="J21" i="11"/>
  <c r="N21" i="11"/>
  <c r="M24" i="11"/>
  <c r="M28" i="11"/>
  <c r="M11" i="11"/>
  <c r="J12" i="11"/>
  <c r="N12" i="11"/>
  <c r="M15" i="11"/>
  <c r="J16" i="11"/>
  <c r="N16" i="11"/>
  <c r="O17" i="11"/>
  <c r="O25" i="11"/>
  <c r="M27" i="11"/>
  <c r="J28" i="11"/>
  <c r="N28" i="11"/>
  <c r="M14" i="11"/>
  <c r="J15" i="11"/>
  <c r="N15" i="11"/>
  <c r="K16" i="11"/>
  <c r="M18" i="11"/>
  <c r="J19" i="11"/>
  <c r="N19" i="11"/>
  <c r="M20" i="11"/>
  <c r="M22" i="11"/>
  <c r="J23" i="11"/>
  <c r="N23" i="11"/>
  <c r="K24" i="11"/>
  <c r="O24" i="11"/>
  <c r="M26" i="11"/>
  <c r="J27" i="11"/>
  <c r="N27" i="11"/>
  <c r="K28" i="11"/>
  <c r="O28" i="11"/>
  <c r="M12" i="11"/>
  <c r="M19" i="11"/>
  <c r="M23" i="11"/>
  <c r="J24" i="11"/>
  <c r="N24" i="11"/>
  <c r="M10" i="11"/>
  <c r="J11" i="11"/>
  <c r="N11" i="11"/>
  <c r="K12" i="11"/>
  <c r="O12" i="11"/>
  <c r="O16" i="11"/>
  <c r="J10" i="11"/>
  <c r="K11" i="11"/>
  <c r="J14" i="11"/>
  <c r="K15" i="11"/>
  <c r="J18" i="11"/>
  <c r="K19" i="11"/>
  <c r="J20" i="11"/>
  <c r="J22" i="11"/>
  <c r="K23" i="11"/>
  <c r="J26" i="11"/>
  <c r="K27" i="11"/>
  <c r="M12" i="10"/>
  <c r="J21" i="10"/>
  <c r="N21" i="10"/>
  <c r="M28" i="10"/>
  <c r="M19" i="10"/>
  <c r="M16" i="10"/>
  <c r="M11" i="10"/>
  <c r="J12" i="10"/>
  <c r="N12" i="10"/>
  <c r="M15" i="10"/>
  <c r="J16" i="10"/>
  <c r="N16" i="10"/>
  <c r="K17" i="10"/>
  <c r="N24" i="10"/>
  <c r="O25" i="10"/>
  <c r="M27" i="10"/>
  <c r="J28" i="10"/>
  <c r="N28" i="10"/>
  <c r="M10" i="10"/>
  <c r="J11" i="10"/>
  <c r="N11" i="10"/>
  <c r="K12" i="10"/>
  <c r="O12" i="10"/>
  <c r="M14" i="10"/>
  <c r="J15" i="10"/>
  <c r="N15" i="10"/>
  <c r="K16" i="10"/>
  <c r="O16" i="10"/>
  <c r="M18" i="10"/>
  <c r="J19" i="10"/>
  <c r="N19" i="10"/>
  <c r="M20" i="10"/>
  <c r="M22" i="10"/>
  <c r="J23" i="10"/>
  <c r="N23" i="10"/>
  <c r="K24" i="10"/>
  <c r="O24" i="10"/>
  <c r="M26" i="10"/>
  <c r="J27" i="10"/>
  <c r="N27" i="10"/>
  <c r="K28" i="10"/>
  <c r="O28" i="10"/>
  <c r="M24" i="10"/>
  <c r="M23" i="10"/>
  <c r="J24" i="10"/>
  <c r="J10" i="10"/>
  <c r="K11" i="10"/>
  <c r="J14" i="10"/>
  <c r="K15" i="10"/>
  <c r="J18" i="10"/>
  <c r="K19" i="10"/>
  <c r="J20" i="10"/>
  <c r="J22" i="10"/>
  <c r="K23" i="10"/>
  <c r="J26" i="10"/>
  <c r="K27" i="10"/>
  <c r="M12" i="9"/>
  <c r="M11" i="9"/>
  <c r="J12" i="9"/>
  <c r="N12" i="9"/>
  <c r="O17" i="9"/>
  <c r="M19" i="9"/>
  <c r="N24" i="9"/>
  <c r="M16" i="9"/>
  <c r="N21" i="9"/>
  <c r="M24" i="9"/>
  <c r="M28" i="9"/>
  <c r="M15" i="9"/>
  <c r="J16" i="9"/>
  <c r="N16" i="9"/>
  <c r="O25" i="9"/>
  <c r="M14" i="9"/>
  <c r="J15" i="9"/>
  <c r="N15" i="9"/>
  <c r="K16" i="9"/>
  <c r="O16" i="9"/>
  <c r="M18" i="9"/>
  <c r="J19" i="9"/>
  <c r="N19" i="9"/>
  <c r="M20" i="9"/>
  <c r="L21" i="9"/>
  <c r="M22" i="9"/>
  <c r="J23" i="9"/>
  <c r="N23" i="9"/>
  <c r="K24" i="9"/>
  <c r="O24" i="9"/>
  <c r="M26" i="9"/>
  <c r="J27" i="9"/>
  <c r="N27" i="9"/>
  <c r="K28" i="9"/>
  <c r="O28" i="9"/>
  <c r="M23" i="9"/>
  <c r="J24" i="9"/>
  <c r="M27" i="9"/>
  <c r="J28" i="9"/>
  <c r="N28" i="9"/>
  <c r="M10" i="9"/>
  <c r="J11" i="9"/>
  <c r="N11" i="9"/>
  <c r="K12" i="9"/>
  <c r="O12" i="9"/>
  <c r="J10" i="9"/>
  <c r="K11" i="9"/>
  <c r="J14" i="9"/>
  <c r="K15" i="9"/>
  <c r="J18" i="9"/>
  <c r="K19" i="9"/>
  <c r="J20" i="9"/>
  <c r="J22" i="9"/>
  <c r="K23" i="9"/>
  <c r="J26" i="9"/>
  <c r="K27" i="9"/>
  <c r="M24" i="8"/>
  <c r="J21" i="8"/>
  <c r="N21" i="8"/>
  <c r="M19" i="8"/>
  <c r="M23" i="8"/>
  <c r="J24" i="8"/>
  <c r="N24" i="8"/>
  <c r="K25" i="8"/>
  <c r="M27" i="8"/>
  <c r="J28" i="8"/>
  <c r="N28" i="8"/>
  <c r="M28" i="8"/>
  <c r="M11" i="8"/>
  <c r="J12" i="8"/>
  <c r="N12" i="8"/>
  <c r="M15" i="8"/>
  <c r="J16" i="8"/>
  <c r="N16" i="8"/>
  <c r="K17" i="8"/>
  <c r="M10" i="8"/>
  <c r="J11" i="8"/>
  <c r="N11" i="8"/>
  <c r="K12" i="8"/>
  <c r="O12" i="8"/>
  <c r="M14" i="8"/>
  <c r="J15" i="8"/>
  <c r="N15" i="8"/>
  <c r="K16" i="8"/>
  <c r="O16" i="8"/>
  <c r="M18" i="8"/>
  <c r="J19" i="8"/>
  <c r="N19" i="8"/>
  <c r="M20" i="8"/>
  <c r="M22" i="8"/>
  <c r="J23" i="8"/>
  <c r="N23" i="8"/>
  <c r="K24" i="8"/>
  <c r="O24" i="8"/>
  <c r="M26" i="8"/>
  <c r="J27" i="8"/>
  <c r="N27" i="8"/>
  <c r="K28" i="8"/>
  <c r="O28" i="8"/>
  <c r="M12" i="8"/>
  <c r="M16" i="8"/>
  <c r="J10" i="8"/>
  <c r="K11" i="8"/>
  <c r="J14" i="8"/>
  <c r="K15" i="8"/>
  <c r="J18" i="8"/>
  <c r="K19" i="8"/>
  <c r="J20" i="8"/>
  <c r="J22" i="8"/>
  <c r="K23" i="8"/>
  <c r="J26" i="8"/>
  <c r="K27" i="8"/>
  <c r="J21" i="7"/>
  <c r="M12" i="7"/>
  <c r="M15" i="7"/>
  <c r="J16" i="7"/>
  <c r="N16" i="7"/>
  <c r="K17" i="7"/>
  <c r="J24" i="7"/>
  <c r="O25" i="7"/>
  <c r="M16" i="7"/>
  <c r="M24" i="7"/>
  <c r="M23" i="7"/>
  <c r="N24" i="7"/>
  <c r="M14" i="7"/>
  <c r="M18" i="7"/>
  <c r="J19" i="7"/>
  <c r="N19" i="7"/>
  <c r="M20" i="7"/>
  <c r="M26" i="7"/>
  <c r="J27" i="7"/>
  <c r="N27" i="7"/>
  <c r="K28" i="7"/>
  <c r="O28" i="7"/>
  <c r="L29" i="7"/>
  <c r="N21" i="7"/>
  <c r="M28" i="7"/>
  <c r="M11" i="7"/>
  <c r="J12" i="7"/>
  <c r="N12" i="7"/>
  <c r="M19" i="7"/>
  <c r="M27" i="7"/>
  <c r="J28" i="7"/>
  <c r="N28" i="7"/>
  <c r="M10" i="7"/>
  <c r="J11" i="7"/>
  <c r="N11" i="7"/>
  <c r="K12" i="7"/>
  <c r="O12" i="7"/>
  <c r="J15" i="7"/>
  <c r="N15" i="7"/>
  <c r="K16" i="7"/>
  <c r="O16" i="7"/>
  <c r="M22" i="7"/>
  <c r="J23" i="7"/>
  <c r="N23" i="7"/>
  <c r="K24" i="7"/>
  <c r="O24" i="7"/>
  <c r="J10" i="7"/>
  <c r="K11" i="7"/>
  <c r="J14" i="7"/>
  <c r="K15" i="7"/>
  <c r="J18" i="7"/>
  <c r="K19" i="7"/>
  <c r="J20" i="7"/>
  <c r="J22" i="7"/>
  <c r="K23" i="7"/>
  <c r="J26" i="7"/>
  <c r="K27" i="7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F10" i="5"/>
  <c r="E10" i="5"/>
  <c r="I9" i="2" l="1"/>
  <c r="I13" i="2"/>
  <c r="I7" i="2"/>
  <c r="G3" i="2"/>
  <c r="G11" i="2"/>
  <c r="G6" i="2"/>
  <c r="G18" i="2"/>
  <c r="G4" i="2"/>
  <c r="G12" i="2"/>
  <c r="G14" i="2"/>
  <c r="G10" i="2"/>
  <c r="G2" i="2"/>
  <c r="G7" i="2"/>
  <c r="G9" i="2"/>
  <c r="G13" i="2"/>
  <c r="H8" i="2"/>
  <c r="H5" i="2"/>
  <c r="K7" i="2"/>
  <c r="K9" i="2"/>
  <c r="K13" i="2"/>
  <c r="G15" i="2"/>
  <c r="G20" i="2"/>
  <c r="I15" i="2"/>
  <c r="I20" i="2"/>
  <c r="J9" i="2"/>
  <c r="J13" i="2"/>
  <c r="J7" i="2"/>
  <c r="G8" i="2"/>
  <c r="G5" i="2"/>
  <c r="L15" i="2"/>
  <c r="L20" i="2"/>
  <c r="I5" i="2"/>
  <c r="I8" i="2"/>
  <c r="J5" i="2"/>
  <c r="J8" i="2"/>
  <c r="H3" i="2"/>
  <c r="H11" i="2"/>
  <c r="H18" i="2"/>
  <c r="H4" i="2"/>
  <c r="H12" i="2"/>
  <c r="H6" i="2"/>
  <c r="H10" i="2"/>
  <c r="H14" i="2"/>
  <c r="H2" i="2"/>
  <c r="K4" i="2"/>
  <c r="K12" i="2"/>
  <c r="K2" i="2"/>
  <c r="K11" i="2"/>
  <c r="K6" i="2"/>
  <c r="K10" i="2"/>
  <c r="K14" i="2"/>
  <c r="K18" i="2"/>
  <c r="K3" i="2"/>
  <c r="K8" i="2"/>
  <c r="K5" i="2"/>
  <c r="H7" i="2"/>
  <c r="H9" i="2"/>
  <c r="H13" i="2"/>
  <c r="H15" i="2"/>
  <c r="H20" i="2"/>
  <c r="I6" i="2"/>
  <c r="I10" i="2"/>
  <c r="I14" i="2"/>
  <c r="I18" i="2"/>
  <c r="I3" i="2"/>
  <c r="I11" i="2"/>
  <c r="I4" i="2"/>
  <c r="I12" i="2"/>
  <c r="I2" i="2"/>
  <c r="L8" i="2"/>
  <c r="L5" i="2"/>
  <c r="J4" i="2"/>
  <c r="J6" i="2"/>
  <c r="J10" i="2"/>
  <c r="J14" i="2"/>
  <c r="J18" i="2"/>
  <c r="J2" i="2"/>
  <c r="J3" i="2"/>
  <c r="J11" i="2"/>
  <c r="J12" i="2"/>
  <c r="K20" i="2"/>
  <c r="K15" i="2"/>
  <c r="P13" i="15"/>
  <c r="Q13" i="15" s="1"/>
  <c r="P15" i="15"/>
  <c r="Q15" i="15" s="1"/>
  <c r="P11" i="15"/>
  <c r="Q11" i="15" s="1"/>
  <c r="P24" i="15"/>
  <c r="Q24" i="15" s="1"/>
  <c r="P17" i="15"/>
  <c r="Q17" i="15" s="1"/>
  <c r="P19" i="15"/>
  <c r="Q19" i="15" s="1"/>
  <c r="P18" i="15"/>
  <c r="Q18" i="15" s="1"/>
  <c r="P14" i="15"/>
  <c r="Q14" i="15" s="1"/>
  <c r="P16" i="15"/>
  <c r="Q16" i="15" s="1"/>
  <c r="P12" i="15"/>
  <c r="Q12" i="15" s="1"/>
  <c r="P26" i="15"/>
  <c r="Q26" i="15" s="1"/>
  <c r="P21" i="15"/>
  <c r="Q21" i="15" s="1"/>
  <c r="P10" i="15"/>
  <c r="Q10" i="15" s="1"/>
  <c r="P22" i="15"/>
  <c r="Q22" i="15" s="1"/>
  <c r="P29" i="15"/>
  <c r="Q29" i="15" s="1"/>
  <c r="P25" i="15"/>
  <c r="Q25" i="15" s="1"/>
  <c r="P27" i="15"/>
  <c r="Q27" i="15" s="1"/>
  <c r="P28" i="15"/>
  <c r="Q28" i="15" s="1"/>
  <c r="P20" i="15"/>
  <c r="Q20" i="15" s="1"/>
  <c r="P23" i="15"/>
  <c r="Q23" i="15" s="1"/>
  <c r="P29" i="13"/>
  <c r="Q29" i="13" s="1"/>
  <c r="P17" i="12"/>
  <c r="Q17" i="12" s="1"/>
  <c r="P18" i="12"/>
  <c r="Q18" i="12" s="1"/>
  <c r="P21" i="12"/>
  <c r="Q21" i="12" s="1"/>
  <c r="P22" i="12"/>
  <c r="Q22" i="12" s="1"/>
  <c r="P20" i="13"/>
  <c r="Q20" i="13" s="1"/>
  <c r="P13" i="13"/>
  <c r="Q13" i="13" s="1"/>
  <c r="P22" i="11"/>
  <c r="Q22" i="11" s="1"/>
  <c r="P17" i="11"/>
  <c r="Q17" i="11" s="1"/>
  <c r="P25" i="11"/>
  <c r="Q25" i="11" s="1"/>
  <c r="P20" i="11"/>
  <c r="Q20" i="11" s="1"/>
  <c r="P13" i="11"/>
  <c r="Q13" i="11" s="1"/>
  <c r="P13" i="12"/>
  <c r="Q13" i="12" s="1"/>
  <c r="P26" i="11"/>
  <c r="Q26" i="11" s="1"/>
  <c r="P20" i="12"/>
  <c r="Q20" i="12" s="1"/>
  <c r="P14" i="12"/>
  <c r="Q14" i="12" s="1"/>
  <c r="P25" i="12"/>
  <c r="Q25" i="12" s="1"/>
  <c r="P20" i="10"/>
  <c r="Q20" i="10" s="1"/>
  <c r="P13" i="10"/>
  <c r="Q13" i="10" s="1"/>
  <c r="P18" i="10"/>
  <c r="Q18" i="10" s="1"/>
  <c r="P17" i="10"/>
  <c r="Q17" i="10" s="1"/>
  <c r="P22" i="10"/>
  <c r="Q22" i="10" s="1"/>
  <c r="P10" i="10"/>
  <c r="Q10" i="10" s="1"/>
  <c r="P14" i="10"/>
  <c r="Q14" i="10" s="1"/>
  <c r="P25" i="10"/>
  <c r="Q25" i="10" s="1"/>
  <c r="P13" i="9"/>
  <c r="Q13" i="9" s="1"/>
  <c r="P25" i="9"/>
  <c r="Q25" i="9" s="1"/>
  <c r="P20" i="9"/>
  <c r="Q20" i="9" s="1"/>
  <c r="P14" i="9"/>
  <c r="Q14" i="9" s="1"/>
  <c r="P21" i="9"/>
  <c r="Q21" i="9" s="1"/>
  <c r="P26" i="9"/>
  <c r="Q26" i="9" s="1"/>
  <c r="P22" i="9"/>
  <c r="Q22" i="9" s="1"/>
  <c r="P17" i="9"/>
  <c r="Q17" i="9" s="1"/>
  <c r="P14" i="11"/>
  <c r="Q14" i="11" s="1"/>
  <c r="P18" i="13"/>
  <c r="Q18" i="13" s="1"/>
  <c r="P10" i="13"/>
  <c r="Q10" i="13" s="1"/>
  <c r="P24" i="9"/>
  <c r="Q24" i="9" s="1"/>
  <c r="P18" i="11"/>
  <c r="Q18" i="11" s="1"/>
  <c r="P26" i="12"/>
  <c r="Q26" i="12" s="1"/>
  <c r="P24" i="12"/>
  <c r="Q24" i="12" s="1"/>
  <c r="P26" i="8"/>
  <c r="Q26" i="8" s="1"/>
  <c r="P17" i="8"/>
  <c r="Q17" i="8" s="1"/>
  <c r="P13" i="8"/>
  <c r="Q13" i="8" s="1"/>
  <c r="P22" i="8"/>
  <c r="Q22" i="8" s="1"/>
  <c r="P25" i="8"/>
  <c r="Q25" i="8" s="1"/>
  <c r="P18" i="8"/>
  <c r="Q18" i="8" s="1"/>
  <c r="P29" i="7"/>
  <c r="Q29" i="7" s="1"/>
  <c r="P29" i="12"/>
  <c r="Q29" i="12" s="1"/>
  <c r="P21" i="10"/>
  <c r="Q21" i="10" s="1"/>
  <c r="P24" i="10"/>
  <c r="Q24" i="10" s="1"/>
  <c r="P10" i="11"/>
  <c r="Q10" i="11" s="1"/>
  <c r="P25" i="13"/>
  <c r="Q25" i="13" s="1"/>
  <c r="P29" i="10"/>
  <c r="Q29" i="10" s="1"/>
  <c r="P10" i="8"/>
  <c r="Q10" i="8" s="1"/>
  <c r="P21" i="8"/>
  <c r="Q21" i="8" s="1"/>
  <c r="P11" i="11"/>
  <c r="Q11" i="11" s="1"/>
  <c r="P10" i="12"/>
  <c r="Q10" i="12" s="1"/>
  <c r="P26" i="13"/>
  <c r="Q26" i="13" s="1"/>
  <c r="P29" i="11"/>
  <c r="Q29" i="11" s="1"/>
  <c r="P11" i="8"/>
  <c r="Q11" i="8" s="1"/>
  <c r="P18" i="9"/>
  <c r="Q18" i="9" s="1"/>
  <c r="P10" i="9"/>
  <c r="Q10" i="9" s="1"/>
  <c r="P11" i="9"/>
  <c r="Q11" i="9" s="1"/>
  <c r="P26" i="10"/>
  <c r="Q26" i="10" s="1"/>
  <c r="P19" i="13"/>
  <c r="Q19" i="13" s="1"/>
  <c r="P28" i="13"/>
  <c r="Q28" i="13" s="1"/>
  <c r="P17" i="13"/>
  <c r="Q17" i="13" s="1"/>
  <c r="P29" i="9"/>
  <c r="Q29" i="9" s="1"/>
  <c r="P29" i="8"/>
  <c r="Q29" i="8" s="1"/>
  <c r="P14" i="7"/>
  <c r="Q14" i="7" s="1"/>
  <c r="P13" i="7"/>
  <c r="Q13" i="7" s="1"/>
  <c r="P18" i="7"/>
  <c r="Q18" i="7" s="1"/>
  <c r="P10" i="7"/>
  <c r="Q10" i="7" s="1"/>
  <c r="P25" i="7"/>
  <c r="Q25" i="7" s="1"/>
  <c r="P22" i="7"/>
  <c r="Q22" i="7" s="1"/>
  <c r="P20" i="7"/>
  <c r="Q20" i="7" s="1"/>
  <c r="P26" i="7"/>
  <c r="Q26" i="7" s="1"/>
  <c r="P17" i="7"/>
  <c r="Q17" i="7" s="1"/>
  <c r="P28" i="7"/>
  <c r="Q28" i="7" s="1"/>
  <c r="P24" i="13"/>
  <c r="Q24" i="13" s="1"/>
  <c r="P22" i="13"/>
  <c r="Q22" i="13" s="1"/>
  <c r="P27" i="13"/>
  <c r="Q27" i="13" s="1"/>
  <c r="P15" i="13"/>
  <c r="Q15" i="13" s="1"/>
  <c r="P12" i="13"/>
  <c r="Q12" i="13" s="1"/>
  <c r="P14" i="13"/>
  <c r="Q14" i="13" s="1"/>
  <c r="P11" i="13"/>
  <c r="Q11" i="13" s="1"/>
  <c r="P16" i="13"/>
  <c r="Q16" i="13" s="1"/>
  <c r="P21" i="13"/>
  <c r="Q21" i="13" s="1"/>
  <c r="P23" i="13"/>
  <c r="Q23" i="13" s="1"/>
  <c r="P11" i="12"/>
  <c r="Q11" i="12" s="1"/>
  <c r="P16" i="12"/>
  <c r="Q16" i="12" s="1"/>
  <c r="P27" i="12"/>
  <c r="Q27" i="12" s="1"/>
  <c r="P28" i="12"/>
  <c r="Q28" i="12" s="1"/>
  <c r="P23" i="12"/>
  <c r="Q23" i="12" s="1"/>
  <c r="P19" i="12"/>
  <c r="Q19" i="12" s="1"/>
  <c r="P15" i="12"/>
  <c r="Q15" i="12" s="1"/>
  <c r="P12" i="12"/>
  <c r="Q12" i="12" s="1"/>
  <c r="P27" i="11"/>
  <c r="Q27" i="11" s="1"/>
  <c r="P28" i="11"/>
  <c r="Q28" i="11" s="1"/>
  <c r="P12" i="11"/>
  <c r="Q12" i="11" s="1"/>
  <c r="P24" i="11"/>
  <c r="Q24" i="11" s="1"/>
  <c r="P23" i="11"/>
  <c r="Q23" i="11" s="1"/>
  <c r="P19" i="11"/>
  <c r="Q19" i="11" s="1"/>
  <c r="P15" i="11"/>
  <c r="Q15" i="11" s="1"/>
  <c r="P16" i="11"/>
  <c r="Q16" i="11" s="1"/>
  <c r="P21" i="11"/>
  <c r="Q21" i="11" s="1"/>
  <c r="P15" i="10"/>
  <c r="Q15" i="10" s="1"/>
  <c r="P28" i="10"/>
  <c r="Q28" i="10" s="1"/>
  <c r="P11" i="10"/>
  <c r="Q11" i="10" s="1"/>
  <c r="P12" i="10"/>
  <c r="Q12" i="10" s="1"/>
  <c r="P27" i="10"/>
  <c r="Q27" i="10" s="1"/>
  <c r="P16" i="10"/>
  <c r="Q16" i="10" s="1"/>
  <c r="P23" i="10"/>
  <c r="Q23" i="10" s="1"/>
  <c r="P19" i="10"/>
  <c r="Q19" i="10" s="1"/>
  <c r="P27" i="9"/>
  <c r="Q27" i="9" s="1"/>
  <c r="P28" i="9"/>
  <c r="Q28" i="9" s="1"/>
  <c r="P23" i="9"/>
  <c r="Q23" i="9" s="1"/>
  <c r="P12" i="9"/>
  <c r="Q12" i="9" s="1"/>
  <c r="P19" i="9"/>
  <c r="Q19" i="9" s="1"/>
  <c r="P15" i="9"/>
  <c r="Q15" i="9" s="1"/>
  <c r="P16" i="9"/>
  <c r="Q16" i="9" s="1"/>
  <c r="P16" i="8"/>
  <c r="Q16" i="8" s="1"/>
  <c r="P20" i="8"/>
  <c r="Q20" i="8" s="1"/>
  <c r="P14" i="8"/>
  <c r="Q14" i="8" s="1"/>
  <c r="P27" i="8"/>
  <c r="Q27" i="8" s="1"/>
  <c r="P23" i="8"/>
  <c r="Q23" i="8" s="1"/>
  <c r="P19" i="8"/>
  <c r="Q19" i="8" s="1"/>
  <c r="P15" i="8"/>
  <c r="Q15" i="8" s="1"/>
  <c r="P12" i="8"/>
  <c r="Q12" i="8" s="1"/>
  <c r="P28" i="8"/>
  <c r="Q28" i="8" s="1"/>
  <c r="P24" i="8"/>
  <c r="Q24" i="8" s="1"/>
  <c r="P16" i="7"/>
  <c r="Q16" i="7" s="1"/>
  <c r="P23" i="7"/>
  <c r="Q23" i="7" s="1"/>
  <c r="P12" i="7"/>
  <c r="Q12" i="7" s="1"/>
  <c r="P27" i="7"/>
  <c r="Q27" i="7" s="1"/>
  <c r="P19" i="7"/>
  <c r="Q19" i="7" s="1"/>
  <c r="P24" i="7"/>
  <c r="Q24" i="7" s="1"/>
  <c r="P15" i="7"/>
  <c r="Q15" i="7" s="1"/>
  <c r="P11" i="7"/>
  <c r="Q11" i="7" s="1"/>
  <c r="P21" i="7"/>
  <c r="Q21" i="7" s="1"/>
  <c r="N29" i="6"/>
  <c r="M29" i="6"/>
  <c r="L11" i="6"/>
  <c r="L16" i="6"/>
  <c r="O28" i="6"/>
  <c r="L12" i="6"/>
  <c r="N10" i="6"/>
  <c r="J29" i="6"/>
  <c r="L23" i="6"/>
  <c r="L29" i="6"/>
  <c r="K29" i="6"/>
  <c r="M14" i="6"/>
  <c r="M11" i="6"/>
  <c r="M18" i="6"/>
  <c r="K18" i="6"/>
  <c r="M16" i="6"/>
  <c r="O26" i="6"/>
  <c r="O15" i="6"/>
  <c r="M15" i="6"/>
  <c r="K15" i="6"/>
  <c r="M25" i="6"/>
  <c r="O14" i="6"/>
  <c r="K14" i="6"/>
  <c r="O24" i="6"/>
  <c r="M23" i="6"/>
  <c r="O12" i="6"/>
  <c r="M12" i="6"/>
  <c r="K12" i="6"/>
  <c r="O22" i="6"/>
  <c r="O11" i="6"/>
  <c r="K11" i="6"/>
  <c r="O10" i="6"/>
  <c r="M10" i="6"/>
  <c r="K10" i="6"/>
  <c r="M20" i="6"/>
  <c r="N29" i="5"/>
  <c r="M12" i="5"/>
  <c r="J21" i="5"/>
  <c r="K13" i="5"/>
  <c r="J29" i="5"/>
  <c r="J27" i="5"/>
  <c r="K15" i="5"/>
  <c r="O19" i="5"/>
  <c r="L22" i="5"/>
  <c r="L29" i="5"/>
  <c r="K29" i="5"/>
  <c r="M19" i="5"/>
  <c r="O27" i="5"/>
  <c r="N23" i="5"/>
  <c r="M11" i="5"/>
  <c r="J23" i="5"/>
  <c r="N26" i="5"/>
  <c r="N21" i="5"/>
  <c r="K19" i="5"/>
  <c r="L19" i="5"/>
  <c r="O28" i="5"/>
  <c r="K17" i="5"/>
  <c r="L17" i="5"/>
  <c r="M25" i="5"/>
  <c r="N14" i="5"/>
  <c r="O13" i="5"/>
  <c r="M23" i="5"/>
  <c r="L13" i="5"/>
  <c r="N12" i="5"/>
  <c r="O11" i="5"/>
  <c r="K11" i="5"/>
  <c r="J11" i="5"/>
  <c r="M21" i="5"/>
  <c r="L11" i="5"/>
  <c r="M10" i="5"/>
  <c r="M20" i="5"/>
  <c r="J10" i="5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F71" i="4"/>
  <c r="E71" i="4"/>
  <c r="F70" i="4"/>
  <c r="E70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1" i="4"/>
  <c r="E31" i="4"/>
  <c r="N29" i="4" s="1"/>
  <c r="F30" i="4"/>
  <c r="E30" i="4"/>
  <c r="F29" i="4"/>
  <c r="E29" i="4"/>
  <c r="F28" i="4"/>
  <c r="O19" i="4" s="1"/>
  <c r="E28" i="4"/>
  <c r="F27" i="4"/>
  <c r="E27" i="4"/>
  <c r="F26" i="4"/>
  <c r="E26" i="4"/>
  <c r="F25" i="4"/>
  <c r="O16" i="4" s="1"/>
  <c r="E25" i="4"/>
  <c r="F24" i="4"/>
  <c r="K11" i="4" s="1"/>
  <c r="E24" i="4"/>
  <c r="F23" i="4"/>
  <c r="E23" i="4"/>
  <c r="F22" i="4"/>
  <c r="E22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M10" i="4" l="1"/>
  <c r="J11" i="4"/>
  <c r="J17" i="4"/>
  <c r="L26" i="4"/>
  <c r="N28" i="4"/>
  <c r="L22" i="4"/>
  <c r="M18" i="4"/>
  <c r="M14" i="4"/>
  <c r="O17" i="4"/>
  <c r="J29" i="4"/>
  <c r="K10" i="4"/>
  <c r="M12" i="4"/>
  <c r="O10" i="4"/>
  <c r="M16" i="4"/>
  <c r="N19" i="4"/>
  <c r="O11" i="4"/>
  <c r="O15" i="4"/>
  <c r="L23" i="4"/>
  <c r="L18" i="4"/>
  <c r="K12" i="4"/>
  <c r="K16" i="4"/>
  <c r="K17" i="4"/>
  <c r="K13" i="4"/>
  <c r="J17" i="6"/>
  <c r="J27" i="6"/>
  <c r="L29" i="4"/>
  <c r="K16" i="6"/>
  <c r="K19" i="6"/>
  <c r="O17" i="6"/>
  <c r="N24" i="4"/>
  <c r="J13" i="4"/>
  <c r="L15" i="4"/>
  <c r="L21" i="4"/>
  <c r="L20" i="4"/>
  <c r="J19" i="4"/>
  <c r="N28" i="6"/>
  <c r="K18" i="4"/>
  <c r="M19" i="4"/>
  <c r="K14" i="4"/>
  <c r="N22" i="6"/>
  <c r="M13" i="6"/>
  <c r="N14" i="6"/>
  <c r="M21" i="6"/>
  <c r="K17" i="6"/>
  <c r="M19" i="6"/>
  <c r="M17" i="6"/>
  <c r="N18" i="6"/>
  <c r="N24" i="6"/>
  <c r="O18" i="6"/>
  <c r="L18" i="6"/>
  <c r="O16" i="6"/>
  <c r="L15" i="6"/>
  <c r="M27" i="6"/>
  <c r="J20" i="6"/>
  <c r="L19" i="6"/>
  <c r="L13" i="6"/>
  <c r="J15" i="6"/>
  <c r="J21" i="6"/>
  <c r="N20" i="6"/>
  <c r="K13" i="6"/>
  <c r="O13" i="6"/>
  <c r="L17" i="6"/>
  <c r="J19" i="6"/>
  <c r="L24" i="6"/>
  <c r="J23" i="6"/>
  <c r="L27" i="6"/>
  <c r="L21" i="6"/>
  <c r="L26" i="6"/>
  <c r="K21" i="5"/>
  <c r="O25" i="5"/>
  <c r="L20" i="6"/>
  <c r="J15" i="4"/>
  <c r="N17" i="5"/>
  <c r="N19" i="5"/>
  <c r="M13" i="5"/>
  <c r="M17" i="5"/>
  <c r="J21" i="4"/>
  <c r="M11" i="4"/>
  <c r="M15" i="4"/>
  <c r="O13" i="4"/>
  <c r="M29" i="4"/>
  <c r="L27" i="4"/>
  <c r="O24" i="5"/>
  <c r="M27" i="5"/>
  <c r="O17" i="5"/>
  <c r="M29" i="5"/>
  <c r="L28" i="5"/>
  <c r="N11" i="6"/>
  <c r="N13" i="6"/>
  <c r="N19" i="6"/>
  <c r="L22" i="6"/>
  <c r="N23" i="6"/>
  <c r="N27" i="6"/>
  <c r="L17" i="4"/>
  <c r="M17" i="4"/>
  <c r="O12" i="4"/>
  <c r="O14" i="4"/>
  <c r="K15" i="4"/>
  <c r="N23" i="4"/>
  <c r="N11" i="5"/>
  <c r="P11" i="5" s="1"/>
  <c r="Q11" i="5" s="1"/>
  <c r="N13" i="5"/>
  <c r="L14" i="5"/>
  <c r="L16" i="5"/>
  <c r="J17" i="5"/>
  <c r="J19" i="5"/>
  <c r="O10" i="5"/>
  <c r="N25" i="5"/>
  <c r="K25" i="5"/>
  <c r="L26" i="5"/>
  <c r="O29" i="5"/>
  <c r="O15" i="5"/>
  <c r="J11" i="6"/>
  <c r="P11" i="6" s="1"/>
  <c r="Q11" i="6" s="1"/>
  <c r="J13" i="6"/>
  <c r="L14" i="6"/>
  <c r="N15" i="6"/>
  <c r="N17" i="6"/>
  <c r="O19" i="6"/>
  <c r="N21" i="6"/>
  <c r="N26" i="6"/>
  <c r="L25" i="6"/>
  <c r="O29" i="6"/>
  <c r="P29" i="6" s="1"/>
  <c r="Q29" i="6" s="1"/>
  <c r="N22" i="5"/>
  <c r="O26" i="5"/>
  <c r="O16" i="5"/>
  <c r="L18" i="5"/>
  <c r="L21" i="5"/>
  <c r="M15" i="5"/>
  <c r="L23" i="5"/>
  <c r="K27" i="5"/>
  <c r="N18" i="5"/>
  <c r="M14" i="5"/>
  <c r="J20" i="5"/>
  <c r="K23" i="5"/>
  <c r="N24" i="5"/>
  <c r="L20" i="5"/>
  <c r="O22" i="5"/>
  <c r="J13" i="5"/>
  <c r="L15" i="5"/>
  <c r="N15" i="5"/>
  <c r="K16" i="5"/>
  <c r="M18" i="5"/>
  <c r="N20" i="5"/>
  <c r="O21" i="5"/>
  <c r="L24" i="5"/>
  <c r="N27" i="5"/>
  <c r="O12" i="5"/>
  <c r="O18" i="5"/>
  <c r="O14" i="5"/>
  <c r="J15" i="5"/>
  <c r="M16" i="5"/>
  <c r="O23" i="5"/>
  <c r="L27" i="5"/>
  <c r="L10" i="6"/>
  <c r="J25" i="6"/>
  <c r="L28" i="6"/>
  <c r="O20" i="6"/>
  <c r="O21" i="6"/>
  <c r="M22" i="6"/>
  <c r="O23" i="6"/>
  <c r="M24" i="6"/>
  <c r="K25" i="6"/>
  <c r="O25" i="6"/>
  <c r="M26" i="6"/>
  <c r="K27" i="6"/>
  <c r="O27" i="6"/>
  <c r="M28" i="6"/>
  <c r="N25" i="6"/>
  <c r="K20" i="6"/>
  <c r="K21" i="6"/>
  <c r="K23" i="6"/>
  <c r="J10" i="6"/>
  <c r="J12" i="6"/>
  <c r="N12" i="6"/>
  <c r="J14" i="6"/>
  <c r="J16" i="6"/>
  <c r="N16" i="6"/>
  <c r="J18" i="6"/>
  <c r="J22" i="6"/>
  <c r="J24" i="6"/>
  <c r="J26" i="6"/>
  <c r="J28" i="6"/>
  <c r="K22" i="6"/>
  <c r="K24" i="6"/>
  <c r="K26" i="6"/>
  <c r="K28" i="6"/>
  <c r="P29" i="5"/>
  <c r="Q29" i="5" s="1"/>
  <c r="K20" i="5"/>
  <c r="M26" i="5"/>
  <c r="N10" i="5"/>
  <c r="J12" i="5"/>
  <c r="J14" i="5"/>
  <c r="J16" i="5"/>
  <c r="N16" i="5"/>
  <c r="J18" i="5"/>
  <c r="J22" i="5"/>
  <c r="J24" i="5"/>
  <c r="L25" i="5"/>
  <c r="J26" i="5"/>
  <c r="J28" i="5"/>
  <c r="N28" i="5"/>
  <c r="L10" i="5"/>
  <c r="L12" i="5"/>
  <c r="J25" i="5"/>
  <c r="O20" i="5"/>
  <c r="M22" i="5"/>
  <c r="M24" i="5"/>
  <c r="M28" i="5"/>
  <c r="K10" i="5"/>
  <c r="K12" i="5"/>
  <c r="K14" i="5"/>
  <c r="K18" i="5"/>
  <c r="K22" i="5"/>
  <c r="K24" i="5"/>
  <c r="K26" i="5"/>
  <c r="K28" i="5"/>
  <c r="J12" i="4"/>
  <c r="N16" i="4"/>
  <c r="N27" i="4"/>
  <c r="N10" i="4"/>
  <c r="N14" i="4"/>
  <c r="N26" i="4"/>
  <c r="M20" i="4"/>
  <c r="L11" i="4"/>
  <c r="O22" i="4"/>
  <c r="L13" i="4"/>
  <c r="M13" i="4"/>
  <c r="O24" i="4"/>
  <c r="O26" i="4"/>
  <c r="O28" i="4"/>
  <c r="O18" i="4"/>
  <c r="K19" i="4"/>
  <c r="J20" i="4"/>
  <c r="N22" i="4"/>
  <c r="N18" i="4"/>
  <c r="N21" i="4"/>
  <c r="J25" i="4"/>
  <c r="M21" i="4"/>
  <c r="N11" i="4"/>
  <c r="M23" i="4"/>
  <c r="N13" i="4"/>
  <c r="M25" i="4"/>
  <c r="N15" i="4"/>
  <c r="M27" i="4"/>
  <c r="N17" i="4"/>
  <c r="L19" i="4"/>
  <c r="N20" i="4"/>
  <c r="J23" i="4"/>
  <c r="L24" i="4"/>
  <c r="J27" i="4"/>
  <c r="L12" i="4"/>
  <c r="L16" i="4"/>
  <c r="N25" i="4"/>
  <c r="K20" i="4"/>
  <c r="O20" i="4"/>
  <c r="K21" i="4"/>
  <c r="O21" i="4"/>
  <c r="M22" i="4"/>
  <c r="K23" i="4"/>
  <c r="O23" i="4"/>
  <c r="M24" i="4"/>
  <c r="K25" i="4"/>
  <c r="O25" i="4"/>
  <c r="M26" i="4"/>
  <c r="K27" i="4"/>
  <c r="O27" i="4"/>
  <c r="M28" i="4"/>
  <c r="K29" i="4"/>
  <c r="O29" i="4"/>
  <c r="L10" i="4"/>
  <c r="L28" i="4"/>
  <c r="J10" i="4"/>
  <c r="N12" i="4"/>
  <c r="J18" i="4"/>
  <c r="J22" i="4"/>
  <c r="J24" i="4"/>
  <c r="L25" i="4"/>
  <c r="J26" i="4"/>
  <c r="J28" i="4"/>
  <c r="L14" i="4"/>
  <c r="J14" i="4"/>
  <c r="J16" i="4"/>
  <c r="K22" i="4"/>
  <c r="K24" i="4"/>
  <c r="K26" i="4"/>
  <c r="K28" i="4"/>
  <c r="P19" i="5" l="1"/>
  <c r="Q19" i="5" s="1"/>
  <c r="P17" i="4"/>
  <c r="Q17" i="4" s="1"/>
  <c r="P17" i="5"/>
  <c r="Q17" i="5" s="1"/>
  <c r="P21" i="5"/>
  <c r="Q21" i="5" s="1"/>
  <c r="P19" i="4"/>
  <c r="Q19" i="4" s="1"/>
  <c r="P28" i="4"/>
  <c r="Q28" i="4" s="1"/>
  <c r="P15" i="4"/>
  <c r="Q15" i="4" s="1"/>
  <c r="P16" i="4"/>
  <c r="Q16" i="4" s="1"/>
  <c r="P21" i="4"/>
  <c r="Q21" i="4" s="1"/>
  <c r="P23" i="4"/>
  <c r="Q23" i="4" s="1"/>
  <c r="P18" i="6"/>
  <c r="Q18" i="6" s="1"/>
  <c r="P17" i="6"/>
  <c r="Q17" i="6" s="1"/>
  <c r="P13" i="6"/>
  <c r="Q13" i="6" s="1"/>
  <c r="P15" i="6"/>
  <c r="Q15" i="6" s="1"/>
  <c r="P14" i="6"/>
  <c r="Q14" i="6" s="1"/>
  <c r="P21" i="6"/>
  <c r="Q21" i="6" s="1"/>
  <c r="P20" i="6"/>
  <c r="Q20" i="6" s="1"/>
  <c r="P19" i="6"/>
  <c r="Q19" i="6" s="1"/>
  <c r="P13" i="5"/>
  <c r="Q13" i="5" s="1"/>
  <c r="P26" i="4"/>
  <c r="Q26" i="4" s="1"/>
  <c r="P18" i="4"/>
  <c r="Q18" i="4" s="1"/>
  <c r="P12" i="6"/>
  <c r="Q12" i="6" s="1"/>
  <c r="P27" i="6"/>
  <c r="Q27" i="6" s="1"/>
  <c r="P23" i="5"/>
  <c r="Q23" i="5" s="1"/>
  <c r="P11" i="4"/>
  <c r="Q11" i="4" s="1"/>
  <c r="P10" i="6"/>
  <c r="Q10" i="6" s="1"/>
  <c r="P13" i="4"/>
  <c r="Q13" i="4" s="1"/>
  <c r="P23" i="6"/>
  <c r="Q23" i="6" s="1"/>
  <c r="P16" i="5"/>
  <c r="Q16" i="5" s="1"/>
  <c r="P10" i="5"/>
  <c r="Q10" i="5" s="1"/>
  <c r="P15" i="5"/>
  <c r="Q15" i="5" s="1"/>
  <c r="P25" i="5"/>
  <c r="Q25" i="5" s="1"/>
  <c r="P27" i="5"/>
  <c r="Q27" i="5" s="1"/>
  <c r="P24" i="5"/>
  <c r="Q24" i="5" s="1"/>
  <c r="P20" i="5"/>
  <c r="Q20" i="5" s="1"/>
  <c r="P28" i="6"/>
  <c r="Q28" i="6" s="1"/>
  <c r="P26" i="6"/>
  <c r="Q26" i="6" s="1"/>
  <c r="P24" i="6"/>
  <c r="Q24" i="6" s="1"/>
  <c r="P16" i="6"/>
  <c r="Q16" i="6" s="1"/>
  <c r="P22" i="6"/>
  <c r="Q22" i="6" s="1"/>
  <c r="P25" i="6"/>
  <c r="Q25" i="6" s="1"/>
  <c r="P28" i="5"/>
  <c r="Q28" i="5" s="1"/>
  <c r="P22" i="5"/>
  <c r="Q22" i="5" s="1"/>
  <c r="P14" i="5"/>
  <c r="Q14" i="5" s="1"/>
  <c r="P26" i="5"/>
  <c r="Q26" i="5" s="1"/>
  <c r="P18" i="5"/>
  <c r="Q18" i="5" s="1"/>
  <c r="P12" i="5"/>
  <c r="Q12" i="5" s="1"/>
  <c r="P25" i="4"/>
  <c r="Q25" i="4" s="1"/>
  <c r="P20" i="4"/>
  <c r="Q20" i="4" s="1"/>
  <c r="P27" i="4"/>
  <c r="Q27" i="4" s="1"/>
  <c r="P29" i="4"/>
  <c r="Q29" i="4" s="1"/>
  <c r="P12" i="4"/>
  <c r="Q12" i="4" s="1"/>
  <c r="P14" i="4"/>
  <c r="Q14" i="4" s="1"/>
  <c r="P22" i="4"/>
  <c r="Q22" i="4" s="1"/>
  <c r="P24" i="4"/>
  <c r="Q24" i="4" s="1"/>
  <c r="P10" i="4"/>
  <c r="Q10" i="4" s="1"/>
</calcChain>
</file>

<file path=xl/sharedStrings.xml><?xml version="1.0" encoding="utf-8"?>
<sst xmlns="http://schemas.openxmlformats.org/spreadsheetml/2006/main" count="3636" uniqueCount="303">
  <si>
    <t>Team</t>
  </si>
  <si>
    <t>Season</t>
  </si>
  <si>
    <t>Position</t>
  </si>
  <si>
    <t>Points</t>
  </si>
  <si>
    <t>Round</t>
  </si>
  <si>
    <t>Qty_match_home_T6</t>
  </si>
  <si>
    <t>Qty_match_away_T6</t>
  </si>
  <si>
    <t>Qty_match_home_T7_T14</t>
  </si>
  <si>
    <t>Qty_match_away_T7_T14</t>
  </si>
  <si>
    <t>Qty_match_away_L6</t>
  </si>
  <si>
    <t>Qty_match_home_L6</t>
  </si>
  <si>
    <t>Corinthians</t>
  </si>
  <si>
    <t>Santos</t>
  </si>
  <si>
    <t>Gremio</t>
  </si>
  <si>
    <t>Cruzeiro</t>
  </si>
  <si>
    <t>Botafogo</t>
  </si>
  <si>
    <t>Flamengo</t>
  </si>
  <si>
    <t>Vasco</t>
  </si>
  <si>
    <t>Atletico-PR</t>
  </si>
  <si>
    <t>Atletico-MG</t>
  </si>
  <si>
    <t>São Paulo</t>
  </si>
  <si>
    <t>Chapecoense</t>
  </si>
  <si>
    <t>Bahia</t>
  </si>
  <si>
    <t>Fluminense</t>
  </si>
  <si>
    <t>Sport</t>
  </si>
  <si>
    <t>Coritiba</t>
  </si>
  <si>
    <t>Ponte Preta</t>
  </si>
  <si>
    <t>Avai</t>
  </si>
  <si>
    <t>Vitoria</t>
  </si>
  <si>
    <t>Atletico-GO</t>
  </si>
  <si>
    <t>Internacional</t>
  </si>
  <si>
    <t>Nautico</t>
  </si>
  <si>
    <t>Portuguesa</t>
  </si>
  <si>
    <t>Figueirense</t>
  </si>
  <si>
    <t>Palmeiras</t>
  </si>
  <si>
    <t>Santa Cruz</t>
  </si>
  <si>
    <t>America-MG</t>
  </si>
  <si>
    <t>Goias</t>
  </si>
  <si>
    <t>Joinville</t>
  </si>
  <si>
    <t>Criciuma</t>
  </si>
  <si>
    <t>ponte Preta</t>
  </si>
  <si>
    <t>Ceara</t>
  </si>
  <si>
    <t>Barueri</t>
  </si>
  <si>
    <t>Santo Andre</t>
  </si>
  <si>
    <t>Guarani</t>
  </si>
  <si>
    <t>Prudente</t>
  </si>
  <si>
    <t>Ipatinga</t>
  </si>
  <si>
    <t>FLG_Sucess_Champ</t>
  </si>
  <si>
    <t>FLG_Sucess_Libert</t>
  </si>
  <si>
    <t>FLG_Sucess_Z4</t>
  </si>
  <si>
    <t>Brasileirão 2017</t>
  </si>
  <si>
    <t>rodada 1</t>
  </si>
  <si>
    <t>Rodada 32</t>
  </si>
  <si>
    <t>CASA</t>
  </si>
  <si>
    <t>FORA</t>
  </si>
  <si>
    <t>Casa G6</t>
  </si>
  <si>
    <t>Fora G6</t>
  </si>
  <si>
    <t>Casa G7-14</t>
  </si>
  <si>
    <t>Fora G7-14</t>
  </si>
  <si>
    <t>Casa L6</t>
  </si>
  <si>
    <t>Fora L6</t>
  </si>
  <si>
    <t>TOTAL</t>
  </si>
  <si>
    <t>VALIDACAO</t>
  </si>
  <si>
    <t>04.11. 19:00</t>
  </si>
  <si>
    <t>Avaí</t>
  </si>
  <si>
    <t>Grêmio</t>
  </si>
  <si>
    <t>Rodada 33</t>
  </si>
  <si>
    <t>08.11. 19:00</t>
  </si>
  <si>
    <t>Rodada 34</t>
  </si>
  <si>
    <t>11.11. 19:00</t>
  </si>
  <si>
    <t>Rodada 35</t>
  </si>
  <si>
    <t>15.11. 19:00</t>
  </si>
  <si>
    <t>Rodada 36</t>
  </si>
  <si>
    <t>18.11. 19:00</t>
  </si>
  <si>
    <t>Rodada 37</t>
  </si>
  <si>
    <t>25.11. 19:00</t>
  </si>
  <si>
    <t>Rodada 38</t>
  </si>
  <si>
    <t>03.12. 19:00</t>
  </si>
  <si>
    <t>FG</t>
  </si>
  <si>
    <t>2-0</t>
  </si>
  <si>
    <t>Atlético Mineiro</t>
  </si>
  <si>
    <t>3-0</t>
  </si>
  <si>
    <t>1-0</t>
  </si>
  <si>
    <t>Atlético Paranaense</t>
  </si>
  <si>
    <t>x</t>
  </si>
  <si>
    <t>0-2</t>
  </si>
  <si>
    <t>Goiás</t>
  </si>
  <si>
    <t>Brasileirão 2015</t>
  </si>
  <si>
    <t>Brasileirão 2014</t>
  </si>
  <si>
    <t>Brasileirão 2016</t>
  </si>
  <si>
    <t>Brasileirão 2013</t>
  </si>
  <si>
    <t>Brasileirão 2012</t>
  </si>
  <si>
    <t>Brasileirão 2011</t>
  </si>
  <si>
    <t>Brasileirão 2010</t>
  </si>
  <si>
    <t>Brasileirão 2009</t>
  </si>
  <si>
    <t>Brasileirão 2008</t>
  </si>
  <si>
    <t>Time</t>
  </si>
  <si>
    <t>PK</t>
  </si>
  <si>
    <t>Coritiba2008</t>
  </si>
  <si>
    <t>Portuguesa2008</t>
  </si>
  <si>
    <t>Internacional2008</t>
  </si>
  <si>
    <t>Palmeiras2008</t>
  </si>
  <si>
    <t>Cruzeiro2008</t>
  </si>
  <si>
    <t>Vitoria2008</t>
  </si>
  <si>
    <t>Botafogo2008</t>
  </si>
  <si>
    <t>Sport2008</t>
  </si>
  <si>
    <t>Vasco2008</t>
  </si>
  <si>
    <t>Figueirense2008</t>
  </si>
  <si>
    <t>Atletico-MG2008</t>
  </si>
  <si>
    <t>Ipatinga2008</t>
  </si>
  <si>
    <t>Nautico2008</t>
  </si>
  <si>
    <t>Goias2008</t>
  </si>
  <si>
    <t>Gremio2008</t>
  </si>
  <si>
    <t>Flamengo2008</t>
  </si>
  <si>
    <t>São Paulo2008</t>
  </si>
  <si>
    <t>Santos2008</t>
  </si>
  <si>
    <t>Atletico-PR2008</t>
  </si>
  <si>
    <t>Fluminense2008</t>
  </si>
  <si>
    <t>Atletico-GO2017</t>
  </si>
  <si>
    <t>OK</t>
  </si>
  <si>
    <t>Bahia2017</t>
  </si>
  <si>
    <t>Botafogo2017</t>
  </si>
  <si>
    <t>Chapecoense2017</t>
  </si>
  <si>
    <t>Corinthians2017</t>
  </si>
  <si>
    <t>Coritiba2017</t>
  </si>
  <si>
    <t>Cruzeiro2017</t>
  </si>
  <si>
    <t>Gremio2017</t>
  </si>
  <si>
    <t>Santos2017</t>
  </si>
  <si>
    <t>Vasco2017</t>
  </si>
  <si>
    <t>São Paulo2017</t>
  </si>
  <si>
    <t>Ponte Preta2017</t>
  </si>
  <si>
    <t>Fluminense2017</t>
  </si>
  <si>
    <t>Sport2017</t>
  </si>
  <si>
    <t>Palmeiras2017</t>
  </si>
  <si>
    <t>Avai2017</t>
  </si>
  <si>
    <t>Atletico-PR2017</t>
  </si>
  <si>
    <t>Flamengo2017</t>
  </si>
  <si>
    <t>Atletico-MG2017</t>
  </si>
  <si>
    <t>Vitoria2017</t>
  </si>
  <si>
    <t>Coritiba2016</t>
  </si>
  <si>
    <t>Chapecoense2016</t>
  </si>
  <si>
    <t>America-MG2016</t>
  </si>
  <si>
    <t>Santa Cruz2016</t>
  </si>
  <si>
    <t>Gremio2016</t>
  </si>
  <si>
    <t>Atletico-MG2016</t>
  </si>
  <si>
    <t>Palmeiras2016</t>
  </si>
  <si>
    <t>São Paulo2016</t>
  </si>
  <si>
    <t>Flamengo2016</t>
  </si>
  <si>
    <t>Vitoria2016</t>
  </si>
  <si>
    <t>Fluminense2016</t>
  </si>
  <si>
    <t>Santos2016</t>
  </si>
  <si>
    <t>Atletico-PR2016</t>
  </si>
  <si>
    <t>Botafogo2016</t>
  </si>
  <si>
    <t>Internacional2016</t>
  </si>
  <si>
    <t>Figueirense2016</t>
  </si>
  <si>
    <t>Sport2016</t>
  </si>
  <si>
    <t>Ponte Preta2016</t>
  </si>
  <si>
    <t>Corinthians2016</t>
  </si>
  <si>
    <t>Cruzeiro2016</t>
  </si>
  <si>
    <t>Corinthians2015</t>
  </si>
  <si>
    <t>Atletico-MG2015</t>
  </si>
  <si>
    <t>Gremio2015</t>
  </si>
  <si>
    <t>Santos2015</t>
  </si>
  <si>
    <t>Palmeiras2015</t>
  </si>
  <si>
    <t>São Paulo2015</t>
  </si>
  <si>
    <t>Internacional2015</t>
  </si>
  <si>
    <t>Ponte Preta2015</t>
  </si>
  <si>
    <t>Sport2015</t>
  </si>
  <si>
    <t>Flamengo2015</t>
  </si>
  <si>
    <t>Cruzeiro2015</t>
  </si>
  <si>
    <t>Fluminense2015</t>
  </si>
  <si>
    <t>Atletico-PR2015</t>
  </si>
  <si>
    <t>Chapecoense2015</t>
  </si>
  <si>
    <t>Figueirense2015</t>
  </si>
  <si>
    <t>Avai2015</t>
  </si>
  <si>
    <t>Coritiba2015</t>
  </si>
  <si>
    <t>Goias2015</t>
  </si>
  <si>
    <t>Joinville2015</t>
  </si>
  <si>
    <t>Vasco2015</t>
  </si>
  <si>
    <t>Goias2014</t>
  </si>
  <si>
    <t>Gremio2014</t>
  </si>
  <si>
    <t>Corinthians2014</t>
  </si>
  <si>
    <t>Criciuma2014</t>
  </si>
  <si>
    <t>Cruzeiro2014</t>
  </si>
  <si>
    <t>Santos2014</t>
  </si>
  <si>
    <t>Sport2014</t>
  </si>
  <si>
    <t>Flamengo2014</t>
  </si>
  <si>
    <t>Atletico-PR2014</t>
  </si>
  <si>
    <t>Bahia2014</t>
  </si>
  <si>
    <t>Fluminense2014</t>
  </si>
  <si>
    <t>Vitoria2014</t>
  </si>
  <si>
    <t>Coritiba2014</t>
  </si>
  <si>
    <t>São Paulo2014</t>
  </si>
  <si>
    <t>Botafogo2014</t>
  </si>
  <si>
    <t>Internacional2014</t>
  </si>
  <si>
    <t>Figueirense2014</t>
  </si>
  <si>
    <t>Chapecoense2014</t>
  </si>
  <si>
    <t>Atletico-MG2014</t>
  </si>
  <si>
    <t>Palmeiras2014</t>
  </si>
  <si>
    <t>São Paulo2013</t>
  </si>
  <si>
    <t>Vasco2013</t>
  </si>
  <si>
    <t>Atletico-MG2013</t>
  </si>
  <si>
    <t>Santos2013</t>
  </si>
  <si>
    <t>Gremio2013</t>
  </si>
  <si>
    <t>Vitoria2013</t>
  </si>
  <si>
    <t>Goias2013</t>
  </si>
  <si>
    <t>Atletico-PR2013</t>
  </si>
  <si>
    <t>Criciuma2013</t>
  </si>
  <si>
    <t>Flamengo2013</t>
  </si>
  <si>
    <t>Portuguesa2013</t>
  </si>
  <si>
    <t>Coritiba2013</t>
  </si>
  <si>
    <t>Nautico2013</t>
  </si>
  <si>
    <t>Cruzeiro2013</t>
  </si>
  <si>
    <t>Bahia2013</t>
  </si>
  <si>
    <t>Corinthians2013</t>
  </si>
  <si>
    <t>Botafogo2013</t>
  </si>
  <si>
    <t>Internacional2013</t>
  </si>
  <si>
    <t>Ponte Preta2013</t>
  </si>
  <si>
    <t>Fluminense2013</t>
  </si>
  <si>
    <t>Palmeiras2012</t>
  </si>
  <si>
    <t>Gremio2012</t>
  </si>
  <si>
    <t>Corinthians2012</t>
  </si>
  <si>
    <t>Nautico2012</t>
  </si>
  <si>
    <t>Flamengo2012</t>
  </si>
  <si>
    <t>Atletico-MG2012</t>
  </si>
  <si>
    <t>Ponte Preta2012</t>
  </si>
  <si>
    <t>Atletico-GO2012</t>
  </si>
  <si>
    <t>Vasco2012</t>
  </si>
  <si>
    <t>Figueirense2012</t>
  </si>
  <si>
    <t>Cruzeiro2012</t>
  </si>
  <si>
    <t>Coritiba2012</t>
  </si>
  <si>
    <t>Bahia2012</t>
  </si>
  <si>
    <t>Portuguesa2012</t>
  </si>
  <si>
    <t>São Paulo2012</t>
  </si>
  <si>
    <t>Fluminense2012</t>
  </si>
  <si>
    <t>Santos2012</t>
  </si>
  <si>
    <t>Sport2012</t>
  </si>
  <si>
    <t>Internacional2012</t>
  </si>
  <si>
    <t>Botafogo2012</t>
  </si>
  <si>
    <t>Santos2011</t>
  </si>
  <si>
    <t>Botafogo2011</t>
  </si>
  <si>
    <t>Ceara2011</t>
  </si>
  <si>
    <t>Figueirense2011</t>
  </si>
  <si>
    <t>Gremio2011</t>
  </si>
  <si>
    <t>Vasco2011</t>
  </si>
  <si>
    <t>Corinthians2011</t>
  </si>
  <si>
    <t>Coritiba2011</t>
  </si>
  <si>
    <t>Atletico-GO2011</t>
  </si>
  <si>
    <t>Atletico-MG2011</t>
  </si>
  <si>
    <t>Atletico-PR2011</t>
  </si>
  <si>
    <t>Cruzeiro2011</t>
  </si>
  <si>
    <t>Fluminense2011</t>
  </si>
  <si>
    <t>Bahia2011</t>
  </si>
  <si>
    <t>Flamengo2011</t>
  </si>
  <si>
    <t>São Paulo2011</t>
  </si>
  <si>
    <t>Avai2011</t>
  </si>
  <si>
    <t>America-MG2011</t>
  </si>
  <si>
    <t>Internacional2011</t>
  </si>
  <si>
    <t>Palmeiras2011</t>
  </si>
  <si>
    <t>Flamengo2010</t>
  </si>
  <si>
    <t>São Paulo2010</t>
  </si>
  <si>
    <t>Fluminense2010</t>
  </si>
  <si>
    <t>Atletico-GO2010</t>
  </si>
  <si>
    <t>Vitoria2010</t>
  </si>
  <si>
    <t>Internacional2010</t>
  </si>
  <si>
    <t>Prudente2010</t>
  </si>
  <si>
    <t>Atletico-MG2010</t>
  </si>
  <si>
    <t>Avai2010</t>
  </si>
  <si>
    <t>Palmeiras2010</t>
  </si>
  <si>
    <t>Corinthians2010</t>
  </si>
  <si>
    <t>Atletico-PR2010</t>
  </si>
  <si>
    <t>Gremio2010</t>
  </si>
  <si>
    <t>Ceara2010</t>
  </si>
  <si>
    <t>Vasco2010</t>
  </si>
  <si>
    <t>Santos2010</t>
  </si>
  <si>
    <t>Cruzeiro2010</t>
  </si>
  <si>
    <t>Botafogo2010</t>
  </si>
  <si>
    <t>Guarani2010</t>
  </si>
  <si>
    <t>Goias2010</t>
  </si>
  <si>
    <t>Botafogo2009</t>
  </si>
  <si>
    <t>Atletico-PR2009</t>
  </si>
  <si>
    <t>Gremio2009</t>
  </si>
  <si>
    <t>Cruzeiro2009</t>
  </si>
  <si>
    <t>Vitoria2009</t>
  </si>
  <si>
    <t>Barueri2009</t>
  </si>
  <si>
    <t>São Paulo2009</t>
  </si>
  <si>
    <t>Fluminense2009</t>
  </si>
  <si>
    <t>Sport2009</t>
  </si>
  <si>
    <t>Palmeiras2009</t>
  </si>
  <si>
    <t>Nautico2009</t>
  </si>
  <si>
    <t>Santos2009</t>
  </si>
  <si>
    <t>Avai2009</t>
  </si>
  <si>
    <t>Santo Andre2009</t>
  </si>
  <si>
    <t>Corinthians2009</t>
  </si>
  <si>
    <t>Flamengo2009</t>
  </si>
  <si>
    <t>Internacional2009</t>
  </si>
  <si>
    <t>Atletico-MG2009</t>
  </si>
  <si>
    <t>Coritiba2009</t>
  </si>
  <si>
    <t>Goias2009</t>
  </si>
  <si>
    <t>Parana</t>
  </si>
  <si>
    <t>Brasileirão 2018</t>
  </si>
  <si>
    <t>cd</t>
  </si>
  <si>
    <t>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</si>
</sst>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color rgb="FF333333"/>
      <name val="Arial"/>
      <family val="2"/>
    </font>
    <font>
      <b/>
      <sz val="8"/>
      <color rgb="FFFF0000"/>
      <name val="Tahoma"/>
      <family val="2"/>
    </font>
    <font>
      <sz val="12"/>
      <color theme="1"/>
      <name val="Helvetica"/>
      <family val="2"/>
    </font>
    <font>
      <sz val="12"/>
      <color rgb="FFEEEEEE"/>
      <name val="Zerozero-iconsoneregular"/>
    </font>
    <font>
      <sz val="12"/>
      <color rgb="FF999999"/>
      <name val="Zerozero-iconsoneregular"/>
    </font>
    <font>
      <u/>
      <sz val="12"/>
      <color theme="10"/>
      <name val="Calibri"/>
      <family val="2"/>
      <scheme val="minor"/>
    </font>
    <font>
      <b/>
      <sz val="11"/>
      <color theme="1"/>
      <name val="Helvetica"/>
      <family val="2"/>
    </font>
    <font>
      <sz val="14"/>
      <color rgb="FF000000"/>
      <name val="Helvetica"/>
      <family val="2"/>
    </font>
    <font>
      <b/>
      <sz val="10"/>
      <color rgb="FF8090A0"/>
      <name val="Helvetica"/>
      <family val="2"/>
    </font>
    <font>
      <b/>
      <sz val="10"/>
      <color rgb="FF778899"/>
      <name val="Helvetica"/>
      <family val="2"/>
    </font>
    <font>
      <b/>
      <sz val="12"/>
      <color theme="1"/>
      <name val="Helvetica"/>
      <family val="2"/>
    </font>
    <font>
      <sz val="12"/>
      <color rgb="FF009900"/>
      <name val="Zerozero-iconsoneregular"/>
    </font>
    <font>
      <sz val="12"/>
      <color rgb="FFCC0000"/>
      <name val="Zerozero-iconsoneregula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CACAC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/>
      <right style="thin">
        <color rgb="FFE0E0E0"/>
      </right>
      <top/>
      <bottom/>
      <diagonal/>
    </border>
  </borders>
  <cellStyleXfs count="3">
    <xf numFmtId="0" fontId="0" fillId="0" borderId="0"/>
    <xf numFmtId="0" fontId="1" fillId="0" borderId="0" applyNumberFormat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1" applyFont="1" applyFill="1" applyAlignment="1">
      <alignment horizontal="center"/>
    </xf>
    <xf numFmtId="0" fontId="1" fillId="0" borderId="0" xfId="1"/>
    <xf numFmtId="0" fontId="1" fillId="3" borderId="0" xfId="1" applyFill="1" applyAlignment="1">
      <alignment horizontal="center"/>
    </xf>
    <xf numFmtId="0" fontId="3" fillId="4" borderId="0" xfId="1" applyFont="1" applyFill="1" applyBorder="1" applyAlignment="1">
      <alignment wrapText="1"/>
    </xf>
    <xf numFmtId="0" fontId="3" fillId="5" borderId="0" xfId="1" applyFont="1" applyFill="1" applyAlignment="1">
      <alignment wrapText="1"/>
    </xf>
    <xf numFmtId="0" fontId="3" fillId="6" borderId="1" xfId="1" applyFont="1" applyFill="1" applyBorder="1" applyAlignment="1">
      <alignment wrapText="1"/>
    </xf>
    <xf numFmtId="0" fontId="3" fillId="6" borderId="2" xfId="1" applyFont="1" applyFill="1" applyBorder="1" applyAlignment="1">
      <alignment wrapText="1"/>
    </xf>
    <xf numFmtId="0" fontId="3" fillId="4" borderId="1" xfId="1" applyFont="1" applyFill="1" applyBorder="1" applyAlignment="1">
      <alignment wrapText="1"/>
    </xf>
    <xf numFmtId="0" fontId="3" fillId="4" borderId="2" xfId="1" applyFont="1" applyFill="1" applyBorder="1" applyAlignment="1">
      <alignment wrapText="1"/>
    </xf>
    <xf numFmtId="0" fontId="1" fillId="7" borderId="0" xfId="1" applyFill="1" applyAlignment="1">
      <alignment wrapText="1"/>
    </xf>
    <xf numFmtId="0" fontId="1" fillId="7" borderId="0" xfId="1" applyFill="1"/>
    <xf numFmtId="0" fontId="4" fillId="3" borderId="0" xfId="1" applyFont="1" applyFill="1" applyBorder="1" applyAlignment="1">
      <alignment wrapText="1"/>
    </xf>
    <xf numFmtId="0" fontId="8" fillId="0" borderId="0" xfId="2"/>
    <xf numFmtId="0" fontId="5" fillId="0" borderId="0" xfId="0" applyFont="1"/>
    <xf numFmtId="0" fontId="6" fillId="0" borderId="0" xfId="0" applyFont="1"/>
    <xf numFmtId="16" fontId="5" fillId="0" borderId="0" xfId="0" applyNumberFormat="1" applyFont="1"/>
    <xf numFmtId="0" fontId="7" fillId="0" borderId="0" xfId="0" applyFont="1"/>
    <xf numFmtId="16" fontId="8" fillId="0" borderId="0" xfId="2" applyNumberFormat="1"/>
    <xf numFmtId="16" fontId="3" fillId="4" borderId="2" xfId="1" applyNumberFormat="1" applyFont="1" applyFill="1" applyBorder="1" applyAlignment="1">
      <alignment wrapText="1"/>
    </xf>
    <xf numFmtId="16" fontId="3" fillId="6" borderId="2" xfId="1" applyNumberFormat="1" applyFont="1" applyFill="1" applyBorder="1" applyAlignment="1">
      <alignment wrapText="1"/>
    </xf>
    <xf numFmtId="16" fontId="3" fillId="4" borderId="0" xfId="1" applyNumberFormat="1" applyFont="1" applyFill="1" applyBorder="1" applyAlignment="1">
      <alignment wrapText="1"/>
    </xf>
    <xf numFmtId="20" fontId="8" fillId="0" borderId="0" xfId="2" applyNumberFormat="1"/>
    <xf numFmtId="0" fontId="8" fillId="0" borderId="0" xfId="2"/>
    <xf numFmtId="20" fontId="3" fillId="4" borderId="2" xfId="1" applyNumberFormat="1" applyFont="1" applyFill="1" applyBorder="1" applyAlignment="1">
      <alignment wrapText="1"/>
    </xf>
    <xf numFmtId="20" fontId="3" fillId="6" borderId="2" xfId="1" applyNumberFormat="1" applyFont="1" applyFill="1" applyBorder="1" applyAlignment="1">
      <alignment wrapText="1"/>
    </xf>
    <xf numFmtId="0" fontId="8" fillId="0" borderId="0" xfId="2" applyAlignment="1"/>
    <xf numFmtId="20" fontId="8" fillId="0" borderId="0" xfId="2" applyNumberFormat="1" applyAlignme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5" fillId="0" borderId="0" xfId="0" applyFont="1" applyAlignment="1"/>
    <xf numFmtId="0" fontId="1" fillId="0" borderId="0" xfId="1" applyAlignment="1"/>
    <xf numFmtId="16" fontId="5" fillId="0" borderId="0" xfId="0" applyNumberFormat="1" applyFont="1" applyAlignment="1"/>
  </cellXfs>
  <cellStyles count="3">
    <cellStyle name="Hyperlink" xfId="2" builtinId="8"/>
    <cellStyle name="Normal" xfId="0" builtinId="0"/>
    <cellStyle name="Normal 2" xfId="1" xr:uid="{D406F264-0B35-B442-94F8-164F964CEA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68</xdr:row>
      <xdr:rowOff>0</xdr:rowOff>
    </xdr:from>
    <xdr:to>
      <xdr:col>19</xdr:col>
      <xdr:colOff>152400</xdr:colOff>
      <xdr:row>68</xdr:row>
      <xdr:rowOff>152400</xdr:rowOff>
    </xdr:to>
    <xdr:pic>
      <xdr:nvPicPr>
        <xdr:cNvPr id="8" name="Picture 7" descr="http://www.ogol.com.br/images/pixel.gif">
          <a:extLst>
            <a:ext uri="{FF2B5EF4-FFF2-40B4-BE49-F238E27FC236}">
              <a16:creationId xmlns:a16="http://schemas.microsoft.com/office/drawing/2014/main" id="{58DEF8CC-45CB-2649-82B9-BAAA1CDFE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5700" y="12687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69</xdr:row>
      <xdr:rowOff>0</xdr:rowOff>
    </xdr:from>
    <xdr:to>
      <xdr:col>19</xdr:col>
      <xdr:colOff>152400</xdr:colOff>
      <xdr:row>69</xdr:row>
      <xdr:rowOff>152400</xdr:rowOff>
    </xdr:to>
    <xdr:pic>
      <xdr:nvPicPr>
        <xdr:cNvPr id="9" name="Picture 8" descr="http://www.ogol.com.br/images/pixel.gif">
          <a:extLst>
            <a:ext uri="{FF2B5EF4-FFF2-40B4-BE49-F238E27FC236}">
              <a16:creationId xmlns:a16="http://schemas.microsoft.com/office/drawing/2014/main" id="{B497D01A-C401-3B4B-928F-F9FB6A80B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5700" y="1289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70</xdr:row>
      <xdr:rowOff>0</xdr:rowOff>
    </xdr:from>
    <xdr:to>
      <xdr:col>19</xdr:col>
      <xdr:colOff>152400</xdr:colOff>
      <xdr:row>70</xdr:row>
      <xdr:rowOff>152400</xdr:rowOff>
    </xdr:to>
    <xdr:pic>
      <xdr:nvPicPr>
        <xdr:cNvPr id="10" name="Picture 9" descr="http://www.ogol.com.br/images/pixel.gif">
          <a:extLst>
            <a:ext uri="{FF2B5EF4-FFF2-40B4-BE49-F238E27FC236}">
              <a16:creationId xmlns:a16="http://schemas.microsoft.com/office/drawing/2014/main" id="{E8174976-385D-E743-A748-74D4FE459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5700" y="13093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ctortelles/Downloads/tabela-campeonato-brasileiro-2017-s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"/>
      <sheetName val="jogo"/>
      <sheetName val="classificação"/>
      <sheetName val="MAIS PLANILHAS DE EXCEL"/>
    </sheetNames>
    <sheetDataSet>
      <sheetData sheetId="0"/>
      <sheetData sheetId="1" refreshError="1"/>
      <sheetData sheetId="2" refreshError="1"/>
      <sheetData sheetId="3">
        <row r="25">
          <cell r="B25" t="str">
            <v>www.tudoexcel.com.br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ogol.com.br/match.php?id=4375945" TargetMode="External"/><Relationship Id="rId18" Type="http://schemas.openxmlformats.org/officeDocument/2006/relationships/hyperlink" Target="http://www.ogol.com.br/equipa.php?id=3317" TargetMode="External"/><Relationship Id="rId26" Type="http://schemas.openxmlformats.org/officeDocument/2006/relationships/hyperlink" Target="http://www.ogol.com.br/equipa.php?id=2254" TargetMode="External"/><Relationship Id="rId3" Type="http://schemas.openxmlformats.org/officeDocument/2006/relationships/hyperlink" Target="http://www.ogol.com.br/equipa.php?id=2238" TargetMode="External"/><Relationship Id="rId21" Type="http://schemas.openxmlformats.org/officeDocument/2006/relationships/hyperlink" Target="http://www.ogol.com.br/match.php?id=4375941" TargetMode="External"/><Relationship Id="rId34" Type="http://schemas.openxmlformats.org/officeDocument/2006/relationships/hyperlink" Target="http://www.ogol.com.br/match.php?id=4375944" TargetMode="External"/><Relationship Id="rId7" Type="http://schemas.openxmlformats.org/officeDocument/2006/relationships/hyperlink" Target="http://www.ogol.com.br/equipa.php?id=2245" TargetMode="External"/><Relationship Id="rId12" Type="http://schemas.openxmlformats.org/officeDocument/2006/relationships/hyperlink" Target="http://www.ogol.com.br/equipa.php?id=2257" TargetMode="External"/><Relationship Id="rId17" Type="http://schemas.openxmlformats.org/officeDocument/2006/relationships/hyperlink" Target="http://www.ogol.com.br/match.php?id=4375942" TargetMode="External"/><Relationship Id="rId25" Type="http://schemas.openxmlformats.org/officeDocument/2006/relationships/hyperlink" Target="http://www.ogol.com.br/match.php?id=4375940" TargetMode="External"/><Relationship Id="rId33" Type="http://schemas.openxmlformats.org/officeDocument/2006/relationships/hyperlink" Target="http://www.ogol.com.br/equipa.php?id=2230" TargetMode="External"/><Relationship Id="rId2" Type="http://schemas.openxmlformats.org/officeDocument/2006/relationships/hyperlink" Target="http://www.ogol.com.br/match.php?id=4375937" TargetMode="External"/><Relationship Id="rId16" Type="http://schemas.openxmlformats.org/officeDocument/2006/relationships/hyperlink" Target="http://www.ogol.com.br/equipa.php?id=2236" TargetMode="External"/><Relationship Id="rId20" Type="http://schemas.openxmlformats.org/officeDocument/2006/relationships/hyperlink" Target="http://www.ogol.com.br/equipa.php?id=2243" TargetMode="External"/><Relationship Id="rId29" Type="http://schemas.openxmlformats.org/officeDocument/2006/relationships/hyperlink" Target="http://www.ogol.com.br/equipa.php?id=2235" TargetMode="External"/><Relationship Id="rId1" Type="http://schemas.openxmlformats.org/officeDocument/2006/relationships/hyperlink" Target="http://www.ogol.com.br/equipa.php?id=2256" TargetMode="External"/><Relationship Id="rId6" Type="http://schemas.openxmlformats.org/officeDocument/2006/relationships/hyperlink" Target="http://www.ogol.com.br/match.php?id=4375939" TargetMode="External"/><Relationship Id="rId11" Type="http://schemas.openxmlformats.org/officeDocument/2006/relationships/hyperlink" Target="http://www.ogol.com.br/equipa.php?id=2251" TargetMode="External"/><Relationship Id="rId24" Type="http://schemas.openxmlformats.org/officeDocument/2006/relationships/hyperlink" Target="http://www.ogol.com.br/equipa.php?id=2258" TargetMode="External"/><Relationship Id="rId32" Type="http://schemas.openxmlformats.org/officeDocument/2006/relationships/hyperlink" Target="http://www.ogol.com.br/equipa.php?id=2244" TargetMode="External"/><Relationship Id="rId5" Type="http://schemas.openxmlformats.org/officeDocument/2006/relationships/hyperlink" Target="http://www.ogol.com.br/equipa.php?id=2241" TargetMode="External"/><Relationship Id="rId15" Type="http://schemas.openxmlformats.org/officeDocument/2006/relationships/hyperlink" Target="http://www.ogol.com.br/match_videos.php?id=4375945" TargetMode="External"/><Relationship Id="rId23" Type="http://schemas.openxmlformats.org/officeDocument/2006/relationships/hyperlink" Target="http://www.ogol.com.br/match_videos.php?id=4375941" TargetMode="External"/><Relationship Id="rId28" Type="http://schemas.openxmlformats.org/officeDocument/2006/relationships/hyperlink" Target="http://www.ogol.com.br/match.php?id=4375938" TargetMode="External"/><Relationship Id="rId36" Type="http://schemas.openxmlformats.org/officeDocument/2006/relationships/printerSettings" Target="../printerSettings/printerSettings9.bin"/><Relationship Id="rId10" Type="http://schemas.openxmlformats.org/officeDocument/2006/relationships/hyperlink" Target="http://www.ogol.com.br/match.php?id=4375943" TargetMode="External"/><Relationship Id="rId19" Type="http://schemas.openxmlformats.org/officeDocument/2006/relationships/hyperlink" Target="http://www.ogol.com.br/match_videos.php?id=4375942" TargetMode="External"/><Relationship Id="rId31" Type="http://schemas.openxmlformats.org/officeDocument/2006/relationships/hyperlink" Target="http://www.ogol.com.br/match.php?id=4375946" TargetMode="External"/><Relationship Id="rId4" Type="http://schemas.openxmlformats.org/officeDocument/2006/relationships/hyperlink" Target="http://www.ogol.com.br/match_videos.php?id=4375937" TargetMode="External"/><Relationship Id="rId9" Type="http://schemas.openxmlformats.org/officeDocument/2006/relationships/hyperlink" Target="http://www.ogol.com.br/equipa.php?id=2615" TargetMode="External"/><Relationship Id="rId14" Type="http://schemas.openxmlformats.org/officeDocument/2006/relationships/hyperlink" Target="http://www.ogol.com.br/equipa.php?id=2234" TargetMode="External"/><Relationship Id="rId22" Type="http://schemas.openxmlformats.org/officeDocument/2006/relationships/hyperlink" Target="http://www.ogol.com.br/equipa.php?id=2229" TargetMode="External"/><Relationship Id="rId27" Type="http://schemas.openxmlformats.org/officeDocument/2006/relationships/hyperlink" Target="http://www.ogol.com.br/equipa.php?id=2248" TargetMode="External"/><Relationship Id="rId30" Type="http://schemas.openxmlformats.org/officeDocument/2006/relationships/hyperlink" Target="http://www.ogol.com.br/equipa.php?id=3195" TargetMode="External"/><Relationship Id="rId35" Type="http://schemas.openxmlformats.org/officeDocument/2006/relationships/hyperlink" Target="http://www.ogol.com.br/equipa.php?id=2240" TargetMode="External"/><Relationship Id="rId8" Type="http://schemas.openxmlformats.org/officeDocument/2006/relationships/hyperlink" Target="http://www.ogol.com.br/match_videos.php?id=4375939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gol.com.br/xray.php?equipa_id=2241&amp;equipa_vs_equipa_id=2257" TargetMode="External"/><Relationship Id="rId13" Type="http://schemas.openxmlformats.org/officeDocument/2006/relationships/hyperlink" Target="http://www.ogol.com.br/xray.php?equipa_id=2256&amp;equipa_vs_equipa_id=2243" TargetMode="External"/><Relationship Id="rId18" Type="http://schemas.openxmlformats.org/officeDocument/2006/relationships/hyperlink" Target="http://www.ogol.com.br/xray.php?equipa_id=2258&amp;equipa_vs_equipa_id=2230" TargetMode="External"/><Relationship Id="rId26" Type="http://schemas.openxmlformats.org/officeDocument/2006/relationships/hyperlink" Target="http://www.ogol.com.br/xray.php?equipa_id=2249&amp;equipa_vs_equipa_id=2248" TargetMode="External"/><Relationship Id="rId3" Type="http://schemas.openxmlformats.org/officeDocument/2006/relationships/hyperlink" Target="http://www.ogol.com.br/xray.php?equipa_id=2233&amp;equipa_vs_equipa_id=2240" TargetMode="External"/><Relationship Id="rId21" Type="http://schemas.openxmlformats.org/officeDocument/2006/relationships/hyperlink" Target="http://www.ogol.com.br/xray.php?equipa_id=2257&amp;equipa_vs_equipa_id=2240" TargetMode="External"/><Relationship Id="rId7" Type="http://schemas.openxmlformats.org/officeDocument/2006/relationships/hyperlink" Target="http://www.ogol.com.br/xray.php?equipa_id=2259&amp;equipa_vs_equipa_id=2231" TargetMode="External"/><Relationship Id="rId12" Type="http://schemas.openxmlformats.org/officeDocument/2006/relationships/hyperlink" Target="http://www.ogol.com.br/xray.php?equipa_id=2245&amp;equipa_vs_equipa_id=2227" TargetMode="External"/><Relationship Id="rId17" Type="http://schemas.openxmlformats.org/officeDocument/2006/relationships/hyperlink" Target="http://www.ogol.com.br/xray.php?equipa_id=2231&amp;equipa_vs_equipa_id=3183" TargetMode="External"/><Relationship Id="rId25" Type="http://schemas.openxmlformats.org/officeDocument/2006/relationships/hyperlink" Target="http://www.ogol.com.br/xray.php?equipa_id=2241&amp;equipa_vs_equipa_id=3183" TargetMode="External"/><Relationship Id="rId2" Type="http://schemas.openxmlformats.org/officeDocument/2006/relationships/hyperlink" Target="http://www.ogol.com.br/xray.php?equipa_id=2230&amp;equipa_vs_equipa_id=2236" TargetMode="External"/><Relationship Id="rId16" Type="http://schemas.openxmlformats.org/officeDocument/2006/relationships/hyperlink" Target="http://www.ogol.com.br/xray.php?equipa_id=3195&amp;equipa_vs_equipa_id=2233" TargetMode="External"/><Relationship Id="rId20" Type="http://schemas.openxmlformats.org/officeDocument/2006/relationships/hyperlink" Target="http://www.ogol.com.br/xray.php?equipa_id=2256&amp;equipa_vs_equipa_id=2236" TargetMode="External"/><Relationship Id="rId29" Type="http://schemas.openxmlformats.org/officeDocument/2006/relationships/hyperlink" Target="http://www.ogol.com.br/xray.php?equipa_id=2229&amp;equipa_vs_equipa_id=2231" TargetMode="External"/><Relationship Id="rId1" Type="http://schemas.openxmlformats.org/officeDocument/2006/relationships/hyperlink" Target="http://www.ogol.com.br/xray.php?equipa_id=2234&amp;equipa_vs_equipa_id=2256" TargetMode="External"/><Relationship Id="rId6" Type="http://schemas.openxmlformats.org/officeDocument/2006/relationships/hyperlink" Target="http://www.ogol.com.br/xray.php?equipa_id=2229&amp;equipa_vs_equipa_id=2248" TargetMode="External"/><Relationship Id="rId11" Type="http://schemas.openxmlformats.org/officeDocument/2006/relationships/hyperlink" Target="http://www.ogol.com.br/xray.php?equipa_id=2248&amp;equipa_vs_equipa_id=2241" TargetMode="External"/><Relationship Id="rId24" Type="http://schemas.openxmlformats.org/officeDocument/2006/relationships/hyperlink" Target="http://www.ogol.com.br/xray.php?equipa_id=2233&amp;equipa_vs_equipa_id=2245" TargetMode="External"/><Relationship Id="rId5" Type="http://schemas.openxmlformats.org/officeDocument/2006/relationships/hyperlink" Target="http://www.ogol.com.br/xray.php?equipa_id=3183&amp;equipa_vs_equipa_id=2245" TargetMode="External"/><Relationship Id="rId15" Type="http://schemas.openxmlformats.org/officeDocument/2006/relationships/hyperlink" Target="http://www.ogol.com.br/xray.php?equipa_id=2249&amp;equipa_vs_equipa_id=2229" TargetMode="External"/><Relationship Id="rId23" Type="http://schemas.openxmlformats.org/officeDocument/2006/relationships/hyperlink" Target="http://www.ogol.com.br/xray.php?equipa_id=2243&amp;equipa_vs_equipa_id=3195" TargetMode="External"/><Relationship Id="rId28" Type="http://schemas.openxmlformats.org/officeDocument/2006/relationships/hyperlink" Target="http://www.ogol.com.br/xray.php?equipa_id=2259&amp;equipa_vs_equipa_id=2230" TargetMode="External"/><Relationship Id="rId10" Type="http://schemas.openxmlformats.org/officeDocument/2006/relationships/hyperlink" Target="http://www.ogol.com.br/xray.php?equipa_id=2257&amp;equipa_vs_equipa_id=2259" TargetMode="External"/><Relationship Id="rId19" Type="http://schemas.openxmlformats.org/officeDocument/2006/relationships/hyperlink" Target="http://www.ogol.com.br/xray.php?equipa_id=2236&amp;equipa_vs_equipa_id=2234" TargetMode="External"/><Relationship Id="rId31" Type="http://schemas.openxmlformats.org/officeDocument/2006/relationships/drawing" Target="../drawings/drawing1.xml"/><Relationship Id="rId4" Type="http://schemas.openxmlformats.org/officeDocument/2006/relationships/hyperlink" Target="http://www.ogol.com.br/xray.php?equipa_id=2227&amp;equipa_vs_equipa_id=2249" TargetMode="External"/><Relationship Id="rId9" Type="http://schemas.openxmlformats.org/officeDocument/2006/relationships/hyperlink" Target="http://www.ogol.com.br/xray.php?equipa_id=2243&amp;equipa_vs_equipa_id=2258" TargetMode="External"/><Relationship Id="rId14" Type="http://schemas.openxmlformats.org/officeDocument/2006/relationships/hyperlink" Target="http://www.ogol.com.br/xray.php?equipa_id=2240&amp;equipa_vs_equipa_id=2254" TargetMode="External"/><Relationship Id="rId22" Type="http://schemas.openxmlformats.org/officeDocument/2006/relationships/hyperlink" Target="http://www.ogol.com.br/xray.php?equipa_id=2234&amp;equipa_vs_equipa_id=2258" TargetMode="External"/><Relationship Id="rId27" Type="http://schemas.openxmlformats.org/officeDocument/2006/relationships/hyperlink" Target="http://www.ogol.com.br/xray.php?equipa_id=2227&amp;equipa_vs_equipa_id=2254" TargetMode="External"/><Relationship Id="rId30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ogol.com.br/match.php?id=4375945" TargetMode="External"/><Relationship Id="rId18" Type="http://schemas.openxmlformats.org/officeDocument/2006/relationships/hyperlink" Target="http://www.ogol.com.br/equipa.php?id=3317" TargetMode="External"/><Relationship Id="rId26" Type="http://schemas.openxmlformats.org/officeDocument/2006/relationships/hyperlink" Target="http://www.ogol.com.br/equipa.php?id=2254" TargetMode="External"/><Relationship Id="rId3" Type="http://schemas.openxmlformats.org/officeDocument/2006/relationships/hyperlink" Target="http://www.ogol.com.br/equipa.php?id=2238" TargetMode="External"/><Relationship Id="rId21" Type="http://schemas.openxmlformats.org/officeDocument/2006/relationships/hyperlink" Target="http://www.ogol.com.br/match.php?id=4375941" TargetMode="External"/><Relationship Id="rId34" Type="http://schemas.openxmlformats.org/officeDocument/2006/relationships/hyperlink" Target="http://www.ogol.com.br/match.php?id=4375944" TargetMode="External"/><Relationship Id="rId7" Type="http://schemas.openxmlformats.org/officeDocument/2006/relationships/hyperlink" Target="http://www.ogol.com.br/equipa.php?id=2245" TargetMode="External"/><Relationship Id="rId12" Type="http://schemas.openxmlformats.org/officeDocument/2006/relationships/hyperlink" Target="http://www.ogol.com.br/equipa.php?id=2257" TargetMode="External"/><Relationship Id="rId17" Type="http://schemas.openxmlformats.org/officeDocument/2006/relationships/hyperlink" Target="http://www.ogol.com.br/match.php?id=4375942" TargetMode="External"/><Relationship Id="rId25" Type="http://schemas.openxmlformats.org/officeDocument/2006/relationships/hyperlink" Target="http://www.ogol.com.br/match.php?id=4375940" TargetMode="External"/><Relationship Id="rId33" Type="http://schemas.openxmlformats.org/officeDocument/2006/relationships/hyperlink" Target="http://www.ogol.com.br/equipa.php?id=2230" TargetMode="External"/><Relationship Id="rId2" Type="http://schemas.openxmlformats.org/officeDocument/2006/relationships/hyperlink" Target="http://www.ogol.com.br/match.php?id=4375937" TargetMode="External"/><Relationship Id="rId16" Type="http://schemas.openxmlformats.org/officeDocument/2006/relationships/hyperlink" Target="http://www.ogol.com.br/equipa.php?id=2236" TargetMode="External"/><Relationship Id="rId20" Type="http://schemas.openxmlformats.org/officeDocument/2006/relationships/hyperlink" Target="http://www.ogol.com.br/equipa.php?id=2243" TargetMode="External"/><Relationship Id="rId29" Type="http://schemas.openxmlformats.org/officeDocument/2006/relationships/hyperlink" Target="http://www.ogol.com.br/equipa.php?id=2235" TargetMode="External"/><Relationship Id="rId1" Type="http://schemas.openxmlformats.org/officeDocument/2006/relationships/hyperlink" Target="http://www.ogol.com.br/equipa.php?id=2256" TargetMode="External"/><Relationship Id="rId6" Type="http://schemas.openxmlformats.org/officeDocument/2006/relationships/hyperlink" Target="http://www.ogol.com.br/match.php?id=4375939" TargetMode="External"/><Relationship Id="rId11" Type="http://schemas.openxmlformats.org/officeDocument/2006/relationships/hyperlink" Target="http://www.ogol.com.br/equipa.php?id=2251" TargetMode="External"/><Relationship Id="rId24" Type="http://schemas.openxmlformats.org/officeDocument/2006/relationships/hyperlink" Target="http://www.ogol.com.br/equipa.php?id=2258" TargetMode="External"/><Relationship Id="rId32" Type="http://schemas.openxmlformats.org/officeDocument/2006/relationships/hyperlink" Target="http://www.ogol.com.br/equipa.php?id=2244" TargetMode="External"/><Relationship Id="rId5" Type="http://schemas.openxmlformats.org/officeDocument/2006/relationships/hyperlink" Target="http://www.ogol.com.br/equipa.php?id=2241" TargetMode="External"/><Relationship Id="rId15" Type="http://schemas.openxmlformats.org/officeDocument/2006/relationships/hyperlink" Target="http://www.ogol.com.br/match_videos.php?id=4375945" TargetMode="External"/><Relationship Id="rId23" Type="http://schemas.openxmlformats.org/officeDocument/2006/relationships/hyperlink" Target="http://www.ogol.com.br/match_videos.php?id=4375941" TargetMode="External"/><Relationship Id="rId28" Type="http://schemas.openxmlformats.org/officeDocument/2006/relationships/hyperlink" Target="http://www.ogol.com.br/match.php?id=4375938" TargetMode="External"/><Relationship Id="rId36" Type="http://schemas.openxmlformats.org/officeDocument/2006/relationships/printerSettings" Target="../printerSettings/printerSettings3.bin"/><Relationship Id="rId10" Type="http://schemas.openxmlformats.org/officeDocument/2006/relationships/hyperlink" Target="http://www.ogol.com.br/match.php?id=4375943" TargetMode="External"/><Relationship Id="rId19" Type="http://schemas.openxmlformats.org/officeDocument/2006/relationships/hyperlink" Target="http://www.ogol.com.br/match_videos.php?id=4375942" TargetMode="External"/><Relationship Id="rId31" Type="http://schemas.openxmlformats.org/officeDocument/2006/relationships/hyperlink" Target="http://www.ogol.com.br/match.php?id=4375946" TargetMode="External"/><Relationship Id="rId4" Type="http://schemas.openxmlformats.org/officeDocument/2006/relationships/hyperlink" Target="http://www.ogol.com.br/match_videos.php?id=4375937" TargetMode="External"/><Relationship Id="rId9" Type="http://schemas.openxmlformats.org/officeDocument/2006/relationships/hyperlink" Target="http://www.ogol.com.br/equipa.php?id=2615" TargetMode="External"/><Relationship Id="rId14" Type="http://schemas.openxmlformats.org/officeDocument/2006/relationships/hyperlink" Target="http://www.ogol.com.br/equipa.php?id=2234" TargetMode="External"/><Relationship Id="rId22" Type="http://schemas.openxmlformats.org/officeDocument/2006/relationships/hyperlink" Target="http://www.ogol.com.br/equipa.php?id=2229" TargetMode="External"/><Relationship Id="rId27" Type="http://schemas.openxmlformats.org/officeDocument/2006/relationships/hyperlink" Target="http://www.ogol.com.br/equipa.php?id=2248" TargetMode="External"/><Relationship Id="rId30" Type="http://schemas.openxmlformats.org/officeDocument/2006/relationships/hyperlink" Target="http://www.ogol.com.br/equipa.php?id=3195" TargetMode="External"/><Relationship Id="rId35" Type="http://schemas.openxmlformats.org/officeDocument/2006/relationships/hyperlink" Target="http://www.ogol.com.br/equipa.php?id=2240" TargetMode="External"/><Relationship Id="rId8" Type="http://schemas.openxmlformats.org/officeDocument/2006/relationships/hyperlink" Target="http://www.ogol.com.br/match_videos.php?id=4375939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ogol.com.br/match_videos.php?id=2790543" TargetMode="External"/><Relationship Id="rId2" Type="http://schemas.openxmlformats.org/officeDocument/2006/relationships/hyperlink" Target="http://www.ogol.com.br/match_videos.php?id=2790546" TargetMode="External"/><Relationship Id="rId1" Type="http://schemas.openxmlformats.org/officeDocument/2006/relationships/hyperlink" Target="http://www.ogol.com.br/match_videos.php?id=2790547" TargetMode="External"/><Relationship Id="rId4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gol.com.br/match_videos.php?id=2186436" TargetMode="External"/><Relationship Id="rId3" Type="http://schemas.openxmlformats.org/officeDocument/2006/relationships/hyperlink" Target="http://www.ogol.com.br/match_videos.php?id=4375945" TargetMode="External"/><Relationship Id="rId7" Type="http://schemas.openxmlformats.org/officeDocument/2006/relationships/hyperlink" Target="http://www.ogol.com.br/match_videos.php?id=2186425" TargetMode="External"/><Relationship Id="rId2" Type="http://schemas.openxmlformats.org/officeDocument/2006/relationships/hyperlink" Target="http://www.ogol.com.br/match_videos.php?id=4375939" TargetMode="External"/><Relationship Id="rId1" Type="http://schemas.openxmlformats.org/officeDocument/2006/relationships/hyperlink" Target="http://www.ogol.com.br/match_videos.php?id=4375937" TargetMode="External"/><Relationship Id="rId6" Type="http://schemas.openxmlformats.org/officeDocument/2006/relationships/hyperlink" Target="http://www.ogol.com.br/match_videos.php?id=2186429" TargetMode="External"/><Relationship Id="rId5" Type="http://schemas.openxmlformats.org/officeDocument/2006/relationships/hyperlink" Target="http://www.ogol.com.br/match_videos.php?id=4375941" TargetMode="External"/><Relationship Id="rId4" Type="http://schemas.openxmlformats.org/officeDocument/2006/relationships/hyperlink" Target="http://www.ogol.com.br/match_videos.php?id=4375942" TargetMode="External"/><Relationship Id="rId9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C77C-18AF-854A-B25F-F1473DF25A99}">
  <sheetPr codeName="Sheet4"/>
  <dimension ref="A1:O201"/>
  <sheetViews>
    <sheetView workbookViewId="0">
      <selection activeCell="G2" sqref="G2"/>
    </sheetView>
  </sheetViews>
  <sheetFormatPr baseColWidth="10" defaultColWidth="22" defaultRowHeight="16"/>
  <cols>
    <col min="2" max="2" width="8.5" customWidth="1"/>
    <col min="3" max="3" width="11.83203125" bestFit="1" customWidth="1"/>
    <col min="4" max="4" width="9.1640625" customWidth="1"/>
    <col min="5" max="5" width="8.6640625" customWidth="1"/>
    <col min="6" max="6" width="9.5" customWidth="1"/>
    <col min="7" max="7" width="24" bestFit="1" customWidth="1"/>
    <col min="8" max="8" width="23.6640625" bestFit="1" customWidth="1"/>
    <col min="9" max="9" width="28.1640625" bestFit="1" customWidth="1"/>
    <col min="10" max="10" width="27.83203125" bestFit="1" customWidth="1"/>
    <col min="11" max="11" width="23.83203125" bestFit="1" customWidth="1"/>
    <col min="12" max="12" width="23.5" bestFit="1" customWidth="1"/>
    <col min="13" max="13" width="17.6640625" bestFit="1" customWidth="1"/>
    <col min="14" max="14" width="21.6640625" bestFit="1" customWidth="1"/>
    <col min="15" max="15" width="18.83203125" bestFit="1" customWidth="1"/>
  </cols>
  <sheetData>
    <row r="1" spans="1:15">
      <c r="A1" t="s">
        <v>97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  <c r="M1" s="1" t="s">
        <v>47</v>
      </c>
      <c r="N1" s="1" t="s">
        <v>48</v>
      </c>
      <c r="O1" s="1" t="s">
        <v>49</v>
      </c>
    </row>
    <row r="2" spans="1:15">
      <c r="A2" t="str">
        <f>C2&amp;B2</f>
        <v>Corinthians2017</v>
      </c>
      <c r="B2">
        <v>2017</v>
      </c>
      <c r="C2" t="s">
        <v>11</v>
      </c>
      <c r="D2">
        <v>1</v>
      </c>
      <c r="E2">
        <v>59</v>
      </c>
      <c r="F2">
        <v>31</v>
      </c>
      <c r="G2">
        <f>VLOOKUP(A2,Rounds!$A$2:$J$201,3,0)</f>
        <v>1</v>
      </c>
      <c r="H2">
        <f>VLOOKUP(A2,Rounds!$A$2:$J$201,4,0)</f>
        <v>0</v>
      </c>
      <c r="I2">
        <f>VLOOKUP(A2,Rounds!$A$2:$J$201,5,0)</f>
        <v>2</v>
      </c>
      <c r="J2">
        <f>VLOOKUP(A2,Rounds!$A$2:$J$201,6,0)</f>
        <v>2</v>
      </c>
      <c r="K2">
        <f>VLOOKUP(A2,Rounds!$A$2:$J$201,7,0)</f>
        <v>1</v>
      </c>
      <c r="L2">
        <f>VLOOKUP(A2,Rounds!$A$2:$J$201,8,0)</f>
        <v>1</v>
      </c>
      <c r="M2">
        <v>1</v>
      </c>
      <c r="N2">
        <v>1</v>
      </c>
      <c r="O2">
        <v>0</v>
      </c>
    </row>
    <row r="3" spans="1:15">
      <c r="A3" t="str">
        <f t="shared" ref="A3:A66" si="0">C3&amp;B3</f>
        <v>Palmeiras2017</v>
      </c>
      <c r="B3">
        <v>2017</v>
      </c>
      <c r="C3" t="s">
        <v>34</v>
      </c>
      <c r="D3">
        <v>2</v>
      </c>
      <c r="E3">
        <v>54</v>
      </c>
      <c r="F3">
        <v>31</v>
      </c>
      <c r="G3">
        <f>VLOOKUP(A3,Rounds!$A$2:$J$201,3,0)</f>
        <v>1</v>
      </c>
      <c r="H3">
        <f>VLOOKUP(A3,Rounds!$A$2:$J$201,4,0)</f>
        <v>1</v>
      </c>
      <c r="I3">
        <f>VLOOKUP(A3,Rounds!$A$2:$J$201,5,0)</f>
        <v>1</v>
      </c>
      <c r="J3">
        <f>VLOOKUP(A3,Rounds!$A$2:$J$201,6,0)</f>
        <v>1</v>
      </c>
      <c r="K3">
        <f>VLOOKUP(A3,Rounds!$A$2:$J$201,7,0)</f>
        <v>1</v>
      </c>
      <c r="L3">
        <f>VLOOKUP(A3,Rounds!$A$2:$J$201,8,0)</f>
        <v>2</v>
      </c>
      <c r="M3">
        <v>0</v>
      </c>
      <c r="N3">
        <v>1</v>
      </c>
      <c r="O3">
        <v>0</v>
      </c>
    </row>
    <row r="4" spans="1:15">
      <c r="A4" t="str">
        <f t="shared" si="0"/>
        <v>Santos2017</v>
      </c>
      <c r="B4">
        <v>2017</v>
      </c>
      <c r="C4" t="s">
        <v>12</v>
      </c>
      <c r="D4">
        <v>3</v>
      </c>
      <c r="E4">
        <v>53</v>
      </c>
      <c r="F4">
        <v>31</v>
      </c>
      <c r="G4">
        <f>VLOOKUP(A4,Rounds!$A$2:$J$201,3,0)</f>
        <v>1</v>
      </c>
      <c r="H4">
        <f>VLOOKUP(A4,Rounds!$A$2:$J$201,4,0)</f>
        <v>0</v>
      </c>
      <c r="I4">
        <f>VLOOKUP(A4,Rounds!$A$2:$J$201,5,0)</f>
        <v>2</v>
      </c>
      <c r="J4">
        <f>VLOOKUP(A4,Rounds!$A$2:$J$201,6,0)</f>
        <v>3</v>
      </c>
      <c r="K4">
        <f>VLOOKUP(A4,Rounds!$A$2:$J$201,7,0)</f>
        <v>1</v>
      </c>
      <c r="L4">
        <f>VLOOKUP(A4,Rounds!$A$2:$J$201,8,0)</f>
        <v>0</v>
      </c>
      <c r="M4">
        <v>0</v>
      </c>
      <c r="N4">
        <v>1</v>
      </c>
      <c r="O4">
        <v>0</v>
      </c>
    </row>
    <row r="5" spans="1:15">
      <c r="A5" t="str">
        <f t="shared" si="0"/>
        <v>Gremio2017</v>
      </c>
      <c r="B5">
        <v>2017</v>
      </c>
      <c r="C5" t="s">
        <v>13</v>
      </c>
      <c r="D5">
        <v>4</v>
      </c>
      <c r="E5">
        <v>51</v>
      </c>
      <c r="F5">
        <v>31</v>
      </c>
      <c r="G5">
        <f>VLOOKUP(A5,Rounds!$A$2:$J$201,3,0)</f>
        <v>0</v>
      </c>
      <c r="H5">
        <f>VLOOKUP(A5,Rounds!$A$2:$J$201,4,0)</f>
        <v>1</v>
      </c>
      <c r="I5">
        <f>VLOOKUP(A5,Rounds!$A$2:$J$201,5,0)</f>
        <v>2</v>
      </c>
      <c r="J5">
        <f>VLOOKUP(A5,Rounds!$A$2:$J$201,6,0)</f>
        <v>1</v>
      </c>
      <c r="K5">
        <f>VLOOKUP(A5,Rounds!$A$2:$J$201,7,0)</f>
        <v>2</v>
      </c>
      <c r="L5">
        <f>VLOOKUP(A5,Rounds!$A$2:$J$201,8,0)</f>
        <v>1</v>
      </c>
      <c r="M5">
        <v>0</v>
      </c>
      <c r="N5">
        <v>1</v>
      </c>
      <c r="O5">
        <v>0</v>
      </c>
    </row>
    <row r="6" spans="1:15">
      <c r="A6" t="str">
        <f t="shared" si="0"/>
        <v>Cruzeiro2017</v>
      </c>
      <c r="B6">
        <v>2017</v>
      </c>
      <c r="C6" t="s">
        <v>14</v>
      </c>
      <c r="D6">
        <v>5</v>
      </c>
      <c r="E6">
        <v>48</v>
      </c>
      <c r="F6">
        <v>31</v>
      </c>
      <c r="G6">
        <f>VLOOKUP(A6,Rounds!$A$2:$J$201,3,0)</f>
        <v>0</v>
      </c>
      <c r="H6">
        <f>VLOOKUP(A6,Rounds!$A$2:$J$201,4,0)</f>
        <v>1</v>
      </c>
      <c r="I6">
        <f>VLOOKUP(A6,Rounds!$A$2:$J$201,5,0)</f>
        <v>3</v>
      </c>
      <c r="J6">
        <f>VLOOKUP(A6,Rounds!$A$2:$J$201,6,0)</f>
        <v>1</v>
      </c>
      <c r="K6">
        <f>VLOOKUP(A6,Rounds!$A$2:$J$201,7,0)</f>
        <v>1</v>
      </c>
      <c r="L6">
        <f>VLOOKUP(A6,Rounds!$A$2:$J$201,8,0)</f>
        <v>1</v>
      </c>
      <c r="M6">
        <v>0</v>
      </c>
      <c r="N6">
        <v>1</v>
      </c>
      <c r="O6">
        <v>0</v>
      </c>
    </row>
    <row r="7" spans="1:15">
      <c r="A7" t="str">
        <f t="shared" si="0"/>
        <v>Botafogo2017</v>
      </c>
      <c r="B7">
        <v>2017</v>
      </c>
      <c r="C7" t="s">
        <v>15</v>
      </c>
      <c r="D7">
        <v>6</v>
      </c>
      <c r="E7">
        <v>48</v>
      </c>
      <c r="F7">
        <v>31</v>
      </c>
      <c r="G7">
        <f>VLOOKUP(A7,Rounds!$A$2:$J$201,3,0)</f>
        <v>1</v>
      </c>
      <c r="H7">
        <f>VLOOKUP(A7,Rounds!$A$2:$J$201,4,0)</f>
        <v>1</v>
      </c>
      <c r="I7">
        <f>VLOOKUP(A7,Rounds!$A$2:$J$201,5,0)</f>
        <v>2</v>
      </c>
      <c r="J7">
        <f>VLOOKUP(A7,Rounds!$A$2:$J$201,6,0)</f>
        <v>1</v>
      </c>
      <c r="K7">
        <f>VLOOKUP(A7,Rounds!$A$2:$J$201,7,0)</f>
        <v>1</v>
      </c>
      <c r="L7">
        <f>VLOOKUP(A7,Rounds!$A$2:$J$201,8,0)</f>
        <v>1</v>
      </c>
      <c r="M7">
        <v>0</v>
      </c>
      <c r="N7">
        <v>0</v>
      </c>
      <c r="O7">
        <v>0</v>
      </c>
    </row>
    <row r="8" spans="1:15">
      <c r="A8" t="str">
        <f t="shared" si="0"/>
        <v>Flamengo2017</v>
      </c>
      <c r="B8">
        <v>2017</v>
      </c>
      <c r="C8" t="s">
        <v>16</v>
      </c>
      <c r="D8">
        <v>7</v>
      </c>
      <c r="E8">
        <v>47</v>
      </c>
      <c r="F8">
        <v>31</v>
      </c>
      <c r="G8">
        <f>VLOOKUP(A8,Rounds!$A$2:$J$201,3,0)</f>
        <v>3</v>
      </c>
      <c r="H8">
        <f>VLOOKUP(A8,Rounds!$A$2:$J$201,4,0)</f>
        <v>2</v>
      </c>
      <c r="I8">
        <f>VLOOKUP(A8,Rounds!$A$2:$J$201,5,0)</f>
        <v>0</v>
      </c>
      <c r="J8">
        <f>VLOOKUP(A8,Rounds!$A$2:$J$201,6,0)</f>
        <v>0</v>
      </c>
      <c r="K8">
        <f>VLOOKUP(A8,Rounds!$A$2:$J$201,7,0)</f>
        <v>0</v>
      </c>
      <c r="L8">
        <f>VLOOKUP(A8,Rounds!$A$2:$J$201,8,0)</f>
        <v>2</v>
      </c>
      <c r="M8">
        <v>0</v>
      </c>
      <c r="N8">
        <v>1</v>
      </c>
      <c r="O8">
        <v>0</v>
      </c>
    </row>
    <row r="9" spans="1:15">
      <c r="A9" t="str">
        <f t="shared" si="0"/>
        <v>Vasco2017</v>
      </c>
      <c r="B9">
        <v>2017</v>
      </c>
      <c r="C9" t="s">
        <v>17</v>
      </c>
      <c r="D9">
        <v>8</v>
      </c>
      <c r="E9">
        <v>44</v>
      </c>
      <c r="F9">
        <v>31</v>
      </c>
      <c r="G9">
        <f>VLOOKUP(A9,Rounds!$A$2:$J$201,3,0)</f>
        <v>0</v>
      </c>
      <c r="H9">
        <f>VLOOKUP(A9,Rounds!$A$2:$J$201,4,0)</f>
        <v>2</v>
      </c>
      <c r="I9">
        <f>VLOOKUP(A9,Rounds!$A$2:$J$201,5,0)</f>
        <v>2</v>
      </c>
      <c r="J9">
        <f>VLOOKUP(A9,Rounds!$A$2:$J$201,6,0)</f>
        <v>1</v>
      </c>
      <c r="K9">
        <f>VLOOKUP(A9,Rounds!$A$2:$J$201,7,0)</f>
        <v>2</v>
      </c>
      <c r="L9">
        <f>VLOOKUP(A9,Rounds!$A$2:$J$201,8,0)</f>
        <v>0</v>
      </c>
      <c r="M9">
        <v>0</v>
      </c>
      <c r="N9">
        <v>0</v>
      </c>
      <c r="O9">
        <v>0</v>
      </c>
    </row>
    <row r="10" spans="1:15">
      <c r="A10" t="str">
        <f t="shared" si="0"/>
        <v>Atletico-PR2017</v>
      </c>
      <c r="B10">
        <v>2017</v>
      </c>
      <c r="C10" t="s">
        <v>18</v>
      </c>
      <c r="D10">
        <v>9</v>
      </c>
      <c r="E10">
        <v>42</v>
      </c>
      <c r="F10">
        <v>31</v>
      </c>
      <c r="G10">
        <f>VLOOKUP(A10,Rounds!$A$2:$J$201,3,0)</f>
        <v>2</v>
      </c>
      <c r="H10">
        <f>VLOOKUP(A10,Rounds!$A$2:$J$201,4,0)</f>
        <v>2</v>
      </c>
      <c r="I10">
        <f>VLOOKUP(A10,Rounds!$A$2:$J$201,5,0)</f>
        <v>1</v>
      </c>
      <c r="J10">
        <f>VLOOKUP(A10,Rounds!$A$2:$J$201,6,0)</f>
        <v>0</v>
      </c>
      <c r="K10">
        <f>VLOOKUP(A10,Rounds!$A$2:$J$201,7,0)</f>
        <v>0</v>
      </c>
      <c r="L10">
        <f>VLOOKUP(A10,Rounds!$A$2:$J$201,8,0)</f>
        <v>2</v>
      </c>
      <c r="M10">
        <v>0</v>
      </c>
      <c r="N10">
        <v>0</v>
      </c>
      <c r="O10">
        <v>0</v>
      </c>
    </row>
    <row r="11" spans="1:15">
      <c r="A11" t="str">
        <f t="shared" si="0"/>
        <v>Atletico-MG2017</v>
      </c>
      <c r="B11">
        <v>2017</v>
      </c>
      <c r="C11" t="s">
        <v>19</v>
      </c>
      <c r="D11">
        <v>10</v>
      </c>
      <c r="E11">
        <v>42</v>
      </c>
      <c r="F11">
        <v>31</v>
      </c>
      <c r="G11">
        <f>VLOOKUP(A11,Rounds!$A$2:$J$201,3,0)</f>
        <v>1</v>
      </c>
      <c r="H11">
        <f>VLOOKUP(A11,Rounds!$A$2:$J$201,4,0)</f>
        <v>2</v>
      </c>
      <c r="I11">
        <f>VLOOKUP(A11,Rounds!$A$2:$J$201,5,0)</f>
        <v>0</v>
      </c>
      <c r="J11">
        <f>VLOOKUP(A11,Rounds!$A$2:$J$201,6,0)</f>
        <v>2</v>
      </c>
      <c r="K11">
        <f>VLOOKUP(A11,Rounds!$A$2:$J$201,7,0)</f>
        <v>2</v>
      </c>
      <c r="L11">
        <f>VLOOKUP(A11,Rounds!$A$2:$J$201,8,0)</f>
        <v>0</v>
      </c>
      <c r="M11">
        <v>0</v>
      </c>
      <c r="N11">
        <v>0</v>
      </c>
      <c r="O11">
        <v>0</v>
      </c>
    </row>
    <row r="12" spans="1:15">
      <c r="A12" t="str">
        <f t="shared" si="0"/>
        <v>São Paulo2017</v>
      </c>
      <c r="B12">
        <v>2017</v>
      </c>
      <c r="C12" t="s">
        <v>20</v>
      </c>
      <c r="D12">
        <v>11</v>
      </c>
      <c r="E12">
        <v>40</v>
      </c>
      <c r="F12">
        <v>31</v>
      </c>
      <c r="G12">
        <f>VLOOKUP(A12,Rounds!$A$2:$J$201,3,0)</f>
        <v>1</v>
      </c>
      <c r="H12">
        <f>VLOOKUP(A12,Rounds!$A$2:$J$201,4,0)</f>
        <v>1</v>
      </c>
      <c r="I12">
        <f>VLOOKUP(A12,Rounds!$A$2:$J$201,5,0)</f>
        <v>2</v>
      </c>
      <c r="J12">
        <f>VLOOKUP(A12,Rounds!$A$2:$J$201,6,0)</f>
        <v>1</v>
      </c>
      <c r="K12">
        <f>VLOOKUP(A12,Rounds!$A$2:$J$201,7,0)</f>
        <v>0</v>
      </c>
      <c r="L12">
        <f>VLOOKUP(A12,Rounds!$A$2:$J$201,8,0)</f>
        <v>2</v>
      </c>
      <c r="M12">
        <v>0</v>
      </c>
      <c r="N12">
        <v>0</v>
      </c>
      <c r="O12">
        <v>0</v>
      </c>
    </row>
    <row r="13" spans="1:15">
      <c r="A13" t="str">
        <f t="shared" si="0"/>
        <v>Chapecoense2017</v>
      </c>
      <c r="B13">
        <v>2017</v>
      </c>
      <c r="C13" t="s">
        <v>21</v>
      </c>
      <c r="D13">
        <v>12</v>
      </c>
      <c r="E13">
        <v>39</v>
      </c>
      <c r="F13">
        <v>31</v>
      </c>
      <c r="G13">
        <f>VLOOKUP(A13,Rounds!$A$2:$J$201,3,0)</f>
        <v>1</v>
      </c>
      <c r="H13">
        <f>VLOOKUP(A13,Rounds!$A$2:$J$201,4,0)</f>
        <v>0</v>
      </c>
      <c r="I13">
        <f>VLOOKUP(A13,Rounds!$A$2:$J$201,5,0)</f>
        <v>0</v>
      </c>
      <c r="J13">
        <f>VLOOKUP(A13,Rounds!$A$2:$J$201,6,0)</f>
        <v>2</v>
      </c>
      <c r="K13">
        <f>VLOOKUP(A13,Rounds!$A$2:$J$201,7,0)</f>
        <v>3</v>
      </c>
      <c r="L13">
        <f>VLOOKUP(A13,Rounds!$A$2:$J$201,8,0)</f>
        <v>1</v>
      </c>
      <c r="M13">
        <v>0</v>
      </c>
      <c r="N13">
        <v>0</v>
      </c>
      <c r="O13">
        <v>0</v>
      </c>
    </row>
    <row r="14" spans="1:15">
      <c r="A14" t="str">
        <f t="shared" si="0"/>
        <v>Bahia2017</v>
      </c>
      <c r="B14">
        <v>2017</v>
      </c>
      <c r="C14" t="s">
        <v>22</v>
      </c>
      <c r="D14">
        <v>13</v>
      </c>
      <c r="E14">
        <v>39</v>
      </c>
      <c r="F14">
        <v>31</v>
      </c>
      <c r="G14">
        <f>VLOOKUP(A14,Rounds!$A$2:$J$201,3,0)</f>
        <v>1</v>
      </c>
      <c r="H14">
        <f>VLOOKUP(A14,Rounds!$A$2:$J$201,4,0)</f>
        <v>0</v>
      </c>
      <c r="I14">
        <f>VLOOKUP(A14,Rounds!$A$2:$J$201,5,0)</f>
        <v>2</v>
      </c>
      <c r="J14">
        <f>VLOOKUP(A14,Rounds!$A$2:$J$201,6,0)</f>
        <v>1</v>
      </c>
      <c r="K14">
        <f>VLOOKUP(A14,Rounds!$A$2:$J$201,7,0)</f>
        <v>1</v>
      </c>
      <c r="L14">
        <f>VLOOKUP(A14,Rounds!$A$2:$J$201,8,0)</f>
        <v>2</v>
      </c>
      <c r="M14">
        <v>0</v>
      </c>
      <c r="N14">
        <v>0</v>
      </c>
      <c r="O14">
        <v>0</v>
      </c>
    </row>
    <row r="15" spans="1:15">
      <c r="A15" t="str">
        <f t="shared" si="0"/>
        <v>Fluminense2017</v>
      </c>
      <c r="B15">
        <v>2017</v>
      </c>
      <c r="C15" t="s">
        <v>23</v>
      </c>
      <c r="D15">
        <v>14</v>
      </c>
      <c r="E15">
        <v>39</v>
      </c>
      <c r="F15">
        <v>31</v>
      </c>
      <c r="G15">
        <f>VLOOKUP(A15,Rounds!$A$2:$J$201,3,0)</f>
        <v>0</v>
      </c>
      <c r="H15">
        <f>VLOOKUP(A15,Rounds!$A$2:$J$201,4,0)</f>
        <v>3</v>
      </c>
      <c r="I15">
        <f>VLOOKUP(A15,Rounds!$A$2:$J$201,5,0)</f>
        <v>0</v>
      </c>
      <c r="J15">
        <f>VLOOKUP(A15,Rounds!$A$2:$J$201,6,0)</f>
        <v>0</v>
      </c>
      <c r="K15">
        <f>VLOOKUP(A15,Rounds!$A$2:$J$201,7,0)</f>
        <v>3</v>
      </c>
      <c r="L15">
        <f>VLOOKUP(A15,Rounds!$A$2:$J$201,8,0)</f>
        <v>1</v>
      </c>
      <c r="M15">
        <v>0</v>
      </c>
      <c r="N15">
        <v>0</v>
      </c>
      <c r="O15">
        <v>0</v>
      </c>
    </row>
    <row r="16" spans="1:15">
      <c r="A16" t="str">
        <f t="shared" si="0"/>
        <v>Sport2017</v>
      </c>
      <c r="B16">
        <v>2017</v>
      </c>
      <c r="C16" t="s">
        <v>24</v>
      </c>
      <c r="D16">
        <v>15</v>
      </c>
      <c r="E16">
        <v>35</v>
      </c>
      <c r="F16">
        <v>31</v>
      </c>
      <c r="G16">
        <f>VLOOKUP(A16,Rounds!$A$2:$J$201,3,0)</f>
        <v>2</v>
      </c>
      <c r="H16">
        <f>VLOOKUP(A16,Rounds!$A$2:$J$201,4,0)</f>
        <v>1</v>
      </c>
      <c r="I16">
        <f>VLOOKUP(A16,Rounds!$A$2:$J$201,5,0)</f>
        <v>1</v>
      </c>
      <c r="J16">
        <f>VLOOKUP(A16,Rounds!$A$2:$J$201,6,0)</f>
        <v>2</v>
      </c>
      <c r="K16">
        <f>VLOOKUP(A16,Rounds!$A$2:$J$201,7,0)</f>
        <v>0</v>
      </c>
      <c r="L16">
        <f>VLOOKUP(A16,Rounds!$A$2:$J$201,8,0)</f>
        <v>1</v>
      </c>
      <c r="M16">
        <v>0</v>
      </c>
      <c r="N16">
        <v>0</v>
      </c>
      <c r="O16">
        <v>0</v>
      </c>
    </row>
    <row r="17" spans="1:15">
      <c r="A17" t="str">
        <f t="shared" si="0"/>
        <v>Coritiba2017</v>
      </c>
      <c r="B17">
        <v>2017</v>
      </c>
      <c r="C17" t="s">
        <v>25</v>
      </c>
      <c r="D17">
        <v>16</v>
      </c>
      <c r="E17">
        <v>35</v>
      </c>
      <c r="F17">
        <v>31</v>
      </c>
      <c r="G17">
        <f>VLOOKUP(A17,Rounds!$A$2:$J$201,3,0)</f>
        <v>0</v>
      </c>
      <c r="H17">
        <f>VLOOKUP(A17,Rounds!$A$2:$J$201,4,0)</f>
        <v>0</v>
      </c>
      <c r="I17">
        <f>VLOOKUP(A17,Rounds!$A$2:$J$201,5,0)</f>
        <v>2</v>
      </c>
      <c r="J17">
        <f>VLOOKUP(A17,Rounds!$A$2:$J$201,6,0)</f>
        <v>3</v>
      </c>
      <c r="K17">
        <f>VLOOKUP(A17,Rounds!$A$2:$J$201,7,0)</f>
        <v>2</v>
      </c>
      <c r="L17">
        <f>VLOOKUP(A17,Rounds!$A$2:$J$201,8,0)</f>
        <v>0</v>
      </c>
      <c r="M17">
        <v>0</v>
      </c>
      <c r="N17">
        <v>0</v>
      </c>
      <c r="O17">
        <v>1</v>
      </c>
    </row>
    <row r="18" spans="1:15">
      <c r="A18" t="str">
        <f t="shared" si="0"/>
        <v>Ponte Preta2017</v>
      </c>
      <c r="B18">
        <v>2017</v>
      </c>
      <c r="C18" t="s">
        <v>26</v>
      </c>
      <c r="D18">
        <v>17</v>
      </c>
      <c r="E18">
        <v>35</v>
      </c>
      <c r="F18">
        <v>31</v>
      </c>
      <c r="G18">
        <f>VLOOKUP(A18,Rounds!$A$2:$J$201,3,0)</f>
        <v>1</v>
      </c>
      <c r="H18">
        <f>VLOOKUP(A18,Rounds!$A$2:$J$201,4,0)</f>
        <v>0</v>
      </c>
      <c r="I18">
        <f>VLOOKUP(A18,Rounds!$A$2:$J$201,5,0)</f>
        <v>1</v>
      </c>
      <c r="J18">
        <f>VLOOKUP(A18,Rounds!$A$2:$J$201,6,0)</f>
        <v>3</v>
      </c>
      <c r="K18">
        <f>VLOOKUP(A18,Rounds!$A$2:$J$201,7,0)</f>
        <v>1</v>
      </c>
      <c r="L18">
        <f>VLOOKUP(A18,Rounds!$A$2:$J$201,8,0)</f>
        <v>1</v>
      </c>
      <c r="M18">
        <v>0</v>
      </c>
      <c r="N18">
        <v>0</v>
      </c>
      <c r="O18">
        <v>1</v>
      </c>
    </row>
    <row r="19" spans="1:15">
      <c r="A19" t="str">
        <f t="shared" si="0"/>
        <v>Avai2017</v>
      </c>
      <c r="B19">
        <v>2017</v>
      </c>
      <c r="C19" t="s">
        <v>27</v>
      </c>
      <c r="D19">
        <v>18</v>
      </c>
      <c r="E19">
        <v>35</v>
      </c>
      <c r="F19">
        <v>31</v>
      </c>
      <c r="G19">
        <f>VLOOKUP(A19,Rounds!$A$2:$J$201,3,0)</f>
        <v>1</v>
      </c>
      <c r="H19">
        <f>VLOOKUP(A19,Rounds!$A$2:$J$201,4,0)</f>
        <v>3</v>
      </c>
      <c r="I19">
        <f>VLOOKUP(A19,Rounds!$A$2:$J$201,5,0)</f>
        <v>2</v>
      </c>
      <c r="J19">
        <f>VLOOKUP(A19,Rounds!$A$2:$J$201,6,0)</f>
        <v>0</v>
      </c>
      <c r="K19">
        <f>VLOOKUP(A19,Rounds!$A$2:$J$201,7,0)</f>
        <v>0</v>
      </c>
      <c r="L19">
        <f>VLOOKUP(A19,Rounds!$A$2:$J$201,8,0)</f>
        <v>1</v>
      </c>
      <c r="M19">
        <v>0</v>
      </c>
      <c r="N19">
        <v>0</v>
      </c>
      <c r="O19">
        <v>1</v>
      </c>
    </row>
    <row r="20" spans="1:15">
      <c r="A20" t="str">
        <f t="shared" si="0"/>
        <v>Vitoria2017</v>
      </c>
      <c r="B20">
        <v>2017</v>
      </c>
      <c r="C20" t="s">
        <v>28</v>
      </c>
      <c r="D20">
        <v>19</v>
      </c>
      <c r="E20">
        <v>34</v>
      </c>
      <c r="F20">
        <v>31</v>
      </c>
      <c r="G20">
        <f>VLOOKUP(A20,Rounds!$A$2:$J$201,3,0)</f>
        <v>2</v>
      </c>
      <c r="H20">
        <f>VLOOKUP(A20,Rounds!$A$2:$J$201,4,0)</f>
        <v>1</v>
      </c>
      <c r="I20">
        <f>VLOOKUP(A20,Rounds!$A$2:$J$201,5,0)</f>
        <v>1</v>
      </c>
      <c r="J20">
        <f>VLOOKUP(A20,Rounds!$A$2:$J$201,6,0)</f>
        <v>2</v>
      </c>
      <c r="K20">
        <f>VLOOKUP(A20,Rounds!$A$2:$J$201,7,0)</f>
        <v>0</v>
      </c>
      <c r="L20">
        <f>VLOOKUP(A20,Rounds!$A$2:$J$201,8,0)</f>
        <v>1</v>
      </c>
      <c r="M20">
        <v>0</v>
      </c>
      <c r="N20">
        <v>0</v>
      </c>
      <c r="O20">
        <v>0</v>
      </c>
    </row>
    <row r="21" spans="1:15">
      <c r="A21" t="str">
        <f t="shared" si="0"/>
        <v>Atletico-GO2017</v>
      </c>
      <c r="B21">
        <v>2017</v>
      </c>
      <c r="C21" t="s">
        <v>29</v>
      </c>
      <c r="D21">
        <v>20</v>
      </c>
      <c r="E21">
        <v>27</v>
      </c>
      <c r="F21">
        <v>31</v>
      </c>
      <c r="G21">
        <f>VLOOKUP(A21,Rounds!$A$2:$J$201,3,0)</f>
        <v>0</v>
      </c>
      <c r="H21">
        <f>VLOOKUP(A21,Rounds!$A$2:$J$201,4,0)</f>
        <v>2</v>
      </c>
      <c r="I21">
        <f>VLOOKUP(A21,Rounds!$A$2:$J$201,5,0)</f>
        <v>3</v>
      </c>
      <c r="J21">
        <f>VLOOKUP(A21,Rounds!$A$2:$J$201,6,0)</f>
        <v>1</v>
      </c>
      <c r="K21">
        <f>VLOOKUP(A21,Rounds!$A$2:$J$201,7,0)</f>
        <v>1</v>
      </c>
      <c r="L21">
        <f>VLOOKUP(A21,Rounds!$A$2:$J$201,8,0)</f>
        <v>0</v>
      </c>
      <c r="M21">
        <v>0</v>
      </c>
      <c r="N21">
        <v>0</v>
      </c>
      <c r="O21">
        <v>1</v>
      </c>
    </row>
    <row r="22" spans="1:15">
      <c r="A22" t="str">
        <f t="shared" si="0"/>
        <v>Fluminense2012</v>
      </c>
      <c r="B22">
        <v>2012</v>
      </c>
      <c r="C22" t="s">
        <v>23</v>
      </c>
      <c r="D22">
        <v>1</v>
      </c>
      <c r="E22">
        <v>69</v>
      </c>
      <c r="F22">
        <v>31</v>
      </c>
      <c r="G22">
        <f>VLOOKUP(A22,Rounds!$A$2:$J$201,3,0)</f>
        <v>1</v>
      </c>
      <c r="H22">
        <f>VLOOKUP(A22,Rounds!$A$2:$J$201,4,0)</f>
        <v>3</v>
      </c>
      <c r="I22">
        <f>VLOOKUP(A22,Rounds!$A$2:$J$201,5,0)</f>
        <v>1</v>
      </c>
      <c r="J22">
        <f>VLOOKUP(A22,Rounds!$A$2:$J$201,6,0)</f>
        <v>0</v>
      </c>
      <c r="K22">
        <f>VLOOKUP(A22,Rounds!$A$2:$J$201,7,0)</f>
        <v>0</v>
      </c>
      <c r="L22">
        <f>VLOOKUP(A22,Rounds!$A$2:$J$201,8,0)</f>
        <v>2</v>
      </c>
      <c r="M22">
        <v>1</v>
      </c>
      <c r="N22">
        <v>1</v>
      </c>
      <c r="O22">
        <v>0</v>
      </c>
    </row>
    <row r="23" spans="1:15">
      <c r="A23" t="str">
        <f t="shared" si="0"/>
        <v>Atletico-MG2012</v>
      </c>
      <c r="B23">
        <v>2012</v>
      </c>
      <c r="C23" t="s">
        <v>19</v>
      </c>
      <c r="D23">
        <v>2</v>
      </c>
      <c r="E23">
        <v>60</v>
      </c>
      <c r="F23">
        <v>31</v>
      </c>
      <c r="G23">
        <f>VLOOKUP(A23,Rounds!$A$2:$J$201,3,0)</f>
        <v>1</v>
      </c>
      <c r="H23">
        <f>VLOOKUP(A23,Rounds!$A$2:$J$201,4,0)</f>
        <v>1</v>
      </c>
      <c r="I23">
        <f>VLOOKUP(A23,Rounds!$A$2:$J$201,5,0)</f>
        <v>1</v>
      </c>
      <c r="J23">
        <f>VLOOKUP(A23,Rounds!$A$2:$J$201,6,0)</f>
        <v>3</v>
      </c>
      <c r="K23">
        <f>VLOOKUP(A23,Rounds!$A$2:$J$201,7,0)</f>
        <v>1</v>
      </c>
      <c r="L23">
        <f>VLOOKUP(A23,Rounds!$A$2:$J$201,8,0)</f>
        <v>0</v>
      </c>
      <c r="M23">
        <v>0</v>
      </c>
      <c r="N23">
        <v>1</v>
      </c>
      <c r="O23">
        <v>0</v>
      </c>
    </row>
    <row r="24" spans="1:15">
      <c r="A24" t="str">
        <f t="shared" si="0"/>
        <v>Gremio2012</v>
      </c>
      <c r="B24">
        <v>2012</v>
      </c>
      <c r="C24" t="s">
        <v>13</v>
      </c>
      <c r="D24">
        <v>3</v>
      </c>
      <c r="E24">
        <v>58</v>
      </c>
      <c r="F24">
        <v>31</v>
      </c>
      <c r="G24">
        <f>VLOOKUP(A24,Rounds!$A$2:$J$201,3,0)</f>
        <v>2</v>
      </c>
      <c r="H24">
        <f>VLOOKUP(A24,Rounds!$A$2:$J$201,4,0)</f>
        <v>0</v>
      </c>
      <c r="I24">
        <f>VLOOKUP(A24,Rounds!$A$2:$J$201,5,0)</f>
        <v>3</v>
      </c>
      <c r="J24">
        <f>VLOOKUP(A24,Rounds!$A$2:$J$201,6,0)</f>
        <v>1</v>
      </c>
      <c r="K24">
        <f>VLOOKUP(A24,Rounds!$A$2:$J$201,7,0)</f>
        <v>0</v>
      </c>
      <c r="L24">
        <f>VLOOKUP(A24,Rounds!$A$2:$J$201,8,0)</f>
        <v>1</v>
      </c>
      <c r="M24">
        <v>0</v>
      </c>
      <c r="N24">
        <v>1</v>
      </c>
      <c r="O24">
        <v>0</v>
      </c>
    </row>
    <row r="25" spans="1:15">
      <c r="A25" t="str">
        <f t="shared" si="0"/>
        <v>São Paulo2012</v>
      </c>
      <c r="B25">
        <v>2012</v>
      </c>
      <c r="C25" t="s">
        <v>20</v>
      </c>
      <c r="D25">
        <v>4</v>
      </c>
      <c r="E25">
        <v>55</v>
      </c>
      <c r="F25">
        <v>31</v>
      </c>
      <c r="G25">
        <f>VLOOKUP(A25,Rounds!$A$2:$J$201,3,0)</f>
        <v>2</v>
      </c>
      <c r="H25">
        <f>VLOOKUP(A25,Rounds!$A$2:$J$201,4,0)</f>
        <v>1</v>
      </c>
      <c r="I25">
        <f>VLOOKUP(A25,Rounds!$A$2:$J$201,5,0)</f>
        <v>2</v>
      </c>
      <c r="J25">
        <f>VLOOKUP(A25,Rounds!$A$2:$J$201,6,0)</f>
        <v>1</v>
      </c>
      <c r="K25">
        <f>VLOOKUP(A25,Rounds!$A$2:$J$201,7,0)</f>
        <v>0</v>
      </c>
      <c r="L25">
        <f>VLOOKUP(A25,Rounds!$A$2:$J$201,8,0)</f>
        <v>1</v>
      </c>
      <c r="M25">
        <v>0</v>
      </c>
      <c r="N25">
        <v>1</v>
      </c>
      <c r="O25">
        <v>0</v>
      </c>
    </row>
    <row r="26" spans="1:15">
      <c r="A26" t="str">
        <f t="shared" si="0"/>
        <v>Vasco2012</v>
      </c>
      <c r="B26">
        <v>2012</v>
      </c>
      <c r="C26" t="s">
        <v>17</v>
      </c>
      <c r="D26">
        <v>5</v>
      </c>
      <c r="E26">
        <v>50</v>
      </c>
      <c r="F26">
        <v>31</v>
      </c>
      <c r="G26">
        <f>VLOOKUP(A26,Rounds!$A$2:$J$201,3,0)</f>
        <v>2</v>
      </c>
      <c r="H26">
        <f>VLOOKUP(A26,Rounds!$A$2:$J$201,4,0)</f>
        <v>1</v>
      </c>
      <c r="I26">
        <f>VLOOKUP(A26,Rounds!$A$2:$J$201,5,0)</f>
        <v>0</v>
      </c>
      <c r="J26">
        <f>VLOOKUP(A26,Rounds!$A$2:$J$201,6,0)</f>
        <v>1</v>
      </c>
      <c r="K26">
        <f>VLOOKUP(A26,Rounds!$A$2:$J$201,7,0)</f>
        <v>3</v>
      </c>
      <c r="L26">
        <f>VLOOKUP(A26,Rounds!$A$2:$J$201,8,0)</f>
        <v>0</v>
      </c>
      <c r="M26">
        <v>0</v>
      </c>
      <c r="N26">
        <v>1</v>
      </c>
      <c r="O26">
        <v>0</v>
      </c>
    </row>
    <row r="27" spans="1:15">
      <c r="A27" t="str">
        <f t="shared" si="0"/>
        <v>Internacional2012</v>
      </c>
      <c r="B27">
        <v>2012</v>
      </c>
      <c r="C27" t="s">
        <v>30</v>
      </c>
      <c r="D27">
        <v>6</v>
      </c>
      <c r="E27">
        <v>45</v>
      </c>
      <c r="F27">
        <v>31</v>
      </c>
      <c r="G27">
        <f>VLOOKUP(A27,Rounds!$A$2:$J$201,3,0)</f>
        <v>0</v>
      </c>
      <c r="H27">
        <f>VLOOKUP(A27,Rounds!$A$2:$J$201,4,0)</f>
        <v>2</v>
      </c>
      <c r="I27">
        <f>VLOOKUP(A27,Rounds!$A$2:$J$201,5,0)</f>
        <v>2</v>
      </c>
      <c r="J27">
        <f>VLOOKUP(A27,Rounds!$A$2:$J$201,6,0)</f>
        <v>3</v>
      </c>
      <c r="K27">
        <f>VLOOKUP(A27,Rounds!$A$2:$J$201,7,0)</f>
        <v>0</v>
      </c>
      <c r="L27">
        <f>VLOOKUP(A27,Rounds!$A$2:$J$201,8,0)</f>
        <v>0</v>
      </c>
      <c r="M27">
        <v>0</v>
      </c>
      <c r="N27">
        <v>0</v>
      </c>
      <c r="O27">
        <v>0</v>
      </c>
    </row>
    <row r="28" spans="1:15">
      <c r="A28" t="str">
        <f t="shared" si="0"/>
        <v>Botafogo2012</v>
      </c>
      <c r="B28">
        <v>2012</v>
      </c>
      <c r="C28" t="s">
        <v>15</v>
      </c>
      <c r="D28">
        <v>7</v>
      </c>
      <c r="E28">
        <v>44</v>
      </c>
      <c r="F28">
        <v>31</v>
      </c>
      <c r="G28">
        <f>VLOOKUP(A28,Rounds!$A$2:$J$201,3,0)</f>
        <v>1</v>
      </c>
      <c r="H28">
        <f>VLOOKUP(A28,Rounds!$A$2:$J$201,4,0)</f>
        <v>0</v>
      </c>
      <c r="I28">
        <f>VLOOKUP(A28,Rounds!$A$2:$J$201,5,0)</f>
        <v>1</v>
      </c>
      <c r="J28">
        <f>VLOOKUP(A28,Rounds!$A$2:$J$201,6,0)</f>
        <v>0</v>
      </c>
      <c r="K28">
        <f>VLOOKUP(A28,Rounds!$A$2:$J$201,7,0)</f>
        <v>0</v>
      </c>
      <c r="L28">
        <f>VLOOKUP(A28,Rounds!$A$2:$J$201,8,0)</f>
        <v>5</v>
      </c>
      <c r="M28">
        <v>0</v>
      </c>
      <c r="N28">
        <v>0</v>
      </c>
      <c r="O28">
        <v>0</v>
      </c>
    </row>
    <row r="29" spans="1:15">
      <c r="A29" t="str">
        <f t="shared" si="0"/>
        <v>Cruzeiro2012</v>
      </c>
      <c r="B29">
        <v>2012</v>
      </c>
      <c r="C29" t="s">
        <v>14</v>
      </c>
      <c r="D29">
        <v>8</v>
      </c>
      <c r="E29">
        <v>43</v>
      </c>
      <c r="F29">
        <v>31</v>
      </c>
      <c r="G29">
        <f>VLOOKUP(A29,Rounds!$A$2:$J$201,3,0)</f>
        <v>0</v>
      </c>
      <c r="H29">
        <f>VLOOKUP(A29,Rounds!$A$2:$J$201,4,0)</f>
        <v>2</v>
      </c>
      <c r="I29">
        <f>VLOOKUP(A29,Rounds!$A$2:$J$201,5,0)</f>
        <v>3</v>
      </c>
      <c r="J29">
        <f>VLOOKUP(A29,Rounds!$A$2:$J$201,6,0)</f>
        <v>0</v>
      </c>
      <c r="K29">
        <f>VLOOKUP(A29,Rounds!$A$2:$J$201,7,0)</f>
        <v>1</v>
      </c>
      <c r="L29">
        <f>VLOOKUP(A29,Rounds!$A$2:$J$201,8,0)</f>
        <v>1</v>
      </c>
      <c r="M29">
        <v>0</v>
      </c>
      <c r="N29">
        <v>0</v>
      </c>
      <c r="O29">
        <v>0</v>
      </c>
    </row>
    <row r="30" spans="1:15">
      <c r="A30" t="str">
        <f t="shared" si="0"/>
        <v>Corinthians2012</v>
      </c>
      <c r="B30">
        <v>2012</v>
      </c>
      <c r="C30" t="s">
        <v>11</v>
      </c>
      <c r="D30">
        <v>9</v>
      </c>
      <c r="E30">
        <v>43</v>
      </c>
      <c r="F30">
        <v>31</v>
      </c>
      <c r="G30">
        <f>VLOOKUP(A30,Rounds!$A$2:$J$201,3,0)</f>
        <v>0</v>
      </c>
      <c r="H30">
        <f>VLOOKUP(A30,Rounds!$A$2:$J$201,4,0)</f>
        <v>2</v>
      </c>
      <c r="I30">
        <f>VLOOKUP(A30,Rounds!$A$2:$J$201,5,0)</f>
        <v>2</v>
      </c>
      <c r="J30">
        <f>VLOOKUP(A30,Rounds!$A$2:$J$201,6,0)</f>
        <v>0</v>
      </c>
      <c r="K30">
        <f>VLOOKUP(A30,Rounds!$A$2:$J$201,7,0)</f>
        <v>1</v>
      </c>
      <c r="L30">
        <f>VLOOKUP(A30,Rounds!$A$2:$J$201,8,0)</f>
        <v>2</v>
      </c>
      <c r="M30">
        <v>0</v>
      </c>
      <c r="N30">
        <v>1</v>
      </c>
      <c r="O30">
        <v>0</v>
      </c>
    </row>
    <row r="31" spans="1:15">
      <c r="A31" t="str">
        <f t="shared" si="0"/>
        <v>Santos2012</v>
      </c>
      <c r="B31">
        <v>2012</v>
      </c>
      <c r="C31" t="s">
        <v>12</v>
      </c>
      <c r="D31">
        <v>10</v>
      </c>
      <c r="E31">
        <v>42</v>
      </c>
      <c r="F31">
        <v>31</v>
      </c>
      <c r="G31">
        <f>VLOOKUP(A31,Rounds!$A$2:$J$201,3,0)</f>
        <v>0</v>
      </c>
      <c r="H31">
        <f>VLOOKUP(A31,Rounds!$A$2:$J$201,4,0)</f>
        <v>0</v>
      </c>
      <c r="I31">
        <f>VLOOKUP(A31,Rounds!$A$2:$J$201,5,0)</f>
        <v>0</v>
      </c>
      <c r="J31">
        <f>VLOOKUP(A31,Rounds!$A$2:$J$201,6,0)</f>
        <v>4</v>
      </c>
      <c r="K31">
        <f>VLOOKUP(A31,Rounds!$A$2:$J$201,7,0)</f>
        <v>2</v>
      </c>
      <c r="L31">
        <f>VLOOKUP(A31,Rounds!$A$2:$J$201,8,0)</f>
        <v>1</v>
      </c>
      <c r="M31">
        <v>0</v>
      </c>
      <c r="N31">
        <v>0</v>
      </c>
      <c r="O31">
        <v>0</v>
      </c>
    </row>
    <row r="32" spans="1:15">
      <c r="A32" t="str">
        <f t="shared" si="0"/>
        <v>Coritiba2012</v>
      </c>
      <c r="B32">
        <v>2012</v>
      </c>
      <c r="C32" t="s">
        <v>25</v>
      </c>
      <c r="D32">
        <v>11</v>
      </c>
      <c r="E32">
        <v>41</v>
      </c>
      <c r="F32">
        <v>31</v>
      </c>
      <c r="G32">
        <f>VLOOKUP(A32,Rounds!$A$2:$J$201,3,0)</f>
        <v>3</v>
      </c>
      <c r="H32">
        <f>VLOOKUP(A32,Rounds!$A$2:$J$201,4,0)</f>
        <v>1</v>
      </c>
      <c r="I32">
        <f>VLOOKUP(A32,Rounds!$A$2:$J$201,5,0)</f>
        <v>0</v>
      </c>
      <c r="J32">
        <f>VLOOKUP(A32,Rounds!$A$2:$J$201,6,0)</f>
        <v>2</v>
      </c>
      <c r="K32">
        <f>VLOOKUP(A32,Rounds!$A$2:$J$201,7,0)</f>
        <v>1</v>
      </c>
      <c r="L32">
        <f>VLOOKUP(A32,Rounds!$A$2:$J$201,8,0)</f>
        <v>0</v>
      </c>
      <c r="M32">
        <v>0</v>
      </c>
      <c r="N32">
        <v>0</v>
      </c>
      <c r="O32">
        <v>0</v>
      </c>
    </row>
    <row r="33" spans="1:15">
      <c r="A33" t="str">
        <f t="shared" si="0"/>
        <v>Nautico2012</v>
      </c>
      <c r="B33">
        <v>2012</v>
      </c>
      <c r="C33" t="s">
        <v>31</v>
      </c>
      <c r="D33">
        <v>12</v>
      </c>
      <c r="E33">
        <v>40</v>
      </c>
      <c r="F33">
        <v>31</v>
      </c>
      <c r="G33">
        <f>VLOOKUP(A33,Rounds!$A$2:$J$201,3,0)</f>
        <v>2</v>
      </c>
      <c r="H33">
        <f>VLOOKUP(A33,Rounds!$A$2:$J$201,4,0)</f>
        <v>1</v>
      </c>
      <c r="I33">
        <f>VLOOKUP(A33,Rounds!$A$2:$J$201,5,0)</f>
        <v>1</v>
      </c>
      <c r="J33">
        <f>VLOOKUP(A33,Rounds!$A$2:$J$201,6,0)</f>
        <v>0</v>
      </c>
      <c r="K33">
        <f>VLOOKUP(A33,Rounds!$A$2:$J$201,7,0)</f>
        <v>2</v>
      </c>
      <c r="L33">
        <f>VLOOKUP(A33,Rounds!$A$2:$J$201,8,0)</f>
        <v>1</v>
      </c>
      <c r="M33">
        <v>0</v>
      </c>
      <c r="N33">
        <v>0</v>
      </c>
      <c r="O33">
        <v>0</v>
      </c>
    </row>
    <row r="34" spans="1:15">
      <c r="A34" t="str">
        <f t="shared" si="0"/>
        <v>Portuguesa2012</v>
      </c>
      <c r="B34">
        <v>2012</v>
      </c>
      <c r="C34" t="s">
        <v>32</v>
      </c>
      <c r="D34">
        <v>13</v>
      </c>
      <c r="E34">
        <v>38</v>
      </c>
      <c r="F34">
        <v>31</v>
      </c>
      <c r="G34">
        <f>VLOOKUP(A34,Rounds!$A$2:$J$201,3,0)</f>
        <v>1</v>
      </c>
      <c r="H34">
        <f>VLOOKUP(A34,Rounds!$A$2:$J$201,4,0)</f>
        <v>1</v>
      </c>
      <c r="I34">
        <f>VLOOKUP(A34,Rounds!$A$2:$J$201,5,0)</f>
        <v>1</v>
      </c>
      <c r="J34">
        <f>VLOOKUP(A34,Rounds!$A$2:$J$201,6,0)</f>
        <v>2</v>
      </c>
      <c r="K34">
        <f>VLOOKUP(A34,Rounds!$A$2:$J$201,7,0)</f>
        <v>2</v>
      </c>
      <c r="L34">
        <f>VLOOKUP(A34,Rounds!$A$2:$J$201,8,0)</f>
        <v>0</v>
      </c>
      <c r="M34">
        <v>0</v>
      </c>
      <c r="N34">
        <v>0</v>
      </c>
      <c r="O34">
        <v>0</v>
      </c>
    </row>
    <row r="35" spans="1:15">
      <c r="A35" t="str">
        <f t="shared" si="0"/>
        <v>Ponte Preta2012</v>
      </c>
      <c r="B35">
        <v>2012</v>
      </c>
      <c r="C35" t="s">
        <v>26</v>
      </c>
      <c r="D35">
        <v>14</v>
      </c>
      <c r="E35">
        <v>37</v>
      </c>
      <c r="F35">
        <v>31</v>
      </c>
      <c r="G35">
        <f>VLOOKUP(A35,Rounds!$A$2:$J$201,3,0)</f>
        <v>2</v>
      </c>
      <c r="H35">
        <f>VLOOKUP(A35,Rounds!$A$2:$J$201,4,0)</f>
        <v>2</v>
      </c>
      <c r="I35">
        <f>VLOOKUP(A35,Rounds!$A$2:$J$201,5,0)</f>
        <v>1</v>
      </c>
      <c r="J35">
        <f>VLOOKUP(A35,Rounds!$A$2:$J$201,6,0)</f>
        <v>1</v>
      </c>
      <c r="K35">
        <f>VLOOKUP(A35,Rounds!$A$2:$J$201,7,0)</f>
        <v>0</v>
      </c>
      <c r="L35">
        <f>VLOOKUP(A35,Rounds!$A$2:$J$201,8,0)</f>
        <v>1</v>
      </c>
      <c r="M35">
        <v>0</v>
      </c>
      <c r="N35">
        <v>0</v>
      </c>
      <c r="O35">
        <v>0</v>
      </c>
    </row>
    <row r="36" spans="1:15">
      <c r="A36" t="str">
        <f t="shared" si="0"/>
        <v>Flamengo2012</v>
      </c>
      <c r="B36">
        <v>2012</v>
      </c>
      <c r="C36" t="s">
        <v>16</v>
      </c>
      <c r="D36">
        <v>15</v>
      </c>
      <c r="E36">
        <v>37</v>
      </c>
      <c r="F36">
        <v>31</v>
      </c>
      <c r="G36">
        <f>VLOOKUP(A36,Rounds!$A$2:$J$201,3,0)</f>
        <v>1</v>
      </c>
      <c r="H36">
        <f>VLOOKUP(A36,Rounds!$A$2:$J$201,4,0)</f>
        <v>1</v>
      </c>
      <c r="I36">
        <f>VLOOKUP(A36,Rounds!$A$2:$J$201,5,0)</f>
        <v>1</v>
      </c>
      <c r="J36">
        <f>VLOOKUP(A36,Rounds!$A$2:$J$201,6,0)</f>
        <v>1</v>
      </c>
      <c r="K36">
        <f>VLOOKUP(A36,Rounds!$A$2:$J$201,7,0)</f>
        <v>3</v>
      </c>
      <c r="L36">
        <f>VLOOKUP(A36,Rounds!$A$2:$J$201,8,0)</f>
        <v>0</v>
      </c>
      <c r="M36">
        <v>0</v>
      </c>
      <c r="N36">
        <v>0</v>
      </c>
      <c r="O36">
        <v>0</v>
      </c>
    </row>
    <row r="37" spans="1:15">
      <c r="A37" t="str">
        <f t="shared" si="0"/>
        <v>Bahia2012</v>
      </c>
      <c r="B37">
        <v>2012</v>
      </c>
      <c r="C37" t="s">
        <v>22</v>
      </c>
      <c r="D37">
        <v>16</v>
      </c>
      <c r="E37">
        <v>35</v>
      </c>
      <c r="F37">
        <v>31</v>
      </c>
      <c r="G37">
        <f>VLOOKUP(A37,Rounds!$A$2:$J$201,3,0)</f>
        <v>0</v>
      </c>
      <c r="H37">
        <f>VLOOKUP(A37,Rounds!$A$2:$J$201,4,0)</f>
        <v>0</v>
      </c>
      <c r="I37">
        <f>VLOOKUP(A37,Rounds!$A$2:$J$201,5,0)</f>
        <v>2</v>
      </c>
      <c r="J37">
        <f>VLOOKUP(A37,Rounds!$A$2:$J$201,6,0)</f>
        <v>4</v>
      </c>
      <c r="K37">
        <f>VLOOKUP(A37,Rounds!$A$2:$J$201,7,0)</f>
        <v>0</v>
      </c>
      <c r="L37">
        <f>VLOOKUP(A37,Rounds!$A$2:$J$201,8,0)</f>
        <v>1</v>
      </c>
      <c r="M37">
        <v>0</v>
      </c>
      <c r="N37">
        <v>0</v>
      </c>
      <c r="O37">
        <v>0</v>
      </c>
    </row>
    <row r="38" spans="1:15">
      <c r="A38" t="str">
        <f t="shared" si="0"/>
        <v>Sport2012</v>
      </c>
      <c r="B38">
        <v>2012</v>
      </c>
      <c r="C38" t="s">
        <v>24</v>
      </c>
      <c r="D38">
        <v>17</v>
      </c>
      <c r="E38">
        <v>30</v>
      </c>
      <c r="F38">
        <v>31</v>
      </c>
      <c r="G38">
        <f>VLOOKUP(A38,Rounds!$A$2:$J$201,3,0)</f>
        <v>1</v>
      </c>
      <c r="H38">
        <f>VLOOKUP(A38,Rounds!$A$2:$J$201,4,0)</f>
        <v>2</v>
      </c>
      <c r="I38">
        <f>VLOOKUP(A38,Rounds!$A$2:$J$201,5,0)</f>
        <v>1</v>
      </c>
      <c r="J38">
        <f>VLOOKUP(A38,Rounds!$A$2:$J$201,6,0)</f>
        <v>1</v>
      </c>
      <c r="K38">
        <f>VLOOKUP(A38,Rounds!$A$2:$J$201,7,0)</f>
        <v>0</v>
      </c>
      <c r="L38">
        <f>VLOOKUP(A38,Rounds!$A$2:$J$201,8,0)</f>
        <v>2</v>
      </c>
      <c r="M38">
        <v>0</v>
      </c>
      <c r="N38">
        <v>0</v>
      </c>
      <c r="O38">
        <v>1</v>
      </c>
    </row>
    <row r="39" spans="1:15">
      <c r="A39" t="str">
        <f t="shared" si="0"/>
        <v>Palmeiras2012</v>
      </c>
      <c r="B39">
        <v>2012</v>
      </c>
      <c r="C39" t="s">
        <v>34</v>
      </c>
      <c r="D39">
        <v>18</v>
      </c>
      <c r="E39">
        <v>29</v>
      </c>
      <c r="F39">
        <v>31</v>
      </c>
      <c r="G39">
        <f>VLOOKUP(A39,Rounds!$A$2:$J$201,3,0)</f>
        <v>1</v>
      </c>
      <c r="H39">
        <f>VLOOKUP(A39,Rounds!$A$2:$J$201,4,0)</f>
        <v>0</v>
      </c>
      <c r="I39">
        <f>VLOOKUP(A39,Rounds!$A$2:$J$201,5,0)</f>
        <v>3</v>
      </c>
      <c r="J39">
        <f>VLOOKUP(A39,Rounds!$A$2:$J$201,6,0)</f>
        <v>1</v>
      </c>
      <c r="K39">
        <f>VLOOKUP(A39,Rounds!$A$2:$J$201,7,0)</f>
        <v>1</v>
      </c>
      <c r="L39">
        <f>VLOOKUP(A39,Rounds!$A$2:$J$201,8,0)</f>
        <v>1</v>
      </c>
      <c r="M39">
        <v>0</v>
      </c>
      <c r="N39">
        <v>0</v>
      </c>
      <c r="O39">
        <v>1</v>
      </c>
    </row>
    <row r="40" spans="1:15">
      <c r="A40" t="str">
        <f t="shared" si="0"/>
        <v>Figueirense2012</v>
      </c>
      <c r="B40">
        <v>2012</v>
      </c>
      <c r="C40" t="s">
        <v>33</v>
      </c>
      <c r="D40">
        <v>19</v>
      </c>
      <c r="E40">
        <v>28</v>
      </c>
      <c r="F40">
        <v>31</v>
      </c>
      <c r="G40">
        <f>VLOOKUP(A40,Rounds!$A$2:$J$201,3,0)</f>
        <v>1</v>
      </c>
      <c r="H40">
        <f>VLOOKUP(A40,Rounds!$A$2:$J$201,4,0)</f>
        <v>0</v>
      </c>
      <c r="I40">
        <f>VLOOKUP(A40,Rounds!$A$2:$J$201,5,0)</f>
        <v>1</v>
      </c>
      <c r="J40">
        <f>VLOOKUP(A40,Rounds!$A$2:$J$201,6,0)</f>
        <v>2</v>
      </c>
      <c r="K40">
        <f>VLOOKUP(A40,Rounds!$A$2:$J$201,7,0)</f>
        <v>1</v>
      </c>
      <c r="L40">
        <f>VLOOKUP(A40,Rounds!$A$2:$J$201,8,0)</f>
        <v>2</v>
      </c>
      <c r="M40">
        <v>0</v>
      </c>
      <c r="N40">
        <v>0</v>
      </c>
      <c r="O40">
        <v>1</v>
      </c>
    </row>
    <row r="41" spans="1:15">
      <c r="A41" t="str">
        <f t="shared" si="0"/>
        <v>Atletico-GO2012</v>
      </c>
      <c r="B41">
        <v>2012</v>
      </c>
      <c r="C41" t="s">
        <v>29</v>
      </c>
      <c r="D41">
        <v>20</v>
      </c>
      <c r="E41">
        <v>23</v>
      </c>
      <c r="F41">
        <v>31</v>
      </c>
      <c r="G41">
        <f>VLOOKUP(A41,Rounds!$A$2:$J$201,3,0)</f>
        <v>0</v>
      </c>
      <c r="H41">
        <f>VLOOKUP(A41,Rounds!$A$2:$J$201,4,0)</f>
        <v>1</v>
      </c>
      <c r="I41">
        <f>VLOOKUP(A41,Rounds!$A$2:$J$201,5,0)</f>
        <v>3</v>
      </c>
      <c r="J41">
        <f>VLOOKUP(A41,Rounds!$A$2:$J$201,6,0)</f>
        <v>0</v>
      </c>
      <c r="K41">
        <f>VLOOKUP(A41,Rounds!$A$2:$J$201,7,0)</f>
        <v>2</v>
      </c>
      <c r="L41">
        <f>VLOOKUP(A41,Rounds!$A$2:$J$201,8,0)</f>
        <v>1</v>
      </c>
      <c r="M41">
        <v>0</v>
      </c>
      <c r="N41">
        <v>0</v>
      </c>
      <c r="O41">
        <v>1</v>
      </c>
    </row>
    <row r="42" spans="1:15">
      <c r="A42" t="str">
        <f t="shared" si="0"/>
        <v>Palmeiras2016</v>
      </c>
      <c r="B42">
        <v>2016</v>
      </c>
      <c r="C42" t="s">
        <v>34</v>
      </c>
      <c r="D42">
        <v>1</v>
      </c>
      <c r="E42">
        <v>64</v>
      </c>
      <c r="F42">
        <v>31</v>
      </c>
      <c r="G42">
        <f>VLOOKUP(A42,Rounds!$A$2:$J$201,3,0)</f>
        <v>1</v>
      </c>
      <c r="H42">
        <f>VLOOKUP(A42,Rounds!$A$2:$J$201,4,0)</f>
        <v>2</v>
      </c>
      <c r="I42">
        <f>VLOOKUP(A42,Rounds!$A$2:$J$201,5,0)</f>
        <v>2</v>
      </c>
      <c r="J42">
        <f>VLOOKUP(A42,Rounds!$A$2:$J$201,6,0)</f>
        <v>0</v>
      </c>
      <c r="K42">
        <f>VLOOKUP(A42,Rounds!$A$2:$J$201,7,0)</f>
        <v>1</v>
      </c>
      <c r="L42">
        <f>VLOOKUP(A42,Rounds!$A$2:$J$201,8,0)</f>
        <v>1</v>
      </c>
      <c r="M42">
        <v>1</v>
      </c>
      <c r="N42">
        <v>1</v>
      </c>
      <c r="O42">
        <v>0</v>
      </c>
    </row>
    <row r="43" spans="1:15">
      <c r="A43" t="str">
        <f t="shared" si="0"/>
        <v>Flamengo2016</v>
      </c>
      <c r="B43">
        <v>2016</v>
      </c>
      <c r="C43" t="s">
        <v>16</v>
      </c>
      <c r="D43">
        <v>2</v>
      </c>
      <c r="E43">
        <v>60</v>
      </c>
      <c r="F43">
        <v>31</v>
      </c>
      <c r="G43">
        <f>VLOOKUP(A43,Rounds!$A$2:$J$201,3,0)</f>
        <v>2</v>
      </c>
      <c r="H43">
        <f>VLOOKUP(A43,Rounds!$A$2:$J$201,4,0)</f>
        <v>2</v>
      </c>
      <c r="I43">
        <f>VLOOKUP(A43,Rounds!$A$2:$J$201,5,0)</f>
        <v>1</v>
      </c>
      <c r="J43">
        <f>VLOOKUP(A43,Rounds!$A$2:$J$201,6,0)</f>
        <v>0</v>
      </c>
      <c r="K43">
        <f>VLOOKUP(A43,Rounds!$A$2:$J$201,7,0)</f>
        <v>1</v>
      </c>
      <c r="L43">
        <f>VLOOKUP(A43,Rounds!$A$2:$J$201,8,0)</f>
        <v>1</v>
      </c>
      <c r="M43">
        <v>0</v>
      </c>
      <c r="N43">
        <v>1</v>
      </c>
      <c r="O43">
        <v>0</v>
      </c>
    </row>
    <row r="44" spans="1:15">
      <c r="A44" t="str">
        <f t="shared" si="0"/>
        <v>Atletico-MG2016</v>
      </c>
      <c r="B44">
        <v>2016</v>
      </c>
      <c r="C44" t="s">
        <v>19</v>
      </c>
      <c r="D44">
        <v>3</v>
      </c>
      <c r="E44">
        <v>56</v>
      </c>
      <c r="F44">
        <v>31</v>
      </c>
      <c r="G44">
        <f>VLOOKUP(A44,Rounds!$A$2:$J$201,3,0)</f>
        <v>2</v>
      </c>
      <c r="H44">
        <f>VLOOKUP(A44,Rounds!$A$2:$J$201,4,0)</f>
        <v>0</v>
      </c>
      <c r="I44">
        <f>VLOOKUP(A44,Rounds!$A$2:$J$201,5,0)</f>
        <v>1</v>
      </c>
      <c r="J44">
        <f>VLOOKUP(A44,Rounds!$A$2:$J$201,6,0)</f>
        <v>1</v>
      </c>
      <c r="K44">
        <f>VLOOKUP(A44,Rounds!$A$2:$J$201,7,0)</f>
        <v>1</v>
      </c>
      <c r="L44">
        <f>VLOOKUP(A44,Rounds!$A$2:$J$201,8,0)</f>
        <v>2</v>
      </c>
      <c r="M44">
        <v>0</v>
      </c>
      <c r="N44">
        <v>1</v>
      </c>
      <c r="O44">
        <v>0</v>
      </c>
    </row>
    <row r="45" spans="1:15">
      <c r="A45" t="str">
        <f t="shared" si="0"/>
        <v>Santos2016</v>
      </c>
      <c r="B45">
        <v>2016</v>
      </c>
      <c r="C45" t="s">
        <v>12</v>
      </c>
      <c r="D45">
        <v>4</v>
      </c>
      <c r="E45">
        <v>55</v>
      </c>
      <c r="F45">
        <v>31</v>
      </c>
      <c r="G45">
        <f>VLOOKUP(A45,Rounds!$A$2:$J$201,3,0)</f>
        <v>1</v>
      </c>
      <c r="H45">
        <f>VLOOKUP(A45,Rounds!$A$2:$J$201,4,0)</f>
        <v>1</v>
      </c>
      <c r="I45">
        <f>VLOOKUP(A45,Rounds!$A$2:$J$201,5,0)</f>
        <v>0</v>
      </c>
      <c r="J45">
        <f>VLOOKUP(A45,Rounds!$A$2:$J$201,6,0)</f>
        <v>3</v>
      </c>
      <c r="K45">
        <f>VLOOKUP(A45,Rounds!$A$2:$J$201,7,0)</f>
        <v>2</v>
      </c>
      <c r="L45">
        <f>VLOOKUP(A45,Rounds!$A$2:$J$201,8,0)</f>
        <v>0</v>
      </c>
      <c r="M45">
        <v>0</v>
      </c>
      <c r="N45">
        <v>1</v>
      </c>
      <c r="O45">
        <v>0</v>
      </c>
    </row>
    <row r="46" spans="1:15">
      <c r="A46" t="str">
        <f t="shared" si="0"/>
        <v>Botafogo2016</v>
      </c>
      <c r="B46">
        <v>2016</v>
      </c>
      <c r="C46" t="s">
        <v>15</v>
      </c>
      <c r="D46">
        <v>5</v>
      </c>
      <c r="E46">
        <v>50</v>
      </c>
      <c r="F46">
        <v>31</v>
      </c>
      <c r="G46">
        <f>VLOOKUP(A46,Rounds!$A$2:$J$201,3,0)</f>
        <v>0</v>
      </c>
      <c r="H46">
        <f>VLOOKUP(A46,Rounds!$A$2:$J$201,4,0)</f>
        <v>2</v>
      </c>
      <c r="I46">
        <f>VLOOKUP(A46,Rounds!$A$2:$J$201,5,0)</f>
        <v>2</v>
      </c>
      <c r="J46">
        <f>VLOOKUP(A46,Rounds!$A$2:$J$201,6,0)</f>
        <v>1</v>
      </c>
      <c r="K46">
        <f>VLOOKUP(A46,Rounds!$A$2:$J$201,7,0)</f>
        <v>1</v>
      </c>
      <c r="L46">
        <f>VLOOKUP(A46,Rounds!$A$2:$J$201,8,0)</f>
        <v>1</v>
      </c>
      <c r="M46">
        <v>0</v>
      </c>
      <c r="N46">
        <v>1</v>
      </c>
      <c r="O46">
        <v>0</v>
      </c>
    </row>
    <row r="47" spans="1:15">
      <c r="A47" t="str">
        <f t="shared" si="0"/>
        <v>Atletico-PR2016</v>
      </c>
      <c r="B47">
        <v>2016</v>
      </c>
      <c r="C47" t="s">
        <v>18</v>
      </c>
      <c r="D47">
        <v>6</v>
      </c>
      <c r="E47">
        <v>48</v>
      </c>
      <c r="F47">
        <v>31</v>
      </c>
      <c r="G47">
        <f>VLOOKUP(A47,Rounds!$A$2:$J$201,3,0)</f>
        <v>1</v>
      </c>
      <c r="H47">
        <f>VLOOKUP(A47,Rounds!$A$2:$J$201,4,0)</f>
        <v>0</v>
      </c>
      <c r="I47">
        <f>VLOOKUP(A47,Rounds!$A$2:$J$201,5,0)</f>
        <v>2</v>
      </c>
      <c r="J47">
        <f>VLOOKUP(A47,Rounds!$A$2:$J$201,6,0)</f>
        <v>2</v>
      </c>
      <c r="K47">
        <f>VLOOKUP(A47,Rounds!$A$2:$J$201,7,0)</f>
        <v>0</v>
      </c>
      <c r="L47">
        <f>VLOOKUP(A47,Rounds!$A$2:$J$201,8,0)</f>
        <v>2</v>
      </c>
      <c r="M47">
        <v>0</v>
      </c>
      <c r="N47">
        <v>1</v>
      </c>
      <c r="O47">
        <v>0</v>
      </c>
    </row>
    <row r="48" spans="1:15">
      <c r="A48" t="str">
        <f t="shared" si="0"/>
        <v>Corinthians2016</v>
      </c>
      <c r="B48">
        <v>2016</v>
      </c>
      <c r="C48" t="s">
        <v>11</v>
      </c>
      <c r="D48">
        <v>7</v>
      </c>
      <c r="E48">
        <v>48</v>
      </c>
      <c r="F48">
        <v>31</v>
      </c>
      <c r="G48">
        <f>VLOOKUP(A48,Rounds!$A$2:$J$201,3,0)</f>
        <v>1</v>
      </c>
      <c r="H48">
        <f>VLOOKUP(A48,Rounds!$A$2:$J$201,4,0)</f>
        <v>1</v>
      </c>
      <c r="I48">
        <f>VLOOKUP(A48,Rounds!$A$2:$J$201,5,0)</f>
        <v>1</v>
      </c>
      <c r="J48">
        <f>VLOOKUP(A48,Rounds!$A$2:$J$201,6,0)</f>
        <v>2</v>
      </c>
      <c r="K48">
        <f>VLOOKUP(A48,Rounds!$A$2:$J$201,7,0)</f>
        <v>1</v>
      </c>
      <c r="L48">
        <f>VLOOKUP(A48,Rounds!$A$2:$J$201,8,0)</f>
        <v>1</v>
      </c>
      <c r="M48">
        <v>0</v>
      </c>
      <c r="N48">
        <v>0</v>
      </c>
      <c r="O48">
        <v>0</v>
      </c>
    </row>
    <row r="49" spans="1:15">
      <c r="A49" t="str">
        <f t="shared" si="0"/>
        <v>Gremio2016</v>
      </c>
      <c r="B49">
        <v>2016</v>
      </c>
      <c r="C49" t="s">
        <v>13</v>
      </c>
      <c r="D49">
        <v>8</v>
      </c>
      <c r="E49">
        <v>47</v>
      </c>
      <c r="F49">
        <v>31</v>
      </c>
      <c r="G49">
        <f>VLOOKUP(A49,Rounds!$A$2:$J$201,3,0)</f>
        <v>1</v>
      </c>
      <c r="H49">
        <f>VLOOKUP(A49,Rounds!$A$2:$J$201,4,0)</f>
        <v>0</v>
      </c>
      <c r="I49">
        <f>VLOOKUP(A49,Rounds!$A$2:$J$201,5,0)</f>
        <v>1</v>
      </c>
      <c r="J49">
        <f>VLOOKUP(A49,Rounds!$A$2:$J$201,6,0)</f>
        <v>1</v>
      </c>
      <c r="K49">
        <f>VLOOKUP(A49,Rounds!$A$2:$J$201,7,0)</f>
        <v>2</v>
      </c>
      <c r="L49">
        <f>VLOOKUP(A49,Rounds!$A$2:$J$201,8,0)</f>
        <v>2</v>
      </c>
      <c r="M49">
        <v>0</v>
      </c>
      <c r="N49">
        <v>0</v>
      </c>
      <c r="O49">
        <v>0</v>
      </c>
    </row>
    <row r="50" spans="1:15">
      <c r="A50" t="str">
        <f t="shared" si="0"/>
        <v>Fluminense2016</v>
      </c>
      <c r="B50">
        <v>2016</v>
      </c>
      <c r="C50" t="s">
        <v>23</v>
      </c>
      <c r="D50">
        <v>9</v>
      </c>
      <c r="E50">
        <v>46</v>
      </c>
      <c r="F50">
        <v>31</v>
      </c>
      <c r="G50">
        <f>VLOOKUP(A50,Rounds!$A$2:$J$201,3,0)</f>
        <v>1</v>
      </c>
      <c r="H50">
        <f>VLOOKUP(A50,Rounds!$A$2:$J$201,4,0)</f>
        <v>0</v>
      </c>
      <c r="I50">
        <f>VLOOKUP(A50,Rounds!$A$2:$J$201,5,0)</f>
        <v>0</v>
      </c>
      <c r="J50">
        <f>VLOOKUP(A50,Rounds!$A$2:$J$201,6,0)</f>
        <v>2</v>
      </c>
      <c r="K50">
        <f>VLOOKUP(A50,Rounds!$A$2:$J$201,7,0)</f>
        <v>2</v>
      </c>
      <c r="L50">
        <f>VLOOKUP(A50,Rounds!$A$2:$J$201,8,0)</f>
        <v>2</v>
      </c>
      <c r="M50">
        <v>0</v>
      </c>
      <c r="N50">
        <v>0</v>
      </c>
      <c r="O50">
        <v>0</v>
      </c>
    </row>
    <row r="51" spans="1:15">
      <c r="A51" t="str">
        <f t="shared" si="0"/>
        <v>Ponte Preta2016</v>
      </c>
      <c r="B51">
        <v>2016</v>
      </c>
      <c r="C51" t="s">
        <v>26</v>
      </c>
      <c r="D51">
        <v>10</v>
      </c>
      <c r="E51">
        <v>45</v>
      </c>
      <c r="F51">
        <v>31</v>
      </c>
      <c r="G51">
        <f>VLOOKUP(A51,Rounds!$A$2:$J$201,3,0)</f>
        <v>1</v>
      </c>
      <c r="H51">
        <f>VLOOKUP(A51,Rounds!$A$2:$J$201,4,0)</f>
        <v>1</v>
      </c>
      <c r="I51">
        <f>VLOOKUP(A51,Rounds!$A$2:$J$201,5,0)</f>
        <v>1</v>
      </c>
      <c r="J51">
        <f>VLOOKUP(A51,Rounds!$A$2:$J$201,6,0)</f>
        <v>2</v>
      </c>
      <c r="K51">
        <f>VLOOKUP(A51,Rounds!$A$2:$J$201,7,0)</f>
        <v>1</v>
      </c>
      <c r="L51">
        <f>VLOOKUP(A51,Rounds!$A$2:$J$201,8,0)</f>
        <v>1</v>
      </c>
      <c r="M51">
        <v>0</v>
      </c>
      <c r="N51">
        <v>0</v>
      </c>
      <c r="O51">
        <v>0</v>
      </c>
    </row>
    <row r="52" spans="1:15">
      <c r="A52" t="str">
        <f t="shared" si="0"/>
        <v>Chapecoense2016</v>
      </c>
      <c r="B52">
        <v>2016</v>
      </c>
      <c r="C52" t="s">
        <v>21</v>
      </c>
      <c r="D52">
        <v>11</v>
      </c>
      <c r="E52">
        <v>42</v>
      </c>
      <c r="F52">
        <v>31</v>
      </c>
      <c r="G52">
        <f>VLOOKUP(A52,Rounds!$A$2:$J$201,3,0)</f>
        <v>2</v>
      </c>
      <c r="H52">
        <f>VLOOKUP(A52,Rounds!$A$2:$J$201,4,0)</f>
        <v>2</v>
      </c>
      <c r="I52">
        <f>VLOOKUP(A52,Rounds!$A$2:$J$201,5,0)</f>
        <v>1</v>
      </c>
      <c r="J52">
        <f>VLOOKUP(A52,Rounds!$A$2:$J$201,6,0)</f>
        <v>1</v>
      </c>
      <c r="K52">
        <f>VLOOKUP(A52,Rounds!$A$2:$J$201,7,0)</f>
        <v>1</v>
      </c>
      <c r="L52">
        <f>VLOOKUP(A52,Rounds!$A$2:$J$201,8,0)</f>
        <v>0</v>
      </c>
      <c r="M52">
        <v>0</v>
      </c>
      <c r="N52">
        <v>0</v>
      </c>
      <c r="O52">
        <v>0</v>
      </c>
    </row>
    <row r="53" spans="1:15">
      <c r="A53" t="str">
        <f t="shared" si="0"/>
        <v>São Paulo2016</v>
      </c>
      <c r="B53">
        <v>2016</v>
      </c>
      <c r="C53" t="s">
        <v>20</v>
      </c>
      <c r="D53">
        <v>12</v>
      </c>
      <c r="E53">
        <v>39</v>
      </c>
      <c r="F53">
        <v>31</v>
      </c>
      <c r="G53">
        <f>VLOOKUP(A53,Rounds!$A$2:$J$201,3,0)</f>
        <v>0</v>
      </c>
      <c r="H53">
        <f>VLOOKUP(A53,Rounds!$A$2:$J$201,4,0)</f>
        <v>1</v>
      </c>
      <c r="I53">
        <f>VLOOKUP(A53,Rounds!$A$2:$J$201,5,0)</f>
        <v>3</v>
      </c>
      <c r="J53">
        <f>VLOOKUP(A53,Rounds!$A$2:$J$201,6,0)</f>
        <v>1</v>
      </c>
      <c r="K53">
        <f>VLOOKUP(A53,Rounds!$A$2:$J$201,7,0)</f>
        <v>1</v>
      </c>
      <c r="L53">
        <f>VLOOKUP(A53,Rounds!$A$2:$J$201,8,0)</f>
        <v>1</v>
      </c>
      <c r="M53">
        <v>0</v>
      </c>
      <c r="N53">
        <v>0</v>
      </c>
      <c r="O53">
        <v>0</v>
      </c>
    </row>
    <row r="54" spans="1:15">
      <c r="A54" t="str">
        <f t="shared" si="0"/>
        <v>Cruzeiro2016</v>
      </c>
      <c r="B54">
        <v>2016</v>
      </c>
      <c r="C54" t="s">
        <v>14</v>
      </c>
      <c r="D54">
        <v>13</v>
      </c>
      <c r="E54">
        <v>38</v>
      </c>
      <c r="F54">
        <v>31</v>
      </c>
      <c r="G54">
        <f>VLOOKUP(A54,Rounds!$A$2:$J$201,3,0)</f>
        <v>1</v>
      </c>
      <c r="H54">
        <f>VLOOKUP(A54,Rounds!$A$2:$J$201,4,0)</f>
        <v>1</v>
      </c>
      <c r="I54">
        <f>VLOOKUP(A54,Rounds!$A$2:$J$201,5,0)</f>
        <v>2</v>
      </c>
      <c r="J54">
        <f>VLOOKUP(A54,Rounds!$A$2:$J$201,6,0)</f>
        <v>1</v>
      </c>
      <c r="K54">
        <f>VLOOKUP(A54,Rounds!$A$2:$J$201,7,0)</f>
        <v>0</v>
      </c>
      <c r="L54">
        <f>VLOOKUP(A54,Rounds!$A$2:$J$201,8,0)</f>
        <v>2</v>
      </c>
      <c r="M54">
        <v>0</v>
      </c>
      <c r="N54">
        <v>0</v>
      </c>
      <c r="O54">
        <v>0</v>
      </c>
    </row>
    <row r="55" spans="1:15">
      <c r="A55" t="str">
        <f t="shared" si="0"/>
        <v>Sport2016</v>
      </c>
      <c r="B55">
        <v>2016</v>
      </c>
      <c r="C55" t="s">
        <v>24</v>
      </c>
      <c r="D55">
        <v>14</v>
      </c>
      <c r="E55">
        <v>37</v>
      </c>
      <c r="F55">
        <v>31</v>
      </c>
      <c r="G55">
        <f>VLOOKUP(A55,Rounds!$A$2:$J$201,3,0)</f>
        <v>0</v>
      </c>
      <c r="H55">
        <f>VLOOKUP(A55,Rounds!$A$2:$J$201,4,0)</f>
        <v>2</v>
      </c>
      <c r="I55">
        <f>VLOOKUP(A55,Rounds!$A$2:$J$201,5,0)</f>
        <v>2</v>
      </c>
      <c r="J55">
        <f>VLOOKUP(A55,Rounds!$A$2:$J$201,6,0)</f>
        <v>1</v>
      </c>
      <c r="K55">
        <f>VLOOKUP(A55,Rounds!$A$2:$J$201,7,0)</f>
        <v>1</v>
      </c>
      <c r="L55">
        <f>VLOOKUP(A55,Rounds!$A$2:$J$201,8,0)</f>
        <v>1</v>
      </c>
      <c r="M55">
        <v>0</v>
      </c>
      <c r="N55">
        <v>0</v>
      </c>
      <c r="O55">
        <v>0</v>
      </c>
    </row>
    <row r="56" spans="1:15">
      <c r="A56" t="str">
        <f t="shared" si="0"/>
        <v>Coritiba2016</v>
      </c>
      <c r="B56">
        <v>2016</v>
      </c>
      <c r="C56" t="s">
        <v>25</v>
      </c>
      <c r="D56">
        <v>15</v>
      </c>
      <c r="E56">
        <v>37</v>
      </c>
      <c r="F56">
        <v>31</v>
      </c>
      <c r="G56">
        <f>VLOOKUP(A56,Rounds!$A$2:$J$201,3,0)</f>
        <v>1</v>
      </c>
      <c r="H56">
        <f>VLOOKUP(A56,Rounds!$A$2:$J$201,4,0)</f>
        <v>2</v>
      </c>
      <c r="I56">
        <f>VLOOKUP(A56,Rounds!$A$2:$J$201,5,0)</f>
        <v>1</v>
      </c>
      <c r="J56">
        <f>VLOOKUP(A56,Rounds!$A$2:$J$201,6,0)</f>
        <v>1</v>
      </c>
      <c r="K56">
        <f>VLOOKUP(A56,Rounds!$A$2:$J$201,7,0)</f>
        <v>2</v>
      </c>
      <c r="L56">
        <f>VLOOKUP(A56,Rounds!$A$2:$J$201,8,0)</f>
        <v>0</v>
      </c>
      <c r="M56">
        <v>0</v>
      </c>
      <c r="N56">
        <v>0</v>
      </c>
      <c r="O56">
        <v>0</v>
      </c>
    </row>
    <row r="57" spans="1:15">
      <c r="A57" t="str">
        <f t="shared" si="0"/>
        <v>Internacional2016</v>
      </c>
      <c r="B57">
        <v>2016</v>
      </c>
      <c r="C57" t="s">
        <v>30</v>
      </c>
      <c r="D57">
        <v>16</v>
      </c>
      <c r="E57">
        <v>36</v>
      </c>
      <c r="F57">
        <v>31</v>
      </c>
      <c r="G57">
        <f>VLOOKUP(A57,Rounds!$A$2:$J$201,3,0)</f>
        <v>0</v>
      </c>
      <c r="H57">
        <f>VLOOKUP(A57,Rounds!$A$2:$J$201,4,0)</f>
        <v>1</v>
      </c>
      <c r="I57">
        <f>VLOOKUP(A57,Rounds!$A$2:$J$201,5,0)</f>
        <v>2</v>
      </c>
      <c r="J57">
        <f>VLOOKUP(A57,Rounds!$A$2:$J$201,6,0)</f>
        <v>3</v>
      </c>
      <c r="K57">
        <f>VLOOKUP(A57,Rounds!$A$2:$J$201,7,0)</f>
        <v>1</v>
      </c>
      <c r="L57">
        <f>VLOOKUP(A57,Rounds!$A$2:$J$201,8,0)</f>
        <v>0</v>
      </c>
      <c r="M57">
        <v>0</v>
      </c>
      <c r="N57">
        <v>0</v>
      </c>
      <c r="O57">
        <v>1</v>
      </c>
    </row>
    <row r="58" spans="1:15">
      <c r="A58" t="str">
        <f t="shared" si="0"/>
        <v>Vitoria2016</v>
      </c>
      <c r="B58">
        <v>2016</v>
      </c>
      <c r="C58" t="s">
        <v>28</v>
      </c>
      <c r="D58">
        <v>17</v>
      </c>
      <c r="E58">
        <v>35</v>
      </c>
      <c r="F58">
        <v>31</v>
      </c>
      <c r="G58">
        <f>VLOOKUP(A58,Rounds!$A$2:$J$201,3,0)</f>
        <v>2</v>
      </c>
      <c r="H58">
        <f>VLOOKUP(A58,Rounds!$A$2:$J$201,4,0)</f>
        <v>1</v>
      </c>
      <c r="I58">
        <f>VLOOKUP(A58,Rounds!$A$2:$J$201,5,0)</f>
        <v>1</v>
      </c>
      <c r="J58">
        <f>VLOOKUP(A58,Rounds!$A$2:$J$201,6,0)</f>
        <v>1</v>
      </c>
      <c r="K58">
        <f>VLOOKUP(A58,Rounds!$A$2:$J$201,7,0)</f>
        <v>1</v>
      </c>
      <c r="L58">
        <f>VLOOKUP(A58,Rounds!$A$2:$J$201,8,0)</f>
        <v>1</v>
      </c>
      <c r="M58">
        <v>0</v>
      </c>
      <c r="N58">
        <v>0</v>
      </c>
      <c r="O58">
        <v>0</v>
      </c>
    </row>
    <row r="59" spans="1:15">
      <c r="A59" t="str">
        <f t="shared" si="0"/>
        <v>Figueirense2016</v>
      </c>
      <c r="B59">
        <v>2016</v>
      </c>
      <c r="C59" t="s">
        <v>33</v>
      </c>
      <c r="D59">
        <v>18</v>
      </c>
      <c r="E59">
        <v>32</v>
      </c>
      <c r="F59">
        <v>31</v>
      </c>
      <c r="G59">
        <f>VLOOKUP(A59,Rounds!$A$2:$J$201,3,0)</f>
        <v>0</v>
      </c>
      <c r="H59">
        <f>VLOOKUP(A59,Rounds!$A$2:$J$201,4,0)</f>
        <v>1</v>
      </c>
      <c r="I59">
        <f>VLOOKUP(A59,Rounds!$A$2:$J$201,5,0)</f>
        <v>3</v>
      </c>
      <c r="J59">
        <f>VLOOKUP(A59,Rounds!$A$2:$J$201,6,0)</f>
        <v>2</v>
      </c>
      <c r="K59">
        <f>VLOOKUP(A59,Rounds!$A$2:$J$201,7,0)</f>
        <v>0</v>
      </c>
      <c r="L59">
        <f>VLOOKUP(A59,Rounds!$A$2:$J$201,8,0)</f>
        <v>1</v>
      </c>
      <c r="M59">
        <v>0</v>
      </c>
      <c r="N59">
        <v>0</v>
      </c>
      <c r="O59">
        <v>1</v>
      </c>
    </row>
    <row r="60" spans="1:15">
      <c r="A60" t="str">
        <f t="shared" si="0"/>
        <v>Santa Cruz2016</v>
      </c>
      <c r="B60">
        <v>2016</v>
      </c>
      <c r="C60" t="s">
        <v>35</v>
      </c>
      <c r="D60">
        <v>19</v>
      </c>
      <c r="E60">
        <v>23</v>
      </c>
      <c r="F60">
        <v>31</v>
      </c>
      <c r="G60">
        <f>VLOOKUP(A60,Rounds!$A$2:$J$201,3,0)</f>
        <v>2</v>
      </c>
      <c r="H60">
        <f>VLOOKUP(A60,Rounds!$A$2:$J$201,4,0)</f>
        <v>0</v>
      </c>
      <c r="I60">
        <f>VLOOKUP(A60,Rounds!$A$2:$J$201,5,0)</f>
        <v>1</v>
      </c>
      <c r="J60">
        <f>VLOOKUP(A60,Rounds!$A$2:$J$201,6,0)</f>
        <v>1</v>
      </c>
      <c r="K60">
        <f>VLOOKUP(A60,Rounds!$A$2:$J$201,7,0)</f>
        <v>1</v>
      </c>
      <c r="L60">
        <f>VLOOKUP(A60,Rounds!$A$2:$J$201,8,0)</f>
        <v>2</v>
      </c>
      <c r="M60">
        <v>0</v>
      </c>
      <c r="N60">
        <v>0</v>
      </c>
      <c r="O60">
        <v>1</v>
      </c>
    </row>
    <row r="61" spans="1:15">
      <c r="A61" t="str">
        <f t="shared" si="0"/>
        <v>America-MG2016</v>
      </c>
      <c r="B61">
        <v>2016</v>
      </c>
      <c r="C61" t="s">
        <v>36</v>
      </c>
      <c r="D61">
        <v>20</v>
      </c>
      <c r="E61">
        <v>21</v>
      </c>
      <c r="F61">
        <v>31</v>
      </c>
      <c r="G61">
        <f>VLOOKUP(A61,Rounds!$A$2:$J$201,3,0)</f>
        <v>2</v>
      </c>
      <c r="H61">
        <f>VLOOKUP(A61,Rounds!$A$2:$J$201,4,0)</f>
        <v>1</v>
      </c>
      <c r="I61">
        <f>VLOOKUP(A61,Rounds!$A$2:$J$201,5,0)</f>
        <v>2</v>
      </c>
      <c r="J61">
        <f>VLOOKUP(A61,Rounds!$A$2:$J$201,6,0)</f>
        <v>1</v>
      </c>
      <c r="K61">
        <f>VLOOKUP(A61,Rounds!$A$2:$J$201,7,0)</f>
        <v>0</v>
      </c>
      <c r="L61">
        <f>VLOOKUP(A61,Rounds!$A$2:$J$201,8,0)</f>
        <v>1</v>
      </c>
      <c r="M61">
        <v>0</v>
      </c>
      <c r="N61">
        <v>0</v>
      </c>
      <c r="O61">
        <v>1</v>
      </c>
    </row>
    <row r="62" spans="1:15">
      <c r="A62" t="str">
        <f t="shared" si="0"/>
        <v>Corinthians2015</v>
      </c>
      <c r="B62">
        <v>2015</v>
      </c>
      <c r="C62" t="s">
        <v>11</v>
      </c>
      <c r="D62">
        <v>1</v>
      </c>
      <c r="E62">
        <v>67</v>
      </c>
      <c r="F62">
        <v>31</v>
      </c>
      <c r="G62">
        <f>VLOOKUP(A62,Rounds!$A$2:$J$201,3,0)</f>
        <v>1</v>
      </c>
      <c r="H62">
        <f>VLOOKUP(A62,Rounds!$A$2:$J$201,4,0)</f>
        <v>1</v>
      </c>
      <c r="I62">
        <f>VLOOKUP(A62,Rounds!$A$2:$J$201,5,0)</f>
        <v>1</v>
      </c>
      <c r="J62">
        <f>VLOOKUP(A62,Rounds!$A$2:$J$201,6,0)</f>
        <v>1</v>
      </c>
      <c r="K62">
        <f>VLOOKUP(A62,Rounds!$A$2:$J$201,7,0)</f>
        <v>2</v>
      </c>
      <c r="L62">
        <f>VLOOKUP(A62,Rounds!$A$2:$J$201,8,0)</f>
        <v>1</v>
      </c>
      <c r="M62">
        <v>1</v>
      </c>
      <c r="N62">
        <v>1</v>
      </c>
      <c r="O62">
        <v>0</v>
      </c>
    </row>
    <row r="63" spans="1:15">
      <c r="A63" t="str">
        <f t="shared" si="0"/>
        <v>Atletico-MG2015</v>
      </c>
      <c r="B63">
        <v>2015</v>
      </c>
      <c r="C63" t="s">
        <v>19</v>
      </c>
      <c r="D63">
        <v>2</v>
      </c>
      <c r="E63">
        <v>59</v>
      </c>
      <c r="F63">
        <v>31</v>
      </c>
      <c r="G63">
        <f>VLOOKUP(A63,Rounds!$A$2:$J$201,3,0)</f>
        <v>1</v>
      </c>
      <c r="H63">
        <f>VLOOKUP(A63,Rounds!$A$2:$J$201,4,0)</f>
        <v>2</v>
      </c>
      <c r="I63">
        <f>VLOOKUP(A63,Rounds!$A$2:$J$201,5,0)</f>
        <v>2</v>
      </c>
      <c r="J63">
        <f>VLOOKUP(A63,Rounds!$A$2:$J$201,6,0)</f>
        <v>0</v>
      </c>
      <c r="K63">
        <f>VLOOKUP(A63,Rounds!$A$2:$J$201,7,0)</f>
        <v>1</v>
      </c>
      <c r="L63">
        <f>VLOOKUP(A63,Rounds!$A$2:$J$201,8,0)</f>
        <v>1</v>
      </c>
      <c r="M63">
        <v>0</v>
      </c>
      <c r="N63">
        <v>1</v>
      </c>
      <c r="O63">
        <v>0</v>
      </c>
    </row>
    <row r="64" spans="1:15">
      <c r="A64" t="str">
        <f t="shared" si="0"/>
        <v>Gremio2015</v>
      </c>
      <c r="B64">
        <v>2015</v>
      </c>
      <c r="C64" t="s">
        <v>13</v>
      </c>
      <c r="D64">
        <v>3</v>
      </c>
      <c r="E64">
        <v>55</v>
      </c>
      <c r="F64">
        <v>31</v>
      </c>
      <c r="G64">
        <f>VLOOKUP(A64,Rounds!$A$2:$J$201,3,0)</f>
        <v>1</v>
      </c>
      <c r="H64">
        <f>VLOOKUP(A64,Rounds!$A$2:$J$201,4,0)</f>
        <v>0</v>
      </c>
      <c r="I64">
        <f>VLOOKUP(A64,Rounds!$A$2:$J$201,5,0)</f>
        <v>2</v>
      </c>
      <c r="J64">
        <f>VLOOKUP(A64,Rounds!$A$2:$J$201,6,0)</f>
        <v>2</v>
      </c>
      <c r="K64">
        <f>VLOOKUP(A64,Rounds!$A$2:$J$201,7,0)</f>
        <v>0</v>
      </c>
      <c r="L64">
        <f>VLOOKUP(A64,Rounds!$A$2:$J$201,8,0)</f>
        <v>2</v>
      </c>
      <c r="M64">
        <v>0</v>
      </c>
      <c r="N64">
        <v>1</v>
      </c>
      <c r="O64">
        <v>0</v>
      </c>
    </row>
    <row r="65" spans="1:15">
      <c r="A65" t="str">
        <f t="shared" si="0"/>
        <v>Santos2015</v>
      </c>
      <c r="B65">
        <v>2015</v>
      </c>
      <c r="C65" t="s">
        <v>12</v>
      </c>
      <c r="D65">
        <v>4</v>
      </c>
      <c r="E65">
        <v>49</v>
      </c>
      <c r="F65">
        <v>31</v>
      </c>
      <c r="G65">
        <f>VLOOKUP(A65,Rounds!$A$2:$J$201,3,0)</f>
        <v>1</v>
      </c>
      <c r="H65">
        <f>VLOOKUP(A65,Rounds!$A$2:$J$201,4,0)</f>
        <v>0</v>
      </c>
      <c r="I65">
        <f>VLOOKUP(A65,Rounds!$A$2:$J$201,5,0)</f>
        <v>2</v>
      </c>
      <c r="J65">
        <f>VLOOKUP(A65,Rounds!$A$2:$J$201,6,0)</f>
        <v>0</v>
      </c>
      <c r="K65">
        <f>VLOOKUP(A65,Rounds!$A$2:$J$201,7,0)</f>
        <v>0</v>
      </c>
      <c r="L65">
        <f>VLOOKUP(A65,Rounds!$A$2:$J$201,8,0)</f>
        <v>4</v>
      </c>
      <c r="M65">
        <v>0</v>
      </c>
      <c r="N65">
        <v>0</v>
      </c>
      <c r="O65">
        <v>0</v>
      </c>
    </row>
    <row r="66" spans="1:15">
      <c r="A66" t="str">
        <f t="shared" si="0"/>
        <v>Palmeiras2015</v>
      </c>
      <c r="B66">
        <v>2015</v>
      </c>
      <c r="C66" t="s">
        <v>34</v>
      </c>
      <c r="D66">
        <v>5</v>
      </c>
      <c r="E66">
        <v>48</v>
      </c>
      <c r="F66">
        <v>31</v>
      </c>
      <c r="G66">
        <f>VLOOKUP(A66,Rounds!$A$2:$J$201,3,0)</f>
        <v>0</v>
      </c>
      <c r="H66">
        <f>VLOOKUP(A66,Rounds!$A$2:$J$201,4,0)</f>
        <v>1</v>
      </c>
      <c r="I66">
        <f>VLOOKUP(A66,Rounds!$A$2:$J$201,5,0)</f>
        <v>2</v>
      </c>
      <c r="J66">
        <f>VLOOKUP(A66,Rounds!$A$2:$J$201,6,0)</f>
        <v>2</v>
      </c>
      <c r="K66">
        <f>VLOOKUP(A66,Rounds!$A$2:$J$201,7,0)</f>
        <v>2</v>
      </c>
      <c r="L66">
        <f>VLOOKUP(A66,Rounds!$A$2:$J$201,8,0)</f>
        <v>0</v>
      </c>
      <c r="M66">
        <v>0</v>
      </c>
      <c r="N66">
        <v>0</v>
      </c>
      <c r="O66">
        <v>0</v>
      </c>
    </row>
    <row r="67" spans="1:15">
      <c r="A67" t="str">
        <f t="shared" ref="A67:A130" si="1">C67&amp;B67</f>
        <v>São Paulo2015</v>
      </c>
      <c r="B67">
        <v>2015</v>
      </c>
      <c r="C67" t="s">
        <v>20</v>
      </c>
      <c r="D67">
        <v>6</v>
      </c>
      <c r="E67">
        <v>47</v>
      </c>
      <c r="F67">
        <v>31</v>
      </c>
      <c r="G67">
        <f>VLOOKUP(A67,Rounds!$A$2:$J$201,3,0)</f>
        <v>1</v>
      </c>
      <c r="H67">
        <f>VLOOKUP(A67,Rounds!$A$2:$J$201,4,0)</f>
        <v>1</v>
      </c>
      <c r="I67">
        <f>VLOOKUP(A67,Rounds!$A$2:$J$201,5,0)</f>
        <v>1</v>
      </c>
      <c r="J67">
        <f>VLOOKUP(A67,Rounds!$A$2:$J$201,6,0)</f>
        <v>1</v>
      </c>
      <c r="K67">
        <f>VLOOKUP(A67,Rounds!$A$2:$J$201,7,0)</f>
        <v>1</v>
      </c>
      <c r="L67">
        <f>VLOOKUP(A67,Rounds!$A$2:$J$201,8,0)</f>
        <v>2</v>
      </c>
      <c r="M67">
        <v>0</v>
      </c>
      <c r="N67">
        <v>1</v>
      </c>
      <c r="O67">
        <v>0</v>
      </c>
    </row>
    <row r="68" spans="1:15">
      <c r="A68" t="str">
        <f t="shared" si="1"/>
        <v>Internacional2015</v>
      </c>
      <c r="B68">
        <v>2015</v>
      </c>
      <c r="C68" t="s">
        <v>30</v>
      </c>
      <c r="D68">
        <v>7</v>
      </c>
      <c r="E68">
        <v>47</v>
      </c>
      <c r="F68">
        <v>31</v>
      </c>
      <c r="G68">
        <f>VLOOKUP(A68,Rounds!$A$2:$J$201,3,0)</f>
        <v>1</v>
      </c>
      <c r="H68">
        <f>VLOOKUP(A68,Rounds!$A$2:$J$201,4,0)</f>
        <v>0</v>
      </c>
      <c r="I68">
        <f>VLOOKUP(A68,Rounds!$A$2:$J$201,5,0)</f>
        <v>2</v>
      </c>
      <c r="J68">
        <f>VLOOKUP(A68,Rounds!$A$2:$J$201,6,0)</f>
        <v>2</v>
      </c>
      <c r="K68">
        <f>VLOOKUP(A68,Rounds!$A$2:$J$201,7,0)</f>
        <v>1</v>
      </c>
      <c r="L68">
        <f>VLOOKUP(A68,Rounds!$A$2:$J$201,8,0)</f>
        <v>1</v>
      </c>
      <c r="M68">
        <v>0</v>
      </c>
      <c r="N68">
        <v>1</v>
      </c>
      <c r="O68">
        <v>0</v>
      </c>
    </row>
    <row r="69" spans="1:15">
      <c r="A69" t="str">
        <f t="shared" si="1"/>
        <v>Ponte Preta2015</v>
      </c>
      <c r="B69">
        <v>2015</v>
      </c>
      <c r="C69" t="s">
        <v>26</v>
      </c>
      <c r="D69">
        <v>8</v>
      </c>
      <c r="E69">
        <v>47</v>
      </c>
      <c r="F69">
        <v>31</v>
      </c>
      <c r="G69">
        <f>VLOOKUP(A69,Rounds!$A$2:$J$201,3,0)</f>
        <v>0</v>
      </c>
      <c r="H69">
        <f>VLOOKUP(A69,Rounds!$A$2:$J$201,4,0)</f>
        <v>1</v>
      </c>
      <c r="I69">
        <f>VLOOKUP(A69,Rounds!$A$2:$J$201,5,0)</f>
        <v>1</v>
      </c>
      <c r="J69">
        <f>VLOOKUP(A69,Rounds!$A$2:$J$201,6,0)</f>
        <v>2</v>
      </c>
      <c r="K69">
        <f>VLOOKUP(A69,Rounds!$A$2:$J$201,7,0)</f>
        <v>2</v>
      </c>
      <c r="L69">
        <f>VLOOKUP(A69,Rounds!$A$2:$J$201,8,0)</f>
        <v>1</v>
      </c>
      <c r="M69">
        <v>0</v>
      </c>
      <c r="N69">
        <v>0</v>
      </c>
      <c r="O69">
        <v>0</v>
      </c>
    </row>
    <row r="70" spans="1:15">
      <c r="A70" t="str">
        <f t="shared" si="1"/>
        <v>Sport2015</v>
      </c>
      <c r="B70">
        <v>2015</v>
      </c>
      <c r="C70" t="s">
        <v>24</v>
      </c>
      <c r="D70">
        <v>9</v>
      </c>
      <c r="E70">
        <v>46</v>
      </c>
      <c r="F70">
        <v>31</v>
      </c>
      <c r="G70">
        <f>VLOOKUP(A70,Rounds!$A$2:$J$201,3,0)</f>
        <v>2</v>
      </c>
      <c r="H70">
        <f>VLOOKUP(A70,Rounds!$A$2:$J$201,4,0)</f>
        <v>2</v>
      </c>
      <c r="I70">
        <f>VLOOKUP(A70,Rounds!$A$2:$J$201,5,0)</f>
        <v>1</v>
      </c>
      <c r="J70">
        <f>VLOOKUP(A70,Rounds!$A$2:$J$201,6,0)</f>
        <v>2</v>
      </c>
      <c r="K70">
        <f>VLOOKUP(A70,Rounds!$A$2:$J$201,7,0)</f>
        <v>0</v>
      </c>
      <c r="L70">
        <f>VLOOKUP(A70,Rounds!$A$2:$J$201,8,0)</f>
        <v>0</v>
      </c>
      <c r="M70">
        <v>0</v>
      </c>
      <c r="N70">
        <v>1</v>
      </c>
      <c r="O70">
        <v>0</v>
      </c>
    </row>
    <row r="71" spans="1:15">
      <c r="A71" t="str">
        <f t="shared" si="1"/>
        <v>Flamengo2015</v>
      </c>
      <c r="B71">
        <v>2015</v>
      </c>
      <c r="C71" t="s">
        <v>16</v>
      </c>
      <c r="D71">
        <v>10</v>
      </c>
      <c r="E71">
        <v>44</v>
      </c>
      <c r="F71">
        <v>31</v>
      </c>
      <c r="G71">
        <f>VLOOKUP(A71,Rounds!$A$2:$J$201,3,0)</f>
        <v>1</v>
      </c>
      <c r="H71">
        <f>VLOOKUP(A71,Rounds!$A$2:$J$201,4,0)</f>
        <v>3</v>
      </c>
      <c r="I71">
        <f>VLOOKUP(A71,Rounds!$A$2:$J$201,5,0)</f>
        <v>1</v>
      </c>
      <c r="J71">
        <f>VLOOKUP(A71,Rounds!$A$2:$J$201,6,0)</f>
        <v>1</v>
      </c>
      <c r="K71">
        <f>VLOOKUP(A71,Rounds!$A$2:$J$201,7,0)</f>
        <v>1</v>
      </c>
      <c r="L71">
        <f>VLOOKUP(A71,Rounds!$A$2:$J$201,8,0)</f>
        <v>0</v>
      </c>
      <c r="M71">
        <v>0</v>
      </c>
      <c r="N71">
        <v>0</v>
      </c>
      <c r="O71">
        <v>0</v>
      </c>
    </row>
    <row r="72" spans="1:15">
      <c r="A72" t="str">
        <f t="shared" si="1"/>
        <v>Cruzeiro2015</v>
      </c>
      <c r="B72">
        <v>2015</v>
      </c>
      <c r="C72" t="s">
        <v>14</v>
      </c>
      <c r="D72">
        <v>11</v>
      </c>
      <c r="E72">
        <v>41</v>
      </c>
      <c r="F72">
        <v>31</v>
      </c>
      <c r="G72">
        <f>VLOOKUP(A72,Rounds!$A$2:$J$201,3,0)</f>
        <v>1</v>
      </c>
      <c r="H72">
        <f>VLOOKUP(A72,Rounds!$A$2:$J$201,4,0)</f>
        <v>1</v>
      </c>
      <c r="I72">
        <f>VLOOKUP(A72,Rounds!$A$2:$J$201,5,0)</f>
        <v>1</v>
      </c>
      <c r="J72">
        <f>VLOOKUP(A72,Rounds!$A$2:$J$201,6,0)</f>
        <v>1</v>
      </c>
      <c r="K72">
        <f>VLOOKUP(A72,Rounds!$A$2:$J$201,7,0)</f>
        <v>1</v>
      </c>
      <c r="L72">
        <f>VLOOKUP(A72,Rounds!$A$2:$J$201,8,0)</f>
        <v>2</v>
      </c>
      <c r="M72">
        <v>0</v>
      </c>
      <c r="N72">
        <v>0</v>
      </c>
      <c r="O72">
        <v>0</v>
      </c>
    </row>
    <row r="73" spans="1:15">
      <c r="A73" t="str">
        <f t="shared" si="1"/>
        <v>Fluminense2015</v>
      </c>
      <c r="B73">
        <v>2015</v>
      </c>
      <c r="C73" t="s">
        <v>23</v>
      </c>
      <c r="D73">
        <v>12</v>
      </c>
      <c r="E73">
        <v>40</v>
      </c>
      <c r="F73">
        <v>31</v>
      </c>
      <c r="G73">
        <f>VLOOKUP(A73,Rounds!$A$2:$J$201,3,0)</f>
        <v>0</v>
      </c>
      <c r="H73">
        <f>VLOOKUP(A73,Rounds!$A$2:$J$201,4,0)</f>
        <v>1</v>
      </c>
      <c r="I73">
        <f>VLOOKUP(A73,Rounds!$A$2:$J$201,5,0)</f>
        <v>3</v>
      </c>
      <c r="J73">
        <f>VLOOKUP(A73,Rounds!$A$2:$J$201,6,0)</f>
        <v>0</v>
      </c>
      <c r="K73">
        <f>VLOOKUP(A73,Rounds!$A$2:$J$201,7,0)</f>
        <v>1</v>
      </c>
      <c r="L73">
        <f>VLOOKUP(A73,Rounds!$A$2:$J$201,8,0)</f>
        <v>2</v>
      </c>
      <c r="M73">
        <v>0</v>
      </c>
      <c r="N73">
        <v>0</v>
      </c>
      <c r="O73">
        <v>0</v>
      </c>
    </row>
    <row r="74" spans="1:15">
      <c r="A74" t="str">
        <f t="shared" si="1"/>
        <v>Atletico-PR2015</v>
      </c>
      <c r="B74">
        <v>2015</v>
      </c>
      <c r="C74" t="s">
        <v>18</v>
      </c>
      <c r="D74">
        <v>13</v>
      </c>
      <c r="E74">
        <v>39</v>
      </c>
      <c r="F74">
        <v>31</v>
      </c>
      <c r="G74">
        <f>VLOOKUP(A74,Rounds!$A$2:$J$201,3,0)</f>
        <v>1</v>
      </c>
      <c r="H74">
        <f>VLOOKUP(A74,Rounds!$A$2:$J$201,4,0)</f>
        <v>1</v>
      </c>
      <c r="I74">
        <f>VLOOKUP(A74,Rounds!$A$2:$J$201,5,0)</f>
        <v>1</v>
      </c>
      <c r="J74">
        <f>VLOOKUP(A74,Rounds!$A$2:$J$201,6,0)</f>
        <v>3</v>
      </c>
      <c r="K74">
        <f>VLOOKUP(A74,Rounds!$A$2:$J$201,7,0)</f>
        <v>1</v>
      </c>
      <c r="L74">
        <f>VLOOKUP(A74,Rounds!$A$2:$J$201,8,0)</f>
        <v>0</v>
      </c>
      <c r="M74">
        <v>0</v>
      </c>
      <c r="N74">
        <v>0</v>
      </c>
      <c r="O74">
        <v>0</v>
      </c>
    </row>
    <row r="75" spans="1:15">
      <c r="A75" t="str">
        <f t="shared" si="1"/>
        <v>Chapecoense2015</v>
      </c>
      <c r="B75">
        <v>2015</v>
      </c>
      <c r="C75" t="s">
        <v>21</v>
      </c>
      <c r="D75">
        <v>14</v>
      </c>
      <c r="E75">
        <v>38</v>
      </c>
      <c r="F75">
        <v>31</v>
      </c>
      <c r="G75">
        <f>VLOOKUP(A75,Rounds!$A$2:$J$201,3,0)</f>
        <v>0</v>
      </c>
      <c r="H75">
        <f>VLOOKUP(A75,Rounds!$A$2:$J$201,4,0)</f>
        <v>1</v>
      </c>
      <c r="I75">
        <f>VLOOKUP(A75,Rounds!$A$2:$J$201,5,0)</f>
        <v>2</v>
      </c>
      <c r="J75">
        <f>VLOOKUP(A75,Rounds!$A$2:$J$201,6,0)</f>
        <v>1</v>
      </c>
      <c r="K75">
        <f>VLOOKUP(A75,Rounds!$A$2:$J$201,7,0)</f>
        <v>2</v>
      </c>
      <c r="L75">
        <f>VLOOKUP(A75,Rounds!$A$2:$J$201,8,0)</f>
        <v>1</v>
      </c>
      <c r="M75">
        <v>0</v>
      </c>
      <c r="N75">
        <v>0</v>
      </c>
      <c r="O75">
        <v>0</v>
      </c>
    </row>
    <row r="76" spans="1:15">
      <c r="A76" t="str">
        <f t="shared" si="1"/>
        <v>Figueirense2015</v>
      </c>
      <c r="B76">
        <v>2015</v>
      </c>
      <c r="C76" t="s">
        <v>33</v>
      </c>
      <c r="D76">
        <v>15</v>
      </c>
      <c r="E76">
        <v>34</v>
      </c>
      <c r="F76">
        <v>31</v>
      </c>
      <c r="G76">
        <f>VLOOKUP(A76,Rounds!$A$2:$J$201,3,0)</f>
        <v>2</v>
      </c>
      <c r="H76">
        <f>VLOOKUP(A76,Rounds!$A$2:$J$201,4,0)</f>
        <v>1</v>
      </c>
      <c r="I76">
        <f>VLOOKUP(A76,Rounds!$A$2:$J$201,5,0)</f>
        <v>2</v>
      </c>
      <c r="J76">
        <f>VLOOKUP(A76,Rounds!$A$2:$J$201,6,0)</f>
        <v>1</v>
      </c>
      <c r="K76">
        <f>VLOOKUP(A76,Rounds!$A$2:$J$201,7,0)</f>
        <v>0</v>
      </c>
      <c r="L76">
        <f>VLOOKUP(A76,Rounds!$A$2:$J$201,8,0)</f>
        <v>1</v>
      </c>
      <c r="M76">
        <v>0</v>
      </c>
      <c r="N76">
        <v>0</v>
      </c>
      <c r="O76">
        <v>0</v>
      </c>
    </row>
    <row r="77" spans="1:15">
      <c r="A77" t="str">
        <f t="shared" si="1"/>
        <v>Avai2015</v>
      </c>
      <c r="B77">
        <v>2015</v>
      </c>
      <c r="C77" t="s">
        <v>27</v>
      </c>
      <c r="D77">
        <v>16</v>
      </c>
      <c r="E77">
        <v>33</v>
      </c>
      <c r="F77">
        <v>31</v>
      </c>
      <c r="G77">
        <f>VLOOKUP(A77,Rounds!$A$2:$J$201,3,0)</f>
        <v>0</v>
      </c>
      <c r="H77">
        <f>VLOOKUP(A77,Rounds!$A$2:$J$201,4,0)</f>
        <v>1</v>
      </c>
      <c r="I77">
        <f>VLOOKUP(A77,Rounds!$A$2:$J$201,5,0)</f>
        <v>2</v>
      </c>
      <c r="J77">
        <f>VLOOKUP(A77,Rounds!$A$2:$J$201,6,0)</f>
        <v>3</v>
      </c>
      <c r="K77">
        <f>VLOOKUP(A77,Rounds!$A$2:$J$201,7,0)</f>
        <v>1</v>
      </c>
      <c r="L77">
        <f>VLOOKUP(A77,Rounds!$A$2:$J$201,8,0)</f>
        <v>0</v>
      </c>
      <c r="M77">
        <v>0</v>
      </c>
      <c r="N77">
        <v>0</v>
      </c>
      <c r="O77">
        <v>1</v>
      </c>
    </row>
    <row r="78" spans="1:15">
      <c r="A78" t="str">
        <f t="shared" si="1"/>
        <v>Coritiba2015</v>
      </c>
      <c r="B78">
        <v>2015</v>
      </c>
      <c r="C78" t="s">
        <v>25</v>
      </c>
      <c r="D78">
        <v>17</v>
      </c>
      <c r="E78">
        <v>33</v>
      </c>
      <c r="F78">
        <v>31</v>
      </c>
      <c r="G78">
        <f>VLOOKUP(A78,Rounds!$A$2:$J$201,3,0)</f>
        <v>2</v>
      </c>
      <c r="H78">
        <f>VLOOKUP(A78,Rounds!$A$2:$J$201,4,0)</f>
        <v>2</v>
      </c>
      <c r="I78">
        <f>VLOOKUP(A78,Rounds!$A$2:$J$201,5,0)</f>
        <v>0</v>
      </c>
      <c r="J78">
        <f>VLOOKUP(A78,Rounds!$A$2:$J$201,6,0)</f>
        <v>0</v>
      </c>
      <c r="K78">
        <f>VLOOKUP(A78,Rounds!$A$2:$J$201,7,0)</f>
        <v>2</v>
      </c>
      <c r="L78">
        <f>VLOOKUP(A78,Rounds!$A$2:$J$201,8,0)</f>
        <v>1</v>
      </c>
      <c r="M78">
        <v>0</v>
      </c>
      <c r="N78">
        <v>0</v>
      </c>
      <c r="O78">
        <v>0</v>
      </c>
    </row>
    <row r="79" spans="1:15">
      <c r="A79" t="str">
        <f t="shared" si="1"/>
        <v>Goias2015</v>
      </c>
      <c r="B79">
        <v>2015</v>
      </c>
      <c r="C79" t="s">
        <v>37</v>
      </c>
      <c r="D79">
        <v>18</v>
      </c>
      <c r="E79">
        <v>31</v>
      </c>
      <c r="F79">
        <v>31</v>
      </c>
      <c r="G79">
        <f>VLOOKUP(A79,Rounds!$A$2:$J$201,3,0)</f>
        <v>1</v>
      </c>
      <c r="H79">
        <f>VLOOKUP(A79,Rounds!$A$2:$J$201,4,0)</f>
        <v>1</v>
      </c>
      <c r="I79">
        <f>VLOOKUP(A79,Rounds!$A$2:$J$201,5,0)</f>
        <v>2</v>
      </c>
      <c r="J79">
        <f>VLOOKUP(A79,Rounds!$A$2:$J$201,6,0)</f>
        <v>2</v>
      </c>
      <c r="K79">
        <f>VLOOKUP(A79,Rounds!$A$2:$J$201,7,0)</f>
        <v>1</v>
      </c>
      <c r="L79">
        <f>VLOOKUP(A79,Rounds!$A$2:$J$201,8,0)</f>
        <v>0</v>
      </c>
      <c r="M79">
        <v>0</v>
      </c>
      <c r="N79">
        <v>0</v>
      </c>
      <c r="O79">
        <v>1</v>
      </c>
    </row>
    <row r="80" spans="1:15">
      <c r="A80" t="str">
        <f t="shared" si="1"/>
        <v>Joinville2015</v>
      </c>
      <c r="B80">
        <v>2015</v>
      </c>
      <c r="C80" t="s">
        <v>38</v>
      </c>
      <c r="D80">
        <v>19</v>
      </c>
      <c r="E80">
        <v>30</v>
      </c>
      <c r="F80">
        <v>31</v>
      </c>
      <c r="G80">
        <f>VLOOKUP(A80,Rounds!$A$2:$J$201,3,0)</f>
        <v>2</v>
      </c>
      <c r="H80">
        <f>VLOOKUP(A80,Rounds!$A$2:$J$201,4,0)</f>
        <v>0</v>
      </c>
      <c r="I80">
        <f>VLOOKUP(A80,Rounds!$A$2:$J$201,5,0)</f>
        <v>0</v>
      </c>
      <c r="J80">
        <f>VLOOKUP(A80,Rounds!$A$2:$J$201,6,0)</f>
        <v>3</v>
      </c>
      <c r="K80">
        <f>VLOOKUP(A80,Rounds!$A$2:$J$201,7,0)</f>
        <v>1</v>
      </c>
      <c r="L80">
        <f>VLOOKUP(A80,Rounds!$A$2:$J$201,8,0)</f>
        <v>1</v>
      </c>
      <c r="M80">
        <v>0</v>
      </c>
      <c r="N80">
        <v>0</v>
      </c>
      <c r="O80">
        <v>1</v>
      </c>
    </row>
    <row r="81" spans="1:15">
      <c r="A81" t="str">
        <f t="shared" si="1"/>
        <v>Vasco2015</v>
      </c>
      <c r="B81">
        <v>2015</v>
      </c>
      <c r="C81" t="s">
        <v>17</v>
      </c>
      <c r="D81">
        <v>20</v>
      </c>
      <c r="E81">
        <v>29</v>
      </c>
      <c r="F81">
        <v>31</v>
      </c>
      <c r="G81">
        <f>VLOOKUP(A81,Rounds!$A$2:$J$201,3,0)</f>
        <v>3</v>
      </c>
      <c r="H81">
        <f>VLOOKUP(A81,Rounds!$A$2:$J$201,4,0)</f>
        <v>1</v>
      </c>
      <c r="I81">
        <f>VLOOKUP(A81,Rounds!$A$2:$J$201,5,0)</f>
        <v>1</v>
      </c>
      <c r="J81">
        <f>VLOOKUP(A81,Rounds!$A$2:$J$201,6,0)</f>
        <v>0</v>
      </c>
      <c r="K81">
        <f>VLOOKUP(A81,Rounds!$A$2:$J$201,7,0)</f>
        <v>0</v>
      </c>
      <c r="L81">
        <f>VLOOKUP(A81,Rounds!$A$2:$J$201,8,0)</f>
        <v>2</v>
      </c>
      <c r="M81">
        <v>0</v>
      </c>
      <c r="N81">
        <v>0</v>
      </c>
      <c r="O81">
        <v>1</v>
      </c>
    </row>
    <row r="82" spans="1:15">
      <c r="A82" t="str">
        <f t="shared" si="1"/>
        <v>Cruzeiro2014</v>
      </c>
      <c r="B82">
        <v>2014</v>
      </c>
      <c r="C82" t="s">
        <v>14</v>
      </c>
      <c r="D82">
        <v>1</v>
      </c>
      <c r="E82">
        <v>61</v>
      </c>
      <c r="F82">
        <v>31</v>
      </c>
      <c r="G82">
        <f>VLOOKUP(A82,Rounds!$A$2:$J$201,3,0)</f>
        <v>1</v>
      </c>
      <c r="H82">
        <f>VLOOKUP(A82,Rounds!$A$2:$J$201,4,0)</f>
        <v>0</v>
      </c>
      <c r="I82">
        <f>VLOOKUP(A82,Rounds!$A$2:$J$201,5,0)</f>
        <v>1</v>
      </c>
      <c r="J82">
        <f>VLOOKUP(A82,Rounds!$A$2:$J$201,6,0)</f>
        <v>2</v>
      </c>
      <c r="K82">
        <f>VLOOKUP(A82,Rounds!$A$2:$J$201,7,0)</f>
        <v>2</v>
      </c>
      <c r="L82">
        <f>VLOOKUP(A82,Rounds!$A$2:$J$201,8,0)</f>
        <v>1</v>
      </c>
      <c r="M82">
        <v>1</v>
      </c>
      <c r="N82">
        <v>1</v>
      </c>
      <c r="O82">
        <v>0</v>
      </c>
    </row>
    <row r="83" spans="1:15">
      <c r="A83" t="str">
        <f t="shared" si="1"/>
        <v>São Paulo2014</v>
      </c>
      <c r="B83">
        <v>2014</v>
      </c>
      <c r="C83" t="s">
        <v>20</v>
      </c>
      <c r="D83">
        <v>2</v>
      </c>
      <c r="E83">
        <v>56</v>
      </c>
      <c r="F83">
        <v>31</v>
      </c>
      <c r="G83">
        <f>VLOOKUP(A83,Rounds!$A$2:$J$201,3,0)</f>
        <v>1</v>
      </c>
      <c r="H83">
        <f>VLOOKUP(A83,Rounds!$A$2:$J$201,4,0)</f>
        <v>0</v>
      </c>
      <c r="I83">
        <f>VLOOKUP(A83,Rounds!$A$2:$J$201,5,0)</f>
        <v>2</v>
      </c>
      <c r="J83">
        <f>VLOOKUP(A83,Rounds!$A$2:$J$201,6,0)</f>
        <v>2</v>
      </c>
      <c r="K83">
        <f>VLOOKUP(A83,Rounds!$A$2:$J$201,7,0)</f>
        <v>0</v>
      </c>
      <c r="L83">
        <f>VLOOKUP(A83,Rounds!$A$2:$J$201,8,0)</f>
        <v>2</v>
      </c>
      <c r="M83">
        <v>0</v>
      </c>
      <c r="N83">
        <v>1</v>
      </c>
      <c r="O83">
        <v>0</v>
      </c>
    </row>
    <row r="84" spans="1:15">
      <c r="A84" t="str">
        <f t="shared" si="1"/>
        <v>Atletico-MG2014</v>
      </c>
      <c r="B84">
        <v>2014</v>
      </c>
      <c r="C84" t="s">
        <v>19</v>
      </c>
      <c r="D84">
        <v>3</v>
      </c>
      <c r="E84">
        <v>54</v>
      </c>
      <c r="F84">
        <v>31</v>
      </c>
      <c r="G84">
        <f>VLOOKUP(A84,Rounds!$A$2:$J$201,3,0)</f>
        <v>0</v>
      </c>
      <c r="H84">
        <f>VLOOKUP(A84,Rounds!$A$2:$J$201,4,0)</f>
        <v>1</v>
      </c>
      <c r="I84">
        <f>VLOOKUP(A84,Rounds!$A$2:$J$201,5,0)</f>
        <v>2</v>
      </c>
      <c r="J84">
        <f>VLOOKUP(A84,Rounds!$A$2:$J$201,6,0)</f>
        <v>2</v>
      </c>
      <c r="K84">
        <f>VLOOKUP(A84,Rounds!$A$2:$J$201,7,0)</f>
        <v>1</v>
      </c>
      <c r="L84">
        <f>VLOOKUP(A84,Rounds!$A$2:$J$201,8,0)</f>
        <v>1</v>
      </c>
      <c r="M84">
        <v>0</v>
      </c>
      <c r="N84">
        <v>1</v>
      </c>
      <c r="O84">
        <v>0</v>
      </c>
    </row>
    <row r="85" spans="1:15">
      <c r="A85" t="str">
        <f t="shared" si="1"/>
        <v>Internacional2014</v>
      </c>
      <c r="B85">
        <v>2014</v>
      </c>
      <c r="C85" t="s">
        <v>30</v>
      </c>
      <c r="D85">
        <v>4</v>
      </c>
      <c r="E85">
        <v>53</v>
      </c>
      <c r="F85">
        <v>31</v>
      </c>
      <c r="G85">
        <f>VLOOKUP(A85,Rounds!$A$2:$J$201,3,0)</f>
        <v>1</v>
      </c>
      <c r="H85">
        <f>VLOOKUP(A85,Rounds!$A$2:$J$201,4,0)</f>
        <v>1</v>
      </c>
      <c r="I85">
        <f>VLOOKUP(A85,Rounds!$A$2:$J$201,5,0)</f>
        <v>2</v>
      </c>
      <c r="J85">
        <f>VLOOKUP(A85,Rounds!$A$2:$J$201,6,0)</f>
        <v>3</v>
      </c>
      <c r="K85">
        <f>VLOOKUP(A85,Rounds!$A$2:$J$201,7,0)</f>
        <v>0</v>
      </c>
      <c r="L85">
        <f>VLOOKUP(A85,Rounds!$A$2:$J$201,8,0)</f>
        <v>0</v>
      </c>
      <c r="M85">
        <v>0</v>
      </c>
      <c r="N85">
        <v>1</v>
      </c>
      <c r="O85">
        <v>0</v>
      </c>
    </row>
    <row r="86" spans="1:15">
      <c r="A86" t="str">
        <f t="shared" si="1"/>
        <v>Corinthians2014</v>
      </c>
      <c r="B86">
        <v>2014</v>
      </c>
      <c r="C86" t="s">
        <v>11</v>
      </c>
      <c r="D86">
        <v>5</v>
      </c>
      <c r="E86">
        <v>53</v>
      </c>
      <c r="F86">
        <v>31</v>
      </c>
      <c r="G86">
        <f>VLOOKUP(A86,Rounds!$A$2:$J$201,3,0)</f>
        <v>0</v>
      </c>
      <c r="H86">
        <f>VLOOKUP(A86,Rounds!$A$2:$J$201,4,0)</f>
        <v>1</v>
      </c>
      <c r="I86">
        <f>VLOOKUP(A86,Rounds!$A$2:$J$201,5,0)</f>
        <v>2</v>
      </c>
      <c r="J86">
        <f>VLOOKUP(A86,Rounds!$A$2:$J$201,6,0)</f>
        <v>1</v>
      </c>
      <c r="K86">
        <f>VLOOKUP(A86,Rounds!$A$2:$J$201,7,0)</f>
        <v>2</v>
      </c>
      <c r="L86">
        <f>VLOOKUP(A86,Rounds!$A$2:$J$201,8,0)</f>
        <v>1</v>
      </c>
      <c r="M86">
        <v>0</v>
      </c>
      <c r="N86">
        <v>1</v>
      </c>
      <c r="O86">
        <v>0</v>
      </c>
    </row>
    <row r="87" spans="1:15">
      <c r="A87" t="str">
        <f t="shared" si="1"/>
        <v>Fluminense2014</v>
      </c>
      <c r="B87">
        <v>2014</v>
      </c>
      <c r="C87" t="s">
        <v>23</v>
      </c>
      <c r="D87">
        <v>6</v>
      </c>
      <c r="E87">
        <v>51</v>
      </c>
      <c r="F87">
        <v>31</v>
      </c>
      <c r="G87">
        <f>VLOOKUP(A87,Rounds!$A$2:$J$201,3,0)</f>
        <v>1</v>
      </c>
      <c r="H87">
        <f>VLOOKUP(A87,Rounds!$A$2:$J$201,4,0)</f>
        <v>1</v>
      </c>
      <c r="I87">
        <f>VLOOKUP(A87,Rounds!$A$2:$J$201,5,0)</f>
        <v>0</v>
      </c>
      <c r="J87">
        <f>VLOOKUP(A87,Rounds!$A$2:$J$201,6,0)</f>
        <v>2</v>
      </c>
      <c r="K87">
        <f>VLOOKUP(A87,Rounds!$A$2:$J$201,7,0)</f>
        <v>2</v>
      </c>
      <c r="L87">
        <f>VLOOKUP(A87,Rounds!$A$2:$J$201,8,0)</f>
        <v>1</v>
      </c>
      <c r="M87">
        <v>0</v>
      </c>
      <c r="N87">
        <v>1</v>
      </c>
      <c r="O87">
        <v>0</v>
      </c>
    </row>
    <row r="88" spans="1:15">
      <c r="A88" t="str">
        <f t="shared" si="1"/>
        <v>Gremio2014</v>
      </c>
      <c r="B88">
        <v>2014</v>
      </c>
      <c r="C88" t="s">
        <v>13</v>
      </c>
      <c r="D88">
        <v>7</v>
      </c>
      <c r="E88">
        <v>51</v>
      </c>
      <c r="F88">
        <v>31</v>
      </c>
      <c r="G88">
        <f>VLOOKUP(A88,Rounds!$A$2:$J$201,3,0)</f>
        <v>2</v>
      </c>
      <c r="H88">
        <f>VLOOKUP(A88,Rounds!$A$2:$J$201,4,0)</f>
        <v>1</v>
      </c>
      <c r="I88">
        <f>VLOOKUP(A88,Rounds!$A$2:$J$201,5,0)</f>
        <v>1</v>
      </c>
      <c r="J88">
        <f>VLOOKUP(A88,Rounds!$A$2:$J$201,6,0)</f>
        <v>0</v>
      </c>
      <c r="K88">
        <f>VLOOKUP(A88,Rounds!$A$2:$J$201,7,0)</f>
        <v>1</v>
      </c>
      <c r="L88">
        <f>VLOOKUP(A88,Rounds!$A$2:$J$201,8,0)</f>
        <v>2</v>
      </c>
      <c r="M88">
        <v>0</v>
      </c>
      <c r="N88">
        <v>0</v>
      </c>
      <c r="O88">
        <v>0</v>
      </c>
    </row>
    <row r="89" spans="1:15">
      <c r="A89" t="str">
        <f t="shared" si="1"/>
        <v>Santos2014</v>
      </c>
      <c r="B89">
        <v>2014</v>
      </c>
      <c r="C89" t="s">
        <v>12</v>
      </c>
      <c r="D89">
        <v>8</v>
      </c>
      <c r="E89">
        <v>46</v>
      </c>
      <c r="F89">
        <v>31</v>
      </c>
      <c r="G89">
        <f>VLOOKUP(A89,Rounds!$A$2:$J$201,3,0)</f>
        <v>3</v>
      </c>
      <c r="H89">
        <f>VLOOKUP(A89,Rounds!$A$2:$J$201,4,0)</f>
        <v>1</v>
      </c>
      <c r="I89">
        <f>VLOOKUP(A89,Rounds!$A$2:$J$201,5,0)</f>
        <v>0</v>
      </c>
      <c r="J89">
        <f>VLOOKUP(A89,Rounds!$A$2:$J$201,6,0)</f>
        <v>1</v>
      </c>
      <c r="K89">
        <f>VLOOKUP(A89,Rounds!$A$2:$J$201,7,0)</f>
        <v>1</v>
      </c>
      <c r="L89">
        <f>VLOOKUP(A89,Rounds!$A$2:$J$201,8,0)</f>
        <v>1</v>
      </c>
      <c r="M89">
        <v>0</v>
      </c>
      <c r="N89">
        <v>0</v>
      </c>
      <c r="O89">
        <v>0</v>
      </c>
    </row>
    <row r="90" spans="1:15">
      <c r="A90" t="str">
        <f t="shared" si="1"/>
        <v>Goias2014</v>
      </c>
      <c r="B90">
        <v>2014</v>
      </c>
      <c r="C90" t="s">
        <v>37</v>
      </c>
      <c r="D90">
        <v>9</v>
      </c>
      <c r="E90">
        <v>41</v>
      </c>
      <c r="F90">
        <v>31</v>
      </c>
      <c r="G90">
        <f>VLOOKUP(A90,Rounds!$A$2:$J$201,3,0)</f>
        <v>2</v>
      </c>
      <c r="H90">
        <f>VLOOKUP(A90,Rounds!$A$2:$J$201,4,0)</f>
        <v>2</v>
      </c>
      <c r="I90">
        <f>VLOOKUP(A90,Rounds!$A$2:$J$201,5,0)</f>
        <v>0</v>
      </c>
      <c r="J90">
        <f>VLOOKUP(A90,Rounds!$A$2:$J$201,6,0)</f>
        <v>1</v>
      </c>
      <c r="K90">
        <f>VLOOKUP(A90,Rounds!$A$2:$J$201,7,0)</f>
        <v>2</v>
      </c>
      <c r="L90">
        <f>VLOOKUP(A90,Rounds!$A$2:$J$201,8,0)</f>
        <v>0</v>
      </c>
      <c r="M90">
        <v>0</v>
      </c>
      <c r="N90">
        <v>0</v>
      </c>
      <c r="O90">
        <v>0</v>
      </c>
    </row>
    <row r="91" spans="1:15">
      <c r="A91" t="str">
        <f t="shared" si="1"/>
        <v>Atletico-PR2014</v>
      </c>
      <c r="B91">
        <v>2014</v>
      </c>
      <c r="C91" t="s">
        <v>18</v>
      </c>
      <c r="D91">
        <v>10</v>
      </c>
      <c r="E91">
        <v>40</v>
      </c>
      <c r="F91">
        <v>31</v>
      </c>
      <c r="G91">
        <f>VLOOKUP(A91,Rounds!$A$2:$J$201,3,0)</f>
        <v>1</v>
      </c>
      <c r="H91">
        <f>VLOOKUP(A91,Rounds!$A$2:$J$201,4,0)</f>
        <v>0</v>
      </c>
      <c r="I91">
        <f>VLOOKUP(A91,Rounds!$A$2:$J$201,5,0)</f>
        <v>3</v>
      </c>
      <c r="J91">
        <f>VLOOKUP(A91,Rounds!$A$2:$J$201,6,0)</f>
        <v>1</v>
      </c>
      <c r="K91">
        <f>VLOOKUP(A91,Rounds!$A$2:$J$201,7,0)</f>
        <v>0</v>
      </c>
      <c r="L91">
        <f>VLOOKUP(A91,Rounds!$A$2:$J$201,8,0)</f>
        <v>2</v>
      </c>
      <c r="M91">
        <v>0</v>
      </c>
      <c r="N91">
        <v>0</v>
      </c>
      <c r="O91">
        <v>0</v>
      </c>
    </row>
    <row r="92" spans="1:15">
      <c r="A92" t="str">
        <f t="shared" si="1"/>
        <v>Flamengo2014</v>
      </c>
      <c r="B92">
        <v>2014</v>
      </c>
      <c r="C92" t="s">
        <v>16</v>
      </c>
      <c r="D92">
        <v>11</v>
      </c>
      <c r="E92">
        <v>40</v>
      </c>
      <c r="F92">
        <v>31</v>
      </c>
      <c r="G92">
        <f>VLOOKUP(A92,Rounds!$A$2:$J$201,3,0)</f>
        <v>0</v>
      </c>
      <c r="H92">
        <f>VLOOKUP(A92,Rounds!$A$2:$J$201,4,0)</f>
        <v>1</v>
      </c>
      <c r="I92">
        <f>VLOOKUP(A92,Rounds!$A$2:$J$201,5,0)</f>
        <v>0</v>
      </c>
      <c r="J92">
        <f>VLOOKUP(A92,Rounds!$A$2:$J$201,6,0)</f>
        <v>2</v>
      </c>
      <c r="K92">
        <f>VLOOKUP(A92,Rounds!$A$2:$J$201,7,0)</f>
        <v>4</v>
      </c>
      <c r="L92">
        <f>VLOOKUP(A92,Rounds!$A$2:$J$201,8,0)</f>
        <v>0</v>
      </c>
      <c r="M92">
        <v>0</v>
      </c>
      <c r="N92">
        <v>0</v>
      </c>
      <c r="O92">
        <v>0</v>
      </c>
    </row>
    <row r="93" spans="1:15">
      <c r="A93" t="str">
        <f t="shared" si="1"/>
        <v>Sport2014</v>
      </c>
      <c r="B93">
        <v>2014</v>
      </c>
      <c r="C93" t="s">
        <v>24</v>
      </c>
      <c r="D93">
        <v>12</v>
      </c>
      <c r="E93">
        <v>37</v>
      </c>
      <c r="F93">
        <v>31</v>
      </c>
      <c r="G93">
        <f>VLOOKUP(A93,Rounds!$A$2:$J$201,3,0)</f>
        <v>2</v>
      </c>
      <c r="H93">
        <f>VLOOKUP(A93,Rounds!$A$2:$J$201,4,0)</f>
        <v>0</v>
      </c>
      <c r="I93">
        <f>VLOOKUP(A93,Rounds!$A$2:$J$201,5,0)</f>
        <v>2</v>
      </c>
      <c r="J93">
        <f>VLOOKUP(A93,Rounds!$A$2:$J$201,6,0)</f>
        <v>2</v>
      </c>
      <c r="K93">
        <f>VLOOKUP(A93,Rounds!$A$2:$J$201,7,0)</f>
        <v>0</v>
      </c>
      <c r="L93">
        <f>VLOOKUP(A93,Rounds!$A$2:$J$201,8,0)</f>
        <v>1</v>
      </c>
      <c r="M93">
        <v>0</v>
      </c>
      <c r="N93">
        <v>0</v>
      </c>
      <c r="O93">
        <v>0</v>
      </c>
    </row>
    <row r="94" spans="1:15">
      <c r="A94" t="str">
        <f t="shared" si="1"/>
        <v>Figueirense2014</v>
      </c>
      <c r="B94">
        <v>2014</v>
      </c>
      <c r="C94" t="s">
        <v>33</v>
      </c>
      <c r="D94">
        <v>13</v>
      </c>
      <c r="E94">
        <v>36</v>
      </c>
      <c r="F94">
        <v>31</v>
      </c>
      <c r="G94">
        <f>VLOOKUP(A94,Rounds!$A$2:$J$201,3,0)</f>
        <v>1</v>
      </c>
      <c r="H94">
        <f>VLOOKUP(A94,Rounds!$A$2:$J$201,4,0)</f>
        <v>2</v>
      </c>
      <c r="I94">
        <f>VLOOKUP(A94,Rounds!$A$2:$J$201,5,0)</f>
        <v>0</v>
      </c>
      <c r="J94">
        <f>VLOOKUP(A94,Rounds!$A$2:$J$201,6,0)</f>
        <v>1</v>
      </c>
      <c r="K94">
        <f>VLOOKUP(A94,Rounds!$A$2:$J$201,7,0)</f>
        <v>2</v>
      </c>
      <c r="L94">
        <f>VLOOKUP(A94,Rounds!$A$2:$J$201,8,0)</f>
        <v>1</v>
      </c>
      <c r="M94">
        <v>0</v>
      </c>
      <c r="N94">
        <v>0</v>
      </c>
      <c r="O94">
        <v>0</v>
      </c>
    </row>
    <row r="95" spans="1:15">
      <c r="A95" t="str">
        <f t="shared" si="1"/>
        <v>Palmeiras2014</v>
      </c>
      <c r="B95">
        <v>2014</v>
      </c>
      <c r="C95" t="s">
        <v>34</v>
      </c>
      <c r="D95">
        <v>14</v>
      </c>
      <c r="E95">
        <v>36</v>
      </c>
      <c r="F95">
        <v>31</v>
      </c>
      <c r="G95">
        <f>VLOOKUP(A95,Rounds!$A$2:$J$201,3,0)</f>
        <v>1</v>
      </c>
      <c r="H95">
        <f>VLOOKUP(A95,Rounds!$A$2:$J$201,4,0)</f>
        <v>2</v>
      </c>
      <c r="I95">
        <f>VLOOKUP(A95,Rounds!$A$2:$J$201,5,0)</f>
        <v>2</v>
      </c>
      <c r="J95">
        <f>VLOOKUP(A95,Rounds!$A$2:$J$201,6,0)</f>
        <v>0</v>
      </c>
      <c r="K95">
        <f>VLOOKUP(A95,Rounds!$A$2:$J$201,7,0)</f>
        <v>0</v>
      </c>
      <c r="L95">
        <f>VLOOKUP(A95,Rounds!$A$2:$J$201,8,0)</f>
        <v>2</v>
      </c>
      <c r="M95">
        <v>0</v>
      </c>
      <c r="N95">
        <v>0</v>
      </c>
      <c r="O95">
        <v>0</v>
      </c>
    </row>
    <row r="96" spans="1:15">
      <c r="A96" t="str">
        <f t="shared" si="1"/>
        <v>Chapecoense2014</v>
      </c>
      <c r="B96">
        <v>2014</v>
      </c>
      <c r="C96" t="s">
        <v>21</v>
      </c>
      <c r="D96">
        <v>15</v>
      </c>
      <c r="E96">
        <v>36</v>
      </c>
      <c r="F96">
        <v>31</v>
      </c>
      <c r="G96">
        <f>VLOOKUP(A96,Rounds!$A$2:$J$201,3,0)</f>
        <v>1</v>
      </c>
      <c r="H96">
        <f>VLOOKUP(A96,Rounds!$A$2:$J$201,4,0)</f>
        <v>1</v>
      </c>
      <c r="I96">
        <f>VLOOKUP(A96,Rounds!$A$2:$J$201,5,0)</f>
        <v>0</v>
      </c>
      <c r="J96">
        <f>VLOOKUP(A96,Rounds!$A$2:$J$201,6,0)</f>
        <v>3</v>
      </c>
      <c r="K96">
        <f>VLOOKUP(A96,Rounds!$A$2:$J$201,7,0)</f>
        <v>2</v>
      </c>
      <c r="L96">
        <f>VLOOKUP(A96,Rounds!$A$2:$J$201,8,0)</f>
        <v>0</v>
      </c>
      <c r="M96">
        <v>0</v>
      </c>
      <c r="N96">
        <v>0</v>
      </c>
      <c r="O96">
        <v>0</v>
      </c>
    </row>
    <row r="97" spans="1:15">
      <c r="A97" t="str">
        <f t="shared" si="1"/>
        <v>Vitoria2014</v>
      </c>
      <c r="B97">
        <v>2014</v>
      </c>
      <c r="C97" t="s">
        <v>28</v>
      </c>
      <c r="D97">
        <v>16</v>
      </c>
      <c r="E97">
        <v>34</v>
      </c>
      <c r="F97">
        <v>31</v>
      </c>
      <c r="G97">
        <f>VLOOKUP(A97,Rounds!$A$2:$J$201,3,0)</f>
        <v>1</v>
      </c>
      <c r="H97">
        <f>VLOOKUP(A97,Rounds!$A$2:$J$201,4,0)</f>
        <v>0</v>
      </c>
      <c r="I97">
        <f>VLOOKUP(A97,Rounds!$A$2:$J$201,5,0)</f>
        <v>1</v>
      </c>
      <c r="J97">
        <f>VLOOKUP(A97,Rounds!$A$2:$J$201,6,0)</f>
        <v>3</v>
      </c>
      <c r="K97">
        <f>VLOOKUP(A97,Rounds!$A$2:$J$201,7,0)</f>
        <v>1</v>
      </c>
      <c r="L97">
        <f>VLOOKUP(A97,Rounds!$A$2:$J$201,8,0)</f>
        <v>1</v>
      </c>
      <c r="M97">
        <v>0</v>
      </c>
      <c r="N97">
        <v>0</v>
      </c>
      <c r="O97">
        <v>1</v>
      </c>
    </row>
    <row r="98" spans="1:15">
      <c r="A98" t="str">
        <f t="shared" si="1"/>
        <v>Botafogo2014</v>
      </c>
      <c r="B98">
        <v>2014</v>
      </c>
      <c r="C98" t="s">
        <v>15</v>
      </c>
      <c r="D98">
        <v>17</v>
      </c>
      <c r="E98">
        <v>33</v>
      </c>
      <c r="F98">
        <v>31</v>
      </c>
      <c r="G98">
        <f>VLOOKUP(A98,Rounds!$A$2:$J$201,3,0)</f>
        <v>1</v>
      </c>
      <c r="H98">
        <f>VLOOKUP(A98,Rounds!$A$2:$J$201,4,0)</f>
        <v>2</v>
      </c>
      <c r="I98">
        <f>VLOOKUP(A98,Rounds!$A$2:$J$201,5,0)</f>
        <v>2</v>
      </c>
      <c r="J98">
        <f>VLOOKUP(A98,Rounds!$A$2:$J$201,6,0)</f>
        <v>1</v>
      </c>
      <c r="K98">
        <f>VLOOKUP(A98,Rounds!$A$2:$J$201,7,0)</f>
        <v>0</v>
      </c>
      <c r="L98">
        <f>VLOOKUP(A98,Rounds!$A$2:$J$201,8,0)</f>
        <v>1</v>
      </c>
      <c r="M98">
        <v>0</v>
      </c>
      <c r="N98">
        <v>0</v>
      </c>
      <c r="O98">
        <v>1</v>
      </c>
    </row>
    <row r="99" spans="1:15">
      <c r="A99" t="str">
        <f t="shared" si="1"/>
        <v>Coritiba2014</v>
      </c>
      <c r="B99">
        <v>2014</v>
      </c>
      <c r="C99" t="s">
        <v>25</v>
      </c>
      <c r="D99">
        <v>18</v>
      </c>
      <c r="E99">
        <v>33</v>
      </c>
      <c r="F99">
        <v>31</v>
      </c>
      <c r="G99">
        <f>VLOOKUP(A99,Rounds!$A$2:$J$201,3,0)</f>
        <v>1</v>
      </c>
      <c r="H99">
        <f>VLOOKUP(A99,Rounds!$A$2:$J$201,4,0)</f>
        <v>2</v>
      </c>
      <c r="I99">
        <f>VLOOKUP(A99,Rounds!$A$2:$J$201,5,0)</f>
        <v>1</v>
      </c>
      <c r="J99">
        <f>VLOOKUP(A99,Rounds!$A$2:$J$201,6,0)</f>
        <v>1</v>
      </c>
      <c r="K99">
        <f>VLOOKUP(A99,Rounds!$A$2:$J$201,7,0)</f>
        <v>1</v>
      </c>
      <c r="L99">
        <f>VLOOKUP(A99,Rounds!$A$2:$J$201,8,0)</f>
        <v>1</v>
      </c>
      <c r="M99">
        <v>0</v>
      </c>
      <c r="N99">
        <v>0</v>
      </c>
      <c r="O99">
        <v>0</v>
      </c>
    </row>
    <row r="100" spans="1:15">
      <c r="A100" t="str">
        <f t="shared" si="1"/>
        <v>Bahia2014</v>
      </c>
      <c r="B100">
        <v>2014</v>
      </c>
      <c r="C100" t="s">
        <v>22</v>
      </c>
      <c r="D100">
        <v>19</v>
      </c>
      <c r="E100">
        <v>31</v>
      </c>
      <c r="F100">
        <v>31</v>
      </c>
      <c r="G100">
        <f>VLOOKUP(A100,Rounds!$A$2:$J$201,3,0)</f>
        <v>1</v>
      </c>
      <c r="H100">
        <f>VLOOKUP(A100,Rounds!$A$2:$J$201,4,0)</f>
        <v>0</v>
      </c>
      <c r="I100">
        <f>VLOOKUP(A100,Rounds!$A$2:$J$201,5,0)</f>
        <v>3</v>
      </c>
      <c r="J100">
        <f>VLOOKUP(A100,Rounds!$A$2:$J$201,6,0)</f>
        <v>1</v>
      </c>
      <c r="K100">
        <f>VLOOKUP(A100,Rounds!$A$2:$J$201,7,0)</f>
        <v>0</v>
      </c>
      <c r="L100">
        <f>VLOOKUP(A100,Rounds!$A$2:$J$201,8,0)</f>
        <v>2</v>
      </c>
      <c r="M100">
        <v>0</v>
      </c>
      <c r="N100">
        <v>0</v>
      </c>
      <c r="O100">
        <v>1</v>
      </c>
    </row>
    <row r="101" spans="1:15">
      <c r="A101" t="str">
        <f t="shared" si="1"/>
        <v>Criciuma2014</v>
      </c>
      <c r="B101">
        <v>2014</v>
      </c>
      <c r="C101" t="s">
        <v>39</v>
      </c>
      <c r="D101">
        <v>20</v>
      </c>
      <c r="E101">
        <v>30</v>
      </c>
      <c r="F101">
        <v>31</v>
      </c>
      <c r="G101">
        <f>VLOOKUP(A101,Rounds!$A$2:$J$201,3,0)</f>
        <v>1</v>
      </c>
      <c r="H101">
        <f>VLOOKUP(A101,Rounds!$A$2:$J$201,4,0)</f>
        <v>2</v>
      </c>
      <c r="I101">
        <f>VLOOKUP(A101,Rounds!$A$2:$J$201,5,0)</f>
        <v>2</v>
      </c>
      <c r="J101">
        <f>VLOOKUP(A101,Rounds!$A$2:$J$201,6,0)</f>
        <v>1</v>
      </c>
      <c r="K101">
        <f>VLOOKUP(A101,Rounds!$A$2:$J$201,7,0)</f>
        <v>1</v>
      </c>
      <c r="L101">
        <f>VLOOKUP(A101,Rounds!$A$2:$J$201,8,0)</f>
        <v>0</v>
      </c>
      <c r="M101">
        <v>0</v>
      </c>
      <c r="N101">
        <v>0</v>
      </c>
      <c r="O101">
        <v>1</v>
      </c>
    </row>
    <row r="102" spans="1:15">
      <c r="A102" t="str">
        <f t="shared" si="1"/>
        <v>Cruzeiro2013</v>
      </c>
      <c r="B102">
        <v>2013</v>
      </c>
      <c r="C102" t="s">
        <v>14</v>
      </c>
      <c r="D102">
        <v>1</v>
      </c>
      <c r="E102">
        <v>65</v>
      </c>
      <c r="F102">
        <v>31</v>
      </c>
      <c r="G102">
        <f>VLOOKUP(A102,Rounds!$A$2:$J$201,3,0)</f>
        <v>1</v>
      </c>
      <c r="H102">
        <f>VLOOKUP(A102,Rounds!$A$2:$J$201,4,0)</f>
        <v>1</v>
      </c>
      <c r="I102">
        <f>VLOOKUP(A102,Rounds!$A$2:$J$201,5,0)</f>
        <v>0</v>
      </c>
      <c r="J102">
        <f>VLOOKUP(A102,Rounds!$A$2:$J$201,6,0)</f>
        <v>2</v>
      </c>
      <c r="K102">
        <f>VLOOKUP(A102,Rounds!$A$2:$J$201,7,0)</f>
        <v>2</v>
      </c>
      <c r="L102">
        <f>VLOOKUP(A102,Rounds!$A$2:$J$201,8,0)</f>
        <v>1</v>
      </c>
      <c r="M102">
        <v>1</v>
      </c>
      <c r="N102">
        <v>1</v>
      </c>
      <c r="O102">
        <v>0</v>
      </c>
    </row>
    <row r="103" spans="1:15">
      <c r="A103" t="str">
        <f t="shared" si="1"/>
        <v>Botafogo2013</v>
      </c>
      <c r="B103">
        <v>2013</v>
      </c>
      <c r="C103" t="s">
        <v>15</v>
      </c>
      <c r="D103">
        <v>2</v>
      </c>
      <c r="E103">
        <v>53</v>
      </c>
      <c r="F103">
        <v>31</v>
      </c>
      <c r="G103">
        <f>VLOOKUP(A103,Rounds!$A$2:$J$201,3,0)</f>
        <v>1</v>
      </c>
      <c r="H103">
        <f>VLOOKUP(A103,Rounds!$A$2:$J$201,4,0)</f>
        <v>1</v>
      </c>
      <c r="I103">
        <f>VLOOKUP(A103,Rounds!$A$2:$J$201,5,0)</f>
        <v>1</v>
      </c>
      <c r="J103">
        <f>VLOOKUP(A103,Rounds!$A$2:$J$201,6,0)</f>
        <v>3</v>
      </c>
      <c r="K103">
        <f>VLOOKUP(A103,Rounds!$A$2:$J$201,7,0)</f>
        <v>1</v>
      </c>
      <c r="L103">
        <f>VLOOKUP(A103,Rounds!$A$2:$J$201,8,0)</f>
        <v>0</v>
      </c>
      <c r="M103">
        <v>0</v>
      </c>
      <c r="N103">
        <v>1</v>
      </c>
      <c r="O103">
        <v>0</v>
      </c>
    </row>
    <row r="104" spans="1:15">
      <c r="A104" t="str">
        <f t="shared" si="1"/>
        <v>Gremio2013</v>
      </c>
      <c r="B104">
        <v>2013</v>
      </c>
      <c r="C104" t="s">
        <v>13</v>
      </c>
      <c r="D104">
        <v>3</v>
      </c>
      <c r="E104">
        <v>53</v>
      </c>
      <c r="F104">
        <v>31</v>
      </c>
      <c r="G104">
        <f>VLOOKUP(A104,Rounds!$A$2:$J$201,3,0)</f>
        <v>1</v>
      </c>
      <c r="H104">
        <f>VLOOKUP(A104,Rounds!$A$2:$J$201,4,0)</f>
        <v>1</v>
      </c>
      <c r="I104">
        <f>VLOOKUP(A104,Rounds!$A$2:$J$201,5,0)</f>
        <v>1</v>
      </c>
      <c r="J104">
        <f>VLOOKUP(A104,Rounds!$A$2:$J$201,6,0)</f>
        <v>1</v>
      </c>
      <c r="K104">
        <f>VLOOKUP(A104,Rounds!$A$2:$J$201,7,0)</f>
        <v>2</v>
      </c>
      <c r="L104">
        <f>VLOOKUP(A104,Rounds!$A$2:$J$201,8,0)</f>
        <v>1</v>
      </c>
      <c r="M104">
        <v>0</v>
      </c>
      <c r="N104">
        <v>1</v>
      </c>
      <c r="O104">
        <v>0</v>
      </c>
    </row>
    <row r="105" spans="1:15">
      <c r="A105" t="str">
        <f t="shared" si="1"/>
        <v>Atletico-PR2013</v>
      </c>
      <c r="B105">
        <v>2013</v>
      </c>
      <c r="C105" t="s">
        <v>18</v>
      </c>
      <c r="D105">
        <v>4</v>
      </c>
      <c r="E105">
        <v>52</v>
      </c>
      <c r="F105">
        <v>31</v>
      </c>
      <c r="G105">
        <f>VLOOKUP(A105,Rounds!$A$2:$J$201,3,0)</f>
        <v>0</v>
      </c>
      <c r="H105">
        <f>VLOOKUP(A105,Rounds!$A$2:$J$201,4,0)</f>
        <v>1</v>
      </c>
      <c r="I105">
        <f>VLOOKUP(A105,Rounds!$A$2:$J$201,5,0)</f>
        <v>2</v>
      </c>
      <c r="J105">
        <f>VLOOKUP(A105,Rounds!$A$2:$J$201,6,0)</f>
        <v>1</v>
      </c>
      <c r="K105">
        <f>VLOOKUP(A105,Rounds!$A$2:$J$201,7,0)</f>
        <v>2</v>
      </c>
      <c r="L105">
        <f>VLOOKUP(A105,Rounds!$A$2:$J$201,8,0)</f>
        <v>1</v>
      </c>
      <c r="M105">
        <v>0</v>
      </c>
      <c r="N105">
        <v>1</v>
      </c>
      <c r="O105">
        <v>0</v>
      </c>
    </row>
    <row r="106" spans="1:15">
      <c r="A106" t="str">
        <f t="shared" si="1"/>
        <v>Goias2013</v>
      </c>
      <c r="B106">
        <v>2013</v>
      </c>
      <c r="C106" t="s">
        <v>37</v>
      </c>
      <c r="D106">
        <v>5</v>
      </c>
      <c r="E106">
        <v>49</v>
      </c>
      <c r="F106">
        <v>31</v>
      </c>
      <c r="G106">
        <f>VLOOKUP(A106,Rounds!$A$2:$J$201,3,0)</f>
        <v>1</v>
      </c>
      <c r="H106">
        <f>VLOOKUP(A106,Rounds!$A$2:$J$201,4,0)</f>
        <v>1</v>
      </c>
      <c r="I106">
        <f>VLOOKUP(A106,Rounds!$A$2:$J$201,5,0)</f>
        <v>2</v>
      </c>
      <c r="J106">
        <f>VLOOKUP(A106,Rounds!$A$2:$J$201,6,0)</f>
        <v>2</v>
      </c>
      <c r="K106">
        <f>VLOOKUP(A106,Rounds!$A$2:$J$201,7,0)</f>
        <v>1</v>
      </c>
      <c r="L106">
        <f>VLOOKUP(A106,Rounds!$A$2:$J$201,8,0)</f>
        <v>0</v>
      </c>
      <c r="M106">
        <v>0</v>
      </c>
      <c r="N106">
        <v>1</v>
      </c>
      <c r="O106">
        <v>0</v>
      </c>
    </row>
    <row r="107" spans="1:15">
      <c r="A107" t="str">
        <f t="shared" si="1"/>
        <v>Vitoria2013</v>
      </c>
      <c r="B107">
        <v>2013</v>
      </c>
      <c r="C107" t="s">
        <v>28</v>
      </c>
      <c r="D107">
        <v>6</v>
      </c>
      <c r="E107">
        <v>47</v>
      </c>
      <c r="F107">
        <v>31</v>
      </c>
      <c r="G107">
        <f>VLOOKUP(A107,Rounds!$A$2:$J$201,3,0)</f>
        <v>1</v>
      </c>
      <c r="H107">
        <f>VLOOKUP(A107,Rounds!$A$2:$J$201,4,0)</f>
        <v>0</v>
      </c>
      <c r="I107">
        <f>VLOOKUP(A107,Rounds!$A$2:$J$201,5,0)</f>
        <v>3</v>
      </c>
      <c r="J107">
        <f>VLOOKUP(A107,Rounds!$A$2:$J$201,6,0)</f>
        <v>1</v>
      </c>
      <c r="K107">
        <f>VLOOKUP(A107,Rounds!$A$2:$J$201,7,0)</f>
        <v>0</v>
      </c>
      <c r="L107">
        <f>VLOOKUP(A107,Rounds!$A$2:$J$201,8,0)</f>
        <v>2</v>
      </c>
      <c r="M107">
        <v>0</v>
      </c>
      <c r="N107">
        <v>1</v>
      </c>
      <c r="O107">
        <v>0</v>
      </c>
    </row>
    <row r="108" spans="1:15">
      <c r="A108" t="str">
        <f t="shared" si="1"/>
        <v>Atletico-MG2013</v>
      </c>
      <c r="B108">
        <v>2013</v>
      </c>
      <c r="C108" t="s">
        <v>19</v>
      </c>
      <c r="D108">
        <v>7</v>
      </c>
      <c r="E108">
        <v>45</v>
      </c>
      <c r="F108">
        <v>31</v>
      </c>
      <c r="G108">
        <f>VLOOKUP(A108,Rounds!$A$2:$J$201,3,0)</f>
        <v>2</v>
      </c>
      <c r="H108">
        <f>VLOOKUP(A108,Rounds!$A$2:$J$201,4,0)</f>
        <v>0</v>
      </c>
      <c r="I108">
        <f>VLOOKUP(A108,Rounds!$A$2:$J$201,5,0)</f>
        <v>1</v>
      </c>
      <c r="J108">
        <f>VLOOKUP(A108,Rounds!$A$2:$J$201,6,0)</f>
        <v>1</v>
      </c>
      <c r="K108">
        <f>VLOOKUP(A108,Rounds!$A$2:$J$201,7,0)</f>
        <v>1</v>
      </c>
      <c r="L108">
        <f>VLOOKUP(A108,Rounds!$A$2:$J$201,8,0)</f>
        <v>2</v>
      </c>
      <c r="M108">
        <v>0</v>
      </c>
      <c r="N108">
        <v>0</v>
      </c>
      <c r="O108">
        <v>0</v>
      </c>
    </row>
    <row r="109" spans="1:15">
      <c r="A109" t="str">
        <f t="shared" si="1"/>
        <v>Santos2013</v>
      </c>
      <c r="B109">
        <v>2013</v>
      </c>
      <c r="C109" t="s">
        <v>12</v>
      </c>
      <c r="D109">
        <v>8</v>
      </c>
      <c r="E109">
        <v>44</v>
      </c>
      <c r="F109">
        <v>31</v>
      </c>
      <c r="G109">
        <f>VLOOKUP(A109,Rounds!$A$2:$J$201,3,0)</f>
        <v>2</v>
      </c>
      <c r="H109">
        <f>VLOOKUP(A109,Rounds!$A$2:$J$201,4,0)</f>
        <v>2</v>
      </c>
      <c r="I109">
        <f>VLOOKUP(A109,Rounds!$A$2:$J$201,5,0)</f>
        <v>0</v>
      </c>
      <c r="J109">
        <f>VLOOKUP(A109,Rounds!$A$2:$J$201,6,0)</f>
        <v>0</v>
      </c>
      <c r="K109">
        <f>VLOOKUP(A109,Rounds!$A$2:$J$201,7,0)</f>
        <v>2</v>
      </c>
      <c r="L109">
        <f>VLOOKUP(A109,Rounds!$A$2:$J$201,8,0)</f>
        <v>1</v>
      </c>
      <c r="M109">
        <v>0</v>
      </c>
      <c r="N109">
        <v>0</v>
      </c>
      <c r="O109">
        <v>0</v>
      </c>
    </row>
    <row r="110" spans="1:15">
      <c r="A110" t="str">
        <f t="shared" si="1"/>
        <v>São Paulo2013</v>
      </c>
      <c r="B110">
        <v>2013</v>
      </c>
      <c r="C110" s="2" t="s">
        <v>20</v>
      </c>
      <c r="D110">
        <v>9</v>
      </c>
      <c r="E110">
        <v>43</v>
      </c>
      <c r="F110">
        <v>31</v>
      </c>
      <c r="G110">
        <f>VLOOKUP(A110,Rounds!$A$2:$J$201,3,0)</f>
        <v>1</v>
      </c>
      <c r="H110">
        <f>VLOOKUP(A110,Rounds!$A$2:$J$201,4,0)</f>
        <v>1</v>
      </c>
      <c r="I110">
        <f>VLOOKUP(A110,Rounds!$A$2:$J$201,5,0)</f>
        <v>3</v>
      </c>
      <c r="J110">
        <f>VLOOKUP(A110,Rounds!$A$2:$J$201,6,0)</f>
        <v>0</v>
      </c>
      <c r="K110">
        <f>VLOOKUP(A110,Rounds!$A$2:$J$201,7,0)</f>
        <v>0</v>
      </c>
      <c r="L110">
        <f>VLOOKUP(A110,Rounds!$A$2:$J$201,8,0)</f>
        <v>2</v>
      </c>
      <c r="M110">
        <v>0</v>
      </c>
      <c r="N110">
        <v>0</v>
      </c>
      <c r="O110">
        <v>0</v>
      </c>
    </row>
    <row r="111" spans="1:15">
      <c r="A111" t="str">
        <f t="shared" si="1"/>
        <v>Internacional2013</v>
      </c>
      <c r="B111">
        <v>2013</v>
      </c>
      <c r="C111" t="s">
        <v>30</v>
      </c>
      <c r="D111">
        <v>10</v>
      </c>
      <c r="E111">
        <v>42</v>
      </c>
      <c r="F111">
        <v>31</v>
      </c>
      <c r="G111">
        <f>VLOOKUP(A111,Rounds!$A$2:$J$201,3,0)</f>
        <v>1</v>
      </c>
      <c r="H111">
        <f>VLOOKUP(A111,Rounds!$A$2:$J$201,4,0)</f>
        <v>2</v>
      </c>
      <c r="I111">
        <f>VLOOKUP(A111,Rounds!$A$2:$J$201,5,0)</f>
        <v>1</v>
      </c>
      <c r="J111">
        <f>VLOOKUP(A111,Rounds!$A$2:$J$201,6,0)</f>
        <v>2</v>
      </c>
      <c r="K111">
        <f>VLOOKUP(A111,Rounds!$A$2:$J$201,7,0)</f>
        <v>1</v>
      </c>
      <c r="L111">
        <f>VLOOKUP(A111,Rounds!$A$2:$J$201,8,0)</f>
        <v>0</v>
      </c>
      <c r="M111">
        <v>0</v>
      </c>
      <c r="N111">
        <v>0</v>
      </c>
      <c r="O111">
        <v>0</v>
      </c>
    </row>
    <row r="112" spans="1:15">
      <c r="A112" t="str">
        <f t="shared" si="1"/>
        <v>Flamengo2013</v>
      </c>
      <c r="B112">
        <v>2013</v>
      </c>
      <c r="C112" t="s">
        <v>16</v>
      </c>
      <c r="D112">
        <v>11</v>
      </c>
      <c r="E112">
        <v>41</v>
      </c>
      <c r="F112">
        <v>31</v>
      </c>
      <c r="G112">
        <f>VLOOKUP(A112,Rounds!$A$2:$J$201,3,0)</f>
        <v>2</v>
      </c>
      <c r="H112">
        <f>VLOOKUP(A112,Rounds!$A$2:$J$201,4,0)</f>
        <v>2</v>
      </c>
      <c r="I112">
        <f>VLOOKUP(A112,Rounds!$A$2:$J$201,5,0)</f>
        <v>1</v>
      </c>
      <c r="J112">
        <f>VLOOKUP(A112,Rounds!$A$2:$J$201,6,0)</f>
        <v>1</v>
      </c>
      <c r="K112">
        <f>VLOOKUP(A112,Rounds!$A$2:$J$201,7,0)</f>
        <v>1</v>
      </c>
      <c r="L112">
        <f>VLOOKUP(A112,Rounds!$A$2:$J$201,8,0)</f>
        <v>0</v>
      </c>
      <c r="M112">
        <v>0</v>
      </c>
      <c r="N112">
        <v>0</v>
      </c>
      <c r="O112">
        <v>0</v>
      </c>
    </row>
    <row r="113" spans="1:15">
      <c r="A113" t="str">
        <f t="shared" si="1"/>
        <v>Corinthians2013</v>
      </c>
      <c r="B113">
        <v>2013</v>
      </c>
      <c r="C113" t="s">
        <v>11</v>
      </c>
      <c r="D113">
        <v>12</v>
      </c>
      <c r="E113">
        <v>41</v>
      </c>
      <c r="F113">
        <v>31</v>
      </c>
      <c r="G113">
        <f>VLOOKUP(A113,Rounds!$A$2:$J$201,3,0)</f>
        <v>0</v>
      </c>
      <c r="H113">
        <f>VLOOKUP(A113,Rounds!$A$2:$J$201,4,0)</f>
        <v>1</v>
      </c>
      <c r="I113">
        <f>VLOOKUP(A113,Rounds!$A$2:$J$201,5,0)</f>
        <v>1</v>
      </c>
      <c r="J113">
        <f>VLOOKUP(A113,Rounds!$A$2:$J$201,6,0)</f>
        <v>2</v>
      </c>
      <c r="K113">
        <f>VLOOKUP(A113,Rounds!$A$2:$J$201,7,0)</f>
        <v>2</v>
      </c>
      <c r="L113">
        <f>VLOOKUP(A113,Rounds!$A$2:$J$201,8,0)</f>
        <v>1</v>
      </c>
      <c r="M113">
        <v>0</v>
      </c>
      <c r="N113">
        <v>0</v>
      </c>
      <c r="O113">
        <v>0</v>
      </c>
    </row>
    <row r="114" spans="1:15">
      <c r="A114" t="str">
        <f t="shared" si="1"/>
        <v>Coritiba2013</v>
      </c>
      <c r="B114">
        <v>2013</v>
      </c>
      <c r="C114" t="s">
        <v>25</v>
      </c>
      <c r="D114">
        <v>13</v>
      </c>
      <c r="E114">
        <v>40</v>
      </c>
      <c r="F114">
        <v>31</v>
      </c>
      <c r="G114">
        <f>VLOOKUP(A114,Rounds!$A$2:$J$201,3,0)</f>
        <v>1</v>
      </c>
      <c r="H114">
        <f>VLOOKUP(A114,Rounds!$A$2:$J$201,4,0)</f>
        <v>0</v>
      </c>
      <c r="I114">
        <f>VLOOKUP(A114,Rounds!$A$2:$J$201,5,0)</f>
        <v>1</v>
      </c>
      <c r="J114">
        <f>VLOOKUP(A114,Rounds!$A$2:$J$201,6,0)</f>
        <v>3</v>
      </c>
      <c r="K114">
        <f>VLOOKUP(A114,Rounds!$A$2:$J$201,7,0)</f>
        <v>1</v>
      </c>
      <c r="L114">
        <f>VLOOKUP(A114,Rounds!$A$2:$J$201,8,0)</f>
        <v>1</v>
      </c>
      <c r="M114">
        <v>0</v>
      </c>
      <c r="N114">
        <v>0</v>
      </c>
      <c r="O114">
        <v>0</v>
      </c>
    </row>
    <row r="115" spans="1:15">
      <c r="A115" t="str">
        <f t="shared" si="1"/>
        <v>Portuguesa2013</v>
      </c>
      <c r="B115">
        <v>2013</v>
      </c>
      <c r="C115" t="s">
        <v>32</v>
      </c>
      <c r="D115">
        <v>14</v>
      </c>
      <c r="E115">
        <v>39</v>
      </c>
      <c r="F115">
        <v>31</v>
      </c>
      <c r="G115">
        <f>VLOOKUP(A115,Rounds!$A$2:$J$201,3,0)</f>
        <v>1</v>
      </c>
      <c r="H115">
        <f>VLOOKUP(A115,Rounds!$A$2:$J$201,4,0)</f>
        <v>1</v>
      </c>
      <c r="I115">
        <f>VLOOKUP(A115,Rounds!$A$2:$J$201,5,0)</f>
        <v>2</v>
      </c>
      <c r="J115">
        <f>VLOOKUP(A115,Rounds!$A$2:$J$201,6,0)</f>
        <v>1</v>
      </c>
      <c r="K115">
        <f>VLOOKUP(A115,Rounds!$A$2:$J$201,7,0)</f>
        <v>0</v>
      </c>
      <c r="L115">
        <f>VLOOKUP(A115,Rounds!$A$2:$J$201,8,0)</f>
        <v>2</v>
      </c>
      <c r="M115">
        <v>0</v>
      </c>
      <c r="N115">
        <v>0</v>
      </c>
      <c r="O115">
        <v>1</v>
      </c>
    </row>
    <row r="116" spans="1:15">
      <c r="A116" t="str">
        <f t="shared" si="1"/>
        <v>Bahia2013</v>
      </c>
      <c r="B116">
        <v>2013</v>
      </c>
      <c r="C116" t="s">
        <v>22</v>
      </c>
      <c r="D116">
        <v>15</v>
      </c>
      <c r="E116">
        <v>37</v>
      </c>
      <c r="F116">
        <v>31</v>
      </c>
      <c r="G116">
        <f>VLOOKUP(A116,Rounds!$A$2:$J$201,3,0)</f>
        <v>0</v>
      </c>
      <c r="H116">
        <f>VLOOKUP(A116,Rounds!$A$2:$J$201,4,0)</f>
        <v>2</v>
      </c>
      <c r="I116">
        <f>VLOOKUP(A116,Rounds!$A$2:$J$201,5,0)</f>
        <v>2</v>
      </c>
      <c r="J116">
        <f>VLOOKUP(A116,Rounds!$A$2:$J$201,6,0)</f>
        <v>1</v>
      </c>
      <c r="K116">
        <f>VLOOKUP(A116,Rounds!$A$2:$J$201,7,0)</f>
        <v>1</v>
      </c>
      <c r="L116">
        <f>VLOOKUP(A116,Rounds!$A$2:$J$201,8,0)</f>
        <v>1</v>
      </c>
      <c r="M116">
        <v>0</v>
      </c>
      <c r="N116">
        <v>0</v>
      </c>
      <c r="O116">
        <v>0</v>
      </c>
    </row>
    <row r="117" spans="1:15">
      <c r="A117" t="str">
        <f t="shared" si="1"/>
        <v>Fluminense2013</v>
      </c>
      <c r="B117">
        <v>2013</v>
      </c>
      <c r="C117" t="s">
        <v>23</v>
      </c>
      <c r="D117">
        <v>16</v>
      </c>
      <c r="E117">
        <v>36</v>
      </c>
      <c r="F117">
        <v>31</v>
      </c>
      <c r="G117">
        <f>VLOOKUP(A117,Rounds!$A$2:$J$201,3,0)</f>
        <v>0</v>
      </c>
      <c r="H117">
        <f>VLOOKUP(A117,Rounds!$A$2:$J$201,4,0)</f>
        <v>0</v>
      </c>
      <c r="I117">
        <f>VLOOKUP(A117,Rounds!$A$2:$J$201,5,0)</f>
        <v>2</v>
      </c>
      <c r="J117">
        <f>VLOOKUP(A117,Rounds!$A$2:$J$201,6,0)</f>
        <v>3</v>
      </c>
      <c r="K117">
        <f>VLOOKUP(A117,Rounds!$A$2:$J$201,7,0)</f>
        <v>1</v>
      </c>
      <c r="L117">
        <f>VLOOKUP(A117,Rounds!$A$2:$J$201,8,0)</f>
        <v>1</v>
      </c>
      <c r="M117">
        <v>0</v>
      </c>
      <c r="N117">
        <v>0</v>
      </c>
      <c r="O117">
        <v>0</v>
      </c>
    </row>
    <row r="118" spans="1:15">
      <c r="A118" t="str">
        <f t="shared" si="1"/>
        <v>ponte Preta2013</v>
      </c>
      <c r="B118">
        <v>2013</v>
      </c>
      <c r="C118" t="s">
        <v>40</v>
      </c>
      <c r="D118">
        <v>17</v>
      </c>
      <c r="E118">
        <v>33</v>
      </c>
      <c r="F118">
        <v>31</v>
      </c>
      <c r="G118">
        <f>VLOOKUP(A118,Rounds!$A$2:$J$201,3,0)</f>
        <v>2</v>
      </c>
      <c r="H118">
        <f>VLOOKUP(A118,Rounds!$A$2:$J$201,4,0)</f>
        <v>2</v>
      </c>
      <c r="I118">
        <f>VLOOKUP(A118,Rounds!$A$2:$J$201,5,0)</f>
        <v>1</v>
      </c>
      <c r="J118">
        <f>VLOOKUP(A118,Rounds!$A$2:$J$201,6,0)</f>
        <v>1</v>
      </c>
      <c r="K118">
        <f>VLOOKUP(A118,Rounds!$A$2:$J$201,7,0)</f>
        <v>0</v>
      </c>
      <c r="L118">
        <f>VLOOKUP(A118,Rounds!$A$2:$J$201,8,0)</f>
        <v>1</v>
      </c>
      <c r="M118">
        <v>0</v>
      </c>
      <c r="N118">
        <v>0</v>
      </c>
      <c r="O118">
        <v>1</v>
      </c>
    </row>
    <row r="119" spans="1:15">
      <c r="A119" t="str">
        <f t="shared" si="1"/>
        <v>Vasco2013</v>
      </c>
      <c r="B119">
        <v>2013</v>
      </c>
      <c r="C119" t="s">
        <v>17</v>
      </c>
      <c r="D119">
        <v>18</v>
      </c>
      <c r="E119">
        <v>33</v>
      </c>
      <c r="F119">
        <v>31</v>
      </c>
      <c r="G119">
        <f>VLOOKUP(A119,Rounds!$A$2:$J$201,3,0)</f>
        <v>1</v>
      </c>
      <c r="H119">
        <f>VLOOKUP(A119,Rounds!$A$2:$J$201,4,0)</f>
        <v>2</v>
      </c>
      <c r="I119">
        <f>VLOOKUP(A119,Rounds!$A$2:$J$201,5,0)</f>
        <v>2</v>
      </c>
      <c r="J119">
        <f>VLOOKUP(A119,Rounds!$A$2:$J$201,6,0)</f>
        <v>1</v>
      </c>
      <c r="K119">
        <f>VLOOKUP(A119,Rounds!$A$2:$J$201,7,0)</f>
        <v>1</v>
      </c>
      <c r="L119">
        <f>VLOOKUP(A119,Rounds!$A$2:$J$201,8,0)</f>
        <v>0</v>
      </c>
      <c r="M119">
        <v>0</v>
      </c>
      <c r="N119">
        <v>0</v>
      </c>
      <c r="O119">
        <v>1</v>
      </c>
    </row>
    <row r="120" spans="1:15">
      <c r="A120" t="str">
        <f t="shared" si="1"/>
        <v>Criciuma2013</v>
      </c>
      <c r="B120">
        <v>2013</v>
      </c>
      <c r="C120" t="s">
        <v>39</v>
      </c>
      <c r="D120">
        <v>19</v>
      </c>
      <c r="E120">
        <v>32</v>
      </c>
      <c r="F120">
        <v>31</v>
      </c>
      <c r="G120">
        <f>VLOOKUP(A120,Rounds!$A$2:$J$201,3,0)</f>
        <v>2</v>
      </c>
      <c r="H120">
        <f>VLOOKUP(A120,Rounds!$A$2:$J$201,4,0)</f>
        <v>1</v>
      </c>
      <c r="I120">
        <f>VLOOKUP(A120,Rounds!$A$2:$J$201,5,0)</f>
        <v>1</v>
      </c>
      <c r="J120">
        <f>VLOOKUP(A120,Rounds!$A$2:$J$201,6,0)</f>
        <v>1</v>
      </c>
      <c r="K120">
        <f>VLOOKUP(A120,Rounds!$A$2:$J$201,7,0)</f>
        <v>1</v>
      </c>
      <c r="L120">
        <f>VLOOKUP(A120,Rounds!$A$2:$J$201,8,0)</f>
        <v>1</v>
      </c>
      <c r="M120">
        <v>0</v>
      </c>
      <c r="N120">
        <v>0</v>
      </c>
      <c r="O120">
        <v>0</v>
      </c>
    </row>
    <row r="121" spans="1:15">
      <c r="A121" t="str">
        <f t="shared" si="1"/>
        <v>Nautico2013</v>
      </c>
      <c r="B121">
        <v>2013</v>
      </c>
      <c r="C121" t="s">
        <v>31</v>
      </c>
      <c r="D121">
        <v>20</v>
      </c>
      <c r="E121">
        <v>17</v>
      </c>
      <c r="F121">
        <v>31</v>
      </c>
      <c r="G121">
        <f>VLOOKUP(A121,Rounds!$A$2:$J$201,3,0)</f>
        <v>0</v>
      </c>
      <c r="H121">
        <f>VLOOKUP(A121,Rounds!$A$2:$J$201,4,0)</f>
        <v>1</v>
      </c>
      <c r="I121">
        <f>VLOOKUP(A121,Rounds!$A$2:$J$201,5,0)</f>
        <v>1</v>
      </c>
      <c r="J121">
        <f>VLOOKUP(A121,Rounds!$A$2:$J$201,6,0)</f>
        <v>1</v>
      </c>
      <c r="K121">
        <f>VLOOKUP(A121,Rounds!$A$2:$J$201,7,0)</f>
        <v>2</v>
      </c>
      <c r="L121">
        <f>VLOOKUP(A121,Rounds!$A$2:$J$201,8,0)</f>
        <v>2</v>
      </c>
      <c r="M121">
        <v>0</v>
      </c>
      <c r="N121">
        <v>0</v>
      </c>
      <c r="O121">
        <v>1</v>
      </c>
    </row>
    <row r="122" spans="1:15">
      <c r="A122" t="str">
        <f t="shared" si="1"/>
        <v>Vasco2011</v>
      </c>
      <c r="B122">
        <v>2011</v>
      </c>
      <c r="C122" t="s">
        <v>17</v>
      </c>
      <c r="D122">
        <v>1</v>
      </c>
      <c r="E122">
        <v>57</v>
      </c>
      <c r="F122">
        <v>31</v>
      </c>
      <c r="G122">
        <f>VLOOKUP(A122,Rounds!$A$2:$J$201,3,0)</f>
        <v>3</v>
      </c>
      <c r="H122">
        <f>VLOOKUP(A122,Rounds!$A$2:$J$201,4,0)</f>
        <v>1</v>
      </c>
      <c r="I122">
        <f>VLOOKUP(A122,Rounds!$A$2:$J$201,5,0)</f>
        <v>0</v>
      </c>
      <c r="J122">
        <f>VLOOKUP(A122,Rounds!$A$2:$J$201,6,0)</f>
        <v>2</v>
      </c>
      <c r="K122">
        <f>VLOOKUP(A122,Rounds!$A$2:$J$201,7,0)</f>
        <v>1</v>
      </c>
      <c r="L122">
        <f>VLOOKUP(A122,Rounds!$A$2:$J$201,8,0)</f>
        <v>0</v>
      </c>
      <c r="M122">
        <v>0</v>
      </c>
      <c r="N122">
        <v>1</v>
      </c>
      <c r="O122">
        <v>0</v>
      </c>
    </row>
    <row r="123" spans="1:15">
      <c r="A123" t="str">
        <f t="shared" si="1"/>
        <v>Corinthians2011</v>
      </c>
      <c r="B123">
        <v>2011</v>
      </c>
      <c r="C123" t="s">
        <v>11</v>
      </c>
      <c r="D123">
        <v>2</v>
      </c>
      <c r="E123">
        <v>55</v>
      </c>
      <c r="F123">
        <v>31</v>
      </c>
      <c r="G123">
        <f>VLOOKUP(A123,Rounds!$A$2:$J$201,3,0)</f>
        <v>0</v>
      </c>
      <c r="H123">
        <f>VLOOKUP(A123,Rounds!$A$2:$J$201,4,0)</f>
        <v>0</v>
      </c>
      <c r="I123">
        <f>VLOOKUP(A123,Rounds!$A$2:$J$201,5,0)</f>
        <v>1</v>
      </c>
      <c r="J123">
        <f>VLOOKUP(A123,Rounds!$A$2:$J$201,6,0)</f>
        <v>1</v>
      </c>
      <c r="K123">
        <f>VLOOKUP(A123,Rounds!$A$2:$J$201,7,0)</f>
        <v>3</v>
      </c>
      <c r="L123">
        <f>VLOOKUP(A123,Rounds!$A$2:$J$201,8,0)</f>
        <v>2</v>
      </c>
      <c r="M123">
        <v>1</v>
      </c>
      <c r="N123">
        <v>1</v>
      </c>
      <c r="O123">
        <v>0</v>
      </c>
    </row>
    <row r="124" spans="1:15">
      <c r="A124" t="str">
        <f t="shared" si="1"/>
        <v>Botafogo2011</v>
      </c>
      <c r="B124">
        <v>2011</v>
      </c>
      <c r="C124" t="s">
        <v>15</v>
      </c>
      <c r="D124">
        <v>3</v>
      </c>
      <c r="E124">
        <v>52</v>
      </c>
      <c r="F124">
        <v>31</v>
      </c>
      <c r="G124">
        <f>VLOOKUP(A124,Rounds!$A$2:$J$201,3,0)</f>
        <v>1</v>
      </c>
      <c r="H124">
        <f>VLOOKUP(A124,Rounds!$A$2:$J$201,4,0)</f>
        <v>1</v>
      </c>
      <c r="I124">
        <f>VLOOKUP(A124,Rounds!$A$2:$J$201,5,0)</f>
        <v>2</v>
      </c>
      <c r="J124">
        <f>VLOOKUP(A124,Rounds!$A$2:$J$201,6,0)</f>
        <v>0</v>
      </c>
      <c r="K124">
        <f>VLOOKUP(A124,Rounds!$A$2:$J$201,7,0)</f>
        <v>1</v>
      </c>
      <c r="L124">
        <f>VLOOKUP(A124,Rounds!$A$2:$J$201,8,0)</f>
        <v>2</v>
      </c>
      <c r="M124">
        <v>0</v>
      </c>
      <c r="N124">
        <v>0</v>
      </c>
      <c r="O124">
        <v>0</v>
      </c>
    </row>
    <row r="125" spans="1:15">
      <c r="A125" t="str">
        <f t="shared" si="1"/>
        <v>Flamengo2011</v>
      </c>
      <c r="B125">
        <v>2011</v>
      </c>
      <c r="C125" t="s">
        <v>16</v>
      </c>
      <c r="D125">
        <v>4</v>
      </c>
      <c r="E125">
        <v>52</v>
      </c>
      <c r="F125">
        <v>31</v>
      </c>
      <c r="G125">
        <f>VLOOKUP(A125,Rounds!$A$2:$J$201,3,0)</f>
        <v>0</v>
      </c>
      <c r="H125">
        <f>VLOOKUP(A125,Rounds!$A$2:$J$201,4,0)</f>
        <v>1</v>
      </c>
      <c r="I125">
        <f>VLOOKUP(A125,Rounds!$A$2:$J$201,5,0)</f>
        <v>2</v>
      </c>
      <c r="J125">
        <f>VLOOKUP(A125,Rounds!$A$2:$J$201,6,0)</f>
        <v>3</v>
      </c>
      <c r="K125">
        <f>VLOOKUP(A125,Rounds!$A$2:$J$201,7,0)</f>
        <v>1</v>
      </c>
      <c r="L125">
        <f>VLOOKUP(A125,Rounds!$A$2:$J$201,8,0)</f>
        <v>0</v>
      </c>
      <c r="M125">
        <v>0</v>
      </c>
      <c r="N125">
        <v>1</v>
      </c>
      <c r="O125">
        <v>0</v>
      </c>
    </row>
    <row r="126" spans="1:15">
      <c r="A126" t="str">
        <f t="shared" si="1"/>
        <v>Fluminense2011</v>
      </c>
      <c r="B126">
        <v>2011</v>
      </c>
      <c r="C126" t="s">
        <v>23</v>
      </c>
      <c r="D126">
        <v>5</v>
      </c>
      <c r="E126">
        <v>50</v>
      </c>
      <c r="F126">
        <v>31</v>
      </c>
      <c r="G126">
        <f>VLOOKUP(A126,Rounds!$A$2:$J$201,3,0)</f>
        <v>1</v>
      </c>
      <c r="H126">
        <f>VLOOKUP(A126,Rounds!$A$2:$J$201,4,0)</f>
        <v>1</v>
      </c>
      <c r="I126">
        <f>VLOOKUP(A126,Rounds!$A$2:$J$201,5,0)</f>
        <v>1</v>
      </c>
      <c r="J126">
        <f>VLOOKUP(A126,Rounds!$A$2:$J$201,6,0)</f>
        <v>2</v>
      </c>
      <c r="K126">
        <f>VLOOKUP(A126,Rounds!$A$2:$J$201,7,0)</f>
        <v>1</v>
      </c>
      <c r="L126">
        <f>VLOOKUP(A126,Rounds!$A$2:$J$201,8,0)</f>
        <v>1</v>
      </c>
      <c r="M126">
        <v>0</v>
      </c>
      <c r="N126">
        <v>1</v>
      </c>
      <c r="O126">
        <v>0</v>
      </c>
    </row>
    <row r="127" spans="1:15">
      <c r="A127" t="str">
        <f t="shared" si="1"/>
        <v>São Paulo2011</v>
      </c>
      <c r="B127">
        <v>2011</v>
      </c>
      <c r="C127" t="s">
        <v>20</v>
      </c>
      <c r="D127">
        <v>6</v>
      </c>
      <c r="E127">
        <v>49</v>
      </c>
      <c r="F127">
        <v>31</v>
      </c>
      <c r="G127">
        <f>VLOOKUP(A127,Rounds!$A$2:$J$201,3,0)</f>
        <v>0</v>
      </c>
      <c r="H127">
        <f>VLOOKUP(A127,Rounds!$A$2:$J$201,4,0)</f>
        <v>1</v>
      </c>
      <c r="I127">
        <f>VLOOKUP(A127,Rounds!$A$2:$J$201,5,0)</f>
        <v>1</v>
      </c>
      <c r="J127">
        <f>VLOOKUP(A127,Rounds!$A$2:$J$201,6,0)</f>
        <v>2</v>
      </c>
      <c r="K127">
        <f>VLOOKUP(A127,Rounds!$A$2:$J$201,7,0)</f>
        <v>2</v>
      </c>
      <c r="L127">
        <f>VLOOKUP(A127,Rounds!$A$2:$J$201,8,0)</f>
        <v>1</v>
      </c>
      <c r="M127">
        <v>0</v>
      </c>
      <c r="N127">
        <v>1</v>
      </c>
      <c r="O127">
        <v>0</v>
      </c>
    </row>
    <row r="128" spans="1:15">
      <c r="A128" t="str">
        <f t="shared" si="1"/>
        <v>Internacional2011</v>
      </c>
      <c r="B128">
        <v>2011</v>
      </c>
      <c r="C128" t="s">
        <v>30</v>
      </c>
      <c r="D128">
        <v>7</v>
      </c>
      <c r="E128">
        <v>48</v>
      </c>
      <c r="F128">
        <v>31</v>
      </c>
      <c r="G128">
        <f>VLOOKUP(A128,Rounds!$A$2:$J$201,3,0)</f>
        <v>1</v>
      </c>
      <c r="H128">
        <f>VLOOKUP(A128,Rounds!$A$2:$J$201,4,0)</f>
        <v>2</v>
      </c>
      <c r="I128">
        <f>VLOOKUP(A128,Rounds!$A$2:$J$201,5,0)</f>
        <v>2</v>
      </c>
      <c r="J128">
        <f>VLOOKUP(A128,Rounds!$A$2:$J$201,6,0)</f>
        <v>1</v>
      </c>
      <c r="K128">
        <f>VLOOKUP(A128,Rounds!$A$2:$J$201,7,0)</f>
        <v>0</v>
      </c>
      <c r="L128">
        <f>VLOOKUP(A128,Rounds!$A$2:$J$201,8,0)</f>
        <v>1</v>
      </c>
      <c r="M128">
        <v>0</v>
      </c>
      <c r="N128">
        <v>1</v>
      </c>
      <c r="O128">
        <v>0</v>
      </c>
    </row>
    <row r="129" spans="1:15">
      <c r="A129" t="str">
        <f t="shared" si="1"/>
        <v>Figueirense2011</v>
      </c>
      <c r="B129">
        <v>2011</v>
      </c>
      <c r="C129" t="s">
        <v>33</v>
      </c>
      <c r="D129">
        <v>8</v>
      </c>
      <c r="E129">
        <v>47</v>
      </c>
      <c r="F129">
        <v>31</v>
      </c>
      <c r="G129">
        <f>VLOOKUP(A129,Rounds!$A$2:$J$201,3,0)</f>
        <v>2</v>
      </c>
      <c r="H129">
        <f>VLOOKUP(A129,Rounds!$A$2:$J$201,4,0)</f>
        <v>2</v>
      </c>
      <c r="I129">
        <f>VLOOKUP(A129,Rounds!$A$2:$J$201,5,0)</f>
        <v>1</v>
      </c>
      <c r="J129">
        <f>VLOOKUP(A129,Rounds!$A$2:$J$201,6,0)</f>
        <v>0</v>
      </c>
      <c r="K129">
        <f>VLOOKUP(A129,Rounds!$A$2:$J$201,7,0)</f>
        <v>1</v>
      </c>
      <c r="L129">
        <f>VLOOKUP(A129,Rounds!$A$2:$J$201,8,0)</f>
        <v>1</v>
      </c>
      <c r="M129">
        <v>0</v>
      </c>
      <c r="N129">
        <v>0</v>
      </c>
      <c r="O129">
        <v>0</v>
      </c>
    </row>
    <row r="130" spans="1:15">
      <c r="A130" t="str">
        <f t="shared" si="1"/>
        <v>Gremio2011</v>
      </c>
      <c r="B130">
        <v>2011</v>
      </c>
      <c r="C130" t="s">
        <v>13</v>
      </c>
      <c r="D130">
        <v>9</v>
      </c>
      <c r="E130">
        <v>43</v>
      </c>
      <c r="F130">
        <v>31</v>
      </c>
      <c r="G130">
        <f>VLOOKUP(A130,Rounds!$A$2:$J$201,3,0)</f>
        <v>1</v>
      </c>
      <c r="H130">
        <f>VLOOKUP(A130,Rounds!$A$2:$J$201,4,0)</f>
        <v>1</v>
      </c>
      <c r="I130">
        <f>VLOOKUP(A130,Rounds!$A$2:$J$201,5,0)</f>
        <v>2</v>
      </c>
      <c r="J130">
        <f>VLOOKUP(A130,Rounds!$A$2:$J$201,6,0)</f>
        <v>1</v>
      </c>
      <c r="K130">
        <f>VLOOKUP(A130,Rounds!$A$2:$J$201,7,0)</f>
        <v>1</v>
      </c>
      <c r="L130">
        <f>VLOOKUP(A130,Rounds!$A$2:$J$201,8,0)</f>
        <v>1</v>
      </c>
      <c r="M130">
        <v>0</v>
      </c>
      <c r="N130">
        <v>0</v>
      </c>
      <c r="O130">
        <v>0</v>
      </c>
    </row>
    <row r="131" spans="1:15">
      <c r="A131" t="str">
        <f t="shared" ref="A131:A194" si="2">C131&amp;B131</f>
        <v>Santos2011</v>
      </c>
      <c r="B131">
        <v>2011</v>
      </c>
      <c r="C131" t="s">
        <v>12</v>
      </c>
      <c r="D131">
        <v>10</v>
      </c>
      <c r="E131">
        <v>42</v>
      </c>
      <c r="F131">
        <v>31</v>
      </c>
      <c r="G131">
        <f>VLOOKUP(A131,Rounds!$A$2:$J$201,3,0)</f>
        <v>1</v>
      </c>
      <c r="H131">
        <f>VLOOKUP(A131,Rounds!$A$2:$J$201,4,0)</f>
        <v>1</v>
      </c>
      <c r="I131">
        <f>VLOOKUP(A131,Rounds!$A$2:$J$201,5,0)</f>
        <v>2</v>
      </c>
      <c r="J131">
        <f>VLOOKUP(A131,Rounds!$A$2:$J$201,6,0)</f>
        <v>1</v>
      </c>
      <c r="K131">
        <f>VLOOKUP(A131,Rounds!$A$2:$J$201,7,0)</f>
        <v>1</v>
      </c>
      <c r="L131">
        <f>VLOOKUP(A131,Rounds!$A$2:$J$201,8,0)</f>
        <v>1</v>
      </c>
      <c r="M131">
        <v>0</v>
      </c>
      <c r="N131">
        <v>0</v>
      </c>
      <c r="O131">
        <v>0</v>
      </c>
    </row>
    <row r="132" spans="1:15">
      <c r="A132" t="str">
        <f t="shared" si="2"/>
        <v>Coritiba2011</v>
      </c>
      <c r="B132">
        <v>2011</v>
      </c>
      <c r="C132" t="s">
        <v>25</v>
      </c>
      <c r="D132">
        <v>11</v>
      </c>
      <c r="E132">
        <v>42</v>
      </c>
      <c r="F132">
        <v>31</v>
      </c>
      <c r="G132">
        <f>VLOOKUP(A132,Rounds!$A$2:$J$201,3,0)</f>
        <v>1</v>
      </c>
      <c r="H132">
        <f>VLOOKUP(A132,Rounds!$A$2:$J$201,4,0)</f>
        <v>0</v>
      </c>
      <c r="I132">
        <f>VLOOKUP(A132,Rounds!$A$2:$J$201,5,0)</f>
        <v>1</v>
      </c>
      <c r="J132">
        <f>VLOOKUP(A132,Rounds!$A$2:$J$201,6,0)</f>
        <v>1</v>
      </c>
      <c r="K132">
        <f>VLOOKUP(A132,Rounds!$A$2:$J$201,7,0)</f>
        <v>2</v>
      </c>
      <c r="L132">
        <f>VLOOKUP(A132,Rounds!$A$2:$J$201,8,0)</f>
        <v>2</v>
      </c>
      <c r="M132">
        <v>0</v>
      </c>
      <c r="N132">
        <v>0</v>
      </c>
      <c r="O132">
        <v>0</v>
      </c>
    </row>
    <row r="133" spans="1:15">
      <c r="A133" t="str">
        <f t="shared" si="2"/>
        <v>Atletico-GO2011</v>
      </c>
      <c r="B133">
        <v>2011</v>
      </c>
      <c r="C133" t="s">
        <v>29</v>
      </c>
      <c r="D133">
        <v>12</v>
      </c>
      <c r="E133">
        <v>42</v>
      </c>
      <c r="F133">
        <v>31</v>
      </c>
      <c r="G133">
        <f>VLOOKUP(A133,Rounds!$A$2:$J$201,3,0)</f>
        <v>1</v>
      </c>
      <c r="H133">
        <f>VLOOKUP(A133,Rounds!$A$2:$J$201,4,0)</f>
        <v>0</v>
      </c>
      <c r="I133">
        <f>VLOOKUP(A133,Rounds!$A$2:$J$201,5,0)</f>
        <v>2</v>
      </c>
      <c r="J133">
        <f>VLOOKUP(A133,Rounds!$A$2:$J$201,6,0)</f>
        <v>2</v>
      </c>
      <c r="K133">
        <f>VLOOKUP(A133,Rounds!$A$2:$J$201,7,0)</f>
        <v>1</v>
      </c>
      <c r="L133">
        <f>VLOOKUP(A133,Rounds!$A$2:$J$201,8,0)</f>
        <v>1</v>
      </c>
      <c r="M133">
        <v>0</v>
      </c>
      <c r="N133">
        <v>0</v>
      </c>
      <c r="O133">
        <v>0</v>
      </c>
    </row>
    <row r="134" spans="1:15">
      <c r="A134" t="str">
        <f t="shared" si="2"/>
        <v>Palmeiras2011</v>
      </c>
      <c r="B134">
        <v>2011</v>
      </c>
      <c r="C134" t="s">
        <v>34</v>
      </c>
      <c r="D134">
        <v>13</v>
      </c>
      <c r="E134">
        <v>41</v>
      </c>
      <c r="F134">
        <v>31</v>
      </c>
      <c r="G134">
        <f>VLOOKUP(A134,Rounds!$A$2:$J$201,3,0)</f>
        <v>2</v>
      </c>
      <c r="H134">
        <f>VLOOKUP(A134,Rounds!$A$2:$J$201,4,0)</f>
        <v>1</v>
      </c>
      <c r="I134">
        <f>VLOOKUP(A134,Rounds!$A$2:$J$201,5,0)</f>
        <v>1</v>
      </c>
      <c r="J134">
        <f>VLOOKUP(A134,Rounds!$A$2:$J$201,6,0)</f>
        <v>2</v>
      </c>
      <c r="K134">
        <f>VLOOKUP(A134,Rounds!$A$2:$J$201,7,0)</f>
        <v>0</v>
      </c>
      <c r="L134">
        <f>VLOOKUP(A134,Rounds!$A$2:$J$201,8,0)</f>
        <v>1</v>
      </c>
      <c r="M134">
        <v>0</v>
      </c>
      <c r="N134">
        <v>0</v>
      </c>
      <c r="O134">
        <v>0</v>
      </c>
    </row>
    <row r="135" spans="1:15">
      <c r="A135" t="str">
        <f t="shared" si="2"/>
        <v>Bahia2011</v>
      </c>
      <c r="B135">
        <v>2011</v>
      </c>
      <c r="C135" t="s">
        <v>22</v>
      </c>
      <c r="D135">
        <v>14</v>
      </c>
      <c r="E135">
        <v>36</v>
      </c>
      <c r="F135">
        <v>31</v>
      </c>
      <c r="G135">
        <f>VLOOKUP(A135,Rounds!$A$2:$J$201,3,0)</f>
        <v>1</v>
      </c>
      <c r="H135">
        <f>VLOOKUP(A135,Rounds!$A$2:$J$201,4,0)</f>
        <v>0</v>
      </c>
      <c r="I135">
        <f>VLOOKUP(A135,Rounds!$A$2:$J$201,5,0)</f>
        <v>1</v>
      </c>
      <c r="J135">
        <f>VLOOKUP(A135,Rounds!$A$2:$J$201,6,0)</f>
        <v>4</v>
      </c>
      <c r="K135">
        <f>VLOOKUP(A135,Rounds!$A$2:$J$201,7,0)</f>
        <v>1</v>
      </c>
      <c r="L135">
        <f>VLOOKUP(A135,Rounds!$A$2:$J$201,8,0)</f>
        <v>0</v>
      </c>
      <c r="M135">
        <v>0</v>
      </c>
      <c r="N135">
        <v>0</v>
      </c>
      <c r="O135">
        <v>0</v>
      </c>
    </row>
    <row r="136" spans="1:15">
      <c r="A136" t="str">
        <f t="shared" si="2"/>
        <v>Cruzeiro2011</v>
      </c>
      <c r="B136">
        <v>2011</v>
      </c>
      <c r="C136" t="s">
        <v>14</v>
      </c>
      <c r="D136">
        <v>15</v>
      </c>
      <c r="E136">
        <v>34</v>
      </c>
      <c r="F136">
        <v>31</v>
      </c>
      <c r="G136">
        <f>VLOOKUP(A136,Rounds!$A$2:$J$201,3,0)</f>
        <v>0</v>
      </c>
      <c r="H136">
        <f>VLOOKUP(A136,Rounds!$A$2:$J$201,4,0)</f>
        <v>2</v>
      </c>
      <c r="I136">
        <f>VLOOKUP(A136,Rounds!$A$2:$J$201,5,0)</f>
        <v>1</v>
      </c>
      <c r="J136">
        <f>VLOOKUP(A136,Rounds!$A$2:$J$201,6,0)</f>
        <v>0</v>
      </c>
      <c r="K136">
        <f>VLOOKUP(A136,Rounds!$A$2:$J$201,7,0)</f>
        <v>2</v>
      </c>
      <c r="L136">
        <f>VLOOKUP(A136,Rounds!$A$2:$J$201,8,0)</f>
        <v>2</v>
      </c>
      <c r="M136">
        <v>0</v>
      </c>
      <c r="N136">
        <v>0</v>
      </c>
      <c r="O136">
        <v>0</v>
      </c>
    </row>
    <row r="137" spans="1:15">
      <c r="A137" t="str">
        <f t="shared" si="2"/>
        <v>Atletico-MG2011</v>
      </c>
      <c r="B137">
        <v>2011</v>
      </c>
      <c r="C137" t="s">
        <v>19</v>
      </c>
      <c r="D137">
        <v>16</v>
      </c>
      <c r="E137">
        <v>33</v>
      </c>
      <c r="F137">
        <v>31</v>
      </c>
      <c r="G137">
        <f>VLOOKUP(A137,Rounds!$A$2:$J$201,3,0)</f>
        <v>1</v>
      </c>
      <c r="H137">
        <f>VLOOKUP(A137,Rounds!$A$2:$J$201,4,0)</f>
        <v>1</v>
      </c>
      <c r="I137">
        <f>VLOOKUP(A137,Rounds!$A$2:$J$201,5,0)</f>
        <v>3</v>
      </c>
      <c r="J137">
        <f>VLOOKUP(A137,Rounds!$A$2:$J$201,6,0)</f>
        <v>1</v>
      </c>
      <c r="K137">
        <f>VLOOKUP(A137,Rounds!$A$2:$J$201,7,0)</f>
        <v>0</v>
      </c>
      <c r="L137">
        <f>VLOOKUP(A137,Rounds!$A$2:$J$201,8,0)</f>
        <v>1</v>
      </c>
      <c r="M137">
        <v>0</v>
      </c>
      <c r="N137">
        <v>0</v>
      </c>
      <c r="O137">
        <v>0</v>
      </c>
    </row>
    <row r="138" spans="1:15">
      <c r="A138" t="str">
        <f t="shared" si="2"/>
        <v>Ceara2011</v>
      </c>
      <c r="B138">
        <v>2011</v>
      </c>
      <c r="C138" t="s">
        <v>41</v>
      </c>
      <c r="D138">
        <v>17</v>
      </c>
      <c r="E138">
        <v>32</v>
      </c>
      <c r="F138">
        <v>31</v>
      </c>
      <c r="G138">
        <f>VLOOKUP(A138,Rounds!$A$2:$J$201,3,0)</f>
        <v>2</v>
      </c>
      <c r="H138">
        <f>VLOOKUP(A138,Rounds!$A$2:$J$201,4,0)</f>
        <v>0</v>
      </c>
      <c r="I138">
        <f>VLOOKUP(A138,Rounds!$A$2:$J$201,5,0)</f>
        <v>1</v>
      </c>
      <c r="J138">
        <f>VLOOKUP(A138,Rounds!$A$2:$J$201,6,0)</f>
        <v>2</v>
      </c>
      <c r="K138">
        <f>VLOOKUP(A138,Rounds!$A$2:$J$201,7,0)</f>
        <v>1</v>
      </c>
      <c r="L138">
        <f>VLOOKUP(A138,Rounds!$A$2:$J$201,8,0)</f>
        <v>1</v>
      </c>
      <c r="M138">
        <v>0</v>
      </c>
      <c r="N138">
        <v>0</v>
      </c>
      <c r="O138">
        <v>1</v>
      </c>
    </row>
    <row r="139" spans="1:15">
      <c r="A139" t="str">
        <f t="shared" si="2"/>
        <v>Atletico-PR2011</v>
      </c>
      <c r="B139">
        <v>2011</v>
      </c>
      <c r="C139" t="s">
        <v>18</v>
      </c>
      <c r="D139">
        <v>18</v>
      </c>
      <c r="E139">
        <v>31</v>
      </c>
      <c r="F139">
        <v>31</v>
      </c>
      <c r="G139">
        <f>VLOOKUP(A139,Rounds!$A$2:$J$201,3,0)</f>
        <v>1</v>
      </c>
      <c r="H139">
        <f>VLOOKUP(A139,Rounds!$A$2:$J$201,4,0)</f>
        <v>1</v>
      </c>
      <c r="I139">
        <f>VLOOKUP(A139,Rounds!$A$2:$J$201,5,0)</f>
        <v>2</v>
      </c>
      <c r="J139">
        <f>VLOOKUP(A139,Rounds!$A$2:$J$201,6,0)</f>
        <v>1</v>
      </c>
      <c r="K139">
        <f>VLOOKUP(A139,Rounds!$A$2:$J$201,7,0)</f>
        <v>0</v>
      </c>
      <c r="L139">
        <f>VLOOKUP(A139,Rounds!$A$2:$J$201,8,0)</f>
        <v>2</v>
      </c>
      <c r="M139">
        <v>0</v>
      </c>
      <c r="N139">
        <v>0</v>
      </c>
      <c r="O139">
        <v>1</v>
      </c>
    </row>
    <row r="140" spans="1:15">
      <c r="A140" t="str">
        <f t="shared" si="2"/>
        <v>Avai2011</v>
      </c>
      <c r="B140">
        <v>2011</v>
      </c>
      <c r="C140" t="s">
        <v>27</v>
      </c>
      <c r="D140">
        <v>19</v>
      </c>
      <c r="E140">
        <v>29</v>
      </c>
      <c r="F140">
        <v>31</v>
      </c>
      <c r="G140">
        <f>VLOOKUP(A140,Rounds!$A$2:$J$201,3,0)</f>
        <v>0</v>
      </c>
      <c r="H140">
        <f>VLOOKUP(A140,Rounds!$A$2:$J$201,4,0)</f>
        <v>3</v>
      </c>
      <c r="I140">
        <f>VLOOKUP(A140,Rounds!$A$2:$J$201,5,0)</f>
        <v>1</v>
      </c>
      <c r="J140">
        <f>VLOOKUP(A140,Rounds!$A$2:$J$201,6,0)</f>
        <v>1</v>
      </c>
      <c r="K140">
        <f>VLOOKUP(A140,Rounds!$A$2:$J$201,7,0)</f>
        <v>2</v>
      </c>
      <c r="L140">
        <f>VLOOKUP(A140,Rounds!$A$2:$J$201,8,0)</f>
        <v>0</v>
      </c>
      <c r="M140">
        <v>0</v>
      </c>
      <c r="N140">
        <v>0</v>
      </c>
      <c r="O140">
        <v>1</v>
      </c>
    </row>
    <row r="141" spans="1:15">
      <c r="A141" t="str">
        <f t="shared" si="2"/>
        <v>America-MG2011</v>
      </c>
      <c r="B141">
        <v>2011</v>
      </c>
      <c r="C141" t="s">
        <v>36</v>
      </c>
      <c r="D141">
        <v>20</v>
      </c>
      <c r="E141">
        <v>25</v>
      </c>
      <c r="F141">
        <v>31</v>
      </c>
      <c r="G141">
        <f>VLOOKUP(A141,Rounds!$A$2:$J$201,3,0)</f>
        <v>2</v>
      </c>
      <c r="H141">
        <f>VLOOKUP(A141,Rounds!$A$2:$J$201,4,0)</f>
        <v>2</v>
      </c>
      <c r="I141">
        <f>VLOOKUP(A141,Rounds!$A$2:$J$201,5,0)</f>
        <v>0</v>
      </c>
      <c r="J141">
        <f>VLOOKUP(A141,Rounds!$A$2:$J$201,6,0)</f>
        <v>2</v>
      </c>
      <c r="K141">
        <f>VLOOKUP(A141,Rounds!$A$2:$J$201,7,0)</f>
        <v>1</v>
      </c>
      <c r="L141">
        <f>VLOOKUP(A141,Rounds!$A$2:$J$201,8,0)</f>
        <v>0</v>
      </c>
      <c r="M141">
        <v>0</v>
      </c>
      <c r="N141">
        <v>0</v>
      </c>
      <c r="O141">
        <v>1</v>
      </c>
    </row>
    <row r="142" spans="1:15">
      <c r="A142" t="str">
        <f t="shared" si="2"/>
        <v>Palmeiras2009</v>
      </c>
      <c r="B142">
        <v>2009</v>
      </c>
      <c r="C142" t="s">
        <v>34</v>
      </c>
      <c r="D142">
        <v>1</v>
      </c>
      <c r="E142">
        <v>54</v>
      </c>
      <c r="F142">
        <v>31</v>
      </c>
      <c r="G142">
        <f>VLOOKUP(A142,Rounds!$A$2:$J$201,3,0)</f>
        <v>1</v>
      </c>
      <c r="H142">
        <f>VLOOKUP(A142,Rounds!$A$2:$J$201,4,0)</f>
        <v>0</v>
      </c>
      <c r="I142">
        <f>VLOOKUP(A142,Rounds!$A$2:$J$201,5,0)</f>
        <v>2</v>
      </c>
      <c r="J142">
        <f>VLOOKUP(A142,Rounds!$A$2:$J$201,6,0)</f>
        <v>1</v>
      </c>
      <c r="K142">
        <f>VLOOKUP(A142,Rounds!$A$2:$J$201,7,0)</f>
        <v>1</v>
      </c>
      <c r="L142">
        <f>VLOOKUP(A142,Rounds!$A$2:$J$201,8,0)</f>
        <v>2</v>
      </c>
      <c r="M142">
        <v>0</v>
      </c>
      <c r="N142">
        <v>1</v>
      </c>
      <c r="O142">
        <v>0</v>
      </c>
    </row>
    <row r="143" spans="1:15">
      <c r="A143" t="str">
        <f t="shared" si="2"/>
        <v>Atletico-MG2009</v>
      </c>
      <c r="B143">
        <v>2009</v>
      </c>
      <c r="C143" t="s">
        <v>19</v>
      </c>
      <c r="D143">
        <v>2</v>
      </c>
      <c r="E143">
        <v>53</v>
      </c>
      <c r="F143">
        <v>31</v>
      </c>
      <c r="G143">
        <f>VLOOKUP(A143,Rounds!$A$2:$J$201,3,0)</f>
        <v>2</v>
      </c>
      <c r="H143">
        <f>VLOOKUP(A143,Rounds!$A$2:$J$201,4,0)</f>
        <v>1</v>
      </c>
      <c r="I143">
        <f>VLOOKUP(A143,Rounds!$A$2:$J$201,5,0)</f>
        <v>1</v>
      </c>
      <c r="J143">
        <f>VLOOKUP(A143,Rounds!$A$2:$J$201,6,0)</f>
        <v>1</v>
      </c>
      <c r="K143">
        <f>VLOOKUP(A143,Rounds!$A$2:$J$201,7,0)</f>
        <v>0</v>
      </c>
      <c r="L143">
        <f>VLOOKUP(A143,Rounds!$A$2:$J$201,8,0)</f>
        <v>2</v>
      </c>
      <c r="M143">
        <v>0</v>
      </c>
      <c r="N143">
        <v>0</v>
      </c>
      <c r="O143">
        <v>0</v>
      </c>
    </row>
    <row r="144" spans="1:15">
      <c r="A144" t="str">
        <f t="shared" si="2"/>
        <v>Internacional2009</v>
      </c>
      <c r="B144">
        <v>2009</v>
      </c>
      <c r="C144" t="s">
        <v>30</v>
      </c>
      <c r="D144">
        <v>3</v>
      </c>
      <c r="E144">
        <v>52</v>
      </c>
      <c r="F144">
        <v>31</v>
      </c>
      <c r="G144">
        <f>VLOOKUP(A144,Rounds!$A$2:$J$201,3,0)</f>
        <v>0</v>
      </c>
      <c r="H144">
        <f>VLOOKUP(A144,Rounds!$A$2:$J$201,4,0)</f>
        <v>2</v>
      </c>
      <c r="I144">
        <f>VLOOKUP(A144,Rounds!$A$2:$J$201,5,0)</f>
        <v>1</v>
      </c>
      <c r="J144">
        <f>VLOOKUP(A144,Rounds!$A$2:$J$201,6,0)</f>
        <v>1</v>
      </c>
      <c r="K144">
        <f>VLOOKUP(A144,Rounds!$A$2:$J$201,7,0)</f>
        <v>2</v>
      </c>
      <c r="L144">
        <f>VLOOKUP(A144,Rounds!$A$2:$J$201,8,0)</f>
        <v>1</v>
      </c>
      <c r="M144">
        <v>0</v>
      </c>
      <c r="N144">
        <v>1</v>
      </c>
      <c r="O144">
        <v>0</v>
      </c>
    </row>
    <row r="145" spans="1:15">
      <c r="A145" t="str">
        <f t="shared" si="2"/>
        <v>São Paulo2009</v>
      </c>
      <c r="B145">
        <v>2009</v>
      </c>
      <c r="C145" t="s">
        <v>20</v>
      </c>
      <c r="D145">
        <v>4</v>
      </c>
      <c r="E145">
        <v>52</v>
      </c>
      <c r="F145">
        <v>31</v>
      </c>
      <c r="G145">
        <f>VLOOKUP(A145,Rounds!$A$2:$J$201,3,0)</f>
        <v>1</v>
      </c>
      <c r="H145">
        <f>VLOOKUP(A145,Rounds!$A$2:$J$201,4,0)</f>
        <v>0</v>
      </c>
      <c r="I145">
        <f>VLOOKUP(A145,Rounds!$A$2:$J$201,5,0)</f>
        <v>2</v>
      </c>
      <c r="J145">
        <f>VLOOKUP(A145,Rounds!$A$2:$J$201,6,0)</f>
        <v>2</v>
      </c>
      <c r="K145">
        <f>VLOOKUP(A145,Rounds!$A$2:$J$201,7,0)</f>
        <v>1</v>
      </c>
      <c r="L145">
        <f>VLOOKUP(A145,Rounds!$A$2:$J$201,8,0)</f>
        <v>1</v>
      </c>
      <c r="M145">
        <v>0</v>
      </c>
      <c r="N145">
        <v>1</v>
      </c>
      <c r="O145">
        <v>0</v>
      </c>
    </row>
    <row r="146" spans="1:15">
      <c r="A146" t="str">
        <f t="shared" si="2"/>
        <v>Flamengo2009</v>
      </c>
      <c r="B146">
        <v>2009</v>
      </c>
      <c r="C146" t="s">
        <v>16</v>
      </c>
      <c r="D146">
        <v>5</v>
      </c>
      <c r="E146">
        <v>51</v>
      </c>
      <c r="F146">
        <v>31</v>
      </c>
      <c r="G146">
        <f>VLOOKUP(A146,Rounds!$A$2:$J$201,3,0)</f>
        <v>0</v>
      </c>
      <c r="H146">
        <f>VLOOKUP(A146,Rounds!$A$2:$J$201,4,0)</f>
        <v>1</v>
      </c>
      <c r="I146">
        <f>VLOOKUP(A146,Rounds!$A$2:$J$201,5,0)</f>
        <v>3</v>
      </c>
      <c r="J146">
        <f>VLOOKUP(A146,Rounds!$A$2:$J$201,6,0)</f>
        <v>2</v>
      </c>
      <c r="K146">
        <f>VLOOKUP(A146,Rounds!$A$2:$J$201,7,0)</f>
        <v>0</v>
      </c>
      <c r="L146">
        <f>VLOOKUP(A146,Rounds!$A$2:$J$201,8,0)</f>
        <v>1</v>
      </c>
      <c r="M146">
        <v>1</v>
      </c>
      <c r="N146">
        <v>1</v>
      </c>
      <c r="O146">
        <v>0</v>
      </c>
    </row>
    <row r="147" spans="1:15">
      <c r="A147" t="str">
        <f t="shared" si="2"/>
        <v>Cruzeiro2009</v>
      </c>
      <c r="B147">
        <v>2009</v>
      </c>
      <c r="C147" t="s">
        <v>14</v>
      </c>
      <c r="D147">
        <v>6</v>
      </c>
      <c r="E147">
        <v>48</v>
      </c>
      <c r="F147">
        <v>31</v>
      </c>
      <c r="G147">
        <f>VLOOKUP(A147,Rounds!$A$2:$J$201,3,0)</f>
        <v>0</v>
      </c>
      <c r="H147">
        <f>VLOOKUP(A147,Rounds!$A$2:$J$201,4,0)</f>
        <v>0</v>
      </c>
      <c r="I147">
        <f>VLOOKUP(A147,Rounds!$A$2:$J$201,5,0)</f>
        <v>1</v>
      </c>
      <c r="J147">
        <f>VLOOKUP(A147,Rounds!$A$2:$J$201,6,0)</f>
        <v>2</v>
      </c>
      <c r="K147">
        <f>VLOOKUP(A147,Rounds!$A$2:$J$201,7,0)</f>
        <v>3</v>
      </c>
      <c r="L147">
        <f>VLOOKUP(A147,Rounds!$A$2:$J$201,8,0)</f>
        <v>1</v>
      </c>
      <c r="M147">
        <v>0</v>
      </c>
      <c r="N147">
        <v>1</v>
      </c>
      <c r="O147">
        <v>0</v>
      </c>
    </row>
    <row r="148" spans="1:15">
      <c r="A148" t="str">
        <f t="shared" si="2"/>
        <v>Goias2009</v>
      </c>
      <c r="B148">
        <v>2009</v>
      </c>
      <c r="C148" t="s">
        <v>37</v>
      </c>
      <c r="D148">
        <v>7</v>
      </c>
      <c r="E148">
        <v>47</v>
      </c>
      <c r="F148">
        <v>31</v>
      </c>
      <c r="G148">
        <f>VLOOKUP(A148,Rounds!$A$2:$J$201,3,0)</f>
        <v>2</v>
      </c>
      <c r="H148">
        <f>VLOOKUP(A148,Rounds!$A$2:$J$201,4,0)</f>
        <v>2</v>
      </c>
      <c r="I148">
        <f>VLOOKUP(A148,Rounds!$A$2:$J$201,5,0)</f>
        <v>0</v>
      </c>
      <c r="J148">
        <f>VLOOKUP(A148,Rounds!$A$2:$J$201,6,0)</f>
        <v>2</v>
      </c>
      <c r="K148">
        <f>VLOOKUP(A148,Rounds!$A$2:$J$201,7,0)</f>
        <v>1</v>
      </c>
      <c r="L148">
        <f>VLOOKUP(A148,Rounds!$A$2:$J$201,8,0)</f>
        <v>0</v>
      </c>
      <c r="M148">
        <v>0</v>
      </c>
      <c r="N148">
        <v>0</v>
      </c>
      <c r="O148">
        <v>0</v>
      </c>
    </row>
    <row r="149" spans="1:15">
      <c r="A149" t="str">
        <f t="shared" si="2"/>
        <v>Gremio2009</v>
      </c>
      <c r="B149">
        <v>2009</v>
      </c>
      <c r="C149" t="s">
        <v>13</v>
      </c>
      <c r="D149">
        <v>8</v>
      </c>
      <c r="E149">
        <v>44</v>
      </c>
      <c r="F149">
        <v>31</v>
      </c>
      <c r="G149">
        <f>VLOOKUP(A149,Rounds!$A$2:$J$201,3,0)</f>
        <v>2</v>
      </c>
      <c r="H149">
        <f>VLOOKUP(A149,Rounds!$A$2:$J$201,4,0)</f>
        <v>2</v>
      </c>
      <c r="I149">
        <f>VLOOKUP(A149,Rounds!$A$2:$J$201,5,0)</f>
        <v>2</v>
      </c>
      <c r="J149">
        <f>VLOOKUP(A149,Rounds!$A$2:$J$201,6,0)</f>
        <v>0</v>
      </c>
      <c r="K149">
        <f>VLOOKUP(A149,Rounds!$A$2:$J$201,7,0)</f>
        <v>0</v>
      </c>
      <c r="L149">
        <f>VLOOKUP(A149,Rounds!$A$2:$J$201,8,0)</f>
        <v>1</v>
      </c>
      <c r="M149">
        <v>0</v>
      </c>
      <c r="N149">
        <v>0</v>
      </c>
      <c r="O149">
        <v>0</v>
      </c>
    </row>
    <row r="150" spans="1:15">
      <c r="A150" t="str">
        <f t="shared" si="2"/>
        <v>Vitoria2009</v>
      </c>
      <c r="B150">
        <v>2009</v>
      </c>
      <c r="C150" t="s">
        <v>28</v>
      </c>
      <c r="D150">
        <v>9</v>
      </c>
      <c r="E150">
        <v>44</v>
      </c>
      <c r="F150">
        <v>31</v>
      </c>
      <c r="G150">
        <f>VLOOKUP(A150,Rounds!$A$2:$J$201,3,0)</f>
        <v>0</v>
      </c>
      <c r="H150">
        <f>VLOOKUP(A150,Rounds!$A$2:$J$201,4,0)</f>
        <v>1</v>
      </c>
      <c r="I150">
        <f>VLOOKUP(A150,Rounds!$A$2:$J$201,5,0)</f>
        <v>4</v>
      </c>
      <c r="J150">
        <f>VLOOKUP(A150,Rounds!$A$2:$J$201,6,0)</f>
        <v>0</v>
      </c>
      <c r="K150">
        <f>VLOOKUP(A150,Rounds!$A$2:$J$201,7,0)</f>
        <v>0</v>
      </c>
      <c r="L150">
        <f>VLOOKUP(A150,Rounds!$A$2:$J$201,8,0)</f>
        <v>2</v>
      </c>
      <c r="M150">
        <v>0</v>
      </c>
      <c r="N150">
        <v>0</v>
      </c>
      <c r="O150">
        <v>0</v>
      </c>
    </row>
    <row r="151" spans="1:15">
      <c r="A151" t="str">
        <f t="shared" si="2"/>
        <v>Avai2009</v>
      </c>
      <c r="B151">
        <v>2009</v>
      </c>
      <c r="C151" t="s">
        <v>27</v>
      </c>
      <c r="D151">
        <v>10</v>
      </c>
      <c r="E151">
        <v>44</v>
      </c>
      <c r="F151">
        <v>31</v>
      </c>
      <c r="G151">
        <f>VLOOKUP(A151,Rounds!$A$2:$J$201,3,0)</f>
        <v>0</v>
      </c>
      <c r="H151">
        <f>VLOOKUP(A151,Rounds!$A$2:$J$201,4,0)</f>
        <v>0</v>
      </c>
      <c r="I151">
        <f>VLOOKUP(A151,Rounds!$A$2:$J$201,5,0)</f>
        <v>3</v>
      </c>
      <c r="J151">
        <f>VLOOKUP(A151,Rounds!$A$2:$J$201,6,0)</f>
        <v>2</v>
      </c>
      <c r="K151">
        <f>VLOOKUP(A151,Rounds!$A$2:$J$201,7,0)</f>
        <v>0</v>
      </c>
      <c r="L151">
        <f>VLOOKUP(A151,Rounds!$A$2:$J$201,8,0)</f>
        <v>2</v>
      </c>
      <c r="M151">
        <v>0</v>
      </c>
      <c r="N151">
        <v>1</v>
      </c>
      <c r="O151">
        <v>0</v>
      </c>
    </row>
    <row r="152" spans="1:15">
      <c r="A152" t="str">
        <f t="shared" si="2"/>
        <v>Corinthians2009</v>
      </c>
      <c r="B152">
        <v>2009</v>
      </c>
      <c r="C152" t="s">
        <v>11</v>
      </c>
      <c r="D152">
        <v>11</v>
      </c>
      <c r="E152">
        <v>42</v>
      </c>
      <c r="F152">
        <v>31</v>
      </c>
      <c r="G152">
        <f>VLOOKUP(A152,Rounds!$A$2:$J$201,3,0)</f>
        <v>1</v>
      </c>
      <c r="H152">
        <f>VLOOKUP(A152,Rounds!$A$2:$J$201,4,0)</f>
        <v>2</v>
      </c>
      <c r="I152">
        <f>VLOOKUP(A152,Rounds!$A$2:$J$201,5,0)</f>
        <v>0</v>
      </c>
      <c r="J152">
        <f>VLOOKUP(A152,Rounds!$A$2:$J$201,6,0)</f>
        <v>2</v>
      </c>
      <c r="K152">
        <f>VLOOKUP(A152,Rounds!$A$2:$J$201,7,0)</f>
        <v>2</v>
      </c>
      <c r="L152">
        <f>VLOOKUP(A152,Rounds!$A$2:$J$201,8,0)</f>
        <v>0</v>
      </c>
      <c r="M152">
        <v>0</v>
      </c>
      <c r="N152">
        <v>0</v>
      </c>
      <c r="O152">
        <v>0</v>
      </c>
    </row>
    <row r="153" spans="1:15">
      <c r="A153" t="str">
        <f t="shared" si="2"/>
        <v>Barueri2009</v>
      </c>
      <c r="B153">
        <v>2009</v>
      </c>
      <c r="C153" t="s">
        <v>42</v>
      </c>
      <c r="D153">
        <v>12</v>
      </c>
      <c r="E153">
        <v>41</v>
      </c>
      <c r="F153">
        <v>31</v>
      </c>
      <c r="G153">
        <f>VLOOKUP(A153,Rounds!$A$2:$J$201,3,0)</f>
        <v>2</v>
      </c>
      <c r="H153">
        <f>VLOOKUP(A153,Rounds!$A$2:$J$201,4,0)</f>
        <v>1</v>
      </c>
      <c r="I153">
        <f>VLOOKUP(A153,Rounds!$A$2:$J$201,5,0)</f>
        <v>1</v>
      </c>
      <c r="J153">
        <f>VLOOKUP(A153,Rounds!$A$2:$J$201,6,0)</f>
        <v>2</v>
      </c>
      <c r="K153">
        <f>VLOOKUP(A153,Rounds!$A$2:$J$201,7,0)</f>
        <v>1</v>
      </c>
      <c r="L153">
        <f>VLOOKUP(A153,Rounds!$A$2:$J$201,8,0)</f>
        <v>0</v>
      </c>
      <c r="M153">
        <v>0</v>
      </c>
      <c r="N153">
        <v>0</v>
      </c>
      <c r="O153">
        <v>0</v>
      </c>
    </row>
    <row r="154" spans="1:15">
      <c r="A154" t="str">
        <f t="shared" si="2"/>
        <v>Santos2009</v>
      </c>
      <c r="B154">
        <v>2009</v>
      </c>
      <c r="C154" t="s">
        <v>12</v>
      </c>
      <c r="D154">
        <v>13</v>
      </c>
      <c r="E154">
        <v>41</v>
      </c>
      <c r="F154">
        <v>31</v>
      </c>
      <c r="G154">
        <f>VLOOKUP(A154,Rounds!$A$2:$J$201,3,0)</f>
        <v>1</v>
      </c>
      <c r="H154">
        <f>VLOOKUP(A154,Rounds!$A$2:$J$201,4,0)</f>
        <v>2</v>
      </c>
      <c r="I154">
        <f>VLOOKUP(A154,Rounds!$A$2:$J$201,5,0)</f>
        <v>0</v>
      </c>
      <c r="J154">
        <f>VLOOKUP(A154,Rounds!$A$2:$J$201,6,0)</f>
        <v>2</v>
      </c>
      <c r="K154">
        <f>VLOOKUP(A154,Rounds!$A$2:$J$201,7,0)</f>
        <v>2</v>
      </c>
      <c r="L154">
        <f>VLOOKUP(A154,Rounds!$A$2:$J$201,8,0)</f>
        <v>0</v>
      </c>
      <c r="M154">
        <v>0</v>
      </c>
      <c r="N154">
        <v>0</v>
      </c>
      <c r="O154">
        <v>0</v>
      </c>
    </row>
    <row r="155" spans="1:15">
      <c r="A155" t="str">
        <f t="shared" si="2"/>
        <v>Atletico-PR2009</v>
      </c>
      <c r="B155">
        <v>2009</v>
      </c>
      <c r="C155" t="s">
        <v>18</v>
      </c>
      <c r="D155">
        <v>14</v>
      </c>
      <c r="E155">
        <v>39</v>
      </c>
      <c r="F155">
        <v>31</v>
      </c>
      <c r="G155">
        <f>VLOOKUP(A155,Rounds!$A$2:$J$201,3,0)</f>
        <v>1</v>
      </c>
      <c r="H155">
        <f>VLOOKUP(A155,Rounds!$A$2:$J$201,4,0)</f>
        <v>0</v>
      </c>
      <c r="I155">
        <f>VLOOKUP(A155,Rounds!$A$2:$J$201,5,0)</f>
        <v>2</v>
      </c>
      <c r="J155">
        <f>VLOOKUP(A155,Rounds!$A$2:$J$201,6,0)</f>
        <v>2</v>
      </c>
      <c r="K155">
        <f>VLOOKUP(A155,Rounds!$A$2:$J$201,7,0)</f>
        <v>1</v>
      </c>
      <c r="L155">
        <f>VLOOKUP(A155,Rounds!$A$2:$J$201,8,0)</f>
        <v>1</v>
      </c>
      <c r="M155">
        <v>0</v>
      </c>
      <c r="N155">
        <v>0</v>
      </c>
      <c r="O155">
        <v>0</v>
      </c>
    </row>
    <row r="156" spans="1:15">
      <c r="A156" t="str">
        <f t="shared" si="2"/>
        <v>Coritiba2009</v>
      </c>
      <c r="B156">
        <v>2009</v>
      </c>
      <c r="C156" t="s">
        <v>25</v>
      </c>
      <c r="D156">
        <v>15</v>
      </c>
      <c r="E156">
        <v>37</v>
      </c>
      <c r="F156">
        <v>31</v>
      </c>
      <c r="G156">
        <f>VLOOKUP(A156,Rounds!$A$2:$J$201,3,0)</f>
        <v>1</v>
      </c>
      <c r="H156">
        <f>VLOOKUP(A156,Rounds!$A$2:$J$201,4,0)</f>
        <v>1</v>
      </c>
      <c r="I156">
        <f>VLOOKUP(A156,Rounds!$A$2:$J$201,5,0)</f>
        <v>1</v>
      </c>
      <c r="J156">
        <f>VLOOKUP(A156,Rounds!$A$2:$J$201,6,0)</f>
        <v>1</v>
      </c>
      <c r="K156">
        <f>VLOOKUP(A156,Rounds!$A$2:$J$201,7,0)</f>
        <v>1</v>
      </c>
      <c r="L156">
        <f>VLOOKUP(A156,Rounds!$A$2:$J$201,8,0)</f>
        <v>2</v>
      </c>
      <c r="M156">
        <v>0</v>
      </c>
      <c r="N156">
        <v>0</v>
      </c>
      <c r="O156">
        <v>1</v>
      </c>
    </row>
    <row r="157" spans="1:15">
      <c r="A157" t="str">
        <f t="shared" si="2"/>
        <v>Santo Andre2009</v>
      </c>
      <c r="B157">
        <v>2009</v>
      </c>
      <c r="C157" t="s">
        <v>43</v>
      </c>
      <c r="D157">
        <v>16</v>
      </c>
      <c r="E157">
        <v>32</v>
      </c>
      <c r="F157">
        <v>31</v>
      </c>
      <c r="G157">
        <f>VLOOKUP(A157,Rounds!$A$2:$J$201,3,0)</f>
        <v>0</v>
      </c>
      <c r="H157">
        <f>VLOOKUP(A157,Rounds!$A$2:$J$201,4,0)</f>
        <v>2</v>
      </c>
      <c r="I157">
        <f>VLOOKUP(A157,Rounds!$A$2:$J$201,5,0)</f>
        <v>2</v>
      </c>
      <c r="J157">
        <f>VLOOKUP(A157,Rounds!$A$2:$J$201,6,0)</f>
        <v>2</v>
      </c>
      <c r="K157">
        <f>VLOOKUP(A157,Rounds!$A$2:$J$201,7,0)</f>
        <v>1</v>
      </c>
      <c r="L157">
        <f>VLOOKUP(A157,Rounds!$A$2:$J$201,8,0)</f>
        <v>0</v>
      </c>
      <c r="M157">
        <v>0</v>
      </c>
      <c r="N157">
        <v>0</v>
      </c>
      <c r="O157">
        <v>1</v>
      </c>
    </row>
    <row r="158" spans="1:15">
      <c r="A158" t="str">
        <f t="shared" si="2"/>
        <v>Nautico2009</v>
      </c>
      <c r="B158">
        <v>2009</v>
      </c>
      <c r="C158" t="s">
        <v>31</v>
      </c>
      <c r="D158">
        <v>17</v>
      </c>
      <c r="E158">
        <v>32</v>
      </c>
      <c r="F158">
        <v>31</v>
      </c>
      <c r="G158">
        <f>VLOOKUP(A158,Rounds!$A$2:$J$201,3,0)</f>
        <v>1</v>
      </c>
      <c r="H158">
        <f>VLOOKUP(A158,Rounds!$A$2:$J$201,4,0)</f>
        <v>0</v>
      </c>
      <c r="I158">
        <f>VLOOKUP(A158,Rounds!$A$2:$J$201,5,0)</f>
        <v>1</v>
      </c>
      <c r="J158">
        <f>VLOOKUP(A158,Rounds!$A$2:$J$201,6,0)</f>
        <v>2</v>
      </c>
      <c r="K158">
        <f>VLOOKUP(A158,Rounds!$A$2:$J$201,7,0)</f>
        <v>1</v>
      </c>
      <c r="L158">
        <f>VLOOKUP(A158,Rounds!$A$2:$J$201,8,0)</f>
        <v>2</v>
      </c>
      <c r="M158">
        <v>0</v>
      </c>
      <c r="N158">
        <v>0</v>
      </c>
      <c r="O158">
        <v>1</v>
      </c>
    </row>
    <row r="159" spans="1:15">
      <c r="A159" t="str">
        <f t="shared" si="2"/>
        <v>Botafogo2009</v>
      </c>
      <c r="B159">
        <v>2009</v>
      </c>
      <c r="C159" t="s">
        <v>15</v>
      </c>
      <c r="D159">
        <v>18</v>
      </c>
      <c r="E159">
        <v>32</v>
      </c>
      <c r="F159">
        <v>31</v>
      </c>
      <c r="G159">
        <f>VLOOKUP(A159,Rounds!$A$2:$J$201,3,0)</f>
        <v>2</v>
      </c>
      <c r="H159">
        <f>VLOOKUP(A159,Rounds!$A$2:$J$201,4,0)</f>
        <v>1</v>
      </c>
      <c r="I159">
        <f>VLOOKUP(A159,Rounds!$A$2:$J$201,5,0)</f>
        <v>0</v>
      </c>
      <c r="J159">
        <f>VLOOKUP(A159,Rounds!$A$2:$J$201,6,0)</f>
        <v>2</v>
      </c>
      <c r="K159">
        <f>VLOOKUP(A159,Rounds!$A$2:$J$201,7,0)</f>
        <v>2</v>
      </c>
      <c r="L159">
        <f>VLOOKUP(A159,Rounds!$A$2:$J$201,8,0)</f>
        <v>0</v>
      </c>
      <c r="M159">
        <v>0</v>
      </c>
      <c r="N159">
        <v>0</v>
      </c>
      <c r="O159">
        <v>0</v>
      </c>
    </row>
    <row r="160" spans="1:15">
      <c r="A160" t="str">
        <f t="shared" si="2"/>
        <v>Sport2009</v>
      </c>
      <c r="B160">
        <v>2009</v>
      </c>
      <c r="C160" t="s">
        <v>24</v>
      </c>
      <c r="D160">
        <v>19</v>
      </c>
      <c r="E160">
        <v>29</v>
      </c>
      <c r="F160">
        <v>31</v>
      </c>
      <c r="G160">
        <f>VLOOKUP(A160,Rounds!$A$2:$J$201,3,0)</f>
        <v>2</v>
      </c>
      <c r="H160">
        <f>VLOOKUP(A160,Rounds!$A$2:$J$201,4,0)</f>
        <v>2</v>
      </c>
      <c r="I160">
        <f>VLOOKUP(A160,Rounds!$A$2:$J$201,5,0)</f>
        <v>0</v>
      </c>
      <c r="J160">
        <f>VLOOKUP(A160,Rounds!$A$2:$J$201,6,0)</f>
        <v>0</v>
      </c>
      <c r="K160">
        <f>VLOOKUP(A160,Rounds!$A$2:$J$201,7,0)</f>
        <v>2</v>
      </c>
      <c r="L160">
        <f>VLOOKUP(A160,Rounds!$A$2:$J$201,8,0)</f>
        <v>1</v>
      </c>
      <c r="M160">
        <v>0</v>
      </c>
      <c r="N160">
        <v>0</v>
      </c>
      <c r="O160">
        <v>1</v>
      </c>
    </row>
    <row r="161" spans="1:15">
      <c r="A161" t="str">
        <f t="shared" si="2"/>
        <v>Fluminense2009</v>
      </c>
      <c r="B161">
        <v>2009</v>
      </c>
      <c r="C161" t="s">
        <v>23</v>
      </c>
      <c r="D161">
        <v>20</v>
      </c>
      <c r="E161">
        <v>27</v>
      </c>
      <c r="F161">
        <v>31</v>
      </c>
      <c r="G161">
        <f>VLOOKUP(A161,Rounds!$A$2:$J$201,3,0)</f>
        <v>2</v>
      </c>
      <c r="H161">
        <f>VLOOKUP(A161,Rounds!$A$2:$J$201,4,0)</f>
        <v>1</v>
      </c>
      <c r="I161">
        <f>VLOOKUP(A161,Rounds!$A$2:$J$201,5,0)</f>
        <v>2</v>
      </c>
      <c r="J161">
        <f>VLOOKUP(A161,Rounds!$A$2:$J$201,6,0)</f>
        <v>0</v>
      </c>
      <c r="K161">
        <f>VLOOKUP(A161,Rounds!$A$2:$J$201,7,0)</f>
        <v>0</v>
      </c>
      <c r="L161">
        <f>VLOOKUP(A161,Rounds!$A$2:$J$201,8,0)</f>
        <v>2</v>
      </c>
      <c r="M161">
        <v>0</v>
      </c>
      <c r="N161">
        <v>0</v>
      </c>
      <c r="O161">
        <v>0</v>
      </c>
    </row>
    <row r="162" spans="1:15">
      <c r="A162" t="str">
        <f t="shared" si="2"/>
        <v>Fluminense2010</v>
      </c>
      <c r="B162">
        <v>2010</v>
      </c>
      <c r="C162" t="s">
        <v>23</v>
      </c>
      <c r="D162">
        <v>1</v>
      </c>
      <c r="E162">
        <v>53</v>
      </c>
      <c r="F162">
        <v>31</v>
      </c>
      <c r="G162">
        <f>VLOOKUP(A162,Rounds!$A$2:$J$201,3,0)</f>
        <v>0</v>
      </c>
      <c r="H162">
        <f>VLOOKUP(A162,Rounds!$A$2:$J$201,4,0)</f>
        <v>1</v>
      </c>
      <c r="I162">
        <f>VLOOKUP(A162,Rounds!$A$2:$J$201,5,0)</f>
        <v>2</v>
      </c>
      <c r="J162">
        <f>VLOOKUP(A162,Rounds!$A$2:$J$201,6,0)</f>
        <v>2</v>
      </c>
      <c r="K162">
        <f>VLOOKUP(A162,Rounds!$A$2:$J$201,7,0)</f>
        <v>2</v>
      </c>
      <c r="L162">
        <f>VLOOKUP(A162,Rounds!$A$2:$J$201,8,0)</f>
        <v>0</v>
      </c>
      <c r="M162">
        <v>1</v>
      </c>
      <c r="N162">
        <v>1</v>
      </c>
      <c r="O162">
        <v>0</v>
      </c>
    </row>
    <row r="163" spans="1:15">
      <c r="A163" t="str">
        <f t="shared" si="2"/>
        <v>Cruzeiro2010</v>
      </c>
      <c r="B163">
        <v>2010</v>
      </c>
      <c r="C163" t="s">
        <v>14</v>
      </c>
      <c r="D163">
        <v>2</v>
      </c>
      <c r="E163">
        <v>53</v>
      </c>
      <c r="F163">
        <v>31</v>
      </c>
      <c r="G163">
        <f>VLOOKUP(A163,Rounds!$A$2:$J$201,3,0)</f>
        <v>0</v>
      </c>
      <c r="H163">
        <f>VLOOKUP(A163,Rounds!$A$2:$J$201,4,0)</f>
        <v>1</v>
      </c>
      <c r="I163">
        <f>VLOOKUP(A163,Rounds!$A$2:$J$201,5,0)</f>
        <v>3</v>
      </c>
      <c r="J163">
        <f>VLOOKUP(A163,Rounds!$A$2:$J$201,6,0)</f>
        <v>1</v>
      </c>
      <c r="K163">
        <f>VLOOKUP(A163,Rounds!$A$2:$J$201,7,0)</f>
        <v>0</v>
      </c>
      <c r="L163">
        <f>VLOOKUP(A163,Rounds!$A$2:$J$201,8,0)</f>
        <v>2</v>
      </c>
      <c r="M163">
        <v>0</v>
      </c>
      <c r="N163">
        <v>1</v>
      </c>
      <c r="O163">
        <v>0</v>
      </c>
    </row>
    <row r="164" spans="1:15">
      <c r="A164" t="str">
        <f t="shared" si="2"/>
        <v>Corinthians2010</v>
      </c>
      <c r="B164">
        <v>2010</v>
      </c>
      <c r="C164" t="s">
        <v>11</v>
      </c>
      <c r="D164">
        <v>3</v>
      </c>
      <c r="E164">
        <v>53</v>
      </c>
      <c r="F164">
        <v>31</v>
      </c>
      <c r="G164">
        <f>VLOOKUP(A164,Rounds!$A$2:$J$201,3,0)</f>
        <v>1</v>
      </c>
      <c r="H164">
        <f>VLOOKUP(A164,Rounds!$A$2:$J$201,4,0)</f>
        <v>0</v>
      </c>
      <c r="I164">
        <f>VLOOKUP(A164,Rounds!$A$2:$J$201,5,0)</f>
        <v>1</v>
      </c>
      <c r="J164">
        <f>VLOOKUP(A164,Rounds!$A$2:$J$201,6,0)</f>
        <v>2</v>
      </c>
      <c r="K164">
        <f>VLOOKUP(A164,Rounds!$A$2:$J$201,7,0)</f>
        <v>1</v>
      </c>
      <c r="L164">
        <f>VLOOKUP(A164,Rounds!$A$2:$J$201,8,0)</f>
        <v>2</v>
      </c>
      <c r="M164">
        <v>0</v>
      </c>
      <c r="N164">
        <v>1</v>
      </c>
      <c r="O164">
        <v>0</v>
      </c>
    </row>
    <row r="165" spans="1:15">
      <c r="A165" t="str">
        <f t="shared" si="2"/>
        <v>Santos2010</v>
      </c>
      <c r="B165">
        <v>2010</v>
      </c>
      <c r="C165" t="s">
        <v>12</v>
      </c>
      <c r="D165">
        <v>4</v>
      </c>
      <c r="E165">
        <v>48</v>
      </c>
      <c r="F165">
        <v>31</v>
      </c>
      <c r="G165">
        <f>VLOOKUP(A165,Rounds!$A$2:$J$201,3,0)</f>
        <v>0</v>
      </c>
      <c r="H165">
        <f>VLOOKUP(A165,Rounds!$A$2:$J$201,4,0)</f>
        <v>1</v>
      </c>
      <c r="I165">
        <f>VLOOKUP(A165,Rounds!$A$2:$J$201,5,0)</f>
        <v>2</v>
      </c>
      <c r="J165">
        <f>VLOOKUP(A165,Rounds!$A$2:$J$201,6,0)</f>
        <v>0</v>
      </c>
      <c r="K165">
        <f>VLOOKUP(A165,Rounds!$A$2:$J$201,7,0)</f>
        <v>1</v>
      </c>
      <c r="L165">
        <f>VLOOKUP(A165,Rounds!$A$2:$J$201,8,0)</f>
        <v>3</v>
      </c>
      <c r="M165">
        <v>0</v>
      </c>
      <c r="N165">
        <v>0</v>
      </c>
      <c r="O165">
        <v>0</v>
      </c>
    </row>
    <row r="166" spans="1:15">
      <c r="A166" t="str">
        <f t="shared" si="2"/>
        <v>Internacional2010</v>
      </c>
      <c r="B166">
        <v>2010</v>
      </c>
      <c r="C166" t="s">
        <v>30</v>
      </c>
      <c r="D166">
        <v>5</v>
      </c>
      <c r="E166">
        <v>48</v>
      </c>
      <c r="F166">
        <v>31</v>
      </c>
      <c r="G166">
        <f>VLOOKUP(A166,Rounds!$A$2:$J$201,3,0)</f>
        <v>2</v>
      </c>
      <c r="H166">
        <f>VLOOKUP(A166,Rounds!$A$2:$J$201,4,0)</f>
        <v>1</v>
      </c>
      <c r="I166">
        <f>VLOOKUP(A166,Rounds!$A$2:$J$201,5,0)</f>
        <v>0</v>
      </c>
      <c r="J166">
        <f>VLOOKUP(A166,Rounds!$A$2:$J$201,6,0)</f>
        <v>1</v>
      </c>
      <c r="K166">
        <f>VLOOKUP(A166,Rounds!$A$2:$J$201,7,0)</f>
        <v>2</v>
      </c>
      <c r="L166">
        <f>VLOOKUP(A166,Rounds!$A$2:$J$201,8,0)</f>
        <v>1</v>
      </c>
      <c r="M166">
        <v>0</v>
      </c>
      <c r="N166">
        <v>0</v>
      </c>
      <c r="O166">
        <v>0</v>
      </c>
    </row>
    <row r="167" spans="1:15">
      <c r="A167" t="str">
        <f t="shared" si="2"/>
        <v>Botafogo2010</v>
      </c>
      <c r="B167">
        <v>2010</v>
      </c>
      <c r="C167" t="s">
        <v>15</v>
      </c>
      <c r="D167">
        <v>6</v>
      </c>
      <c r="E167">
        <v>48</v>
      </c>
      <c r="F167">
        <v>31</v>
      </c>
      <c r="G167">
        <f>VLOOKUP(A167,Rounds!$A$2:$J$201,3,0)</f>
        <v>1</v>
      </c>
      <c r="H167">
        <f>VLOOKUP(A167,Rounds!$A$2:$J$201,4,0)</f>
        <v>0</v>
      </c>
      <c r="I167">
        <f>VLOOKUP(A167,Rounds!$A$2:$J$201,5,0)</f>
        <v>1</v>
      </c>
      <c r="J167">
        <f>VLOOKUP(A167,Rounds!$A$2:$J$201,6,0)</f>
        <v>2</v>
      </c>
      <c r="K167">
        <f>VLOOKUP(A167,Rounds!$A$2:$J$201,7,0)</f>
        <v>1</v>
      </c>
      <c r="L167">
        <f>VLOOKUP(A167,Rounds!$A$2:$J$201,8,0)</f>
        <v>2</v>
      </c>
      <c r="M167">
        <v>0</v>
      </c>
      <c r="N167">
        <v>1</v>
      </c>
      <c r="O167">
        <v>0</v>
      </c>
    </row>
    <row r="168" spans="1:15">
      <c r="A168" t="str">
        <f t="shared" si="2"/>
        <v>Atletico-PR2010</v>
      </c>
      <c r="B168">
        <v>2010</v>
      </c>
      <c r="C168" t="s">
        <v>18</v>
      </c>
      <c r="D168">
        <v>7</v>
      </c>
      <c r="E168">
        <v>47</v>
      </c>
      <c r="F168">
        <v>31</v>
      </c>
      <c r="G168">
        <f>VLOOKUP(A168,Rounds!$A$2:$J$201,3,0)</f>
        <v>0</v>
      </c>
      <c r="H168">
        <f>VLOOKUP(A168,Rounds!$A$2:$J$201,4,0)</f>
        <v>0</v>
      </c>
      <c r="I168">
        <f>VLOOKUP(A168,Rounds!$A$2:$J$201,5,0)</f>
        <v>1</v>
      </c>
      <c r="J168">
        <f>VLOOKUP(A168,Rounds!$A$2:$J$201,6,0)</f>
        <v>4</v>
      </c>
      <c r="K168">
        <f>VLOOKUP(A168,Rounds!$A$2:$J$201,7,0)</f>
        <v>2</v>
      </c>
      <c r="L168">
        <f>VLOOKUP(A168,Rounds!$A$2:$J$201,8,0)</f>
        <v>0</v>
      </c>
      <c r="M168">
        <v>0</v>
      </c>
      <c r="N168">
        <v>1</v>
      </c>
      <c r="O168">
        <v>0</v>
      </c>
    </row>
    <row r="169" spans="1:15">
      <c r="A169" t="str">
        <f t="shared" si="2"/>
        <v>Gremio2010</v>
      </c>
      <c r="B169">
        <v>2010</v>
      </c>
      <c r="C169" t="s">
        <v>13</v>
      </c>
      <c r="D169">
        <v>8</v>
      </c>
      <c r="E169">
        <v>47</v>
      </c>
      <c r="F169">
        <v>31</v>
      </c>
      <c r="G169">
        <f>VLOOKUP(A169,Rounds!$A$2:$J$201,3,0)</f>
        <v>1</v>
      </c>
      <c r="H169">
        <f>VLOOKUP(A169,Rounds!$A$2:$J$201,4,0)</f>
        <v>2</v>
      </c>
      <c r="I169">
        <f>VLOOKUP(A169,Rounds!$A$2:$J$201,5,0)</f>
        <v>2</v>
      </c>
      <c r="J169">
        <f>VLOOKUP(A169,Rounds!$A$2:$J$201,6,0)</f>
        <v>0</v>
      </c>
      <c r="K169">
        <f>VLOOKUP(A169,Rounds!$A$2:$J$201,7,0)</f>
        <v>0</v>
      </c>
      <c r="L169">
        <f>VLOOKUP(A169,Rounds!$A$2:$J$201,8,0)</f>
        <v>2</v>
      </c>
      <c r="M169">
        <v>0</v>
      </c>
      <c r="N169">
        <v>1</v>
      </c>
      <c r="O169">
        <v>0</v>
      </c>
    </row>
    <row r="170" spans="1:15">
      <c r="A170" t="str">
        <f t="shared" si="2"/>
        <v>São Paulo2010</v>
      </c>
      <c r="B170">
        <v>2010</v>
      </c>
      <c r="C170" t="s">
        <v>20</v>
      </c>
      <c r="D170">
        <v>9</v>
      </c>
      <c r="E170">
        <v>44</v>
      </c>
      <c r="F170">
        <v>31</v>
      </c>
      <c r="G170">
        <f>VLOOKUP(A170,Rounds!$A$2:$J$201,3,0)</f>
        <v>2</v>
      </c>
      <c r="H170">
        <f>VLOOKUP(A170,Rounds!$A$2:$J$201,4,0)</f>
        <v>1</v>
      </c>
      <c r="I170">
        <f>VLOOKUP(A170,Rounds!$A$2:$J$201,5,0)</f>
        <v>1</v>
      </c>
      <c r="J170">
        <f>VLOOKUP(A170,Rounds!$A$2:$J$201,6,0)</f>
        <v>2</v>
      </c>
      <c r="K170">
        <f>VLOOKUP(A170,Rounds!$A$2:$J$201,7,0)</f>
        <v>1</v>
      </c>
      <c r="L170">
        <f>VLOOKUP(A170,Rounds!$A$2:$J$201,8,0)</f>
        <v>0</v>
      </c>
      <c r="M170">
        <v>0</v>
      </c>
      <c r="N170">
        <v>0</v>
      </c>
      <c r="O170">
        <v>0</v>
      </c>
    </row>
    <row r="171" spans="1:15">
      <c r="A171" t="str">
        <f t="shared" si="2"/>
        <v>Palmeiras2010</v>
      </c>
      <c r="B171">
        <v>2010</v>
      </c>
      <c r="C171" t="s">
        <v>34</v>
      </c>
      <c r="D171">
        <v>10</v>
      </c>
      <c r="E171">
        <v>44</v>
      </c>
      <c r="F171">
        <v>31</v>
      </c>
      <c r="G171">
        <f>VLOOKUP(A171,Rounds!$A$2:$J$201,3,0)</f>
        <v>1</v>
      </c>
      <c r="H171">
        <f>VLOOKUP(A171,Rounds!$A$2:$J$201,4,0)</f>
        <v>1</v>
      </c>
      <c r="I171">
        <f>VLOOKUP(A171,Rounds!$A$2:$J$201,5,0)</f>
        <v>0</v>
      </c>
      <c r="J171">
        <f>VLOOKUP(A171,Rounds!$A$2:$J$201,6,0)</f>
        <v>2</v>
      </c>
      <c r="K171">
        <f>VLOOKUP(A171,Rounds!$A$2:$J$201,7,0)</f>
        <v>3</v>
      </c>
      <c r="L171">
        <f>VLOOKUP(A171,Rounds!$A$2:$J$201,8,0)</f>
        <v>0</v>
      </c>
      <c r="M171">
        <v>0</v>
      </c>
      <c r="N171">
        <v>0</v>
      </c>
      <c r="O171">
        <v>0</v>
      </c>
    </row>
    <row r="172" spans="1:15">
      <c r="A172" t="str">
        <f t="shared" si="2"/>
        <v>Ceara2010</v>
      </c>
      <c r="B172">
        <v>2010</v>
      </c>
      <c r="C172" t="s">
        <v>41</v>
      </c>
      <c r="D172">
        <v>11</v>
      </c>
      <c r="E172">
        <v>42</v>
      </c>
      <c r="F172">
        <v>31</v>
      </c>
      <c r="G172">
        <f>VLOOKUP(A172,Rounds!$A$2:$J$201,3,0)</f>
        <v>1</v>
      </c>
      <c r="H172">
        <f>VLOOKUP(A172,Rounds!$A$2:$J$201,4,0)</f>
        <v>0</v>
      </c>
      <c r="I172">
        <f>VLOOKUP(A172,Rounds!$A$2:$J$201,5,0)</f>
        <v>2</v>
      </c>
      <c r="J172">
        <f>VLOOKUP(A172,Rounds!$A$2:$J$201,6,0)</f>
        <v>3</v>
      </c>
      <c r="K172">
        <f>VLOOKUP(A172,Rounds!$A$2:$J$201,7,0)</f>
        <v>0</v>
      </c>
      <c r="L172">
        <f>VLOOKUP(A172,Rounds!$A$2:$J$201,8,0)</f>
        <v>1</v>
      </c>
      <c r="M172">
        <v>0</v>
      </c>
      <c r="N172">
        <v>0</v>
      </c>
      <c r="O172">
        <v>0</v>
      </c>
    </row>
    <row r="173" spans="1:15">
      <c r="A173" t="str">
        <f t="shared" si="2"/>
        <v>Vasco2010</v>
      </c>
      <c r="B173">
        <v>2010</v>
      </c>
      <c r="C173" t="s">
        <v>17</v>
      </c>
      <c r="D173">
        <v>12</v>
      </c>
      <c r="E173">
        <v>42</v>
      </c>
      <c r="F173">
        <v>31</v>
      </c>
      <c r="G173">
        <f>VLOOKUP(A173,Rounds!$A$2:$J$201,3,0)</f>
        <v>0</v>
      </c>
      <c r="H173">
        <f>VLOOKUP(A173,Rounds!$A$2:$J$201,4,0)</f>
        <v>3</v>
      </c>
      <c r="I173">
        <f>VLOOKUP(A173,Rounds!$A$2:$J$201,5,0)</f>
        <v>2</v>
      </c>
      <c r="J173">
        <f>VLOOKUP(A173,Rounds!$A$2:$J$201,6,0)</f>
        <v>0</v>
      </c>
      <c r="K173">
        <f>VLOOKUP(A173,Rounds!$A$2:$J$201,7,0)</f>
        <v>1</v>
      </c>
      <c r="L173">
        <f>VLOOKUP(A173,Rounds!$A$2:$J$201,8,0)</f>
        <v>1</v>
      </c>
      <c r="M173">
        <v>0</v>
      </c>
      <c r="N173">
        <v>0</v>
      </c>
      <c r="O173">
        <v>0</v>
      </c>
    </row>
    <row r="174" spans="1:15">
      <c r="A174" t="str">
        <f t="shared" si="2"/>
        <v>Flamengo2010</v>
      </c>
      <c r="B174">
        <v>2010</v>
      </c>
      <c r="C174" t="s">
        <v>16</v>
      </c>
      <c r="D174">
        <v>13</v>
      </c>
      <c r="E174">
        <v>38</v>
      </c>
      <c r="F174">
        <v>31</v>
      </c>
      <c r="G174">
        <f>VLOOKUP(A174,Rounds!$A$2:$J$201,3,0)</f>
        <v>2</v>
      </c>
      <c r="H174">
        <f>VLOOKUP(A174,Rounds!$A$2:$J$201,4,0)</f>
        <v>1</v>
      </c>
      <c r="I174">
        <f>VLOOKUP(A174,Rounds!$A$2:$J$201,5,0)</f>
        <v>1</v>
      </c>
      <c r="J174">
        <f>VLOOKUP(A174,Rounds!$A$2:$J$201,6,0)</f>
        <v>1</v>
      </c>
      <c r="K174">
        <f>VLOOKUP(A174,Rounds!$A$2:$J$201,7,0)</f>
        <v>1</v>
      </c>
      <c r="L174">
        <f>VLOOKUP(A174,Rounds!$A$2:$J$201,8,0)</f>
        <v>1</v>
      </c>
      <c r="M174">
        <v>0</v>
      </c>
      <c r="N174">
        <v>0</v>
      </c>
      <c r="O174">
        <v>0</v>
      </c>
    </row>
    <row r="175" spans="1:15">
      <c r="A175" t="str">
        <f t="shared" si="2"/>
        <v>Atletico-GO2010</v>
      </c>
      <c r="B175">
        <v>2010</v>
      </c>
      <c r="C175" t="s">
        <v>29</v>
      </c>
      <c r="D175">
        <v>14</v>
      </c>
      <c r="E175">
        <v>35</v>
      </c>
      <c r="F175">
        <v>31</v>
      </c>
      <c r="G175">
        <f>VLOOKUP(A175,Rounds!$A$2:$J$201,3,0)</f>
        <v>1</v>
      </c>
      <c r="H175">
        <f>VLOOKUP(A175,Rounds!$A$2:$J$201,4,0)</f>
        <v>1</v>
      </c>
      <c r="I175">
        <f>VLOOKUP(A175,Rounds!$A$2:$J$201,5,0)</f>
        <v>3</v>
      </c>
      <c r="J175">
        <f>VLOOKUP(A175,Rounds!$A$2:$J$201,6,0)</f>
        <v>0</v>
      </c>
      <c r="K175">
        <f>VLOOKUP(A175,Rounds!$A$2:$J$201,7,0)</f>
        <v>0</v>
      </c>
      <c r="L175">
        <f>VLOOKUP(A175,Rounds!$A$2:$J$201,8,0)</f>
        <v>2</v>
      </c>
      <c r="M175">
        <v>0</v>
      </c>
      <c r="N175">
        <v>0</v>
      </c>
      <c r="O175">
        <v>0</v>
      </c>
    </row>
    <row r="176" spans="1:15">
      <c r="A176" t="str">
        <f t="shared" si="2"/>
        <v>Guarani2010</v>
      </c>
      <c r="B176">
        <v>2010</v>
      </c>
      <c r="C176" t="s">
        <v>44</v>
      </c>
      <c r="D176">
        <v>15</v>
      </c>
      <c r="E176">
        <v>35</v>
      </c>
      <c r="F176">
        <v>31</v>
      </c>
      <c r="G176">
        <f>VLOOKUP(A176,Rounds!$A$2:$J$201,3,0)</f>
        <v>0</v>
      </c>
      <c r="H176">
        <f>VLOOKUP(A176,Rounds!$A$2:$J$201,4,0)</f>
        <v>1</v>
      </c>
      <c r="I176">
        <f>VLOOKUP(A176,Rounds!$A$2:$J$201,5,0)</f>
        <v>1</v>
      </c>
      <c r="J176">
        <f>VLOOKUP(A176,Rounds!$A$2:$J$201,6,0)</f>
        <v>2</v>
      </c>
      <c r="K176">
        <f>VLOOKUP(A176,Rounds!$A$2:$J$201,7,0)</f>
        <v>2</v>
      </c>
      <c r="L176">
        <f>VLOOKUP(A176,Rounds!$A$2:$J$201,8,0)</f>
        <v>1</v>
      </c>
      <c r="M176">
        <v>0</v>
      </c>
      <c r="N176">
        <v>0</v>
      </c>
      <c r="O176">
        <v>1</v>
      </c>
    </row>
    <row r="177" spans="1:15">
      <c r="A177" t="str">
        <f t="shared" si="2"/>
        <v>Atletico-MG2010</v>
      </c>
      <c r="B177">
        <v>2010</v>
      </c>
      <c r="C177" t="s">
        <v>19</v>
      </c>
      <c r="D177">
        <v>16</v>
      </c>
      <c r="E177">
        <v>34</v>
      </c>
      <c r="F177">
        <v>31</v>
      </c>
      <c r="G177">
        <f>VLOOKUP(A177,Rounds!$A$2:$J$201,3,0)</f>
        <v>2</v>
      </c>
      <c r="H177">
        <f>VLOOKUP(A177,Rounds!$A$2:$J$201,4,0)</f>
        <v>0</v>
      </c>
      <c r="I177">
        <f>VLOOKUP(A177,Rounds!$A$2:$J$201,5,0)</f>
        <v>1</v>
      </c>
      <c r="J177">
        <f>VLOOKUP(A177,Rounds!$A$2:$J$201,6,0)</f>
        <v>2</v>
      </c>
      <c r="K177">
        <f>VLOOKUP(A177,Rounds!$A$2:$J$201,7,0)</f>
        <v>1</v>
      </c>
      <c r="L177">
        <f>VLOOKUP(A177,Rounds!$A$2:$J$201,8,0)</f>
        <v>1</v>
      </c>
      <c r="M177">
        <v>0</v>
      </c>
      <c r="N177">
        <v>0</v>
      </c>
      <c r="O177">
        <v>0</v>
      </c>
    </row>
    <row r="178" spans="1:15">
      <c r="A178" t="str">
        <f t="shared" si="2"/>
        <v>Vitoria2010</v>
      </c>
      <c r="B178">
        <v>2010</v>
      </c>
      <c r="C178" t="s">
        <v>28</v>
      </c>
      <c r="D178">
        <v>17</v>
      </c>
      <c r="E178">
        <v>34</v>
      </c>
      <c r="F178">
        <v>31</v>
      </c>
      <c r="G178">
        <f>VLOOKUP(A178,Rounds!$A$2:$J$201,3,0)</f>
        <v>2</v>
      </c>
      <c r="H178">
        <f>VLOOKUP(A178,Rounds!$A$2:$J$201,4,0)</f>
        <v>2</v>
      </c>
      <c r="I178">
        <f>VLOOKUP(A178,Rounds!$A$2:$J$201,5,0)</f>
        <v>2</v>
      </c>
      <c r="J178">
        <f>VLOOKUP(A178,Rounds!$A$2:$J$201,6,0)</f>
        <v>0</v>
      </c>
      <c r="K178">
        <f>VLOOKUP(A178,Rounds!$A$2:$J$201,7,0)</f>
        <v>0</v>
      </c>
      <c r="L178">
        <f>VLOOKUP(A178,Rounds!$A$2:$J$201,8,0)</f>
        <v>1</v>
      </c>
      <c r="M178">
        <v>0</v>
      </c>
      <c r="N178">
        <v>0</v>
      </c>
      <c r="O178">
        <v>1</v>
      </c>
    </row>
    <row r="179" spans="1:15">
      <c r="A179" t="str">
        <f t="shared" si="2"/>
        <v>Goias2010</v>
      </c>
      <c r="B179">
        <v>2010</v>
      </c>
      <c r="C179" t="s">
        <v>37</v>
      </c>
      <c r="D179">
        <v>18</v>
      </c>
      <c r="E179">
        <v>31</v>
      </c>
      <c r="F179">
        <v>31</v>
      </c>
      <c r="G179">
        <f>VLOOKUP(A179,Rounds!$A$2:$J$201,3,0)</f>
        <v>2</v>
      </c>
      <c r="H179">
        <f>VLOOKUP(A179,Rounds!$A$2:$J$201,4,0)</f>
        <v>1</v>
      </c>
      <c r="I179">
        <f>VLOOKUP(A179,Rounds!$A$2:$J$201,5,0)</f>
        <v>1</v>
      </c>
      <c r="J179">
        <f>VLOOKUP(A179,Rounds!$A$2:$J$201,6,0)</f>
        <v>1</v>
      </c>
      <c r="K179">
        <f>VLOOKUP(A179,Rounds!$A$2:$J$201,7,0)</f>
        <v>0</v>
      </c>
      <c r="L179">
        <f>VLOOKUP(A179,Rounds!$A$2:$J$201,8,0)</f>
        <v>2</v>
      </c>
      <c r="M179">
        <v>0</v>
      </c>
      <c r="N179">
        <v>0</v>
      </c>
      <c r="O179">
        <v>1</v>
      </c>
    </row>
    <row r="180" spans="1:15">
      <c r="A180" t="str">
        <f t="shared" si="2"/>
        <v>Avai2010</v>
      </c>
      <c r="B180">
        <v>2010</v>
      </c>
      <c r="C180" t="s">
        <v>27</v>
      </c>
      <c r="D180">
        <v>19</v>
      </c>
      <c r="E180">
        <v>30</v>
      </c>
      <c r="F180">
        <v>31</v>
      </c>
      <c r="G180">
        <f>VLOOKUP(A180,Rounds!$A$2:$J$201,3,0)</f>
        <v>2</v>
      </c>
      <c r="H180">
        <f>VLOOKUP(A180,Rounds!$A$2:$J$201,4,0)</f>
        <v>2</v>
      </c>
      <c r="I180">
        <f>VLOOKUP(A180,Rounds!$A$2:$J$201,5,0)</f>
        <v>1</v>
      </c>
      <c r="J180">
        <f>VLOOKUP(A180,Rounds!$A$2:$J$201,6,0)</f>
        <v>1</v>
      </c>
      <c r="K180">
        <f>VLOOKUP(A180,Rounds!$A$2:$J$201,7,0)</f>
        <v>1</v>
      </c>
      <c r="L180">
        <f>VLOOKUP(A180,Rounds!$A$2:$J$201,8,0)</f>
        <v>0</v>
      </c>
      <c r="M180">
        <v>0</v>
      </c>
      <c r="N180">
        <v>0</v>
      </c>
      <c r="O180">
        <v>0</v>
      </c>
    </row>
    <row r="181" spans="1:15">
      <c r="A181" t="str">
        <f t="shared" si="2"/>
        <v>Prudente2010</v>
      </c>
      <c r="B181">
        <v>2010</v>
      </c>
      <c r="C181" t="s">
        <v>45</v>
      </c>
      <c r="D181">
        <v>20</v>
      </c>
      <c r="E181">
        <v>24</v>
      </c>
      <c r="F181">
        <v>31</v>
      </c>
      <c r="G181">
        <f>VLOOKUP(A181,Rounds!$A$2:$J$201,3,0)</f>
        <v>2</v>
      </c>
      <c r="H181">
        <f>VLOOKUP(A181,Rounds!$A$2:$J$201,4,0)</f>
        <v>1</v>
      </c>
      <c r="I181">
        <f>VLOOKUP(A181,Rounds!$A$2:$J$201,5,0)</f>
        <v>1</v>
      </c>
      <c r="J181">
        <f>VLOOKUP(A181,Rounds!$A$2:$J$201,6,0)</f>
        <v>2</v>
      </c>
      <c r="K181">
        <f>VLOOKUP(A181,Rounds!$A$2:$J$201,7,0)</f>
        <v>1</v>
      </c>
      <c r="L181">
        <f>VLOOKUP(A181,Rounds!$A$2:$J$201,8,0)</f>
        <v>0</v>
      </c>
      <c r="M181">
        <v>0</v>
      </c>
      <c r="N181">
        <v>0</v>
      </c>
      <c r="O181">
        <v>1</v>
      </c>
    </row>
    <row r="182" spans="1:15">
      <c r="A182" t="str">
        <f t="shared" si="2"/>
        <v>Gremio2008</v>
      </c>
      <c r="B182">
        <v>2008</v>
      </c>
      <c r="C182" t="s">
        <v>13</v>
      </c>
      <c r="D182">
        <v>1</v>
      </c>
      <c r="E182">
        <v>59</v>
      </c>
      <c r="F182">
        <v>31</v>
      </c>
      <c r="G182">
        <f>VLOOKUP(A182,Rounds!$A$2:$J$201,3,0)</f>
        <v>0</v>
      </c>
      <c r="H182">
        <f>VLOOKUP(A182,Rounds!$A$2:$J$201,4,0)</f>
        <v>2</v>
      </c>
      <c r="I182">
        <f>VLOOKUP(A182,Rounds!$A$2:$J$201,5,0)</f>
        <v>2</v>
      </c>
      <c r="J182">
        <f>VLOOKUP(A182,Rounds!$A$2:$J$201,6,0)</f>
        <v>1</v>
      </c>
      <c r="K182">
        <f>VLOOKUP(A182,Rounds!$A$2:$J$201,7,0)</f>
        <v>1</v>
      </c>
      <c r="L182">
        <f>VLOOKUP(A182,Rounds!$A$2:$J$201,8,0)</f>
        <v>1</v>
      </c>
      <c r="M182">
        <v>0</v>
      </c>
      <c r="N182">
        <v>1</v>
      </c>
      <c r="O182">
        <v>0</v>
      </c>
    </row>
    <row r="183" spans="1:15">
      <c r="A183" t="str">
        <f t="shared" si="2"/>
        <v>São Paulo2008</v>
      </c>
      <c r="B183">
        <v>2008</v>
      </c>
      <c r="C183" t="s">
        <v>20</v>
      </c>
      <c r="D183">
        <v>2</v>
      </c>
      <c r="E183">
        <v>56</v>
      </c>
      <c r="F183">
        <v>31</v>
      </c>
      <c r="G183">
        <f>VLOOKUP(A183,Rounds!$A$2:$J$201,3,0)</f>
        <v>0</v>
      </c>
      <c r="H183">
        <f>VLOOKUP(A183,Rounds!$A$2:$J$201,4,0)</f>
        <v>1</v>
      </c>
      <c r="I183">
        <f>VLOOKUP(A183,Rounds!$A$2:$J$201,5,0)</f>
        <v>2</v>
      </c>
      <c r="J183">
        <f>VLOOKUP(A183,Rounds!$A$2:$J$201,6,0)</f>
        <v>1</v>
      </c>
      <c r="K183">
        <f>VLOOKUP(A183,Rounds!$A$2:$J$201,7,0)</f>
        <v>1</v>
      </c>
      <c r="L183">
        <f>VLOOKUP(A183,Rounds!$A$2:$J$201,8,0)</f>
        <v>2</v>
      </c>
      <c r="M183">
        <v>1</v>
      </c>
      <c r="N183">
        <v>1</v>
      </c>
      <c r="O183">
        <v>0</v>
      </c>
    </row>
    <row r="184" spans="1:15">
      <c r="A184" t="str">
        <f t="shared" si="2"/>
        <v>Cruzeiro2008</v>
      </c>
      <c r="B184">
        <v>2008</v>
      </c>
      <c r="C184" t="s">
        <v>14</v>
      </c>
      <c r="D184">
        <v>3</v>
      </c>
      <c r="E184">
        <v>55</v>
      </c>
      <c r="F184">
        <v>31</v>
      </c>
      <c r="G184">
        <f>VLOOKUP(A184,Rounds!$A$2:$J$201,3,0)</f>
        <v>2</v>
      </c>
      <c r="H184">
        <f>VLOOKUP(A184,Rounds!$A$2:$J$201,4,0)</f>
        <v>0</v>
      </c>
      <c r="I184">
        <f>VLOOKUP(A184,Rounds!$A$2:$J$201,5,0)</f>
        <v>1</v>
      </c>
      <c r="J184">
        <f>VLOOKUP(A184,Rounds!$A$2:$J$201,6,0)</f>
        <v>2</v>
      </c>
      <c r="K184">
        <f>VLOOKUP(A184,Rounds!$A$2:$J$201,7,0)</f>
        <v>1</v>
      </c>
      <c r="L184">
        <f>VLOOKUP(A184,Rounds!$A$2:$J$201,8,0)</f>
        <v>1</v>
      </c>
      <c r="M184">
        <v>0</v>
      </c>
      <c r="N184">
        <v>1</v>
      </c>
      <c r="O184">
        <v>0</v>
      </c>
    </row>
    <row r="185" spans="1:15">
      <c r="A185" t="str">
        <f t="shared" si="2"/>
        <v>Flamengo2008</v>
      </c>
      <c r="B185">
        <v>2008</v>
      </c>
      <c r="C185" t="s">
        <v>16</v>
      </c>
      <c r="D185">
        <v>4</v>
      </c>
      <c r="E185">
        <v>55</v>
      </c>
      <c r="F185">
        <v>31</v>
      </c>
      <c r="G185">
        <f>VLOOKUP(A185,Rounds!$A$2:$J$201,3,0)</f>
        <v>1</v>
      </c>
      <c r="H185">
        <f>VLOOKUP(A185,Rounds!$A$2:$J$201,4,0)</f>
        <v>2</v>
      </c>
      <c r="I185">
        <f>VLOOKUP(A185,Rounds!$A$2:$J$201,5,0)</f>
        <v>1</v>
      </c>
      <c r="J185">
        <f>VLOOKUP(A185,Rounds!$A$2:$J$201,6,0)</f>
        <v>1</v>
      </c>
      <c r="K185">
        <f>VLOOKUP(A185,Rounds!$A$2:$J$201,7,0)</f>
        <v>1</v>
      </c>
      <c r="L185">
        <f>VLOOKUP(A185,Rounds!$A$2:$J$201,8,0)</f>
        <v>1</v>
      </c>
      <c r="M185">
        <v>0</v>
      </c>
      <c r="N185">
        <v>1</v>
      </c>
      <c r="O185">
        <v>0</v>
      </c>
    </row>
    <row r="186" spans="1:15">
      <c r="A186" t="str">
        <f t="shared" si="2"/>
        <v>Palmeiras2008</v>
      </c>
      <c r="B186">
        <v>2008</v>
      </c>
      <c r="C186" t="s">
        <v>34</v>
      </c>
      <c r="D186">
        <v>5</v>
      </c>
      <c r="E186">
        <v>55</v>
      </c>
      <c r="F186">
        <v>31</v>
      </c>
      <c r="G186">
        <f>VLOOKUP(A186,Rounds!$A$2:$J$201,3,0)</f>
        <v>2</v>
      </c>
      <c r="H186">
        <f>VLOOKUP(A186,Rounds!$A$2:$J$201,4,0)</f>
        <v>1</v>
      </c>
      <c r="I186">
        <f>VLOOKUP(A186,Rounds!$A$2:$J$201,5,0)</f>
        <v>1</v>
      </c>
      <c r="J186">
        <f>VLOOKUP(A186,Rounds!$A$2:$J$201,6,0)</f>
        <v>2</v>
      </c>
      <c r="K186">
        <f>VLOOKUP(A186,Rounds!$A$2:$J$201,7,0)</f>
        <v>1</v>
      </c>
      <c r="L186">
        <f>VLOOKUP(A186,Rounds!$A$2:$J$201,8,0)</f>
        <v>0</v>
      </c>
      <c r="M186">
        <v>0</v>
      </c>
      <c r="N186">
        <v>1</v>
      </c>
      <c r="O186">
        <v>0</v>
      </c>
    </row>
    <row r="187" spans="1:15">
      <c r="A187" t="str">
        <f t="shared" si="2"/>
        <v>Botafogo2008</v>
      </c>
      <c r="B187">
        <v>2008</v>
      </c>
      <c r="C187" t="s">
        <v>15</v>
      </c>
      <c r="D187">
        <v>6</v>
      </c>
      <c r="E187">
        <v>49</v>
      </c>
      <c r="F187">
        <v>31</v>
      </c>
      <c r="G187">
        <f>VLOOKUP(A187,Rounds!$A$2:$J$201,3,0)</f>
        <v>2</v>
      </c>
      <c r="H187">
        <f>VLOOKUP(A187,Rounds!$A$2:$J$201,4,0)</f>
        <v>1</v>
      </c>
      <c r="I187">
        <f>VLOOKUP(A187,Rounds!$A$2:$J$201,5,0)</f>
        <v>0</v>
      </c>
      <c r="J187">
        <f>VLOOKUP(A187,Rounds!$A$2:$J$201,6,0)</f>
        <v>2</v>
      </c>
      <c r="K187">
        <f>VLOOKUP(A187,Rounds!$A$2:$J$201,7,0)</f>
        <v>2</v>
      </c>
      <c r="L187">
        <f>VLOOKUP(A187,Rounds!$A$2:$J$201,8,0)</f>
        <v>0</v>
      </c>
      <c r="M187">
        <v>0</v>
      </c>
      <c r="N187">
        <v>0</v>
      </c>
      <c r="O187">
        <v>0</v>
      </c>
    </row>
    <row r="188" spans="1:15">
      <c r="A188" t="str">
        <f t="shared" si="2"/>
        <v>Internacional2008</v>
      </c>
      <c r="B188">
        <v>2008</v>
      </c>
      <c r="C188" t="s">
        <v>30</v>
      </c>
      <c r="D188">
        <v>7</v>
      </c>
      <c r="E188">
        <v>47</v>
      </c>
      <c r="F188">
        <v>31</v>
      </c>
      <c r="G188">
        <f>VLOOKUP(A188,Rounds!$A$2:$J$201,3,0)</f>
        <v>1</v>
      </c>
      <c r="H188">
        <f>VLOOKUP(A188,Rounds!$A$2:$J$201,4,0)</f>
        <v>1</v>
      </c>
      <c r="I188">
        <f>VLOOKUP(A188,Rounds!$A$2:$J$201,5,0)</f>
        <v>1</v>
      </c>
      <c r="J188">
        <f>VLOOKUP(A188,Rounds!$A$2:$J$201,6,0)</f>
        <v>1</v>
      </c>
      <c r="K188">
        <f>VLOOKUP(A188,Rounds!$A$2:$J$201,7,0)</f>
        <v>2</v>
      </c>
      <c r="L188">
        <f>VLOOKUP(A188,Rounds!$A$2:$J$201,8,0)</f>
        <v>1</v>
      </c>
      <c r="M188">
        <v>0</v>
      </c>
      <c r="N188">
        <v>1</v>
      </c>
      <c r="O188">
        <v>0</v>
      </c>
    </row>
    <row r="189" spans="1:15">
      <c r="A189" t="str">
        <f t="shared" si="2"/>
        <v>Coritiba2008</v>
      </c>
      <c r="B189">
        <v>2008</v>
      </c>
      <c r="C189" t="s">
        <v>25</v>
      </c>
      <c r="D189">
        <v>8</v>
      </c>
      <c r="E189">
        <v>46</v>
      </c>
      <c r="F189">
        <v>31</v>
      </c>
      <c r="G189">
        <f>VLOOKUP(A189,Rounds!$A$2:$J$201,3,0)</f>
        <v>0</v>
      </c>
      <c r="H189">
        <f>VLOOKUP(A189,Rounds!$A$2:$J$201,4,0)</f>
        <v>1</v>
      </c>
      <c r="I189">
        <f>VLOOKUP(A189,Rounds!$A$2:$J$201,5,0)</f>
        <v>2</v>
      </c>
      <c r="J189">
        <f>VLOOKUP(A189,Rounds!$A$2:$J$201,6,0)</f>
        <v>1</v>
      </c>
      <c r="K189">
        <f>VLOOKUP(A189,Rounds!$A$2:$J$201,7,0)</f>
        <v>2</v>
      </c>
      <c r="L189">
        <f>VLOOKUP(A189,Rounds!$A$2:$J$201,8,0)</f>
        <v>1</v>
      </c>
      <c r="M189">
        <v>0</v>
      </c>
      <c r="N189">
        <v>0</v>
      </c>
      <c r="O189">
        <v>0</v>
      </c>
    </row>
    <row r="190" spans="1:15">
      <c r="A190" t="str">
        <f t="shared" si="2"/>
        <v>Goias2008</v>
      </c>
      <c r="B190">
        <v>2008</v>
      </c>
      <c r="C190" t="s">
        <v>37</v>
      </c>
      <c r="D190">
        <v>9</v>
      </c>
      <c r="E190">
        <v>45</v>
      </c>
      <c r="F190">
        <v>31</v>
      </c>
      <c r="G190">
        <f>VLOOKUP(A190,Rounds!$A$2:$J$201,3,0)</f>
        <v>3</v>
      </c>
      <c r="H190">
        <f>VLOOKUP(A190,Rounds!$A$2:$J$201,4,0)</f>
        <v>2</v>
      </c>
      <c r="I190">
        <f>VLOOKUP(A190,Rounds!$A$2:$J$201,5,0)</f>
        <v>0</v>
      </c>
      <c r="J190">
        <f>VLOOKUP(A190,Rounds!$A$2:$J$201,6,0)</f>
        <v>1</v>
      </c>
      <c r="K190">
        <f>VLOOKUP(A190,Rounds!$A$2:$J$201,7,0)</f>
        <v>0</v>
      </c>
      <c r="L190">
        <f>VLOOKUP(A190,Rounds!$A$2:$J$201,8,0)</f>
        <v>1</v>
      </c>
      <c r="M190">
        <v>0</v>
      </c>
      <c r="N190">
        <v>0</v>
      </c>
      <c r="O190">
        <v>0</v>
      </c>
    </row>
    <row r="191" spans="1:15">
      <c r="A191" t="str">
        <f t="shared" si="2"/>
        <v>Vitoria2008</v>
      </c>
      <c r="B191">
        <v>2008</v>
      </c>
      <c r="C191" t="s">
        <v>28</v>
      </c>
      <c r="D191">
        <v>10</v>
      </c>
      <c r="E191">
        <v>44</v>
      </c>
      <c r="F191">
        <v>31</v>
      </c>
      <c r="G191">
        <f>VLOOKUP(A191,Rounds!$A$2:$J$201,3,0)</f>
        <v>3</v>
      </c>
      <c r="H191">
        <f>VLOOKUP(A191,Rounds!$A$2:$J$201,4,0)</f>
        <v>0</v>
      </c>
      <c r="I191">
        <f>VLOOKUP(A191,Rounds!$A$2:$J$201,5,0)</f>
        <v>1</v>
      </c>
      <c r="J191">
        <f>VLOOKUP(A191,Rounds!$A$2:$J$201,6,0)</f>
        <v>0</v>
      </c>
      <c r="K191">
        <f>VLOOKUP(A191,Rounds!$A$2:$J$201,7,0)</f>
        <v>0</v>
      </c>
      <c r="L191">
        <f>VLOOKUP(A191,Rounds!$A$2:$J$201,8,0)</f>
        <v>3</v>
      </c>
      <c r="M191">
        <v>0</v>
      </c>
      <c r="N191">
        <v>0</v>
      </c>
      <c r="O191">
        <v>0</v>
      </c>
    </row>
    <row r="192" spans="1:15">
      <c r="A192" t="str">
        <f t="shared" si="2"/>
        <v>Sport2008</v>
      </c>
      <c r="B192">
        <v>2008</v>
      </c>
      <c r="C192" t="s">
        <v>24</v>
      </c>
      <c r="D192">
        <v>11</v>
      </c>
      <c r="E192">
        <v>41</v>
      </c>
      <c r="F192">
        <v>31</v>
      </c>
      <c r="G192">
        <f>VLOOKUP(A192,Rounds!$A$2:$J$201,3,0)</f>
        <v>0</v>
      </c>
      <c r="H192">
        <f>VLOOKUP(A192,Rounds!$A$2:$J$201,4,0)</f>
        <v>0</v>
      </c>
      <c r="I192">
        <f>VLOOKUP(A192,Rounds!$A$2:$J$201,5,0)</f>
        <v>4</v>
      </c>
      <c r="J192">
        <f>VLOOKUP(A192,Rounds!$A$2:$J$201,6,0)</f>
        <v>0</v>
      </c>
      <c r="K192">
        <f>VLOOKUP(A192,Rounds!$A$2:$J$201,7,0)</f>
        <v>0</v>
      </c>
      <c r="L192">
        <f>VLOOKUP(A192,Rounds!$A$2:$J$201,8,0)</f>
        <v>3</v>
      </c>
      <c r="M192">
        <v>0</v>
      </c>
      <c r="N192">
        <v>0</v>
      </c>
      <c r="O192">
        <v>0</v>
      </c>
    </row>
    <row r="193" spans="1:15">
      <c r="A193" t="str">
        <f t="shared" si="2"/>
        <v>Santos2008</v>
      </c>
      <c r="B193">
        <v>2008</v>
      </c>
      <c r="C193" t="s">
        <v>12</v>
      </c>
      <c r="D193">
        <v>12</v>
      </c>
      <c r="E193">
        <v>39</v>
      </c>
      <c r="F193">
        <v>31</v>
      </c>
      <c r="G193">
        <f>VLOOKUP(A193,Rounds!$A$2:$J$201,3,0)</f>
        <v>1</v>
      </c>
      <c r="H193">
        <f>VLOOKUP(A193,Rounds!$A$2:$J$201,4,0)</f>
        <v>0</v>
      </c>
      <c r="I193">
        <f>VLOOKUP(A193,Rounds!$A$2:$J$201,5,0)</f>
        <v>1</v>
      </c>
      <c r="J193">
        <f>VLOOKUP(A193,Rounds!$A$2:$J$201,6,0)</f>
        <v>3</v>
      </c>
      <c r="K193">
        <f>VLOOKUP(A193,Rounds!$A$2:$J$201,7,0)</f>
        <v>1</v>
      </c>
      <c r="L193">
        <f>VLOOKUP(A193,Rounds!$A$2:$J$201,8,0)</f>
        <v>1</v>
      </c>
      <c r="M193">
        <v>0</v>
      </c>
      <c r="N193">
        <v>0</v>
      </c>
      <c r="O193">
        <v>0</v>
      </c>
    </row>
    <row r="194" spans="1:15">
      <c r="A194" t="str">
        <f t="shared" si="2"/>
        <v>Atletico-MG2008</v>
      </c>
      <c r="B194">
        <v>2008</v>
      </c>
      <c r="C194" t="s">
        <v>19</v>
      </c>
      <c r="D194">
        <v>13</v>
      </c>
      <c r="E194">
        <v>38</v>
      </c>
      <c r="F194">
        <v>31</v>
      </c>
      <c r="G194">
        <f>VLOOKUP(A194,Rounds!$A$2:$J$201,3,0)</f>
        <v>1</v>
      </c>
      <c r="H194">
        <f>VLOOKUP(A194,Rounds!$A$2:$J$201,4,0)</f>
        <v>1</v>
      </c>
      <c r="I194">
        <f>VLOOKUP(A194,Rounds!$A$2:$J$201,5,0)</f>
        <v>1</v>
      </c>
      <c r="J194">
        <f>VLOOKUP(A194,Rounds!$A$2:$J$201,6,0)</f>
        <v>3</v>
      </c>
      <c r="K194">
        <f>VLOOKUP(A194,Rounds!$A$2:$J$201,7,0)</f>
        <v>1</v>
      </c>
      <c r="L194">
        <f>VLOOKUP(A194,Rounds!$A$2:$J$201,8,0)</f>
        <v>0</v>
      </c>
      <c r="M194">
        <v>0</v>
      </c>
      <c r="N194">
        <v>0</v>
      </c>
      <c r="O194">
        <v>0</v>
      </c>
    </row>
    <row r="195" spans="1:15">
      <c r="A195" t="str">
        <f t="shared" ref="A195:A201" si="3">C195&amp;B195</f>
        <v>Fluminense2008</v>
      </c>
      <c r="B195">
        <v>2008</v>
      </c>
      <c r="C195" t="s">
        <v>23</v>
      </c>
      <c r="D195">
        <v>14</v>
      </c>
      <c r="E195">
        <v>34</v>
      </c>
      <c r="F195">
        <v>31</v>
      </c>
      <c r="G195">
        <f>VLOOKUP(A195,Rounds!$A$2:$J$201,3,0)</f>
        <v>0</v>
      </c>
      <c r="H195">
        <f>VLOOKUP(A195,Rounds!$A$2:$J$201,4,0)</f>
        <v>2</v>
      </c>
      <c r="I195">
        <f>VLOOKUP(A195,Rounds!$A$2:$J$201,5,0)</f>
        <v>0</v>
      </c>
      <c r="J195">
        <f>VLOOKUP(A195,Rounds!$A$2:$J$201,6,0)</f>
        <v>1</v>
      </c>
      <c r="K195">
        <f>VLOOKUP(A195,Rounds!$A$2:$J$201,7,0)</f>
        <v>3</v>
      </c>
      <c r="L195">
        <f>VLOOKUP(A195,Rounds!$A$2:$J$201,8,0)</f>
        <v>1</v>
      </c>
      <c r="M195">
        <v>0</v>
      </c>
      <c r="N195">
        <v>0</v>
      </c>
      <c r="O195">
        <v>0</v>
      </c>
    </row>
    <row r="196" spans="1:15">
      <c r="A196" t="str">
        <f t="shared" si="3"/>
        <v>Figueirense2008</v>
      </c>
      <c r="B196">
        <v>2008</v>
      </c>
      <c r="C196" t="s">
        <v>33</v>
      </c>
      <c r="D196">
        <v>15</v>
      </c>
      <c r="E196">
        <v>34</v>
      </c>
      <c r="F196">
        <v>31</v>
      </c>
      <c r="G196">
        <f>VLOOKUP(A196,Rounds!$A$2:$J$201,3,0)</f>
        <v>0</v>
      </c>
      <c r="H196">
        <f>VLOOKUP(A196,Rounds!$A$2:$J$201,4,0)</f>
        <v>3</v>
      </c>
      <c r="I196">
        <f>VLOOKUP(A196,Rounds!$A$2:$J$201,5,0)</f>
        <v>2</v>
      </c>
      <c r="J196">
        <f>VLOOKUP(A196,Rounds!$A$2:$J$201,6,0)</f>
        <v>0</v>
      </c>
      <c r="K196">
        <f>VLOOKUP(A196,Rounds!$A$2:$J$201,7,0)</f>
        <v>2</v>
      </c>
      <c r="L196">
        <f>VLOOKUP(A196,Rounds!$A$2:$J$201,8,0)</f>
        <v>0</v>
      </c>
      <c r="M196">
        <v>0</v>
      </c>
      <c r="N196">
        <v>0</v>
      </c>
      <c r="O196">
        <v>1</v>
      </c>
    </row>
    <row r="197" spans="1:15">
      <c r="A197" t="str">
        <f t="shared" si="3"/>
        <v>Nautico2008</v>
      </c>
      <c r="B197">
        <v>2008</v>
      </c>
      <c r="C197" t="s">
        <v>31</v>
      </c>
      <c r="D197">
        <v>16</v>
      </c>
      <c r="E197">
        <v>32</v>
      </c>
      <c r="F197">
        <v>31</v>
      </c>
      <c r="G197">
        <f>VLOOKUP(A197,Rounds!$A$2:$J$201,3,0)</f>
        <v>1</v>
      </c>
      <c r="H197">
        <f>VLOOKUP(A197,Rounds!$A$2:$J$201,4,0)</f>
        <v>0</v>
      </c>
      <c r="I197">
        <f>VLOOKUP(A197,Rounds!$A$2:$J$201,5,0)</f>
        <v>1</v>
      </c>
      <c r="J197">
        <f>VLOOKUP(A197,Rounds!$A$2:$J$201,6,0)</f>
        <v>3</v>
      </c>
      <c r="K197">
        <f>VLOOKUP(A197,Rounds!$A$2:$J$201,7,0)</f>
        <v>1</v>
      </c>
      <c r="L197">
        <f>VLOOKUP(A197,Rounds!$A$2:$J$201,8,0)</f>
        <v>1</v>
      </c>
      <c r="M197">
        <v>0</v>
      </c>
      <c r="N197">
        <v>0</v>
      </c>
      <c r="O197">
        <v>0</v>
      </c>
    </row>
    <row r="198" spans="1:15">
      <c r="A198" t="str">
        <f t="shared" si="3"/>
        <v>Portuguesa2008</v>
      </c>
      <c r="B198">
        <v>2008</v>
      </c>
      <c r="C198" t="s">
        <v>32</v>
      </c>
      <c r="D198">
        <v>17</v>
      </c>
      <c r="E198">
        <v>32</v>
      </c>
      <c r="F198">
        <v>31</v>
      </c>
      <c r="G198">
        <f>VLOOKUP(A198,Rounds!$A$2:$J$201,3,0)</f>
        <v>1</v>
      </c>
      <c r="H198">
        <f>VLOOKUP(A198,Rounds!$A$2:$J$201,4,0)</f>
        <v>2</v>
      </c>
      <c r="I198">
        <f>VLOOKUP(A198,Rounds!$A$2:$J$201,5,0)</f>
        <v>2</v>
      </c>
      <c r="J198">
        <f>VLOOKUP(A198,Rounds!$A$2:$J$201,6,0)</f>
        <v>1</v>
      </c>
      <c r="K198">
        <f>VLOOKUP(A198,Rounds!$A$2:$J$201,7,0)</f>
        <v>1</v>
      </c>
      <c r="L198">
        <f>VLOOKUP(A198,Rounds!$A$2:$J$201,8,0)</f>
        <v>0</v>
      </c>
      <c r="M198">
        <v>0</v>
      </c>
      <c r="N198">
        <v>0</v>
      </c>
      <c r="O198">
        <v>1</v>
      </c>
    </row>
    <row r="199" spans="1:15">
      <c r="A199" t="str">
        <f t="shared" si="3"/>
        <v>Atletico-PR2008</v>
      </c>
      <c r="B199">
        <v>2008</v>
      </c>
      <c r="C199" t="s">
        <v>18</v>
      </c>
      <c r="D199">
        <v>18</v>
      </c>
      <c r="E199">
        <v>31</v>
      </c>
      <c r="F199">
        <v>31</v>
      </c>
      <c r="G199">
        <f>VLOOKUP(A199,Rounds!$A$2:$J$201,3,0)</f>
        <v>1</v>
      </c>
      <c r="H199">
        <f>VLOOKUP(A199,Rounds!$A$2:$J$201,4,0)</f>
        <v>1</v>
      </c>
      <c r="I199">
        <f>VLOOKUP(A199,Rounds!$A$2:$J$201,5,0)</f>
        <v>2</v>
      </c>
      <c r="J199">
        <f>VLOOKUP(A199,Rounds!$A$2:$J$201,6,0)</f>
        <v>0</v>
      </c>
      <c r="K199">
        <f>VLOOKUP(A199,Rounds!$A$2:$J$201,7,0)</f>
        <v>0</v>
      </c>
      <c r="L199">
        <f>VLOOKUP(A199,Rounds!$A$2:$J$201,8,0)</f>
        <v>3</v>
      </c>
      <c r="M199">
        <v>0</v>
      </c>
      <c r="N199">
        <v>0</v>
      </c>
      <c r="O199">
        <v>0</v>
      </c>
    </row>
    <row r="200" spans="1:15">
      <c r="A200" t="str">
        <f t="shared" si="3"/>
        <v>Vasco2008</v>
      </c>
      <c r="B200">
        <v>2008</v>
      </c>
      <c r="C200" t="s">
        <v>17</v>
      </c>
      <c r="D200">
        <v>19</v>
      </c>
      <c r="E200">
        <v>30</v>
      </c>
      <c r="F200">
        <v>31</v>
      </c>
      <c r="G200">
        <f>VLOOKUP(A200,Rounds!$A$2:$J$201,3,0)</f>
        <v>1</v>
      </c>
      <c r="H200">
        <f>VLOOKUP(A200,Rounds!$A$2:$J$201,4,0)</f>
        <v>0</v>
      </c>
      <c r="I200">
        <f>VLOOKUP(A200,Rounds!$A$2:$J$201,5,0)</f>
        <v>2</v>
      </c>
      <c r="J200">
        <f>VLOOKUP(A200,Rounds!$A$2:$J$201,6,0)</f>
        <v>3</v>
      </c>
      <c r="K200">
        <f>VLOOKUP(A200,Rounds!$A$2:$J$201,7,0)</f>
        <v>1</v>
      </c>
      <c r="L200">
        <f>VLOOKUP(A200,Rounds!$A$2:$J$201,8,0)</f>
        <v>0</v>
      </c>
      <c r="M200">
        <v>0</v>
      </c>
      <c r="N200">
        <v>0</v>
      </c>
      <c r="O200">
        <v>1</v>
      </c>
    </row>
    <row r="201" spans="1:15">
      <c r="A201" t="str">
        <f t="shared" si="3"/>
        <v>Ipatinga2008</v>
      </c>
      <c r="B201">
        <v>2008</v>
      </c>
      <c r="C201" t="s">
        <v>46</v>
      </c>
      <c r="D201">
        <v>20</v>
      </c>
      <c r="E201">
        <v>28</v>
      </c>
      <c r="F201">
        <v>31</v>
      </c>
      <c r="G201">
        <f>VLOOKUP(A201,Rounds!$A$2:$J$201,3,0)</f>
        <v>1</v>
      </c>
      <c r="H201">
        <f>VLOOKUP(A201,Rounds!$A$2:$J$201,4,0)</f>
        <v>1</v>
      </c>
      <c r="I201">
        <f>VLOOKUP(A201,Rounds!$A$2:$J$201,5,0)</f>
        <v>2</v>
      </c>
      <c r="J201">
        <f>VLOOKUP(A201,Rounds!$A$2:$J$201,6,0)</f>
        <v>2</v>
      </c>
      <c r="K201">
        <f>VLOOKUP(A201,Rounds!$A$2:$J$201,7,0)</f>
        <v>0</v>
      </c>
      <c r="L201">
        <f>VLOOKUP(A201,Rounds!$A$2:$J$201,8,0)</f>
        <v>1</v>
      </c>
      <c r="M201">
        <v>0</v>
      </c>
      <c r="N201">
        <v>0</v>
      </c>
      <c r="O20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3D56-6E10-1340-B81E-498C0D4E5B8F}">
  <sheetPr codeName="Sheet9"/>
  <dimension ref="A6:AG128"/>
  <sheetViews>
    <sheetView zoomScale="173" zoomScaleNormal="173" workbookViewId="0">
      <selection activeCell="H10" sqref="H10:Q29"/>
    </sheetView>
  </sheetViews>
  <sheetFormatPr baseColWidth="10" defaultColWidth="7.5" defaultRowHeight="12"/>
  <cols>
    <col min="1" max="1" width="8.33203125" style="4" bestFit="1" customWidth="1"/>
    <col min="2" max="2" width="10.33203125" style="4" bestFit="1" customWidth="1"/>
    <col min="3" max="3" width="2.6640625" style="4" customWidth="1"/>
    <col min="4" max="4" width="11.33203125" style="4" customWidth="1"/>
    <col min="5" max="6" width="5.33203125" style="4" bestFit="1" customWidth="1"/>
    <col min="7" max="8" width="7.5" style="4"/>
    <col min="9" max="9" width="10.33203125" style="4" bestFit="1" customWidth="1"/>
    <col min="10" max="11" width="7.5" style="4"/>
    <col min="12" max="12" width="9" style="4" bestFit="1" customWidth="1"/>
    <col min="13" max="13" width="8.5" style="4" bestFit="1" customWidth="1"/>
    <col min="14" max="16" width="7.5" style="4"/>
    <col min="17" max="17" width="9.83203125" style="4" bestFit="1" customWidth="1"/>
    <col min="18" max="16384" width="7.5" style="4"/>
  </cols>
  <sheetData>
    <row r="6" spans="1:33">
      <c r="A6" s="3" t="s">
        <v>92</v>
      </c>
      <c r="B6" s="3"/>
      <c r="C6" s="3"/>
      <c r="D6" s="3"/>
      <c r="E6" s="4">
        <v>2011</v>
      </c>
    </row>
    <row r="7" spans="1:33">
      <c r="A7" s="5" t="s">
        <v>51</v>
      </c>
      <c r="B7" s="5"/>
      <c r="C7" s="5"/>
      <c r="D7" s="5"/>
    </row>
    <row r="8" spans="1:33">
      <c r="A8" s="6"/>
      <c r="B8" s="6"/>
      <c r="C8" s="6"/>
      <c r="D8" s="6"/>
    </row>
    <row r="9" spans="1:33">
      <c r="A9" s="7" t="s">
        <v>52</v>
      </c>
      <c r="B9" s="7"/>
      <c r="C9" s="7"/>
      <c r="D9" s="7"/>
      <c r="E9" s="4" t="s">
        <v>53</v>
      </c>
      <c r="F9" s="4" t="s">
        <v>54</v>
      </c>
      <c r="H9" s="4" t="s">
        <v>97</v>
      </c>
      <c r="J9" s="4" t="s">
        <v>55</v>
      </c>
      <c r="K9" s="4" t="s">
        <v>56</v>
      </c>
      <c r="L9" s="4" t="s">
        <v>57</v>
      </c>
      <c r="M9" s="4" t="s">
        <v>58</v>
      </c>
      <c r="N9" s="4" t="s">
        <v>59</v>
      </c>
      <c r="O9" s="4" t="s">
        <v>60</v>
      </c>
      <c r="P9" s="4" t="s">
        <v>61</v>
      </c>
      <c r="Q9" s="4" t="s">
        <v>62</v>
      </c>
    </row>
    <row r="10" spans="1:33" ht="16">
      <c r="A10" s="8" t="s">
        <v>63</v>
      </c>
      <c r="B10" s="9" t="s">
        <v>12</v>
      </c>
      <c r="C10" s="22"/>
      <c r="D10" s="9" t="s">
        <v>18</v>
      </c>
      <c r="E10" s="4">
        <f>VLOOKUP(D10,Historical!$C$122:$D$141,2,0)</f>
        <v>18</v>
      </c>
      <c r="F10" s="4">
        <f>VLOOKUP(B10,Historical!$C$122:$D$141,2,0)</f>
        <v>10</v>
      </c>
      <c r="H10" s="4" t="str">
        <f>I10&amp;$E$6</f>
        <v>Santos2011</v>
      </c>
      <c r="I10" s="9" t="s">
        <v>12</v>
      </c>
      <c r="J10" s="4">
        <f>COUNTIFS($B$10:$B$91,I10,$E$10:$E$91,"&lt;=6")</f>
        <v>1</v>
      </c>
      <c r="K10" s="4">
        <f>COUNTIFS($D$10:$D$91,I10,$F$10:$F$91,"&lt;=6")</f>
        <v>1</v>
      </c>
      <c r="L10" s="4">
        <f>COUNTIFS($B$10:$B$91,I10,$E$10:$E$91,"&lt;=14",$E$10:$E$91,"&gt;=7")</f>
        <v>2</v>
      </c>
      <c r="M10" s="4">
        <f>COUNTIFS($D$10:$D$91,I10,$F$10:$F$91,"&lt;=14",$F$10:$F$91,"&gt;=7")</f>
        <v>1</v>
      </c>
      <c r="N10" s="4">
        <f>COUNTIFS($B$10:$B$91,I10,$E$10:$E$91,"&gt;=15")</f>
        <v>1</v>
      </c>
      <c r="O10" s="4">
        <f>COUNTIFS($D$10:$D$91,I10,$F$10:$F$91,"&gt;=15")</f>
        <v>1</v>
      </c>
      <c r="P10" s="4">
        <f>SUM(J10:O10)</f>
        <v>7</v>
      </c>
      <c r="Q10" s="4" t="str">
        <f>IF(P10&lt;&gt;7,"ERRO","OK")</f>
        <v>OK</v>
      </c>
      <c r="T10" s="15"/>
      <c r="U10" s="15"/>
      <c r="V10"/>
      <c r="W10"/>
      <c r="X10"/>
      <c r="Y10"/>
      <c r="Z10"/>
      <c r="AA10"/>
    </row>
    <row r="11" spans="1:33" ht="16">
      <c r="A11" s="10" t="s">
        <v>63</v>
      </c>
      <c r="B11" s="11" t="s">
        <v>15</v>
      </c>
      <c r="C11" s="11"/>
      <c r="D11" s="11" t="s">
        <v>14</v>
      </c>
      <c r="E11" s="4">
        <f>VLOOKUP(D11,Historical!$C$122:$D$141,2,0)</f>
        <v>15</v>
      </c>
      <c r="F11" s="4">
        <f>VLOOKUP(B11,Historical!$C$122:$D$141,2,0)</f>
        <v>3</v>
      </c>
      <c r="H11" s="4" t="str">
        <f t="shared" ref="H11:H29" si="0">I11&amp;$E$6</f>
        <v>Botafogo2011</v>
      </c>
      <c r="I11" s="11" t="s">
        <v>15</v>
      </c>
      <c r="J11" s="4">
        <f t="shared" ref="J11:J29" si="1">COUNTIFS($B$10:$B$91,I11,$E$10:$E$91,"&lt;=6")</f>
        <v>1</v>
      </c>
      <c r="K11" s="4">
        <f t="shared" ref="K11:K29" si="2">COUNTIFS($D$10:$D$91,I11,$F$10:$F$91,"&lt;=6")</f>
        <v>1</v>
      </c>
      <c r="L11" s="4">
        <f t="shared" ref="L11:L29" si="3">COUNTIFS($B$10:$B$91,I11,$E$10:$E$91,"&lt;=14",$E$10:$E$91,"&gt;=7")</f>
        <v>2</v>
      </c>
      <c r="M11" s="4">
        <f t="shared" ref="M11:M29" si="4">COUNTIFS($D$10:$D$91,I11,$F$10:$F$91,"&lt;=14",$F$10:$F$91,"&gt;=7")</f>
        <v>0</v>
      </c>
      <c r="N11" s="4">
        <f t="shared" ref="N11:N29" si="5">COUNTIFS($B$10:$B$91,I11,$E$10:$E$91,"&gt;=15")</f>
        <v>1</v>
      </c>
      <c r="O11" s="4">
        <f t="shared" ref="O11:O29" si="6">COUNTIFS($D$10:$D$91,I11,$F$10:$F$91,"&gt;=15")</f>
        <v>2</v>
      </c>
      <c r="P11" s="4">
        <f t="shared" ref="P11:P29" si="7">SUM(J11:O11)</f>
        <v>7</v>
      </c>
      <c r="Q11" s="4" t="str">
        <f t="shared" ref="Q11:Q29" si="8">IF(P11&lt;&gt;7,"ERRO","OK")</f>
        <v>OK</v>
      </c>
      <c r="S11" s="18"/>
      <c r="T11" s="15"/>
      <c r="U11" s="20"/>
      <c r="V11" s="15"/>
      <c r="W11" s="16"/>
      <c r="X11" s="16"/>
      <c r="Y11" s="16"/>
      <c r="Z11" s="15"/>
      <c r="AA11" s="17"/>
    </row>
    <row r="12" spans="1:33" ht="16">
      <c r="A12" s="8" t="s">
        <v>63</v>
      </c>
      <c r="B12" s="9" t="s">
        <v>41</v>
      </c>
      <c r="C12" s="22"/>
      <c r="D12" s="9" t="s">
        <v>23</v>
      </c>
      <c r="E12" s="4">
        <f>VLOOKUP(D12,Historical!$C$122:$D$141,2,0)</f>
        <v>5</v>
      </c>
      <c r="F12" s="4">
        <f>VLOOKUP(B12,Historical!$C$122:$D$141,2,0)</f>
        <v>17</v>
      </c>
      <c r="H12" s="4" t="str">
        <f t="shared" si="0"/>
        <v>Ceara2011</v>
      </c>
      <c r="I12" s="9" t="s">
        <v>41</v>
      </c>
      <c r="J12" s="4">
        <f t="shared" si="1"/>
        <v>2</v>
      </c>
      <c r="K12" s="4">
        <f t="shared" si="2"/>
        <v>0</v>
      </c>
      <c r="L12" s="4">
        <f t="shared" si="3"/>
        <v>1</v>
      </c>
      <c r="M12" s="4">
        <f t="shared" si="4"/>
        <v>2</v>
      </c>
      <c r="N12" s="4">
        <f t="shared" si="5"/>
        <v>1</v>
      </c>
      <c r="O12" s="4">
        <f t="shared" si="6"/>
        <v>1</v>
      </c>
      <c r="P12" s="4">
        <f t="shared" si="7"/>
        <v>7</v>
      </c>
      <c r="Q12" s="4" t="str">
        <f t="shared" si="8"/>
        <v>OK</v>
      </c>
      <c r="S12" s="16"/>
      <c r="T12" s="15"/>
      <c r="U12" s="15"/>
      <c r="V12" s="15"/>
      <c r="W12" s="16"/>
      <c r="X12" s="16"/>
      <c r="Y12" s="16"/>
      <c r="Z12" s="15"/>
      <c r="AA12" s="17"/>
    </row>
    <row r="13" spans="1:33" ht="16">
      <c r="A13" s="10" t="s">
        <v>63</v>
      </c>
      <c r="B13" s="11" t="s">
        <v>33</v>
      </c>
      <c r="C13" s="21"/>
      <c r="D13" s="11" t="s">
        <v>22</v>
      </c>
      <c r="E13" s="4">
        <f>VLOOKUP(D13,Historical!$C$122:$D$141,2,0)</f>
        <v>14</v>
      </c>
      <c r="F13" s="4">
        <f>VLOOKUP(B13,Historical!$C$122:$D$141,2,0)</f>
        <v>8</v>
      </c>
      <c r="H13" s="4" t="str">
        <f t="shared" si="0"/>
        <v>Figueirense2011</v>
      </c>
      <c r="I13" s="11" t="s">
        <v>33</v>
      </c>
      <c r="J13" s="4">
        <f t="shared" si="1"/>
        <v>2</v>
      </c>
      <c r="K13" s="4">
        <f t="shared" si="2"/>
        <v>2</v>
      </c>
      <c r="L13" s="4">
        <f t="shared" si="3"/>
        <v>1</v>
      </c>
      <c r="M13" s="4">
        <f t="shared" si="4"/>
        <v>0</v>
      </c>
      <c r="N13" s="4">
        <f t="shared" si="5"/>
        <v>1</v>
      </c>
      <c r="O13" s="4">
        <f t="shared" si="6"/>
        <v>1</v>
      </c>
      <c r="P13" s="4">
        <f t="shared" si="7"/>
        <v>7</v>
      </c>
      <c r="Q13" s="4" t="str">
        <f t="shared" si="8"/>
        <v>OK</v>
      </c>
      <c r="S13" s="16"/>
      <c r="T13" s="15"/>
      <c r="U13" s="20"/>
      <c r="V13" s="15"/>
      <c r="W13" s="16"/>
      <c r="X13" s="16"/>
      <c r="Y13" s="16"/>
      <c r="Z13" s="17"/>
      <c r="AA13" s="17"/>
    </row>
    <row r="14" spans="1:33" ht="16">
      <c r="A14" s="8" t="s">
        <v>63</v>
      </c>
      <c r="B14" s="9" t="s">
        <v>13</v>
      </c>
      <c r="C14" s="22"/>
      <c r="D14" s="9" t="s">
        <v>16</v>
      </c>
      <c r="E14" s="4">
        <f>VLOOKUP(D14,Historical!$C$122:$D$141,2,0)</f>
        <v>4</v>
      </c>
      <c r="F14" s="4">
        <f>VLOOKUP(B14,Historical!$C$122:$D$141,2,0)</f>
        <v>9</v>
      </c>
      <c r="H14" s="4" t="str">
        <f t="shared" si="0"/>
        <v>Gremio2011</v>
      </c>
      <c r="I14" s="9" t="s">
        <v>13</v>
      </c>
      <c r="J14" s="4">
        <f t="shared" si="1"/>
        <v>1</v>
      </c>
      <c r="K14" s="4">
        <f t="shared" si="2"/>
        <v>1</v>
      </c>
      <c r="L14" s="4">
        <f t="shared" si="3"/>
        <v>2</v>
      </c>
      <c r="M14" s="4">
        <f t="shared" si="4"/>
        <v>1</v>
      </c>
      <c r="N14" s="4">
        <f t="shared" si="5"/>
        <v>1</v>
      </c>
      <c r="O14" s="4">
        <f t="shared" si="6"/>
        <v>1</v>
      </c>
      <c r="P14" s="4">
        <f t="shared" si="7"/>
        <v>7</v>
      </c>
      <c r="Q14" s="4" t="str">
        <f t="shared" si="8"/>
        <v>OK</v>
      </c>
      <c r="S14" s="18"/>
      <c r="T14" s="15"/>
      <c r="U14" s="20"/>
      <c r="V14" s="15"/>
      <c r="W14" s="16"/>
      <c r="X14" s="16"/>
      <c r="Y14" s="16"/>
      <c r="Z14" s="17"/>
    </row>
    <row r="15" spans="1:33" ht="16">
      <c r="A15" s="10" t="s">
        <v>63</v>
      </c>
      <c r="B15" s="11" t="s">
        <v>17</v>
      </c>
      <c r="C15" s="11"/>
      <c r="D15" s="11" t="s">
        <v>20</v>
      </c>
      <c r="E15" s="4">
        <f>VLOOKUP(D15,Historical!$C$122:$D$141,2,0)</f>
        <v>6</v>
      </c>
      <c r="F15" s="4">
        <f>VLOOKUP(B15,Historical!$C$122:$D$141,2,0)</f>
        <v>1</v>
      </c>
      <c r="H15" s="4" t="str">
        <f t="shared" si="0"/>
        <v>Vasco2011</v>
      </c>
      <c r="I15" s="11" t="s">
        <v>17</v>
      </c>
      <c r="J15" s="4">
        <f t="shared" si="1"/>
        <v>3</v>
      </c>
      <c r="K15" s="4">
        <f t="shared" si="2"/>
        <v>1</v>
      </c>
      <c r="L15" s="4">
        <f t="shared" si="3"/>
        <v>0</v>
      </c>
      <c r="M15" s="4">
        <f t="shared" si="4"/>
        <v>2</v>
      </c>
      <c r="N15" s="4">
        <f t="shared" si="5"/>
        <v>1</v>
      </c>
      <c r="O15" s="4">
        <f t="shared" si="6"/>
        <v>0</v>
      </c>
      <c r="P15" s="4">
        <f t="shared" si="7"/>
        <v>7</v>
      </c>
      <c r="Q15" s="4" t="str">
        <f t="shared" si="8"/>
        <v>OK</v>
      </c>
      <c r="S15" s="16"/>
      <c r="T15" s="15"/>
      <c r="U15" s="20"/>
      <c r="V15" s="15"/>
      <c r="W15" s="16"/>
      <c r="X15" s="16"/>
      <c r="Y15" s="16"/>
      <c r="Z15" s="17"/>
    </row>
    <row r="16" spans="1:33" ht="16">
      <c r="A16" s="8" t="s">
        <v>63</v>
      </c>
      <c r="B16" s="9" t="s">
        <v>11</v>
      </c>
      <c r="C16" s="22"/>
      <c r="D16" s="9" t="s">
        <v>27</v>
      </c>
      <c r="E16" s="4">
        <f>VLOOKUP(D16,Historical!$C$122:$D$141,2,0)</f>
        <v>19</v>
      </c>
      <c r="F16" s="4">
        <f>VLOOKUP(B16,Historical!$C$122:$D$141,2,0)</f>
        <v>2</v>
      </c>
      <c r="H16" s="4" t="str">
        <f t="shared" si="0"/>
        <v>Corinthians2011</v>
      </c>
      <c r="I16" s="9" t="s">
        <v>11</v>
      </c>
      <c r="J16" s="4">
        <f t="shared" si="1"/>
        <v>0</v>
      </c>
      <c r="K16" s="4">
        <f t="shared" si="2"/>
        <v>0</v>
      </c>
      <c r="L16" s="4">
        <f t="shared" si="3"/>
        <v>1</v>
      </c>
      <c r="M16" s="4">
        <f t="shared" si="4"/>
        <v>1</v>
      </c>
      <c r="N16" s="4">
        <f t="shared" si="5"/>
        <v>3</v>
      </c>
      <c r="O16" s="4">
        <f t="shared" si="6"/>
        <v>2</v>
      </c>
      <c r="P16" s="4">
        <f t="shared" si="7"/>
        <v>7</v>
      </c>
      <c r="Q16" s="4" t="str">
        <f t="shared" si="8"/>
        <v>OK</v>
      </c>
      <c r="S16" s="16"/>
      <c r="T16" s="15"/>
      <c r="U16" s="15"/>
      <c r="V16" s="15"/>
      <c r="W16" s="16"/>
      <c r="X16" s="16"/>
      <c r="Y16" s="16"/>
      <c r="Z16" s="17"/>
      <c r="AA16"/>
      <c r="AB16"/>
      <c r="AC16"/>
      <c r="AD16"/>
      <c r="AE16"/>
      <c r="AF16"/>
      <c r="AG16"/>
    </row>
    <row r="17" spans="1:33" ht="16">
      <c r="A17" s="10" t="s">
        <v>63</v>
      </c>
      <c r="B17" s="11" t="s">
        <v>25</v>
      </c>
      <c r="C17" s="21"/>
      <c r="D17" s="11" t="s">
        <v>36</v>
      </c>
      <c r="E17" s="4">
        <f>VLOOKUP(D17,Historical!$C$122:$D$141,2,0)</f>
        <v>20</v>
      </c>
      <c r="F17" s="4">
        <f>VLOOKUP(B17,Historical!$C$122:$D$141,2,0)</f>
        <v>11</v>
      </c>
      <c r="H17" s="4" t="str">
        <f t="shared" si="0"/>
        <v>Coritiba2011</v>
      </c>
      <c r="I17" s="11" t="s">
        <v>25</v>
      </c>
      <c r="J17" s="4">
        <f t="shared" si="1"/>
        <v>1</v>
      </c>
      <c r="K17" s="4">
        <f t="shared" si="2"/>
        <v>0</v>
      </c>
      <c r="L17" s="4">
        <f t="shared" si="3"/>
        <v>1</v>
      </c>
      <c r="M17" s="4">
        <f t="shared" si="4"/>
        <v>1</v>
      </c>
      <c r="N17" s="4">
        <f t="shared" si="5"/>
        <v>2</v>
      </c>
      <c r="O17" s="4">
        <f t="shared" si="6"/>
        <v>2</v>
      </c>
      <c r="P17" s="4">
        <f t="shared" si="7"/>
        <v>7</v>
      </c>
      <c r="Q17" s="4" t="str">
        <f t="shared" si="8"/>
        <v>OK</v>
      </c>
      <c r="S17" s="16"/>
      <c r="T17" s="15"/>
      <c r="U17" s="20"/>
      <c r="V17" s="15"/>
      <c r="W17" s="16"/>
      <c r="X17" s="16"/>
      <c r="Y17" s="16"/>
      <c r="Z17" s="15"/>
      <c r="AA17" s="15"/>
      <c r="AB17" s="15"/>
      <c r="AC17" s="15"/>
      <c r="AD17" s="16"/>
      <c r="AE17" s="16"/>
      <c r="AF17" s="16"/>
      <c r="AG17" s="17"/>
    </row>
    <row r="18" spans="1:33" ht="16">
      <c r="A18" s="8" t="s">
        <v>63</v>
      </c>
      <c r="B18" s="9" t="s">
        <v>29</v>
      </c>
      <c r="C18" s="9"/>
      <c r="D18" s="9" t="s">
        <v>30</v>
      </c>
      <c r="E18" s="4">
        <f>VLOOKUP(D18,Historical!$C$122:$D$141,2,0)</f>
        <v>7</v>
      </c>
      <c r="F18" s="4">
        <f>VLOOKUP(B18,Historical!$C$122:$D$141,2,0)</f>
        <v>12</v>
      </c>
      <c r="H18" s="4" t="str">
        <f t="shared" si="0"/>
        <v>Atletico-GO2011</v>
      </c>
      <c r="I18" s="9" t="s">
        <v>29</v>
      </c>
      <c r="J18" s="4">
        <f t="shared" si="1"/>
        <v>1</v>
      </c>
      <c r="K18" s="4">
        <f t="shared" si="2"/>
        <v>0</v>
      </c>
      <c r="L18" s="4">
        <f t="shared" si="3"/>
        <v>2</v>
      </c>
      <c r="M18" s="4">
        <f t="shared" si="4"/>
        <v>2</v>
      </c>
      <c r="N18" s="4">
        <f t="shared" si="5"/>
        <v>1</v>
      </c>
      <c r="O18" s="4">
        <f t="shared" si="6"/>
        <v>1</v>
      </c>
      <c r="P18" s="4">
        <f t="shared" si="7"/>
        <v>7</v>
      </c>
      <c r="Q18" s="4" t="str">
        <f t="shared" si="8"/>
        <v>OK</v>
      </c>
      <c r="S18" s="16"/>
      <c r="T18" s="15"/>
      <c r="U18" s="20"/>
      <c r="V18" s="15"/>
      <c r="W18" s="16"/>
      <c r="X18" s="16"/>
      <c r="Y18" s="16"/>
      <c r="Z18" s="17"/>
      <c r="AA18" s="15"/>
      <c r="AB18" s="20"/>
      <c r="AC18" s="15"/>
      <c r="AD18" s="16"/>
      <c r="AE18" s="16"/>
      <c r="AF18" s="16"/>
      <c r="AG18" s="15"/>
    </row>
    <row r="19" spans="1:33" ht="16">
      <c r="A19" s="10" t="s">
        <v>63</v>
      </c>
      <c r="B19" s="11" t="s">
        <v>19</v>
      </c>
      <c r="C19" s="21"/>
      <c r="D19" s="11" t="s">
        <v>34</v>
      </c>
      <c r="E19" s="4">
        <f>VLOOKUP(D19,Historical!$C$122:$D$141,2,0)</f>
        <v>13</v>
      </c>
      <c r="F19" s="4">
        <f>VLOOKUP(B19,Historical!$C$122:$D$141,2,0)</f>
        <v>16</v>
      </c>
      <c r="H19" s="4" t="str">
        <f t="shared" si="0"/>
        <v>Atletico-MG2011</v>
      </c>
      <c r="I19" s="11" t="s">
        <v>19</v>
      </c>
      <c r="J19" s="4">
        <f t="shared" si="1"/>
        <v>1</v>
      </c>
      <c r="K19" s="4">
        <f t="shared" si="2"/>
        <v>1</v>
      </c>
      <c r="L19" s="4">
        <f t="shared" si="3"/>
        <v>3</v>
      </c>
      <c r="M19" s="4">
        <f t="shared" si="4"/>
        <v>1</v>
      </c>
      <c r="N19" s="4">
        <f t="shared" si="5"/>
        <v>0</v>
      </c>
      <c r="O19" s="4">
        <f t="shared" si="6"/>
        <v>1</v>
      </c>
      <c r="P19" s="4">
        <f t="shared" si="7"/>
        <v>7</v>
      </c>
      <c r="Q19" s="4" t="str">
        <f t="shared" si="8"/>
        <v>OK</v>
      </c>
      <c r="S19" s="16"/>
      <c r="T19" s="15"/>
      <c r="U19" s="15"/>
      <c r="V19" s="15"/>
      <c r="W19" s="16"/>
      <c r="X19" s="16"/>
      <c r="Y19" s="16"/>
      <c r="Z19" s="15"/>
      <c r="AA19" s="15"/>
      <c r="AB19" s="20"/>
      <c r="AC19" s="15"/>
      <c r="AD19" s="16"/>
      <c r="AE19" s="16"/>
      <c r="AF19" s="16"/>
      <c r="AG19" s="15"/>
    </row>
    <row r="20" spans="1:33" ht="16">
      <c r="A20" s="6"/>
      <c r="B20" s="6"/>
      <c r="C20" s="6"/>
      <c r="D20" s="6"/>
      <c r="H20" s="4" t="str">
        <f t="shared" si="0"/>
        <v>Atletico-PR2011</v>
      </c>
      <c r="I20" s="9" t="s">
        <v>18</v>
      </c>
      <c r="J20" s="4">
        <f t="shared" si="1"/>
        <v>1</v>
      </c>
      <c r="K20" s="4">
        <f t="shared" si="2"/>
        <v>1</v>
      </c>
      <c r="L20" s="4">
        <f t="shared" si="3"/>
        <v>2</v>
      </c>
      <c r="M20" s="4">
        <f t="shared" si="4"/>
        <v>1</v>
      </c>
      <c r="N20" s="4">
        <f t="shared" si="5"/>
        <v>0</v>
      </c>
      <c r="O20" s="4">
        <f t="shared" si="6"/>
        <v>2</v>
      </c>
      <c r="P20" s="4">
        <f t="shared" si="7"/>
        <v>7</v>
      </c>
      <c r="Q20" s="4" t="str">
        <f t="shared" si="8"/>
        <v>OK</v>
      </c>
      <c r="S20" s="16"/>
      <c r="T20" s="15"/>
      <c r="U20" s="20"/>
      <c r="V20" s="15"/>
      <c r="W20"/>
      <c r="X20"/>
      <c r="Y20"/>
      <c r="Z20"/>
      <c r="AA20" s="15"/>
      <c r="AB20" s="15"/>
      <c r="AC20" s="15"/>
      <c r="AD20" s="16"/>
      <c r="AE20" s="16"/>
      <c r="AF20" s="16"/>
      <c r="AG20" s="17"/>
    </row>
    <row r="21" spans="1:33" ht="16">
      <c r="A21" s="7" t="s">
        <v>66</v>
      </c>
      <c r="B21" s="7"/>
      <c r="C21" s="7"/>
      <c r="D21" s="7"/>
      <c r="H21" s="4" t="str">
        <f t="shared" si="0"/>
        <v>Cruzeiro2011</v>
      </c>
      <c r="I21" s="11" t="s">
        <v>14</v>
      </c>
      <c r="J21" s="4">
        <f t="shared" si="1"/>
        <v>0</v>
      </c>
      <c r="K21" s="4">
        <f t="shared" si="2"/>
        <v>2</v>
      </c>
      <c r="L21" s="4">
        <f t="shared" si="3"/>
        <v>1</v>
      </c>
      <c r="M21" s="4">
        <f t="shared" si="4"/>
        <v>0</v>
      </c>
      <c r="N21" s="4">
        <f t="shared" si="5"/>
        <v>2</v>
      </c>
      <c r="O21" s="4">
        <f t="shared" si="6"/>
        <v>2</v>
      </c>
      <c r="P21" s="4">
        <f t="shared" si="7"/>
        <v>7</v>
      </c>
      <c r="Q21" s="4" t="str">
        <f t="shared" si="8"/>
        <v>OK</v>
      </c>
      <c r="S21" s="18"/>
      <c r="T21" s="15"/>
      <c r="U21" s="15"/>
      <c r="V21" s="15"/>
      <c r="W21" s="16"/>
      <c r="X21" s="16"/>
      <c r="Y21" s="16"/>
      <c r="Z21" s="15"/>
      <c r="AA21" s="15"/>
      <c r="AB21" s="15"/>
      <c r="AC21" s="15"/>
      <c r="AD21" s="16"/>
      <c r="AE21" s="16"/>
      <c r="AF21" s="16"/>
      <c r="AG21" s="15"/>
    </row>
    <row r="22" spans="1:33" ht="16">
      <c r="A22" s="8" t="s">
        <v>67</v>
      </c>
      <c r="B22" s="9" t="s">
        <v>15</v>
      </c>
      <c r="C22" s="9"/>
      <c r="D22" s="9" t="s">
        <v>33</v>
      </c>
      <c r="E22" s="4">
        <f>VLOOKUP(D22,Historical!$C$122:$D$141,2,0)</f>
        <v>8</v>
      </c>
      <c r="F22" s="4">
        <f>VLOOKUP(B22,Historical!$C$122:$D$141,2,0)</f>
        <v>3</v>
      </c>
      <c r="H22" s="4" t="str">
        <f t="shared" si="0"/>
        <v>Fluminense2011</v>
      </c>
      <c r="I22" s="9" t="s">
        <v>23</v>
      </c>
      <c r="J22" s="4">
        <f t="shared" si="1"/>
        <v>1</v>
      </c>
      <c r="K22" s="4">
        <f t="shared" si="2"/>
        <v>1</v>
      </c>
      <c r="L22" s="4">
        <f t="shared" si="3"/>
        <v>1</v>
      </c>
      <c r="M22" s="4">
        <f t="shared" si="4"/>
        <v>2</v>
      </c>
      <c r="N22" s="4">
        <f t="shared" si="5"/>
        <v>1</v>
      </c>
      <c r="O22" s="4">
        <f t="shared" si="6"/>
        <v>1</v>
      </c>
      <c r="P22" s="4">
        <f t="shared" si="7"/>
        <v>7</v>
      </c>
      <c r="Q22" s="4" t="str">
        <f t="shared" si="8"/>
        <v>OK</v>
      </c>
      <c r="S22" s="16"/>
      <c r="T22" s="15"/>
      <c r="U22" s="15"/>
      <c r="V22" s="15"/>
      <c r="W22" s="16"/>
      <c r="X22" s="16"/>
      <c r="Y22" s="16"/>
      <c r="Z22" s="17"/>
      <c r="AA22" s="15"/>
      <c r="AB22" s="15"/>
      <c r="AC22" s="15"/>
      <c r="AD22" s="16"/>
      <c r="AE22" s="16"/>
      <c r="AF22" s="16"/>
      <c r="AG22" s="15"/>
    </row>
    <row r="23" spans="1:33" ht="16">
      <c r="A23" s="10" t="s">
        <v>67</v>
      </c>
      <c r="B23" s="11" t="s">
        <v>19</v>
      </c>
      <c r="C23" s="11"/>
      <c r="D23" s="11" t="s">
        <v>13</v>
      </c>
      <c r="E23" s="4">
        <f>VLOOKUP(D23,Historical!$C$122:$D$141,2,0)</f>
        <v>9</v>
      </c>
      <c r="F23" s="4">
        <f>VLOOKUP(B23,Historical!$C$122:$D$141,2,0)</f>
        <v>16</v>
      </c>
      <c r="H23" s="4" t="str">
        <f t="shared" si="0"/>
        <v>Bahia2011</v>
      </c>
      <c r="I23" s="11" t="s">
        <v>22</v>
      </c>
      <c r="J23" s="4">
        <f t="shared" si="1"/>
        <v>1</v>
      </c>
      <c r="K23" s="4">
        <f t="shared" si="2"/>
        <v>0</v>
      </c>
      <c r="L23" s="4">
        <f t="shared" si="3"/>
        <v>1</v>
      </c>
      <c r="M23" s="4">
        <f t="shared" si="4"/>
        <v>4</v>
      </c>
      <c r="N23" s="4">
        <f t="shared" si="5"/>
        <v>1</v>
      </c>
      <c r="O23" s="4">
        <f t="shared" si="6"/>
        <v>0</v>
      </c>
      <c r="P23" s="4">
        <f t="shared" si="7"/>
        <v>7</v>
      </c>
      <c r="Q23" s="4" t="str">
        <f t="shared" si="8"/>
        <v>OK</v>
      </c>
      <c r="S23" s="16"/>
      <c r="T23" s="15"/>
      <c r="U23" s="20"/>
      <c r="V23" s="15"/>
      <c r="W23" s="16"/>
      <c r="X23" s="16"/>
      <c r="Y23" s="16"/>
      <c r="Z23" s="15"/>
      <c r="AA23" s="15"/>
      <c r="AB23" s="20"/>
      <c r="AC23" s="15"/>
      <c r="AD23" s="16"/>
      <c r="AE23" s="16"/>
      <c r="AF23" s="16"/>
      <c r="AG23" s="15"/>
    </row>
    <row r="24" spans="1:33" ht="16">
      <c r="A24" s="8" t="s">
        <v>67</v>
      </c>
      <c r="B24" s="9" t="s">
        <v>22</v>
      </c>
      <c r="C24" s="22"/>
      <c r="D24" s="9" t="s">
        <v>20</v>
      </c>
      <c r="E24" s="4">
        <f>VLOOKUP(D24,Historical!$C$122:$D$141,2,0)</f>
        <v>6</v>
      </c>
      <c r="F24" s="4">
        <f>VLOOKUP(B24,Historical!$C$122:$D$141,2,0)</f>
        <v>14</v>
      </c>
      <c r="H24" s="4" t="str">
        <f t="shared" si="0"/>
        <v>Flamengo2011</v>
      </c>
      <c r="I24" s="9" t="s">
        <v>16</v>
      </c>
      <c r="J24" s="4">
        <f t="shared" si="1"/>
        <v>0</v>
      </c>
      <c r="K24" s="4">
        <f t="shared" si="2"/>
        <v>1</v>
      </c>
      <c r="L24" s="4">
        <f t="shared" si="3"/>
        <v>2</v>
      </c>
      <c r="M24" s="4">
        <f t="shared" si="4"/>
        <v>3</v>
      </c>
      <c r="N24" s="4">
        <f t="shared" si="5"/>
        <v>1</v>
      </c>
      <c r="O24" s="4">
        <f t="shared" si="6"/>
        <v>0</v>
      </c>
      <c r="P24" s="4">
        <f t="shared" si="7"/>
        <v>7</v>
      </c>
      <c r="Q24" s="4" t="str">
        <f t="shared" si="8"/>
        <v>OK</v>
      </c>
      <c r="S24" s="18"/>
      <c r="T24" s="15"/>
      <c r="U24" s="20"/>
      <c r="V24" s="15"/>
      <c r="W24" s="16"/>
      <c r="X24" s="16"/>
      <c r="Y24" s="16"/>
      <c r="Z24" s="15"/>
      <c r="AA24" s="15"/>
      <c r="AB24" s="15"/>
      <c r="AC24" s="15"/>
      <c r="AD24" s="16"/>
      <c r="AE24" s="16"/>
      <c r="AF24" s="16"/>
      <c r="AG24" s="17"/>
    </row>
    <row r="25" spans="1:33" ht="16">
      <c r="A25" s="10" t="s">
        <v>67</v>
      </c>
      <c r="B25" s="11" t="s">
        <v>36</v>
      </c>
      <c r="C25" s="21"/>
      <c r="D25" s="11" t="s">
        <v>11</v>
      </c>
      <c r="E25" s="4">
        <f>VLOOKUP(D25,Historical!$C$122:$D$141,2,0)</f>
        <v>2</v>
      </c>
      <c r="F25" s="4">
        <f>VLOOKUP(B25,Historical!$C$122:$D$141,2,0)</f>
        <v>20</v>
      </c>
      <c r="H25" s="4" t="str">
        <f t="shared" si="0"/>
        <v>São Paulo2011</v>
      </c>
      <c r="I25" s="11" t="s">
        <v>20</v>
      </c>
      <c r="J25" s="4">
        <f t="shared" si="1"/>
        <v>0</v>
      </c>
      <c r="K25" s="4">
        <f t="shared" si="2"/>
        <v>1</v>
      </c>
      <c r="L25" s="4">
        <f t="shared" si="3"/>
        <v>1</v>
      </c>
      <c r="M25" s="4">
        <f t="shared" si="4"/>
        <v>2</v>
      </c>
      <c r="N25" s="4">
        <f t="shared" si="5"/>
        <v>2</v>
      </c>
      <c r="O25" s="4">
        <f t="shared" si="6"/>
        <v>1</v>
      </c>
      <c r="P25" s="4">
        <f t="shared" si="7"/>
        <v>7</v>
      </c>
      <c r="Q25" s="4" t="str">
        <f t="shared" si="8"/>
        <v>OK</v>
      </c>
      <c r="S25" s="16"/>
      <c r="T25" s="15"/>
      <c r="U25" s="20"/>
      <c r="V25" s="15"/>
      <c r="W25" s="16"/>
      <c r="X25" s="16"/>
      <c r="Y25" s="16"/>
      <c r="Z25" s="17"/>
      <c r="AA25" s="15"/>
      <c r="AB25" s="15"/>
      <c r="AC25" s="15"/>
      <c r="AD25" s="16"/>
      <c r="AE25" s="16"/>
      <c r="AF25" s="16"/>
      <c r="AG25" s="17"/>
    </row>
    <row r="26" spans="1:33" ht="16">
      <c r="A26" s="8" t="s">
        <v>67</v>
      </c>
      <c r="B26" s="9" t="s">
        <v>27</v>
      </c>
      <c r="C26" s="22"/>
      <c r="D26" s="9" t="s">
        <v>41</v>
      </c>
      <c r="E26" s="4">
        <f>VLOOKUP(D26,Historical!$C$122:$D$141,2,0)</f>
        <v>17</v>
      </c>
      <c r="F26" s="4">
        <f>VLOOKUP(B26,Historical!$C$122:$D$141,2,0)</f>
        <v>19</v>
      </c>
      <c r="H26" s="4" t="str">
        <f t="shared" si="0"/>
        <v>Avai2011</v>
      </c>
      <c r="I26" s="9" t="s">
        <v>27</v>
      </c>
      <c r="J26" s="4">
        <f t="shared" si="1"/>
        <v>0</v>
      </c>
      <c r="K26" s="4">
        <f t="shared" si="2"/>
        <v>3</v>
      </c>
      <c r="L26" s="4">
        <f t="shared" si="3"/>
        <v>1</v>
      </c>
      <c r="M26" s="4">
        <f t="shared" si="4"/>
        <v>1</v>
      </c>
      <c r="N26" s="4">
        <f t="shared" si="5"/>
        <v>2</v>
      </c>
      <c r="O26" s="4">
        <f t="shared" si="6"/>
        <v>0</v>
      </c>
      <c r="P26" s="4">
        <f t="shared" si="7"/>
        <v>7</v>
      </c>
      <c r="Q26" s="4" t="str">
        <f t="shared" si="8"/>
        <v>OK</v>
      </c>
      <c r="S26" s="16"/>
      <c r="T26" s="15"/>
      <c r="U26" s="20"/>
      <c r="V26" s="15"/>
      <c r="W26" s="16"/>
      <c r="X26" s="16"/>
      <c r="Y26" s="16"/>
      <c r="Z26" s="17"/>
      <c r="AA26" s="15"/>
      <c r="AB26" s="20"/>
      <c r="AC26" s="15"/>
      <c r="AD26" s="16"/>
      <c r="AE26" s="16"/>
      <c r="AF26" s="16"/>
      <c r="AG26" s="17"/>
    </row>
    <row r="27" spans="1:33" ht="16">
      <c r="A27" s="10" t="s">
        <v>67</v>
      </c>
      <c r="B27" s="11" t="s">
        <v>16</v>
      </c>
      <c r="C27" s="21"/>
      <c r="D27" s="11" t="s">
        <v>14</v>
      </c>
      <c r="E27" s="4">
        <f>VLOOKUP(D27,Historical!$C$122:$D$141,2,0)</f>
        <v>15</v>
      </c>
      <c r="F27" s="4">
        <f>VLOOKUP(B27,Historical!$C$122:$D$141,2,0)</f>
        <v>4</v>
      </c>
      <c r="H27" s="4" t="str">
        <f t="shared" si="0"/>
        <v>America-MG2011</v>
      </c>
      <c r="I27" s="11" t="s">
        <v>36</v>
      </c>
      <c r="J27" s="4">
        <f t="shared" si="1"/>
        <v>2</v>
      </c>
      <c r="K27" s="4">
        <f t="shared" si="2"/>
        <v>2</v>
      </c>
      <c r="L27" s="4">
        <f t="shared" si="3"/>
        <v>0</v>
      </c>
      <c r="M27" s="4">
        <f t="shared" si="4"/>
        <v>2</v>
      </c>
      <c r="N27" s="4">
        <f t="shared" si="5"/>
        <v>1</v>
      </c>
      <c r="O27" s="4">
        <f t="shared" si="6"/>
        <v>0</v>
      </c>
      <c r="P27" s="4">
        <f t="shared" si="7"/>
        <v>7</v>
      </c>
      <c r="Q27" s="4" t="str">
        <f t="shared" si="8"/>
        <v>OK</v>
      </c>
      <c r="S27" s="16"/>
      <c r="T27" s="15"/>
      <c r="U27" s="15"/>
      <c r="V27" s="15"/>
      <c r="W27" s="16"/>
      <c r="X27" s="16"/>
      <c r="Y27" s="16"/>
      <c r="Z27" s="15"/>
      <c r="AA27" s="15"/>
      <c r="AB27" s="15"/>
      <c r="AC27" s="15"/>
      <c r="AD27" s="16"/>
      <c r="AE27" s="16"/>
      <c r="AF27" s="16"/>
      <c r="AG27" s="17"/>
    </row>
    <row r="28" spans="1:33" ht="16">
      <c r="A28" s="8" t="s">
        <v>67</v>
      </c>
      <c r="B28" s="9" t="s">
        <v>12</v>
      </c>
      <c r="C28" s="9"/>
      <c r="D28" s="9" t="s">
        <v>17</v>
      </c>
      <c r="E28" s="4">
        <f>VLOOKUP(D28,Historical!$C$122:$D$141,2,0)</f>
        <v>1</v>
      </c>
      <c r="F28" s="4">
        <f>VLOOKUP(B28,Historical!$C$122:$D$141,2,0)</f>
        <v>10</v>
      </c>
      <c r="H28" s="4" t="str">
        <f t="shared" si="0"/>
        <v>Internacional2011</v>
      </c>
      <c r="I28" s="9" t="s">
        <v>30</v>
      </c>
      <c r="J28" s="4">
        <f t="shared" si="1"/>
        <v>1</v>
      </c>
      <c r="K28" s="4">
        <f t="shared" si="2"/>
        <v>2</v>
      </c>
      <c r="L28" s="4">
        <f t="shared" si="3"/>
        <v>2</v>
      </c>
      <c r="M28" s="4">
        <f t="shared" si="4"/>
        <v>1</v>
      </c>
      <c r="N28" s="4">
        <f t="shared" si="5"/>
        <v>0</v>
      </c>
      <c r="O28" s="4">
        <f t="shared" si="6"/>
        <v>1</v>
      </c>
      <c r="P28" s="4">
        <f t="shared" si="7"/>
        <v>7</v>
      </c>
      <c r="Q28" s="4" t="str">
        <f t="shared" si="8"/>
        <v>OK</v>
      </c>
      <c r="S28" s="16"/>
      <c r="T28" s="15"/>
      <c r="U28" s="20"/>
      <c r="V28" s="15"/>
      <c r="W28" s="16"/>
      <c r="X28" s="16"/>
      <c r="Y28" s="16"/>
      <c r="Z28" s="15"/>
      <c r="AA28" s="20"/>
      <c r="AB28" s="15"/>
      <c r="AC28" s="16"/>
      <c r="AD28" s="16"/>
      <c r="AE28"/>
      <c r="AF28"/>
    </row>
    <row r="29" spans="1:33" ht="16">
      <c r="A29" s="10" t="s">
        <v>67</v>
      </c>
      <c r="B29" s="11" t="s">
        <v>30</v>
      </c>
      <c r="C29" s="21"/>
      <c r="D29" s="11" t="s">
        <v>23</v>
      </c>
      <c r="E29" s="4">
        <f>VLOOKUP(D29,Historical!$C$122:$D$141,2,0)</f>
        <v>5</v>
      </c>
      <c r="F29" s="4">
        <f>VLOOKUP(B29,Historical!$C$122:$D$141,2,0)</f>
        <v>7</v>
      </c>
      <c r="H29" s="4" t="str">
        <f t="shared" si="0"/>
        <v>Palmeiras2011</v>
      </c>
      <c r="I29" s="11" t="s">
        <v>34</v>
      </c>
      <c r="J29" s="4">
        <f t="shared" si="1"/>
        <v>2</v>
      </c>
      <c r="K29" s="4">
        <f t="shared" si="2"/>
        <v>1</v>
      </c>
      <c r="L29" s="4">
        <f t="shared" si="3"/>
        <v>1</v>
      </c>
      <c r="M29" s="4">
        <f t="shared" si="4"/>
        <v>2</v>
      </c>
      <c r="N29" s="4">
        <f t="shared" si="5"/>
        <v>0</v>
      </c>
      <c r="O29" s="4">
        <f t="shared" si="6"/>
        <v>1</v>
      </c>
      <c r="P29" s="4">
        <f t="shared" si="7"/>
        <v>7</v>
      </c>
      <c r="Q29" s="4" t="str">
        <f t="shared" si="8"/>
        <v>OK</v>
      </c>
      <c r="S29" s="16"/>
      <c r="T29" s="15"/>
      <c r="U29" s="20"/>
      <c r="V29" s="15"/>
      <c r="W29" s="16"/>
      <c r="X29" s="16"/>
      <c r="Y29" s="16"/>
      <c r="Z29" s="15"/>
    </row>
    <row r="30" spans="1:33" ht="16">
      <c r="A30" s="8" t="s">
        <v>67</v>
      </c>
      <c r="B30" s="9" t="s">
        <v>18</v>
      </c>
      <c r="C30" s="22"/>
      <c r="D30" s="9" t="s">
        <v>29</v>
      </c>
      <c r="E30" s="4">
        <f>VLOOKUP(D30,Historical!$C$122:$D$141,2,0)</f>
        <v>12</v>
      </c>
      <c r="F30" s="4">
        <f>VLOOKUP(B30,Historical!$C$122:$D$141,2,0)</f>
        <v>18</v>
      </c>
      <c r="S30" s="16"/>
      <c r="T30" s="15"/>
      <c r="U30" s="15"/>
      <c r="V30" s="15"/>
      <c r="W30"/>
      <c r="X30"/>
      <c r="Y30"/>
      <c r="Z30"/>
    </row>
    <row r="31" spans="1:33">
      <c r="A31" s="10" t="s">
        <v>67</v>
      </c>
      <c r="B31" s="11" t="s">
        <v>34</v>
      </c>
      <c r="C31" s="11"/>
      <c r="D31" s="11" t="s">
        <v>25</v>
      </c>
      <c r="E31" s="4">
        <f>VLOOKUP(D31,Historical!$C$122:$D$141,2,0)</f>
        <v>11</v>
      </c>
      <c r="F31" s="4">
        <f>VLOOKUP(B31,Historical!$C$122:$D$141,2,0)</f>
        <v>13</v>
      </c>
    </row>
    <row r="32" spans="1:33">
      <c r="A32" s="6"/>
      <c r="B32" s="6"/>
      <c r="C32" s="6"/>
      <c r="D32" s="6"/>
    </row>
    <row r="33" spans="1:17">
      <c r="A33" s="7" t="s">
        <v>68</v>
      </c>
      <c r="B33" s="7"/>
      <c r="C33" s="7"/>
      <c r="D33" s="7"/>
    </row>
    <row r="34" spans="1:17" ht="16">
      <c r="A34" s="8" t="s">
        <v>69</v>
      </c>
      <c r="B34" s="9" t="s">
        <v>20</v>
      </c>
      <c r="C34" s="9"/>
      <c r="D34" s="9" t="s">
        <v>27</v>
      </c>
      <c r="E34" s="4">
        <f>VLOOKUP(D34,Historical!$C$122:$D$141,2,0)</f>
        <v>19</v>
      </c>
      <c r="F34" s="4">
        <f>VLOOKUP(B34,Historical!$C$122:$D$141,2,0)</f>
        <v>6</v>
      </c>
      <c r="J34" s="18"/>
      <c r="K34" s="15"/>
      <c r="L34" s="15"/>
      <c r="M34" s="15"/>
      <c r="N34" s="16"/>
      <c r="O34" s="16"/>
      <c r="P34" s="16"/>
      <c r="Q34" s="15"/>
    </row>
    <row r="35" spans="1:17" ht="16">
      <c r="A35" s="10" t="s">
        <v>69</v>
      </c>
      <c r="B35" s="11" t="s">
        <v>23</v>
      </c>
      <c r="C35" s="21"/>
      <c r="D35" s="11" t="s">
        <v>36</v>
      </c>
      <c r="E35" s="4">
        <f>VLOOKUP(D35,Historical!$C$122:$D$141,2,0)</f>
        <v>20</v>
      </c>
      <c r="F35" s="4">
        <f>VLOOKUP(B35,Historical!$C$122:$D$141,2,0)</f>
        <v>5</v>
      </c>
      <c r="J35" s="16"/>
      <c r="K35" s="15"/>
      <c r="L35" s="20"/>
      <c r="M35" s="15"/>
      <c r="N35" s="16"/>
      <c r="O35" s="16"/>
      <c r="P35" s="16"/>
      <c r="Q35" s="15"/>
    </row>
    <row r="36" spans="1:17" ht="24" customHeight="1">
      <c r="A36" s="8" t="s">
        <v>69</v>
      </c>
      <c r="B36" s="9" t="s">
        <v>33</v>
      </c>
      <c r="C36" s="22"/>
      <c r="D36" s="9" t="s">
        <v>19</v>
      </c>
      <c r="E36" s="4">
        <f>VLOOKUP(D36,Historical!$C$122:$D$141,2,0)</f>
        <v>16</v>
      </c>
      <c r="F36" s="4">
        <f>VLOOKUP(B36,Historical!$C$122:$D$141,2,0)</f>
        <v>8</v>
      </c>
      <c r="J36" s="16"/>
      <c r="K36" s="15"/>
      <c r="L36" s="20"/>
      <c r="M36" s="15"/>
      <c r="N36" s="16"/>
      <c r="O36" s="16"/>
      <c r="P36" s="16"/>
      <c r="Q36" s="17"/>
    </row>
    <row r="37" spans="1:17" ht="16">
      <c r="A37" s="10" t="s">
        <v>69</v>
      </c>
      <c r="B37" s="11" t="s">
        <v>13</v>
      </c>
      <c r="C37" s="21"/>
      <c r="D37" s="11" t="s">
        <v>34</v>
      </c>
      <c r="E37" s="4">
        <f>VLOOKUP(D37,Historical!$C$122:$D$141,2,0)</f>
        <v>13</v>
      </c>
      <c r="F37" s="4">
        <f>VLOOKUP(B37,Historical!$C$122:$D$141,2,0)</f>
        <v>9</v>
      </c>
      <c r="J37" s="18"/>
      <c r="K37" s="15"/>
      <c r="L37" s="20"/>
      <c r="M37" s="15"/>
      <c r="N37" s="16"/>
      <c r="O37" s="16"/>
      <c r="P37" s="16"/>
      <c r="Q37" s="15"/>
    </row>
    <row r="38" spans="1:17" ht="16">
      <c r="A38" s="8" t="s">
        <v>69</v>
      </c>
      <c r="B38" s="9" t="s">
        <v>25</v>
      </c>
      <c r="C38" s="9"/>
      <c r="D38" s="9" t="s">
        <v>16</v>
      </c>
      <c r="E38" s="4">
        <f>VLOOKUP(D38,Historical!$C$122:$D$141,2,0)</f>
        <v>4</v>
      </c>
      <c r="F38" s="4">
        <f>VLOOKUP(B38,Historical!$C$122:$D$141,2,0)</f>
        <v>11</v>
      </c>
      <c r="J38" s="16"/>
      <c r="K38" s="15"/>
      <c r="L38" s="15"/>
      <c r="M38" s="15"/>
      <c r="N38" s="16"/>
      <c r="O38" s="16"/>
      <c r="P38" s="16"/>
      <c r="Q38" s="17"/>
    </row>
    <row r="39" spans="1:17" ht="16">
      <c r="A39" s="10" t="s">
        <v>69</v>
      </c>
      <c r="B39" s="11" t="s">
        <v>41</v>
      </c>
      <c r="C39" s="21"/>
      <c r="D39" s="11" t="s">
        <v>12</v>
      </c>
      <c r="E39" s="4">
        <f>VLOOKUP(D39,Historical!$C$122:$D$141,2,0)</f>
        <v>10</v>
      </c>
      <c r="F39" s="4">
        <f>VLOOKUP(B39,Historical!$C$122:$D$141,2,0)</f>
        <v>17</v>
      </c>
      <c r="J39" s="16"/>
      <c r="K39" s="15"/>
      <c r="L39" s="20"/>
      <c r="M39" s="15"/>
      <c r="N39" s="16"/>
      <c r="O39" s="16"/>
      <c r="P39" s="16"/>
      <c r="Q39" s="17"/>
    </row>
    <row r="40" spans="1:17" ht="16">
      <c r="A40" s="8" t="s">
        <v>69</v>
      </c>
      <c r="B40" s="9" t="s">
        <v>11</v>
      </c>
      <c r="C40" s="22"/>
      <c r="D40" s="9" t="s">
        <v>18</v>
      </c>
      <c r="E40" s="4">
        <f>VLOOKUP(D40,Historical!$C$122:$D$141,2,0)</f>
        <v>18</v>
      </c>
      <c r="F40" s="4">
        <f>VLOOKUP(B40,Historical!$C$122:$D$141,2,0)</f>
        <v>2</v>
      </c>
      <c r="J40" s="16"/>
      <c r="K40" s="15"/>
      <c r="L40" s="20"/>
      <c r="M40" s="15"/>
      <c r="N40" s="16"/>
      <c r="O40" s="16"/>
      <c r="P40" s="16"/>
      <c r="Q40" s="15"/>
    </row>
    <row r="41" spans="1:17" ht="16">
      <c r="A41" s="10" t="s">
        <v>69</v>
      </c>
      <c r="B41" s="11" t="s">
        <v>14</v>
      </c>
      <c r="C41" s="11"/>
      <c r="D41" s="11" t="s">
        <v>30</v>
      </c>
      <c r="E41" s="4">
        <f>VLOOKUP(D41,Historical!$C$122:$D$141,2,0)</f>
        <v>7</v>
      </c>
      <c r="F41" s="4">
        <f>VLOOKUP(B41,Historical!$C$122:$D$141,2,0)</f>
        <v>15</v>
      </c>
      <c r="J41" s="16"/>
      <c r="K41" s="15"/>
      <c r="L41" s="15"/>
      <c r="M41" s="15"/>
      <c r="N41" s="16"/>
      <c r="O41" s="16"/>
      <c r="P41" s="16"/>
      <c r="Q41" s="15"/>
    </row>
    <row r="42" spans="1:17" ht="16">
      <c r="A42" s="8" t="s">
        <v>69</v>
      </c>
      <c r="B42" s="9" t="s">
        <v>29</v>
      </c>
      <c r="C42" s="9"/>
      <c r="D42" s="9" t="s">
        <v>22</v>
      </c>
      <c r="E42" s="4">
        <f>VLOOKUP(D42,Historical!$C$122:$D$141,2,0)</f>
        <v>14</v>
      </c>
      <c r="F42" s="4">
        <f>VLOOKUP(B42,Historical!$C$122:$D$141,2,0)</f>
        <v>12</v>
      </c>
      <c r="J42" s="16"/>
      <c r="K42" s="15"/>
      <c r="L42" s="15"/>
      <c r="M42" s="15"/>
      <c r="N42" s="16"/>
      <c r="O42" s="16"/>
      <c r="P42" s="16"/>
      <c r="Q42" s="15"/>
    </row>
    <row r="43" spans="1:17" ht="16">
      <c r="A43" s="10" t="s">
        <v>69</v>
      </c>
      <c r="B43" s="11" t="s">
        <v>17</v>
      </c>
      <c r="C43" s="11"/>
      <c r="D43" s="11" t="s">
        <v>15</v>
      </c>
      <c r="E43" s="4">
        <f>VLOOKUP(D43,Historical!$C$122:$D$141,2,0)</f>
        <v>3</v>
      </c>
      <c r="F43" s="4">
        <f>VLOOKUP(B43,Historical!$C$122:$D$141,2,0)</f>
        <v>1</v>
      </c>
      <c r="J43" s="16"/>
      <c r="K43" s="15"/>
      <c r="L43" s="15"/>
      <c r="M43" s="15"/>
      <c r="N43"/>
      <c r="O43"/>
      <c r="P43"/>
      <c r="Q43"/>
    </row>
    <row r="44" spans="1:17">
      <c r="A44" s="6"/>
      <c r="B44" s="6"/>
      <c r="C44" s="6"/>
      <c r="D44" s="6"/>
    </row>
    <row r="45" spans="1:17" ht="16">
      <c r="A45" s="7" t="s">
        <v>70</v>
      </c>
      <c r="B45" s="7"/>
      <c r="C45" s="7"/>
      <c r="D45" s="7"/>
      <c r="J45" s="18"/>
      <c r="K45" s="15"/>
      <c r="L45" s="20"/>
      <c r="M45" s="15"/>
      <c r="N45" s="16"/>
      <c r="O45" s="16"/>
      <c r="P45" s="16"/>
      <c r="Q45" s="15"/>
    </row>
    <row r="46" spans="1:17" ht="16">
      <c r="A46" s="8" t="s">
        <v>71</v>
      </c>
      <c r="B46" s="9" t="s">
        <v>23</v>
      </c>
      <c r="C46" s="22"/>
      <c r="D46" s="9" t="s">
        <v>13</v>
      </c>
      <c r="E46" s="4">
        <f>VLOOKUP(D46,Historical!$C$122:$D$141,2,0)</f>
        <v>9</v>
      </c>
      <c r="F46" s="4">
        <f>VLOOKUP(B46,Historical!$C$122:$D$141,2,0)</f>
        <v>5</v>
      </c>
      <c r="J46" s="16"/>
      <c r="K46" s="15"/>
      <c r="L46" s="15"/>
      <c r="M46" s="15"/>
      <c r="N46" s="16"/>
      <c r="O46" s="16"/>
      <c r="P46" s="16"/>
      <c r="Q46" s="17"/>
    </row>
    <row r="47" spans="1:17" ht="16">
      <c r="A47" s="10" t="s">
        <v>71</v>
      </c>
      <c r="B47" s="11" t="s">
        <v>30</v>
      </c>
      <c r="C47" s="11"/>
      <c r="D47" s="11" t="s">
        <v>22</v>
      </c>
      <c r="E47" s="4">
        <f>VLOOKUP(D47,Historical!$C$122:$D$141,2,0)</f>
        <v>14</v>
      </c>
      <c r="F47" s="4">
        <f>VLOOKUP(B47,Historical!$C$122:$D$141,2,0)</f>
        <v>7</v>
      </c>
      <c r="J47" s="16"/>
      <c r="K47" s="15"/>
      <c r="L47" s="15"/>
      <c r="M47" s="15"/>
      <c r="N47" s="16"/>
      <c r="O47" s="16"/>
      <c r="P47" s="16"/>
      <c r="Q47" s="15"/>
    </row>
    <row r="48" spans="1:17" ht="16">
      <c r="A48" s="8" t="s">
        <v>71</v>
      </c>
      <c r="B48" s="9" t="s">
        <v>18</v>
      </c>
      <c r="C48" s="9"/>
      <c r="D48" s="9" t="s">
        <v>20</v>
      </c>
      <c r="E48" s="4">
        <f>VLOOKUP(D48,Historical!$C$122:$D$141,2,0)</f>
        <v>6</v>
      </c>
      <c r="F48" s="4">
        <f>VLOOKUP(B48,Historical!$C$122:$D$141,2,0)</f>
        <v>18</v>
      </c>
      <c r="J48" s="16"/>
      <c r="K48" s="15"/>
      <c r="L48" s="20"/>
      <c r="M48" s="15"/>
      <c r="N48" s="16"/>
      <c r="O48" s="16"/>
      <c r="P48" s="16"/>
      <c r="Q48" s="17"/>
    </row>
    <row r="49" spans="1:18" ht="24" customHeight="1">
      <c r="A49" s="10" t="s">
        <v>71</v>
      </c>
      <c r="B49" s="11" t="s">
        <v>36</v>
      </c>
      <c r="C49" s="21"/>
      <c r="D49" s="11" t="s">
        <v>15</v>
      </c>
      <c r="E49" s="4">
        <f>VLOOKUP(D49,Historical!$C$122:$D$141,2,0)</f>
        <v>3</v>
      </c>
      <c r="F49" s="4">
        <f>VLOOKUP(B49,Historical!$C$122:$D$141,2,0)</f>
        <v>20</v>
      </c>
      <c r="J49" s="16"/>
      <c r="K49" s="15"/>
      <c r="L49" s="15"/>
      <c r="M49" s="15"/>
      <c r="N49" s="16"/>
      <c r="O49" s="16"/>
      <c r="P49" s="16"/>
      <c r="Q49" s="15"/>
    </row>
    <row r="50" spans="1:18" ht="16">
      <c r="A50" s="8" t="s">
        <v>71</v>
      </c>
      <c r="B50" s="9" t="s">
        <v>41</v>
      </c>
      <c r="C50" s="9"/>
      <c r="D50" s="9" t="s">
        <v>11</v>
      </c>
      <c r="E50" s="4">
        <f>VLOOKUP(D50,Historical!$C$122:$D$141,2,0)</f>
        <v>2</v>
      </c>
      <c r="F50" s="4">
        <f>VLOOKUP(B50,Historical!$C$122:$D$141,2,0)</f>
        <v>17</v>
      </c>
      <c r="J50" s="16"/>
      <c r="K50" s="15"/>
      <c r="L50" s="15"/>
      <c r="M50" s="15"/>
      <c r="N50" s="16"/>
      <c r="O50" s="16"/>
      <c r="P50" s="16"/>
      <c r="Q50" s="17"/>
    </row>
    <row r="51" spans="1:18" ht="16">
      <c r="A51" s="10" t="s">
        <v>71</v>
      </c>
      <c r="B51" s="11" t="s">
        <v>27</v>
      </c>
      <c r="C51" s="11"/>
      <c r="D51" s="11" t="s">
        <v>14</v>
      </c>
      <c r="E51" s="4">
        <f>VLOOKUP(D51,Historical!$C$122:$D$141,2,0)</f>
        <v>15</v>
      </c>
      <c r="F51" s="4">
        <f>VLOOKUP(B51,Historical!$C$122:$D$141,2,0)</f>
        <v>19</v>
      </c>
      <c r="J51" s="16"/>
      <c r="K51" s="15"/>
      <c r="L51" s="20"/>
      <c r="M51" s="15"/>
      <c r="N51" s="16"/>
      <c r="O51" s="16"/>
      <c r="P51" s="16"/>
      <c r="Q51" s="15"/>
    </row>
    <row r="52" spans="1:18" ht="16">
      <c r="A52" s="8" t="s">
        <v>71</v>
      </c>
      <c r="B52" s="9" t="s">
        <v>34</v>
      </c>
      <c r="C52" s="22"/>
      <c r="D52" s="9" t="s">
        <v>17</v>
      </c>
      <c r="E52" s="4">
        <f>VLOOKUP(D52,Historical!$C$122:$D$141,2,0)</f>
        <v>1</v>
      </c>
      <c r="F52" s="4">
        <f>VLOOKUP(B52,Historical!$C$122:$D$141,2,0)</f>
        <v>13</v>
      </c>
      <c r="J52" s="18"/>
      <c r="K52" s="15"/>
      <c r="L52" s="15"/>
      <c r="M52" s="15"/>
      <c r="N52" s="16"/>
      <c r="O52" s="16"/>
      <c r="P52" s="16"/>
      <c r="Q52" s="15"/>
    </row>
    <row r="53" spans="1:18" ht="16">
      <c r="A53" s="10" t="s">
        <v>71</v>
      </c>
      <c r="B53" s="11" t="s">
        <v>16</v>
      </c>
      <c r="C53" s="11"/>
      <c r="D53" s="11" t="s">
        <v>33</v>
      </c>
      <c r="E53" s="4">
        <f>VLOOKUP(D53,Historical!$C$122:$D$141,2,0)</f>
        <v>8</v>
      </c>
      <c r="F53" s="4">
        <f>VLOOKUP(B53,Historical!$C$122:$D$141,2,0)</f>
        <v>4</v>
      </c>
      <c r="J53" s="16"/>
      <c r="K53" s="15"/>
      <c r="L53" s="20"/>
      <c r="M53" s="15"/>
      <c r="N53" s="16"/>
      <c r="O53" s="16"/>
      <c r="P53" s="16"/>
      <c r="Q53" s="15"/>
    </row>
    <row r="54" spans="1:18" ht="16">
      <c r="A54" s="8" t="s">
        <v>71</v>
      </c>
      <c r="B54" s="9" t="s">
        <v>19</v>
      </c>
      <c r="C54" s="22"/>
      <c r="D54" s="9" t="s">
        <v>25</v>
      </c>
      <c r="E54" s="4">
        <f>VLOOKUP(D54,Historical!$C$122:$D$141,2,0)</f>
        <v>11</v>
      </c>
      <c r="F54" s="4">
        <f>VLOOKUP(B54,Historical!$C$122:$D$141,2,0)</f>
        <v>16</v>
      </c>
      <c r="J54" s="16"/>
      <c r="K54" s="15"/>
      <c r="L54" s="20"/>
      <c r="M54" s="15"/>
      <c r="N54" s="16"/>
      <c r="O54" s="16"/>
      <c r="P54" s="16"/>
      <c r="Q54" s="15"/>
    </row>
    <row r="55" spans="1:18" ht="16">
      <c r="A55" s="10" t="s">
        <v>71</v>
      </c>
      <c r="B55" s="11" t="s">
        <v>12</v>
      </c>
      <c r="C55" s="21"/>
      <c r="D55" s="11" t="s">
        <v>29</v>
      </c>
      <c r="E55" s="4">
        <f>VLOOKUP(D55,Historical!$C$122:$D$141,2,0)</f>
        <v>12</v>
      </c>
      <c r="F55" s="4">
        <f>VLOOKUP(B55,Historical!$C$122:$D$141,2,0)</f>
        <v>10</v>
      </c>
      <c r="J55" s="16"/>
      <c r="K55"/>
      <c r="L55"/>
      <c r="M55"/>
      <c r="N55"/>
      <c r="O55"/>
      <c r="P55"/>
      <c r="Q55"/>
    </row>
    <row r="56" spans="1:18">
      <c r="A56" s="6"/>
      <c r="B56" s="6"/>
      <c r="C56" s="6"/>
      <c r="D56" s="6"/>
    </row>
    <row r="57" spans="1:18" ht="16">
      <c r="A57" s="7" t="s">
        <v>72</v>
      </c>
      <c r="B57" s="7"/>
      <c r="C57" s="7"/>
      <c r="D57" s="7"/>
      <c r="K57"/>
      <c r="L57"/>
      <c r="M57"/>
      <c r="N57"/>
      <c r="O57"/>
      <c r="P57"/>
      <c r="Q57"/>
      <c r="R57"/>
    </row>
    <row r="58" spans="1:18" ht="16">
      <c r="A58" s="8" t="s">
        <v>73</v>
      </c>
      <c r="B58" s="9" t="s">
        <v>20</v>
      </c>
      <c r="C58" s="22"/>
      <c r="D58" s="9" t="s">
        <v>36</v>
      </c>
      <c r="E58" s="4">
        <f>VLOOKUP(D58,Historical!$C$122:$D$141,2,0)</f>
        <v>20</v>
      </c>
      <c r="F58" s="4">
        <f>VLOOKUP(B58,Historical!$C$122:$D$141,2,0)</f>
        <v>6</v>
      </c>
      <c r="K58" s="18"/>
      <c r="L58" s="15"/>
      <c r="M58" s="20"/>
      <c r="N58" s="15"/>
      <c r="O58" s="16"/>
      <c r="P58" s="16"/>
      <c r="Q58" s="16"/>
      <c r="R58" s="17"/>
    </row>
    <row r="59" spans="1:18" ht="16">
      <c r="A59" s="10" t="s">
        <v>73</v>
      </c>
      <c r="B59" s="11" t="s">
        <v>17</v>
      </c>
      <c r="C59" s="11"/>
      <c r="D59" s="11" t="s">
        <v>27</v>
      </c>
      <c r="E59" s="4">
        <f>VLOOKUP(D59,Historical!$C$122:$D$141,2,0)</f>
        <v>19</v>
      </c>
      <c r="F59" s="4">
        <f>VLOOKUP(B59,Historical!$C$122:$D$141,2,0)</f>
        <v>1</v>
      </c>
      <c r="K59" s="16"/>
      <c r="L59" s="15"/>
      <c r="M59" s="15"/>
      <c r="N59" s="15"/>
      <c r="O59" s="16"/>
      <c r="P59" s="16"/>
      <c r="Q59" s="16"/>
      <c r="R59" s="17"/>
    </row>
    <row r="60" spans="1:18" ht="16">
      <c r="A60" s="8" t="s">
        <v>73</v>
      </c>
      <c r="B60" s="9" t="s">
        <v>13</v>
      </c>
      <c r="C60" s="22"/>
      <c r="D60" s="9" t="s">
        <v>41</v>
      </c>
      <c r="E60" s="4">
        <f>VLOOKUP(D60,Historical!$C$122:$D$141,2,0)</f>
        <v>17</v>
      </c>
      <c r="F60" s="4">
        <f>VLOOKUP(B60,Historical!$C$122:$D$141,2,0)</f>
        <v>9</v>
      </c>
      <c r="K60" s="16"/>
      <c r="L60" s="15"/>
      <c r="M60" s="20"/>
      <c r="N60" s="15"/>
      <c r="O60" s="16"/>
      <c r="P60" s="16"/>
      <c r="Q60" s="16"/>
      <c r="R60" s="17"/>
    </row>
    <row r="61" spans="1:18" ht="16">
      <c r="A61" s="10" t="s">
        <v>73</v>
      </c>
      <c r="B61" s="11" t="s">
        <v>29</v>
      </c>
      <c r="C61" s="11"/>
      <c r="D61" s="11" t="s">
        <v>16</v>
      </c>
      <c r="E61" s="4">
        <f>VLOOKUP(D61,Historical!$C$122:$D$141,2,0)</f>
        <v>4</v>
      </c>
      <c r="F61" s="4">
        <f>VLOOKUP(B61,Historical!$C$122:$D$141,2,0)</f>
        <v>12</v>
      </c>
      <c r="K61" s="18"/>
      <c r="L61" s="15"/>
      <c r="M61" s="15"/>
      <c r="N61" s="15"/>
      <c r="O61" s="16"/>
      <c r="P61" s="16"/>
      <c r="Q61" s="16"/>
      <c r="R61" s="15"/>
    </row>
    <row r="62" spans="1:18" ht="16">
      <c r="A62" s="8" t="s">
        <v>73</v>
      </c>
      <c r="B62" s="9" t="s">
        <v>14</v>
      </c>
      <c r="C62" s="22"/>
      <c r="D62" s="9" t="s">
        <v>18</v>
      </c>
      <c r="E62" s="4">
        <f>VLOOKUP(D62,Historical!$C$122:$D$141,2,0)</f>
        <v>18</v>
      </c>
      <c r="F62" s="4">
        <f>VLOOKUP(B62,Historical!$C$122:$D$141,2,0)</f>
        <v>15</v>
      </c>
      <c r="K62" s="16"/>
      <c r="L62" s="15"/>
      <c r="M62" s="20"/>
      <c r="N62" s="15"/>
      <c r="O62" s="16"/>
      <c r="P62" s="16"/>
      <c r="Q62" s="16"/>
      <c r="R62" s="17"/>
    </row>
    <row r="63" spans="1:18" ht="16">
      <c r="A63" s="10" t="s">
        <v>73</v>
      </c>
      <c r="B63" s="11" t="s">
        <v>15</v>
      </c>
      <c r="C63" s="21"/>
      <c r="D63" s="11" t="s">
        <v>30</v>
      </c>
      <c r="E63" s="4">
        <f>VLOOKUP(D63,Historical!$C$122:$D$141,2,0)</f>
        <v>7</v>
      </c>
      <c r="F63" s="4">
        <f>VLOOKUP(B63,Historical!$C$122:$D$141,2,0)</f>
        <v>3</v>
      </c>
      <c r="K63" s="16"/>
      <c r="L63" s="15"/>
      <c r="M63" s="20"/>
      <c r="N63" s="15"/>
      <c r="O63" s="16"/>
      <c r="P63" s="16"/>
      <c r="Q63" s="16"/>
      <c r="R63" s="17"/>
    </row>
    <row r="64" spans="1:18" ht="16">
      <c r="A64" s="8" t="s">
        <v>73</v>
      </c>
      <c r="B64" s="9" t="s">
        <v>11</v>
      </c>
      <c r="C64" s="22"/>
      <c r="D64" s="9" t="s">
        <v>19</v>
      </c>
      <c r="E64" s="4">
        <f>VLOOKUP(D64,Historical!$C$122:$D$141,2,0)</f>
        <v>16</v>
      </c>
      <c r="F64" s="4">
        <f>VLOOKUP(B64,Historical!$C$122:$D$141,2,0)</f>
        <v>2</v>
      </c>
      <c r="K64" s="16"/>
      <c r="L64" s="15"/>
      <c r="M64" s="20"/>
      <c r="N64" s="15"/>
      <c r="O64" s="16"/>
      <c r="P64" s="16"/>
      <c r="Q64" s="16"/>
      <c r="R64" s="15"/>
    </row>
    <row r="65" spans="1:22" ht="16">
      <c r="A65" s="10" t="s">
        <v>73</v>
      </c>
      <c r="B65" s="11" t="s">
        <v>25</v>
      </c>
      <c r="C65" s="11"/>
      <c r="D65" s="11" t="s">
        <v>12</v>
      </c>
      <c r="E65" s="4">
        <f>VLOOKUP(D65,Historical!$C$122:$D$141,2,0)</f>
        <v>10</v>
      </c>
      <c r="F65" s="4">
        <f>VLOOKUP(B65,Historical!$C$122:$D$141,2,0)</f>
        <v>11</v>
      </c>
      <c r="K65" s="16"/>
      <c r="L65" s="15"/>
      <c r="M65" s="15"/>
      <c r="N65" s="15"/>
      <c r="O65" s="16"/>
      <c r="P65" s="16"/>
      <c r="Q65" s="16"/>
      <c r="R65" s="17"/>
    </row>
    <row r="66" spans="1:22" ht="24" customHeight="1">
      <c r="A66" s="8" t="s">
        <v>73</v>
      </c>
      <c r="B66" s="9" t="s">
        <v>22</v>
      </c>
      <c r="C66" s="9"/>
      <c r="D66" s="9" t="s">
        <v>34</v>
      </c>
      <c r="E66" s="4">
        <f>VLOOKUP(D66,Historical!$C$122:$D$141,2,0)</f>
        <v>13</v>
      </c>
      <c r="F66" s="4">
        <f>VLOOKUP(B66,Historical!$C$122:$D$141,2,0)</f>
        <v>14</v>
      </c>
      <c r="K66" s="16"/>
      <c r="L66" s="15"/>
      <c r="M66" s="15"/>
      <c r="N66" s="15"/>
      <c r="O66" s="16"/>
      <c r="P66" s="16"/>
      <c r="Q66" s="16"/>
      <c r="R66" s="17"/>
    </row>
    <row r="67" spans="1:22" ht="16">
      <c r="A67" s="10" t="s">
        <v>73</v>
      </c>
      <c r="B67" s="11" t="s">
        <v>33</v>
      </c>
      <c r="C67" s="11"/>
      <c r="D67" s="11" t="s">
        <v>23</v>
      </c>
      <c r="E67" s="4">
        <f>VLOOKUP(D67,Historical!$C$122:$D$141,2,0)</f>
        <v>5</v>
      </c>
      <c r="F67" s="4">
        <f>VLOOKUP(B67,Historical!$C$122:$D$141,2,0)</f>
        <v>8</v>
      </c>
      <c r="K67" s="16"/>
      <c r="L67" s="15"/>
      <c r="M67" s="15"/>
      <c r="N67" s="15"/>
      <c r="O67" s="16"/>
      <c r="P67"/>
      <c r="Q67"/>
      <c r="R67"/>
    </row>
    <row r="68" spans="1:22">
      <c r="A68" s="6"/>
      <c r="B68" s="6"/>
      <c r="C68" s="6"/>
      <c r="D68" s="6"/>
    </row>
    <row r="69" spans="1:22">
      <c r="A69" s="7" t="s">
        <v>74</v>
      </c>
      <c r="B69" s="7"/>
      <c r="C69" s="7"/>
      <c r="D69" s="7"/>
    </row>
    <row r="70" spans="1:22" ht="16">
      <c r="A70" s="8" t="s">
        <v>75</v>
      </c>
      <c r="B70" s="9" t="s">
        <v>33</v>
      </c>
      <c r="C70" s="9"/>
      <c r="D70" s="9" t="s">
        <v>11</v>
      </c>
      <c r="E70" s="4">
        <f>VLOOKUP(D70,Historical!$C$122:$D$141,2,0)</f>
        <v>2</v>
      </c>
      <c r="F70" s="4">
        <f>VLOOKUP(B70,Historical!$C$122:$D$141,2,0)</f>
        <v>8</v>
      </c>
      <c r="K70" s="18"/>
      <c r="L70" s="15"/>
      <c r="M70" s="15"/>
      <c r="N70" s="15"/>
      <c r="O70" s="16"/>
      <c r="P70" s="16"/>
      <c r="Q70" s="16"/>
      <c r="R70" s="15"/>
    </row>
    <row r="71" spans="1:22" ht="16">
      <c r="A71" s="10" t="s">
        <v>75</v>
      </c>
      <c r="B71" s="11" t="s">
        <v>25</v>
      </c>
      <c r="C71" s="11"/>
      <c r="D71" s="11" t="s">
        <v>27</v>
      </c>
      <c r="E71" s="4">
        <f>VLOOKUP(D71,Historical!$C$122:$D$141,2,0)</f>
        <v>19</v>
      </c>
      <c r="F71" s="4">
        <f>VLOOKUP(B71,Historical!$C$122:$D$141,2,0)</f>
        <v>11</v>
      </c>
      <c r="K71" s="16"/>
      <c r="L71" s="15"/>
      <c r="M71" s="15"/>
      <c r="N71" s="15"/>
      <c r="O71" s="16"/>
      <c r="P71" s="16"/>
      <c r="Q71" s="16"/>
      <c r="R71" s="17"/>
    </row>
    <row r="72" spans="1:22" ht="16">
      <c r="A72" s="8" t="s">
        <v>75</v>
      </c>
      <c r="B72" s="9" t="s">
        <v>36</v>
      </c>
      <c r="C72" s="22"/>
      <c r="D72" s="9" t="s">
        <v>18</v>
      </c>
      <c r="E72" s="4">
        <f>VLOOKUP(D72,Historical!$C$122:$D$141,2,0)</f>
        <v>18</v>
      </c>
      <c r="F72" s="4">
        <f>VLOOKUP(B72,Historical!$C$122:$D$141,2,0)</f>
        <v>20</v>
      </c>
      <c r="K72" s="16"/>
      <c r="L72" s="15"/>
      <c r="M72" s="20"/>
      <c r="N72" s="15"/>
      <c r="O72" s="16"/>
      <c r="P72" s="16"/>
      <c r="Q72" s="16"/>
      <c r="R72" s="17"/>
      <c r="S72"/>
      <c r="T72"/>
      <c r="U72"/>
      <c r="V72"/>
    </row>
    <row r="73" spans="1:22" ht="16">
      <c r="A73" s="10" t="s">
        <v>75</v>
      </c>
      <c r="B73" s="11" t="s">
        <v>41</v>
      </c>
      <c r="C73" s="21"/>
      <c r="D73" s="11" t="s">
        <v>14</v>
      </c>
      <c r="E73" s="4">
        <f>VLOOKUP(D73,Historical!$C$122:$D$141,2,0)</f>
        <v>15</v>
      </c>
      <c r="F73" s="4">
        <f>VLOOKUP(B73,Historical!$C$122:$D$141,2,0)</f>
        <v>17</v>
      </c>
      <c r="K73" s="16"/>
      <c r="L73" s="15"/>
      <c r="M73" s="20"/>
      <c r="N73" s="15"/>
      <c r="O73" s="16"/>
      <c r="P73" s="16"/>
      <c r="Q73" s="16"/>
      <c r="R73" s="17"/>
      <c r="S73" s="16"/>
      <c r="T73" s="16"/>
      <c r="U73" s="16"/>
      <c r="V73" s="17"/>
    </row>
    <row r="74" spans="1:22" ht="16">
      <c r="A74" s="8" t="s">
        <v>75</v>
      </c>
      <c r="B74" s="9" t="s">
        <v>19</v>
      </c>
      <c r="C74" s="9"/>
      <c r="D74" s="9" t="s">
        <v>15</v>
      </c>
      <c r="E74" s="4">
        <f>VLOOKUP(D74,Historical!$C$122:$D$141,2,0)</f>
        <v>3</v>
      </c>
      <c r="F74" s="4">
        <f>VLOOKUP(B74,Historical!$C$122:$D$141,2,0)</f>
        <v>16</v>
      </c>
      <c r="K74" s="16"/>
      <c r="L74" s="15"/>
      <c r="M74" s="15"/>
      <c r="N74" s="15"/>
      <c r="O74" s="16"/>
      <c r="P74" s="16"/>
      <c r="Q74" s="16"/>
      <c r="R74" s="15"/>
      <c r="S74" s="16"/>
      <c r="T74" s="16"/>
      <c r="U74" s="16"/>
      <c r="V74" s="17"/>
    </row>
    <row r="75" spans="1:22" ht="16">
      <c r="A75" s="10" t="s">
        <v>75</v>
      </c>
      <c r="B75" s="11" t="s">
        <v>13</v>
      </c>
      <c r="C75" s="21"/>
      <c r="D75" s="11" t="s">
        <v>29</v>
      </c>
      <c r="E75" s="4">
        <f>VLOOKUP(D75,Historical!$C$122:$D$141,2,0)</f>
        <v>12</v>
      </c>
      <c r="F75" s="4">
        <f>VLOOKUP(B75,Historical!$C$122:$D$141,2,0)</f>
        <v>9</v>
      </c>
      <c r="K75" s="16"/>
      <c r="L75" s="15"/>
      <c r="M75" s="20"/>
      <c r="N75" s="15"/>
      <c r="O75" s="16"/>
      <c r="P75" s="16"/>
      <c r="Q75" s="16"/>
      <c r="R75" s="17"/>
      <c r="S75" s="16"/>
      <c r="T75" s="16"/>
      <c r="U75" s="16"/>
      <c r="V75" s="15"/>
    </row>
    <row r="76" spans="1:22" ht="16">
      <c r="A76" s="8" t="s">
        <v>75</v>
      </c>
      <c r="B76" s="9" t="s">
        <v>12</v>
      </c>
      <c r="C76" s="22"/>
      <c r="D76" s="9" t="s">
        <v>22</v>
      </c>
      <c r="E76" s="4">
        <f>VLOOKUP(D76,Historical!$C$122:$D$141,2,0)</f>
        <v>14</v>
      </c>
      <c r="F76" s="4">
        <f>VLOOKUP(B76,Historical!$C$122:$D$141,2,0)</f>
        <v>10</v>
      </c>
      <c r="K76" s="16"/>
      <c r="L76" s="15"/>
      <c r="M76" s="20"/>
      <c r="N76" s="15"/>
      <c r="O76" s="16"/>
      <c r="P76" s="16"/>
      <c r="Q76" s="16"/>
      <c r="R76" s="15"/>
      <c r="S76" s="16"/>
      <c r="T76" s="16"/>
      <c r="U76" s="16"/>
      <c r="V76" s="15"/>
    </row>
    <row r="77" spans="1:22" ht="16">
      <c r="A77" s="10" t="s">
        <v>75</v>
      </c>
      <c r="B77" s="11" t="s">
        <v>16</v>
      </c>
      <c r="C77" s="11"/>
      <c r="D77" s="11" t="s">
        <v>30</v>
      </c>
      <c r="E77" s="4">
        <f>VLOOKUP(D77,Historical!$C$122:$D$141,2,0)</f>
        <v>7</v>
      </c>
      <c r="F77" s="4">
        <f>VLOOKUP(B77,Historical!$C$122:$D$141,2,0)</f>
        <v>4</v>
      </c>
      <c r="K77" s="16"/>
      <c r="L77" s="15"/>
      <c r="M77" s="15"/>
      <c r="N77" s="15"/>
      <c r="O77" s="16"/>
      <c r="P77" s="16"/>
      <c r="Q77" s="16"/>
      <c r="R77" s="17"/>
      <c r="S77" s="16"/>
      <c r="T77" s="16"/>
      <c r="U77" s="16"/>
      <c r="V77" s="17"/>
    </row>
    <row r="78" spans="1:22" ht="16">
      <c r="A78" s="8" t="s">
        <v>75</v>
      </c>
      <c r="B78" s="9" t="s">
        <v>23</v>
      </c>
      <c r="C78" s="22"/>
      <c r="D78" s="9" t="s">
        <v>17</v>
      </c>
      <c r="E78" s="4">
        <f>VLOOKUP(D78,Historical!$C$122:$D$141,2,0)</f>
        <v>1</v>
      </c>
      <c r="F78" s="4">
        <f>VLOOKUP(B78,Historical!$C$122:$D$141,2,0)</f>
        <v>5</v>
      </c>
      <c r="K78" s="16"/>
      <c r="L78" s="15"/>
      <c r="M78" s="20"/>
      <c r="N78" s="15"/>
      <c r="O78" s="16"/>
      <c r="P78" s="16"/>
      <c r="Q78" s="16"/>
      <c r="R78" s="17"/>
      <c r="S78" s="16"/>
      <c r="T78" s="16"/>
      <c r="U78" s="16"/>
      <c r="V78" s="15"/>
    </row>
    <row r="79" spans="1:22" ht="25" customHeight="1">
      <c r="A79" s="10" t="s">
        <v>75</v>
      </c>
      <c r="B79" s="11" t="s">
        <v>34</v>
      </c>
      <c r="C79" s="11"/>
      <c r="D79" s="11" t="s">
        <v>20</v>
      </c>
      <c r="E79" s="4">
        <f>VLOOKUP(D79,Historical!$C$122:$D$141,2,0)</f>
        <v>6</v>
      </c>
      <c r="F79" s="4">
        <f>VLOOKUP(B79,Historical!$C$122:$D$141,2,0)</f>
        <v>13</v>
      </c>
      <c r="K79" s="16"/>
      <c r="L79" s="15"/>
      <c r="M79" s="15"/>
      <c r="N79" s="15"/>
      <c r="O79"/>
      <c r="P79"/>
      <c r="Q79"/>
      <c r="R79"/>
      <c r="S79" s="16"/>
      <c r="T79" s="16"/>
      <c r="U79" s="16"/>
      <c r="V79" s="17"/>
    </row>
    <row r="80" spans="1:22" ht="16">
      <c r="A80" s="6"/>
      <c r="B80" s="6"/>
      <c r="C80" s="6"/>
      <c r="D80" s="6"/>
      <c r="O80" s="16"/>
      <c r="P80" s="15"/>
      <c r="Q80" s="15"/>
      <c r="R80" s="15"/>
      <c r="S80" s="16"/>
      <c r="T80" s="16"/>
      <c r="U80" s="16"/>
      <c r="V80" s="15"/>
    </row>
    <row r="81" spans="1:22" ht="16">
      <c r="A81" s="7" t="s">
        <v>76</v>
      </c>
      <c r="B81" s="7"/>
      <c r="C81" s="7"/>
      <c r="D81" s="7"/>
      <c r="O81" s="16"/>
      <c r="P81" s="15"/>
      <c r="Q81" s="20"/>
      <c r="R81" s="15"/>
      <c r="S81" s="16"/>
      <c r="T81" s="16"/>
      <c r="U81" s="16"/>
      <c r="V81" s="17"/>
    </row>
    <row r="82" spans="1:22" ht="16">
      <c r="A82" s="8" t="s">
        <v>77</v>
      </c>
      <c r="B82" s="9" t="s">
        <v>11</v>
      </c>
      <c r="C82" s="9"/>
      <c r="D82" s="9" t="s">
        <v>34</v>
      </c>
      <c r="E82" s="4">
        <f>VLOOKUP(D82,Historical!$C$122:$D$141,2,0)</f>
        <v>13</v>
      </c>
      <c r="F82" s="4">
        <f>VLOOKUP(B82,Historical!$C$122:$D$141,2,0)</f>
        <v>2</v>
      </c>
      <c r="K82"/>
      <c r="L82"/>
      <c r="M82"/>
      <c r="N82"/>
      <c r="O82"/>
      <c r="P82"/>
      <c r="Q82"/>
      <c r="R82"/>
      <c r="S82" s="16"/>
      <c r="T82"/>
      <c r="U82"/>
      <c r="V82"/>
    </row>
    <row r="83" spans="1:22" ht="16">
      <c r="A83" s="10" t="s">
        <v>77</v>
      </c>
      <c r="B83" s="11" t="s">
        <v>20</v>
      </c>
      <c r="C83" s="21"/>
      <c r="D83" s="11" t="s">
        <v>12</v>
      </c>
      <c r="E83" s="4">
        <f>VLOOKUP(D83,Historical!$C$122:$D$141,2,0)</f>
        <v>10</v>
      </c>
      <c r="F83" s="4">
        <f>VLOOKUP(B83,Historical!$C$122:$D$141,2,0)</f>
        <v>6</v>
      </c>
      <c r="K83" s="18"/>
      <c r="L83" s="15"/>
      <c r="M83" s="15"/>
      <c r="N83" s="15"/>
      <c r="O83" s="16"/>
      <c r="P83" s="16"/>
      <c r="Q83" s="16"/>
      <c r="R83" s="15"/>
    </row>
    <row r="84" spans="1:22" ht="16">
      <c r="A84" s="8" t="s">
        <v>77</v>
      </c>
      <c r="B84" s="9" t="s">
        <v>30</v>
      </c>
      <c r="C84" s="9"/>
      <c r="D84" s="9" t="s">
        <v>13</v>
      </c>
      <c r="E84" s="4">
        <f>VLOOKUP(D84,Historical!$C$122:$D$141,2,0)</f>
        <v>9</v>
      </c>
      <c r="F84" s="4">
        <f>VLOOKUP(B84,Historical!$C$122:$D$141,2,0)</f>
        <v>7</v>
      </c>
      <c r="K84" s="16"/>
      <c r="L84" s="15"/>
      <c r="M84" s="20"/>
      <c r="N84" s="15"/>
      <c r="O84" s="16"/>
      <c r="P84" s="16"/>
      <c r="Q84" s="16"/>
      <c r="R84" s="15"/>
    </row>
    <row r="85" spans="1:22" ht="16">
      <c r="A85" s="10" t="s">
        <v>77</v>
      </c>
      <c r="B85" s="11" t="s">
        <v>14</v>
      </c>
      <c r="C85" s="21"/>
      <c r="D85" s="11" t="s">
        <v>19</v>
      </c>
      <c r="E85" s="4">
        <f>VLOOKUP(D85,Historical!$C$122:$D$141,2,0)</f>
        <v>16</v>
      </c>
      <c r="F85" s="4">
        <f>VLOOKUP(B85,Historical!$C$122:$D$141,2,0)</f>
        <v>15</v>
      </c>
      <c r="K85" s="16"/>
      <c r="L85" s="15"/>
      <c r="M85" s="15"/>
      <c r="N85" s="15"/>
      <c r="O85" s="16"/>
      <c r="P85" s="16"/>
      <c r="Q85" s="16"/>
      <c r="R85" s="15"/>
    </row>
    <row r="86" spans="1:22" ht="16">
      <c r="A86" s="8" t="s">
        <v>77</v>
      </c>
      <c r="B86" s="9" t="s">
        <v>17</v>
      </c>
      <c r="C86" s="22"/>
      <c r="D86" s="9" t="s">
        <v>16</v>
      </c>
      <c r="E86" s="4">
        <f>VLOOKUP(D86,Historical!$C$122:$D$141,2,0)</f>
        <v>4</v>
      </c>
      <c r="F86" s="4">
        <f>VLOOKUP(B86,Historical!$C$122:$D$141,2,0)</f>
        <v>1</v>
      </c>
      <c r="K86" s="16"/>
      <c r="L86" s="15"/>
      <c r="M86" s="20"/>
      <c r="N86" s="15"/>
      <c r="O86" s="16"/>
      <c r="P86" s="16"/>
      <c r="Q86" s="16"/>
      <c r="R86" s="15"/>
    </row>
    <row r="87" spans="1:22" ht="16">
      <c r="A87" s="10" t="s">
        <v>77</v>
      </c>
      <c r="B87" s="11" t="s">
        <v>15</v>
      </c>
      <c r="C87" s="21"/>
      <c r="D87" s="11" t="s">
        <v>23</v>
      </c>
      <c r="E87" s="4">
        <f>VLOOKUP(D87,Historical!$C$122:$D$141,2,0)</f>
        <v>5</v>
      </c>
      <c r="F87" s="4">
        <f>VLOOKUP(B87,Historical!$C$122:$D$141,2,0)</f>
        <v>3</v>
      </c>
      <c r="K87" s="16"/>
      <c r="L87" s="15"/>
      <c r="M87" s="20"/>
      <c r="N87" s="15"/>
      <c r="O87" s="16"/>
      <c r="P87" s="16"/>
      <c r="Q87" s="16"/>
      <c r="R87" s="17"/>
    </row>
    <row r="88" spans="1:22" ht="24" customHeight="1">
      <c r="A88" s="8" t="s">
        <v>77</v>
      </c>
      <c r="B88" s="9" t="s">
        <v>18</v>
      </c>
      <c r="C88" s="9"/>
      <c r="D88" s="9" t="s">
        <v>25</v>
      </c>
      <c r="E88" s="4">
        <f>VLOOKUP(D88,Historical!$C$122:$D$141,2,0)</f>
        <v>11</v>
      </c>
      <c r="F88" s="4">
        <f>VLOOKUP(B88,Historical!$C$122:$D$141,2,0)</f>
        <v>18</v>
      </c>
      <c r="K88" s="16"/>
      <c r="L88" s="15"/>
      <c r="M88" s="20"/>
      <c r="N88" s="15"/>
      <c r="O88" s="16"/>
      <c r="P88" s="16"/>
      <c r="Q88" s="16"/>
      <c r="R88" s="17"/>
    </row>
    <row r="89" spans="1:22" ht="16">
      <c r="A89" s="10" t="s">
        <v>77</v>
      </c>
      <c r="B89" s="11" t="s">
        <v>22</v>
      </c>
      <c r="C89" s="21"/>
      <c r="D89" s="11" t="s">
        <v>41</v>
      </c>
      <c r="E89" s="4">
        <f>VLOOKUP(D89,Historical!$C$122:$D$141,2,0)</f>
        <v>17</v>
      </c>
      <c r="F89" s="4">
        <f>VLOOKUP(B89,Historical!$C$122:$D$141,2,0)</f>
        <v>14</v>
      </c>
      <c r="K89" s="16"/>
      <c r="L89" s="15"/>
      <c r="M89" s="15"/>
      <c r="N89" s="15"/>
      <c r="O89" s="16"/>
      <c r="P89" s="16"/>
      <c r="Q89" s="16"/>
      <c r="R89" s="17"/>
    </row>
    <row r="90" spans="1:22" ht="16">
      <c r="A90" s="8" t="s">
        <v>77</v>
      </c>
      <c r="B90" s="9" t="s">
        <v>27</v>
      </c>
      <c r="C90" s="22"/>
      <c r="D90" s="9" t="s">
        <v>33</v>
      </c>
      <c r="E90" s="4">
        <f>VLOOKUP(D90,Historical!$C$122:$D$141,2,0)</f>
        <v>8</v>
      </c>
      <c r="F90" s="4">
        <f>VLOOKUP(B90,Historical!$C$122:$D$141,2,0)</f>
        <v>19</v>
      </c>
      <c r="K90" s="16"/>
      <c r="L90" s="15"/>
      <c r="M90" s="20"/>
      <c r="N90" s="15"/>
      <c r="O90" s="16"/>
      <c r="P90" s="16"/>
      <c r="Q90" s="16"/>
      <c r="R90" s="15"/>
    </row>
    <row r="91" spans="1:22" ht="16">
      <c r="A91" s="10" t="s">
        <v>77</v>
      </c>
      <c r="B91" s="11" t="s">
        <v>29</v>
      </c>
      <c r="C91" s="21"/>
      <c r="D91" s="11" t="s">
        <v>36</v>
      </c>
      <c r="E91" s="4">
        <f>VLOOKUP(D91,Historical!$C$122:$D$141,2,0)</f>
        <v>20</v>
      </c>
      <c r="F91" s="4">
        <f>VLOOKUP(B91,Historical!$C$122:$D$141,2,0)</f>
        <v>12</v>
      </c>
      <c r="K91" s="16"/>
      <c r="L91" s="15"/>
      <c r="M91" s="20"/>
      <c r="N91" s="15"/>
      <c r="O91" s="16"/>
      <c r="P91" s="16"/>
      <c r="Q91" s="16"/>
      <c r="R91" s="17"/>
    </row>
    <row r="92" spans="1:22" ht="16">
      <c r="A92" s="12"/>
      <c r="B92" s="12"/>
      <c r="C92" s="12"/>
      <c r="D92" s="12"/>
      <c r="K92" s="16"/>
      <c r="L92" s="15"/>
      <c r="M92" s="20"/>
      <c r="N92" s="15"/>
      <c r="O92"/>
      <c r="P92"/>
      <c r="Q92"/>
      <c r="R92"/>
    </row>
    <row r="93" spans="1:22">
      <c r="A93" s="13"/>
      <c r="B93" s="13"/>
      <c r="C93" s="13"/>
      <c r="D93" s="13"/>
    </row>
    <row r="94" spans="1:22">
      <c r="A94" s="13"/>
      <c r="B94" s="13"/>
      <c r="C94" s="13"/>
      <c r="D94" s="13"/>
    </row>
    <row r="128" spans="5:5">
      <c r="E128" s="14"/>
    </row>
  </sheetData>
  <mergeCells count="2">
    <mergeCell ref="A6:D6"/>
    <mergeCell ref="A7:D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BC0EA-2780-D04F-AC33-8DAE1095847B}">
  <sheetPr codeName="Sheet10"/>
  <dimension ref="A6:AG128"/>
  <sheetViews>
    <sheetView topLeftCell="A4" zoomScale="173" zoomScaleNormal="173" workbookViewId="0">
      <selection activeCell="H10" sqref="H10:Q29"/>
    </sheetView>
  </sheetViews>
  <sheetFormatPr baseColWidth="10" defaultColWidth="7.5" defaultRowHeight="12"/>
  <cols>
    <col min="1" max="1" width="8.33203125" style="4" bestFit="1" customWidth="1"/>
    <col min="2" max="2" width="10.33203125" style="4" bestFit="1" customWidth="1"/>
    <col min="3" max="3" width="2.6640625" style="4" customWidth="1"/>
    <col min="4" max="4" width="11.33203125" style="4" customWidth="1"/>
    <col min="5" max="6" width="5.33203125" style="4" bestFit="1" customWidth="1"/>
    <col min="7" max="7" width="7.5" style="4"/>
    <col min="8" max="8" width="13.33203125" style="4" bestFit="1" customWidth="1"/>
    <col min="9" max="9" width="10.33203125" style="4" bestFit="1" customWidth="1"/>
    <col min="10" max="11" width="7.5" style="4"/>
    <col min="12" max="12" width="9" style="4" bestFit="1" customWidth="1"/>
    <col min="13" max="13" width="8.5" style="4" bestFit="1" customWidth="1"/>
    <col min="14" max="16" width="7.5" style="4"/>
    <col min="17" max="17" width="9.83203125" style="4" bestFit="1" customWidth="1"/>
    <col min="18" max="16384" width="7.5" style="4"/>
  </cols>
  <sheetData>
    <row r="6" spans="1:33">
      <c r="A6" s="3" t="s">
        <v>93</v>
      </c>
      <c r="B6" s="3"/>
      <c r="C6" s="3"/>
      <c r="D6" s="3"/>
      <c r="E6" s="4">
        <v>2010</v>
      </c>
    </row>
    <row r="7" spans="1:33">
      <c r="A7" s="5" t="s">
        <v>51</v>
      </c>
      <c r="B7" s="5"/>
      <c r="C7" s="5"/>
      <c r="D7" s="5"/>
    </row>
    <row r="8" spans="1:33">
      <c r="A8" s="6"/>
      <c r="B8" s="6"/>
      <c r="C8" s="6"/>
      <c r="D8" s="6"/>
    </row>
    <row r="9" spans="1:33">
      <c r="A9" s="7" t="s">
        <v>52</v>
      </c>
      <c r="B9" s="7"/>
      <c r="C9" s="7"/>
      <c r="D9" s="7"/>
      <c r="E9" s="4" t="s">
        <v>53</v>
      </c>
      <c r="F9" s="4" t="s">
        <v>54</v>
      </c>
      <c r="H9" s="4" t="s">
        <v>97</v>
      </c>
      <c r="J9" s="4" t="s">
        <v>55</v>
      </c>
      <c r="K9" s="4" t="s">
        <v>56</v>
      </c>
      <c r="L9" s="4" t="s">
        <v>57</v>
      </c>
      <c r="M9" s="4" t="s">
        <v>58</v>
      </c>
      <c r="N9" s="4" t="s">
        <v>59</v>
      </c>
      <c r="O9" s="4" t="s">
        <v>60</v>
      </c>
      <c r="P9" s="4" t="s">
        <v>61</v>
      </c>
      <c r="Q9" s="4" t="s">
        <v>62</v>
      </c>
    </row>
    <row r="10" spans="1:33" ht="16">
      <c r="A10" s="8" t="s">
        <v>63</v>
      </c>
      <c r="B10" s="9" t="s">
        <v>16</v>
      </c>
      <c r="C10" s="22"/>
      <c r="D10" s="9" t="s">
        <v>11</v>
      </c>
      <c r="E10" s="4">
        <f>VLOOKUP(D10,Historical!$C$162:$D$181,2,0)</f>
        <v>3</v>
      </c>
      <c r="F10" s="4">
        <f>VLOOKUP(B10,Historical!$C$162:$D$181,2,0)</f>
        <v>13</v>
      </c>
      <c r="H10" s="4" t="str">
        <f>I10&amp;$E$6</f>
        <v>Flamengo2010</v>
      </c>
      <c r="I10" s="9" t="s">
        <v>16</v>
      </c>
      <c r="J10" s="4">
        <f>COUNTIFS($B$10:$B$91,I10,$E$10:$E$91,"&lt;=6")</f>
        <v>2</v>
      </c>
      <c r="K10" s="4">
        <f>COUNTIFS($D$10:$D$91,I10,$F$10:$F$91,"&lt;=6")</f>
        <v>1</v>
      </c>
      <c r="L10" s="4">
        <f>COUNTIFS($B$10:$B$91,I10,$E$10:$E$91,"&lt;=14",$E$10:$E$91,"&gt;=7")</f>
        <v>1</v>
      </c>
      <c r="M10" s="4">
        <f>COUNTIFS($D$10:$D$91,I10,$F$10:$F$91,"&lt;=14",$F$10:$F$91,"&gt;=7")</f>
        <v>1</v>
      </c>
      <c r="N10" s="4">
        <f>COUNTIFS($B$10:$B$91,I10,$E$10:$E$91,"&gt;=15")</f>
        <v>1</v>
      </c>
      <c r="O10" s="4">
        <f>COUNTIFS($D$10:$D$91,I10,$F$10:$F$91,"&gt;=15")</f>
        <v>1</v>
      </c>
      <c r="P10" s="4">
        <f>SUM(J10:O10)</f>
        <v>7</v>
      </c>
      <c r="Q10" s="4" t="str">
        <f>IF(P10&lt;&gt;7,"ERRO","OK")</f>
        <v>OK</v>
      </c>
      <c r="T10"/>
      <c r="U10"/>
      <c r="V10"/>
      <c r="W10"/>
      <c r="X10"/>
      <c r="Y10"/>
      <c r="Z10"/>
      <c r="AA10"/>
    </row>
    <row r="11" spans="1:33" ht="16">
      <c r="A11" s="10" t="s">
        <v>63</v>
      </c>
      <c r="B11" s="11" t="s">
        <v>20</v>
      </c>
      <c r="C11" s="21"/>
      <c r="D11" s="11" t="s">
        <v>18</v>
      </c>
      <c r="E11" s="4">
        <f>VLOOKUP(D11,Historical!$C$162:$D$181,2,0)</f>
        <v>7</v>
      </c>
      <c r="F11" s="4">
        <f>VLOOKUP(B11,Historical!$C$162:$D$181,2,0)</f>
        <v>9</v>
      </c>
      <c r="H11" s="4" t="str">
        <f t="shared" ref="H11:H29" si="0">I11&amp;$E$6</f>
        <v>São Paulo2010</v>
      </c>
      <c r="I11" s="11" t="s">
        <v>20</v>
      </c>
      <c r="J11" s="4">
        <f t="shared" ref="J11:J29" si="1">COUNTIFS($B$10:$B$91,I11,$E$10:$E$91,"&lt;=6")</f>
        <v>2</v>
      </c>
      <c r="K11" s="4">
        <f t="shared" ref="K11:K29" si="2">COUNTIFS($D$10:$D$91,I11,$F$10:$F$91,"&lt;=6")</f>
        <v>1</v>
      </c>
      <c r="L11" s="4">
        <f t="shared" ref="L11:L29" si="3">COUNTIFS($B$10:$B$91,I11,$E$10:$E$91,"&lt;=14",$E$10:$E$91,"&gt;=7")</f>
        <v>1</v>
      </c>
      <c r="M11" s="4">
        <f t="shared" ref="M11:M29" si="4">COUNTIFS($D$10:$D$91,I11,$F$10:$F$91,"&lt;=14",$F$10:$F$91,"&gt;=7")</f>
        <v>2</v>
      </c>
      <c r="N11" s="4">
        <f t="shared" ref="N11:N29" si="5">COUNTIFS($B$10:$B$91,I11,$E$10:$E$91,"&gt;=15")</f>
        <v>1</v>
      </c>
      <c r="O11" s="4">
        <f t="shared" ref="O11:O29" si="6">COUNTIFS($D$10:$D$91,I11,$F$10:$F$91,"&gt;=15")</f>
        <v>0</v>
      </c>
      <c r="P11" s="4">
        <f t="shared" ref="P11:P29" si="7">SUM(J11:O11)</f>
        <v>7</v>
      </c>
      <c r="Q11" s="4" t="str">
        <f t="shared" ref="Q11:Q29" si="8">IF(P11&lt;&gt;7,"ERRO","OK")</f>
        <v>OK</v>
      </c>
      <c r="T11" s="18"/>
      <c r="U11" s="15"/>
      <c r="V11" s="20"/>
      <c r="W11" s="15"/>
      <c r="X11" s="16"/>
      <c r="Y11" s="16"/>
      <c r="Z11" s="16"/>
      <c r="AA11" s="17"/>
    </row>
    <row r="12" spans="1:33" ht="16">
      <c r="A12" s="8" t="s">
        <v>63</v>
      </c>
      <c r="B12" s="9" t="s">
        <v>23</v>
      </c>
      <c r="C12" s="9"/>
      <c r="D12" s="9" t="s">
        <v>13</v>
      </c>
      <c r="E12" s="4">
        <f>VLOOKUP(D12,Historical!$C$162:$D$181,2,0)</f>
        <v>8</v>
      </c>
      <c r="F12" s="4">
        <f>VLOOKUP(B12,Historical!$C$162:$D$181,2,0)</f>
        <v>1</v>
      </c>
      <c r="H12" s="4" t="str">
        <f t="shared" si="0"/>
        <v>Fluminense2010</v>
      </c>
      <c r="I12" s="9" t="s">
        <v>23</v>
      </c>
      <c r="J12" s="4">
        <f t="shared" si="1"/>
        <v>0</v>
      </c>
      <c r="K12" s="4">
        <f t="shared" si="2"/>
        <v>1</v>
      </c>
      <c r="L12" s="4">
        <f t="shared" si="3"/>
        <v>2</v>
      </c>
      <c r="M12" s="4">
        <f t="shared" si="4"/>
        <v>2</v>
      </c>
      <c r="N12" s="4">
        <f t="shared" si="5"/>
        <v>2</v>
      </c>
      <c r="O12" s="4">
        <f t="shared" si="6"/>
        <v>0</v>
      </c>
      <c r="P12" s="4">
        <f t="shared" si="7"/>
        <v>7</v>
      </c>
      <c r="Q12" s="4" t="str">
        <f t="shared" si="8"/>
        <v>OK</v>
      </c>
      <c r="T12" s="18"/>
      <c r="U12" s="15"/>
      <c r="V12" s="20"/>
      <c r="W12" s="15"/>
      <c r="X12" s="16"/>
      <c r="Y12" s="16"/>
      <c r="Z12" s="16"/>
      <c r="AA12" s="15"/>
    </row>
    <row r="13" spans="1:33" ht="16">
      <c r="A13" s="10" t="s">
        <v>63</v>
      </c>
      <c r="B13" s="11" t="s">
        <v>29</v>
      </c>
      <c r="C13" s="21"/>
      <c r="D13" s="11" t="s">
        <v>41</v>
      </c>
      <c r="E13" s="4">
        <f>VLOOKUP(D13,Historical!$C$162:$D$181,2,0)</f>
        <v>11</v>
      </c>
      <c r="F13" s="4">
        <f>VLOOKUP(B13,Historical!$C$162:$D$181,2,0)</f>
        <v>14</v>
      </c>
      <c r="H13" s="4" t="str">
        <f t="shared" si="0"/>
        <v>Atletico-GO2010</v>
      </c>
      <c r="I13" s="11" t="s">
        <v>29</v>
      </c>
      <c r="J13" s="4">
        <f t="shared" si="1"/>
        <v>1</v>
      </c>
      <c r="K13" s="4">
        <f t="shared" si="2"/>
        <v>1</v>
      </c>
      <c r="L13" s="4">
        <f t="shared" si="3"/>
        <v>3</v>
      </c>
      <c r="M13" s="4">
        <f t="shared" si="4"/>
        <v>0</v>
      </c>
      <c r="N13" s="4">
        <f t="shared" si="5"/>
        <v>0</v>
      </c>
      <c r="O13" s="4">
        <f t="shared" si="6"/>
        <v>2</v>
      </c>
      <c r="P13" s="4">
        <f t="shared" si="7"/>
        <v>7</v>
      </c>
      <c r="Q13" s="4" t="str">
        <f t="shared" si="8"/>
        <v>OK</v>
      </c>
      <c r="T13" s="16"/>
      <c r="U13" s="15"/>
      <c r="V13" s="15"/>
      <c r="W13" s="15"/>
      <c r="X13" s="16"/>
      <c r="Y13" s="16"/>
      <c r="Z13" s="16"/>
      <c r="AA13" s="17"/>
    </row>
    <row r="14" spans="1:33" ht="16">
      <c r="A14" s="8" t="s">
        <v>63</v>
      </c>
      <c r="B14" s="9" t="s">
        <v>28</v>
      </c>
      <c r="C14" s="22"/>
      <c r="D14" s="9" t="s">
        <v>17</v>
      </c>
      <c r="E14" s="4">
        <f>VLOOKUP(D14,Historical!$C$162:$D$181,2,0)</f>
        <v>12</v>
      </c>
      <c r="F14" s="4">
        <f>VLOOKUP(B14,Historical!$C$162:$D$181,2,0)</f>
        <v>17</v>
      </c>
      <c r="H14" s="4" t="str">
        <f t="shared" si="0"/>
        <v>Vitoria2010</v>
      </c>
      <c r="I14" s="9" t="s">
        <v>28</v>
      </c>
      <c r="J14" s="4">
        <f t="shared" si="1"/>
        <v>2</v>
      </c>
      <c r="K14" s="4">
        <f t="shared" si="2"/>
        <v>2</v>
      </c>
      <c r="L14" s="4">
        <f t="shared" si="3"/>
        <v>2</v>
      </c>
      <c r="M14" s="4">
        <f t="shared" si="4"/>
        <v>0</v>
      </c>
      <c r="N14" s="4">
        <f t="shared" si="5"/>
        <v>0</v>
      </c>
      <c r="O14" s="4">
        <f t="shared" si="6"/>
        <v>1</v>
      </c>
      <c r="P14" s="4">
        <f t="shared" si="7"/>
        <v>7</v>
      </c>
      <c r="Q14" s="4" t="str">
        <f t="shared" si="8"/>
        <v>OK</v>
      </c>
      <c r="T14" s="16"/>
      <c r="U14" s="15"/>
      <c r="V14" s="20"/>
      <c r="W14" s="15"/>
      <c r="X14" s="16"/>
      <c r="Y14" s="16"/>
      <c r="Z14" s="16"/>
      <c r="AA14" s="15"/>
    </row>
    <row r="15" spans="1:33" ht="16">
      <c r="A15" s="10" t="s">
        <v>63</v>
      </c>
      <c r="B15" s="11" t="s">
        <v>30</v>
      </c>
      <c r="C15" s="21"/>
      <c r="D15" s="11" t="s">
        <v>12</v>
      </c>
      <c r="E15" s="4">
        <f>VLOOKUP(D15,Historical!$C$162:$D$181,2,0)</f>
        <v>4</v>
      </c>
      <c r="F15" s="4">
        <f>VLOOKUP(B15,Historical!$C$162:$D$181,2,0)</f>
        <v>5</v>
      </c>
      <c r="H15" s="4" t="str">
        <f t="shared" si="0"/>
        <v>Internacional2010</v>
      </c>
      <c r="I15" s="11" t="s">
        <v>30</v>
      </c>
      <c r="J15" s="4">
        <f t="shared" si="1"/>
        <v>2</v>
      </c>
      <c r="K15" s="4">
        <f t="shared" si="2"/>
        <v>1</v>
      </c>
      <c r="L15" s="4">
        <f t="shared" si="3"/>
        <v>0</v>
      </c>
      <c r="M15" s="4">
        <f t="shared" si="4"/>
        <v>1</v>
      </c>
      <c r="N15" s="4">
        <f t="shared" si="5"/>
        <v>2</v>
      </c>
      <c r="O15" s="4">
        <f t="shared" si="6"/>
        <v>1</v>
      </c>
      <c r="P15" s="4">
        <f t="shared" si="7"/>
        <v>7</v>
      </c>
      <c r="Q15" s="4" t="str">
        <f t="shared" si="8"/>
        <v>OK</v>
      </c>
      <c r="T15" s="18"/>
      <c r="U15" s="15"/>
      <c r="V15" s="20"/>
      <c r="W15" s="15"/>
      <c r="X15" s="16"/>
      <c r="Y15" s="16"/>
      <c r="Z15" s="16"/>
      <c r="AA15" s="15"/>
    </row>
    <row r="16" spans="1:33" ht="16">
      <c r="A16" s="8" t="s">
        <v>63</v>
      </c>
      <c r="B16" s="9" t="s">
        <v>45</v>
      </c>
      <c r="C16" s="9"/>
      <c r="D16" s="9" t="s">
        <v>14</v>
      </c>
      <c r="E16" s="4">
        <f>VLOOKUP(D16,Historical!$C$162:$D$181,2,0)</f>
        <v>2</v>
      </c>
      <c r="F16" s="4">
        <f>VLOOKUP(B16,Historical!$C$162:$D$181,2,0)</f>
        <v>20</v>
      </c>
      <c r="H16" s="4" t="str">
        <f t="shared" si="0"/>
        <v>Prudente2010</v>
      </c>
      <c r="I16" s="9" t="s">
        <v>45</v>
      </c>
      <c r="J16" s="4">
        <f t="shared" si="1"/>
        <v>2</v>
      </c>
      <c r="K16" s="4">
        <f t="shared" si="2"/>
        <v>1</v>
      </c>
      <c r="L16" s="4">
        <f t="shared" si="3"/>
        <v>1</v>
      </c>
      <c r="M16" s="4">
        <f t="shared" si="4"/>
        <v>2</v>
      </c>
      <c r="N16" s="4">
        <f t="shared" si="5"/>
        <v>1</v>
      </c>
      <c r="O16" s="4">
        <f t="shared" si="6"/>
        <v>0</v>
      </c>
      <c r="P16" s="4">
        <f t="shared" si="7"/>
        <v>7</v>
      </c>
      <c r="Q16" s="4" t="str">
        <f t="shared" si="8"/>
        <v>OK</v>
      </c>
      <c r="T16" s="16"/>
      <c r="U16" s="15"/>
      <c r="V16" s="20"/>
      <c r="W16" s="15"/>
      <c r="X16" s="16"/>
      <c r="Y16" s="16"/>
      <c r="Z16" s="16"/>
      <c r="AA16" s="15"/>
      <c r="AB16"/>
      <c r="AC16"/>
      <c r="AD16"/>
      <c r="AE16"/>
      <c r="AF16"/>
      <c r="AG16"/>
    </row>
    <row r="17" spans="1:33" ht="16">
      <c r="A17" s="10" t="s">
        <v>63</v>
      </c>
      <c r="B17" s="11" t="s">
        <v>19</v>
      </c>
      <c r="C17" s="11"/>
      <c r="D17" s="11" t="s">
        <v>15</v>
      </c>
      <c r="E17" s="4">
        <f>VLOOKUP(D17,Historical!$C$162:$D$181,2,0)</f>
        <v>6</v>
      </c>
      <c r="F17" s="4">
        <f>VLOOKUP(B17,Historical!$C$162:$D$181,2,0)</f>
        <v>16</v>
      </c>
      <c r="H17" s="4" t="str">
        <f t="shared" si="0"/>
        <v>Atletico-MG2010</v>
      </c>
      <c r="I17" s="11" t="s">
        <v>19</v>
      </c>
      <c r="J17" s="4">
        <f t="shared" si="1"/>
        <v>2</v>
      </c>
      <c r="K17" s="4">
        <f t="shared" si="2"/>
        <v>0</v>
      </c>
      <c r="L17" s="4">
        <f t="shared" si="3"/>
        <v>1</v>
      </c>
      <c r="M17" s="4">
        <f t="shared" si="4"/>
        <v>2</v>
      </c>
      <c r="N17" s="4">
        <f t="shared" si="5"/>
        <v>1</v>
      </c>
      <c r="O17" s="4">
        <f t="shared" si="6"/>
        <v>1</v>
      </c>
      <c r="P17" s="4">
        <f t="shared" si="7"/>
        <v>7</v>
      </c>
      <c r="Q17" s="4" t="str">
        <f t="shared" si="8"/>
        <v>OK</v>
      </c>
      <c r="T17" s="16"/>
      <c r="U17" s="15"/>
      <c r="V17" s="15"/>
      <c r="W17" s="15"/>
      <c r="X17" s="16"/>
      <c r="Y17" s="16"/>
      <c r="Z17" s="16"/>
      <c r="AA17" s="15"/>
      <c r="AB17" s="15"/>
      <c r="AC17" s="15"/>
      <c r="AD17" s="16"/>
      <c r="AE17" s="16"/>
      <c r="AF17" s="16"/>
      <c r="AG17" s="17"/>
    </row>
    <row r="18" spans="1:33" ht="16">
      <c r="A18" s="8" t="s">
        <v>63</v>
      </c>
      <c r="B18" s="9" t="s">
        <v>27</v>
      </c>
      <c r="C18" s="9"/>
      <c r="D18" s="9" t="s">
        <v>44</v>
      </c>
      <c r="E18" s="4">
        <f>VLOOKUP(D18,Historical!$C$162:$D$181,2,0)</f>
        <v>15</v>
      </c>
      <c r="F18" s="4">
        <f>VLOOKUP(B18,Historical!$C$162:$D$181,2,0)</f>
        <v>19</v>
      </c>
      <c r="H18" s="4" t="str">
        <f t="shared" si="0"/>
        <v>Avai2010</v>
      </c>
      <c r="I18" s="9" t="s">
        <v>27</v>
      </c>
      <c r="J18" s="4">
        <f t="shared" si="1"/>
        <v>2</v>
      </c>
      <c r="K18" s="4">
        <f t="shared" si="2"/>
        <v>2</v>
      </c>
      <c r="L18" s="4">
        <f t="shared" si="3"/>
        <v>1</v>
      </c>
      <c r="M18" s="4">
        <f t="shared" si="4"/>
        <v>1</v>
      </c>
      <c r="N18" s="4">
        <f t="shared" si="5"/>
        <v>1</v>
      </c>
      <c r="O18" s="4">
        <f t="shared" si="6"/>
        <v>0</v>
      </c>
      <c r="P18" s="4">
        <f t="shared" si="7"/>
        <v>7</v>
      </c>
      <c r="Q18" s="4" t="str">
        <f t="shared" si="8"/>
        <v>OK</v>
      </c>
      <c r="T18" s="16"/>
      <c r="U18" s="15"/>
      <c r="V18" s="15"/>
      <c r="W18" s="15"/>
      <c r="X18" s="16"/>
      <c r="Y18" s="16"/>
      <c r="Z18" s="16"/>
      <c r="AA18" s="15"/>
      <c r="AB18" s="20"/>
      <c r="AC18" s="15"/>
      <c r="AD18" s="16"/>
      <c r="AE18" s="16"/>
      <c r="AF18" s="16"/>
      <c r="AG18" s="15"/>
    </row>
    <row r="19" spans="1:33" ht="16">
      <c r="A19" s="10" t="s">
        <v>63</v>
      </c>
      <c r="B19" s="11" t="s">
        <v>34</v>
      </c>
      <c r="C19" s="21"/>
      <c r="D19" s="11" t="s">
        <v>37</v>
      </c>
      <c r="E19" s="4">
        <f>VLOOKUP(D19,Historical!$C$162:$D$181,2,0)</f>
        <v>18</v>
      </c>
      <c r="F19" s="4">
        <f>VLOOKUP(B19,Historical!$C$162:$D$181,2,0)</f>
        <v>10</v>
      </c>
      <c r="H19" s="4" t="str">
        <f t="shared" si="0"/>
        <v>Palmeiras2010</v>
      </c>
      <c r="I19" s="11" t="s">
        <v>34</v>
      </c>
      <c r="J19" s="4">
        <f t="shared" si="1"/>
        <v>1</v>
      </c>
      <c r="K19" s="4">
        <f t="shared" si="2"/>
        <v>1</v>
      </c>
      <c r="L19" s="4">
        <f t="shared" si="3"/>
        <v>0</v>
      </c>
      <c r="M19" s="4">
        <f t="shared" si="4"/>
        <v>2</v>
      </c>
      <c r="N19" s="4">
        <f t="shared" si="5"/>
        <v>3</v>
      </c>
      <c r="O19" s="4">
        <f t="shared" si="6"/>
        <v>0</v>
      </c>
      <c r="P19" s="4">
        <f t="shared" si="7"/>
        <v>7</v>
      </c>
      <c r="Q19" s="4" t="str">
        <f t="shared" si="8"/>
        <v>OK</v>
      </c>
      <c r="T19" s="16"/>
      <c r="U19" s="15"/>
      <c r="V19" s="15"/>
      <c r="W19" s="15"/>
      <c r="X19" s="16"/>
      <c r="Y19" s="16"/>
      <c r="Z19" s="16"/>
      <c r="AA19" s="17"/>
      <c r="AB19" s="20"/>
      <c r="AC19" s="15"/>
      <c r="AD19" s="16"/>
      <c r="AE19" s="16"/>
      <c r="AF19" s="16"/>
      <c r="AG19" s="15"/>
    </row>
    <row r="20" spans="1:33" ht="16">
      <c r="A20" s="6"/>
      <c r="B20" s="6"/>
      <c r="C20" s="6"/>
      <c r="D20" s="6"/>
      <c r="H20" s="4" t="str">
        <f t="shared" si="0"/>
        <v>Corinthians2010</v>
      </c>
      <c r="I20" s="9" t="s">
        <v>11</v>
      </c>
      <c r="J20" s="4">
        <f t="shared" si="1"/>
        <v>1</v>
      </c>
      <c r="K20" s="4">
        <f t="shared" si="2"/>
        <v>0</v>
      </c>
      <c r="L20" s="4">
        <f t="shared" si="3"/>
        <v>1</v>
      </c>
      <c r="M20" s="4">
        <f t="shared" si="4"/>
        <v>2</v>
      </c>
      <c r="N20" s="4">
        <f t="shared" si="5"/>
        <v>1</v>
      </c>
      <c r="O20" s="4">
        <f t="shared" si="6"/>
        <v>2</v>
      </c>
      <c r="P20" s="4">
        <f t="shared" si="7"/>
        <v>7</v>
      </c>
      <c r="Q20" s="4" t="str">
        <f t="shared" si="8"/>
        <v>OK</v>
      </c>
      <c r="T20" s="16"/>
      <c r="U20" s="15"/>
      <c r="V20" s="20"/>
      <c r="W20" s="15"/>
      <c r="X20" s="16"/>
      <c r="Y20"/>
      <c r="Z20"/>
      <c r="AA20"/>
      <c r="AB20" s="15"/>
      <c r="AC20" s="15"/>
      <c r="AD20" s="16"/>
      <c r="AE20" s="16"/>
      <c r="AF20" s="16"/>
      <c r="AG20" s="17"/>
    </row>
    <row r="21" spans="1:33" ht="16">
      <c r="A21" s="7" t="s">
        <v>66</v>
      </c>
      <c r="B21" s="7"/>
      <c r="C21" s="7"/>
      <c r="D21" s="7"/>
      <c r="H21" s="4" t="str">
        <f t="shared" si="0"/>
        <v>Atletico-PR2010</v>
      </c>
      <c r="I21" s="11" t="s">
        <v>18</v>
      </c>
      <c r="J21" s="4">
        <f t="shared" si="1"/>
        <v>0</v>
      </c>
      <c r="K21" s="4">
        <f t="shared" si="2"/>
        <v>0</v>
      </c>
      <c r="L21" s="4">
        <f t="shared" si="3"/>
        <v>1</v>
      </c>
      <c r="M21" s="4">
        <f t="shared" si="4"/>
        <v>4</v>
      </c>
      <c r="N21" s="4">
        <f t="shared" si="5"/>
        <v>2</v>
      </c>
      <c r="O21" s="4">
        <f t="shared" si="6"/>
        <v>0</v>
      </c>
      <c r="P21" s="4">
        <f t="shared" si="7"/>
        <v>7</v>
      </c>
      <c r="Q21" s="4" t="str">
        <f t="shared" si="8"/>
        <v>OK</v>
      </c>
      <c r="Y21" s="16"/>
      <c r="Z21" s="18"/>
      <c r="AA21" s="15"/>
      <c r="AB21" s="15"/>
      <c r="AC21" s="15"/>
      <c r="AD21" s="16"/>
      <c r="AE21" s="16"/>
      <c r="AF21" s="16"/>
      <c r="AG21" s="15"/>
    </row>
    <row r="22" spans="1:33" ht="16">
      <c r="A22" s="8" t="s">
        <v>67</v>
      </c>
      <c r="B22" s="9" t="s">
        <v>15</v>
      </c>
      <c r="C22" s="22"/>
      <c r="D22" s="9" t="s">
        <v>29</v>
      </c>
      <c r="E22" s="4">
        <f>VLOOKUP(D22,Historical!$C$162:$D$181,2,0)</f>
        <v>14</v>
      </c>
      <c r="F22" s="4">
        <f>VLOOKUP(B22,Historical!$C$162:$D$181,2,0)</f>
        <v>6</v>
      </c>
      <c r="H22" s="4" t="str">
        <f t="shared" si="0"/>
        <v>Gremio2010</v>
      </c>
      <c r="I22" s="9" t="s">
        <v>13</v>
      </c>
      <c r="J22" s="4">
        <f t="shared" si="1"/>
        <v>1</v>
      </c>
      <c r="K22" s="4">
        <f t="shared" si="2"/>
        <v>2</v>
      </c>
      <c r="L22" s="4">
        <f t="shared" si="3"/>
        <v>2</v>
      </c>
      <c r="M22" s="4">
        <f t="shared" si="4"/>
        <v>0</v>
      </c>
      <c r="N22" s="4">
        <f t="shared" si="5"/>
        <v>0</v>
      </c>
      <c r="O22" s="4">
        <f t="shared" si="6"/>
        <v>2</v>
      </c>
      <c r="P22" s="4">
        <f t="shared" si="7"/>
        <v>7</v>
      </c>
      <c r="Q22" s="4" t="str">
        <f t="shared" si="8"/>
        <v>OK</v>
      </c>
      <c r="Y22" s="16"/>
      <c r="Z22" s="16"/>
      <c r="AA22" s="15"/>
      <c r="AB22" s="15"/>
      <c r="AC22" s="15"/>
      <c r="AD22" s="16"/>
      <c r="AE22" s="16"/>
      <c r="AF22" s="16"/>
      <c r="AG22" s="15"/>
    </row>
    <row r="23" spans="1:33" ht="16">
      <c r="A23" s="10" t="s">
        <v>67</v>
      </c>
      <c r="B23" s="11" t="s">
        <v>44</v>
      </c>
      <c r="C23" s="11"/>
      <c r="D23" s="11" t="s">
        <v>19</v>
      </c>
      <c r="E23" s="4">
        <f>VLOOKUP(D23,Historical!$C$162:$D$181,2,0)</f>
        <v>16</v>
      </c>
      <c r="F23" s="4">
        <f>VLOOKUP(B23,Historical!$C$162:$D$181,2,0)</f>
        <v>15</v>
      </c>
      <c r="H23" s="4" t="str">
        <f t="shared" si="0"/>
        <v>Ceara2010</v>
      </c>
      <c r="I23" s="11" t="s">
        <v>41</v>
      </c>
      <c r="J23" s="4">
        <f t="shared" si="1"/>
        <v>1</v>
      </c>
      <c r="K23" s="4">
        <f t="shared" si="2"/>
        <v>0</v>
      </c>
      <c r="L23" s="4">
        <f t="shared" si="3"/>
        <v>2</v>
      </c>
      <c r="M23" s="4">
        <f t="shared" si="4"/>
        <v>3</v>
      </c>
      <c r="N23" s="4">
        <f t="shared" si="5"/>
        <v>0</v>
      </c>
      <c r="O23" s="4">
        <f t="shared" si="6"/>
        <v>1</v>
      </c>
      <c r="P23" s="4">
        <f t="shared" si="7"/>
        <v>7</v>
      </c>
      <c r="Q23" s="4" t="str">
        <f t="shared" si="8"/>
        <v>OK</v>
      </c>
      <c r="T23"/>
      <c r="U23"/>
      <c r="V23"/>
      <c r="W23"/>
      <c r="X23"/>
      <c r="Y23"/>
      <c r="Z23"/>
      <c r="AA23"/>
      <c r="AB23" s="20"/>
      <c r="AC23" s="15"/>
      <c r="AD23" s="16"/>
      <c r="AE23" s="16"/>
      <c r="AF23" s="16"/>
      <c r="AG23" s="15"/>
    </row>
    <row r="24" spans="1:33" ht="16">
      <c r="A24" s="8" t="s">
        <v>67</v>
      </c>
      <c r="B24" s="9" t="s">
        <v>30</v>
      </c>
      <c r="C24" s="9"/>
      <c r="D24" s="9" t="s">
        <v>23</v>
      </c>
      <c r="E24" s="4">
        <f>VLOOKUP(D24,Historical!$C$162:$D$181,2,0)</f>
        <v>1</v>
      </c>
      <c r="F24" s="4">
        <f>VLOOKUP(B24,Historical!$C$162:$D$181,2,0)</f>
        <v>5</v>
      </c>
      <c r="H24" s="4" t="str">
        <f t="shared" si="0"/>
        <v>Vasco2010</v>
      </c>
      <c r="I24" s="9" t="s">
        <v>17</v>
      </c>
      <c r="J24" s="4">
        <f t="shared" si="1"/>
        <v>0</v>
      </c>
      <c r="K24" s="4">
        <f t="shared" si="2"/>
        <v>3</v>
      </c>
      <c r="L24" s="4">
        <f t="shared" si="3"/>
        <v>2</v>
      </c>
      <c r="M24" s="4">
        <f t="shared" si="4"/>
        <v>0</v>
      </c>
      <c r="N24" s="4">
        <f t="shared" si="5"/>
        <v>1</v>
      </c>
      <c r="O24" s="4">
        <f t="shared" si="6"/>
        <v>1</v>
      </c>
      <c r="P24" s="4">
        <f t="shared" si="7"/>
        <v>7</v>
      </c>
      <c r="Q24" s="4" t="str">
        <f t="shared" si="8"/>
        <v>OK</v>
      </c>
      <c r="T24" s="18"/>
      <c r="U24" s="15"/>
      <c r="V24" s="20"/>
      <c r="W24" s="15"/>
      <c r="X24" s="16"/>
      <c r="Y24" s="16"/>
      <c r="Z24" s="16"/>
      <c r="AA24" s="15"/>
      <c r="AB24" s="15"/>
      <c r="AC24" s="15"/>
      <c r="AD24" s="16"/>
      <c r="AE24" s="16"/>
      <c r="AF24" s="16"/>
      <c r="AG24" s="17"/>
    </row>
    <row r="25" spans="1:33" ht="16">
      <c r="A25" s="10" t="s">
        <v>67</v>
      </c>
      <c r="B25" s="11" t="s">
        <v>37</v>
      </c>
      <c r="C25" s="11"/>
      <c r="D25" s="11" t="s">
        <v>13</v>
      </c>
      <c r="E25" s="4">
        <f>VLOOKUP(D25,Historical!$C$162:$D$181,2,0)</f>
        <v>8</v>
      </c>
      <c r="F25" s="4">
        <f>VLOOKUP(B25,Historical!$C$162:$D$181,2,0)</f>
        <v>18</v>
      </c>
      <c r="H25" s="4" t="str">
        <f t="shared" si="0"/>
        <v>Santos2010</v>
      </c>
      <c r="I25" s="11" t="s">
        <v>12</v>
      </c>
      <c r="J25" s="4">
        <f t="shared" si="1"/>
        <v>0</v>
      </c>
      <c r="K25" s="4">
        <f t="shared" si="2"/>
        <v>1</v>
      </c>
      <c r="L25" s="4">
        <f t="shared" si="3"/>
        <v>2</v>
      </c>
      <c r="M25" s="4">
        <f t="shared" si="4"/>
        <v>0</v>
      </c>
      <c r="N25" s="4">
        <f t="shared" si="5"/>
        <v>1</v>
      </c>
      <c r="O25" s="4">
        <f t="shared" si="6"/>
        <v>3</v>
      </c>
      <c r="P25" s="4">
        <f t="shared" si="7"/>
        <v>7</v>
      </c>
      <c r="Q25" s="4" t="str">
        <f t="shared" si="8"/>
        <v>OK</v>
      </c>
      <c r="T25" s="16"/>
      <c r="U25" s="15"/>
      <c r="V25" s="15"/>
      <c r="W25" s="15"/>
      <c r="X25" s="16"/>
      <c r="Y25" s="16"/>
      <c r="Z25" s="16"/>
      <c r="AA25" s="17"/>
      <c r="AB25" s="15"/>
      <c r="AC25" s="15"/>
      <c r="AD25" s="16"/>
      <c r="AE25" s="16"/>
      <c r="AF25" s="16"/>
      <c r="AG25" s="17"/>
    </row>
    <row r="26" spans="1:33" ht="16">
      <c r="A26" s="8" t="s">
        <v>67</v>
      </c>
      <c r="B26" s="9" t="s">
        <v>12</v>
      </c>
      <c r="C26" s="22"/>
      <c r="D26" s="9" t="s">
        <v>28</v>
      </c>
      <c r="E26" s="4">
        <f>VLOOKUP(D26,Historical!$C$162:$D$181,2,0)</f>
        <v>17</v>
      </c>
      <c r="F26" s="4">
        <f>VLOOKUP(B26,Historical!$C$162:$D$181,2,0)</f>
        <v>4</v>
      </c>
      <c r="H26" s="4" t="str">
        <f t="shared" si="0"/>
        <v>Cruzeiro2010</v>
      </c>
      <c r="I26" s="9" t="s">
        <v>14</v>
      </c>
      <c r="J26" s="4">
        <f t="shared" si="1"/>
        <v>0</v>
      </c>
      <c r="K26" s="4">
        <f t="shared" si="2"/>
        <v>1</v>
      </c>
      <c r="L26" s="4">
        <f t="shared" si="3"/>
        <v>3</v>
      </c>
      <c r="M26" s="4">
        <f t="shared" si="4"/>
        <v>1</v>
      </c>
      <c r="N26" s="4">
        <f t="shared" si="5"/>
        <v>0</v>
      </c>
      <c r="O26" s="4">
        <f t="shared" si="6"/>
        <v>2</v>
      </c>
      <c r="P26" s="4">
        <f t="shared" si="7"/>
        <v>7</v>
      </c>
      <c r="Q26" s="4" t="str">
        <f t="shared" si="8"/>
        <v>OK</v>
      </c>
      <c r="T26" s="16"/>
      <c r="U26" s="15"/>
      <c r="V26" s="15"/>
      <c r="W26" s="15"/>
      <c r="X26" s="16"/>
      <c r="Y26" s="16"/>
      <c r="Z26" s="16"/>
      <c r="AA26" s="15"/>
      <c r="AB26" s="20"/>
      <c r="AC26" s="15"/>
      <c r="AD26" s="16"/>
      <c r="AE26" s="16"/>
      <c r="AF26" s="16"/>
      <c r="AG26" s="17"/>
    </row>
    <row r="27" spans="1:33" ht="16">
      <c r="A27" s="10" t="s">
        <v>67</v>
      </c>
      <c r="B27" s="11" t="s">
        <v>41</v>
      </c>
      <c r="C27" s="21"/>
      <c r="D27" s="11" t="s">
        <v>16</v>
      </c>
      <c r="E27" s="4">
        <f>VLOOKUP(D27,Historical!$C$162:$D$181,2,0)</f>
        <v>13</v>
      </c>
      <c r="F27" s="4">
        <f>VLOOKUP(B27,Historical!$C$162:$D$181,2,0)</f>
        <v>11</v>
      </c>
      <c r="H27" s="4" t="str">
        <f t="shared" si="0"/>
        <v>Botafogo2010</v>
      </c>
      <c r="I27" s="11" t="s">
        <v>15</v>
      </c>
      <c r="J27" s="4">
        <f t="shared" si="1"/>
        <v>1</v>
      </c>
      <c r="K27" s="4">
        <f t="shared" si="2"/>
        <v>0</v>
      </c>
      <c r="L27" s="4">
        <f t="shared" si="3"/>
        <v>1</v>
      </c>
      <c r="M27" s="4">
        <f t="shared" si="4"/>
        <v>2</v>
      </c>
      <c r="N27" s="4">
        <f t="shared" si="5"/>
        <v>1</v>
      </c>
      <c r="O27" s="4">
        <f t="shared" si="6"/>
        <v>2</v>
      </c>
      <c r="P27" s="4">
        <f t="shared" si="7"/>
        <v>7</v>
      </c>
      <c r="Q27" s="4" t="str">
        <f t="shared" si="8"/>
        <v>OK</v>
      </c>
      <c r="T27" s="16"/>
      <c r="U27" s="15"/>
      <c r="V27" s="15"/>
      <c r="W27" s="15"/>
      <c r="X27" s="16"/>
      <c r="Y27" s="16"/>
      <c r="Z27" s="16"/>
      <c r="AA27" s="15"/>
      <c r="AB27" s="15"/>
      <c r="AC27" s="15"/>
      <c r="AD27" s="16"/>
      <c r="AE27" s="16"/>
      <c r="AF27" s="16"/>
      <c r="AG27" s="17"/>
    </row>
    <row r="28" spans="1:33" ht="16">
      <c r="A28" s="8" t="s">
        <v>67</v>
      </c>
      <c r="B28" s="9" t="s">
        <v>11</v>
      </c>
      <c r="C28" s="9"/>
      <c r="D28" s="9" t="s">
        <v>27</v>
      </c>
      <c r="E28" s="4">
        <f>VLOOKUP(D28,Historical!$C$162:$D$181,2,0)</f>
        <v>19</v>
      </c>
      <c r="F28" s="4">
        <f>VLOOKUP(B28,Historical!$C$162:$D$181,2,0)</f>
        <v>3</v>
      </c>
      <c r="H28" s="4" t="str">
        <f t="shared" si="0"/>
        <v>Guarani2010</v>
      </c>
      <c r="I28" s="9" t="s">
        <v>44</v>
      </c>
      <c r="J28" s="4">
        <f t="shared" si="1"/>
        <v>0</v>
      </c>
      <c r="K28" s="4">
        <f t="shared" si="2"/>
        <v>1</v>
      </c>
      <c r="L28" s="4">
        <f t="shared" si="3"/>
        <v>1</v>
      </c>
      <c r="M28" s="4">
        <f t="shared" si="4"/>
        <v>2</v>
      </c>
      <c r="N28" s="4">
        <f t="shared" si="5"/>
        <v>2</v>
      </c>
      <c r="O28" s="4">
        <f t="shared" si="6"/>
        <v>1</v>
      </c>
      <c r="P28" s="4">
        <f t="shared" si="7"/>
        <v>7</v>
      </c>
      <c r="Q28" s="4" t="str">
        <f t="shared" si="8"/>
        <v>OK</v>
      </c>
      <c r="T28" s="16"/>
      <c r="U28" s="15"/>
      <c r="V28" s="20"/>
      <c r="W28" s="15"/>
      <c r="X28" s="16"/>
      <c r="Y28" s="16"/>
      <c r="Z28" s="16"/>
      <c r="AA28" s="17"/>
      <c r="AB28" s="15"/>
      <c r="AC28" s="16"/>
      <c r="AD28" s="16"/>
      <c r="AE28"/>
      <c r="AF28"/>
    </row>
    <row r="29" spans="1:33" ht="16">
      <c r="A29" s="10" t="s">
        <v>67</v>
      </c>
      <c r="B29" s="11" t="s">
        <v>14</v>
      </c>
      <c r="C29" s="11"/>
      <c r="D29" s="11" t="s">
        <v>20</v>
      </c>
      <c r="E29" s="4">
        <f>VLOOKUP(D29,Historical!$C$162:$D$181,2,0)</f>
        <v>9</v>
      </c>
      <c r="F29" s="4">
        <f>VLOOKUP(B29,Historical!$C$162:$D$181,2,0)</f>
        <v>2</v>
      </c>
      <c r="H29" s="4" t="str">
        <f t="shared" si="0"/>
        <v>Goias2010</v>
      </c>
      <c r="I29" s="11" t="s">
        <v>37</v>
      </c>
      <c r="J29" s="4">
        <f t="shared" si="1"/>
        <v>2</v>
      </c>
      <c r="K29" s="4">
        <f t="shared" si="2"/>
        <v>1</v>
      </c>
      <c r="L29" s="4">
        <f t="shared" si="3"/>
        <v>1</v>
      </c>
      <c r="M29" s="4">
        <f t="shared" si="4"/>
        <v>1</v>
      </c>
      <c r="N29" s="4">
        <f t="shared" si="5"/>
        <v>0</v>
      </c>
      <c r="O29" s="4">
        <f t="shared" si="6"/>
        <v>2</v>
      </c>
      <c r="P29" s="4">
        <f t="shared" si="7"/>
        <v>7</v>
      </c>
      <c r="Q29" s="4" t="str">
        <f t="shared" si="8"/>
        <v>OK</v>
      </c>
      <c r="T29" s="16"/>
      <c r="U29" s="15"/>
      <c r="V29" s="20"/>
      <c r="W29" s="15"/>
      <c r="X29" s="16"/>
      <c r="Y29" s="16"/>
      <c r="Z29" s="16"/>
      <c r="AA29" s="15"/>
    </row>
    <row r="30" spans="1:33" ht="16">
      <c r="A30" s="8" t="s">
        <v>67</v>
      </c>
      <c r="B30" s="9" t="s">
        <v>18</v>
      </c>
      <c r="C30" s="9"/>
      <c r="D30" s="9" t="s">
        <v>34</v>
      </c>
      <c r="E30" s="4">
        <f>VLOOKUP(D30,Historical!$C$162:$D$181,2,0)</f>
        <v>10</v>
      </c>
      <c r="F30" s="4">
        <f>VLOOKUP(B30,Historical!$C$162:$D$181,2,0)</f>
        <v>7</v>
      </c>
      <c r="T30" s="16"/>
      <c r="U30" s="15"/>
      <c r="V30" s="15"/>
      <c r="W30" s="15"/>
      <c r="X30" s="16"/>
      <c r="Y30" s="16"/>
      <c r="Z30" s="16"/>
      <c r="AA30" s="15"/>
    </row>
    <row r="31" spans="1:33" ht="16">
      <c r="A31" s="10" t="s">
        <v>67</v>
      </c>
      <c r="B31" s="11" t="s">
        <v>17</v>
      </c>
      <c r="C31" s="21"/>
      <c r="D31" s="9" t="s">
        <v>45</v>
      </c>
      <c r="E31" s="4">
        <f>VLOOKUP(D31,Historical!$C$162:$D$181,2,0)</f>
        <v>20</v>
      </c>
      <c r="F31" s="4">
        <f>VLOOKUP(B31,Historical!$C$162:$D$181,2,0)</f>
        <v>12</v>
      </c>
      <c r="T31" s="16"/>
      <c r="U31" s="15"/>
      <c r="V31" s="15"/>
      <c r="W31" s="15"/>
      <c r="X31" s="16"/>
      <c r="Y31" s="16"/>
      <c r="Z31" s="16"/>
      <c r="AA31" s="17"/>
    </row>
    <row r="32" spans="1:33" ht="16">
      <c r="A32" s="6"/>
      <c r="B32" s="6"/>
      <c r="C32" s="6"/>
      <c r="D32" s="6"/>
      <c r="T32" s="18"/>
      <c r="U32" s="15"/>
      <c r="V32" s="15"/>
      <c r="W32" s="15"/>
      <c r="X32" s="16"/>
      <c r="Y32" s="16"/>
      <c r="Z32" s="16"/>
      <c r="AA32" s="17"/>
    </row>
    <row r="33" spans="1:28" ht="16">
      <c r="A33" s="7" t="s">
        <v>68</v>
      </c>
      <c r="B33" s="7"/>
      <c r="C33" s="7"/>
      <c r="D33" s="7"/>
      <c r="T33" s="16"/>
      <c r="U33" s="15"/>
      <c r="V33" s="20"/>
      <c r="W33" s="15"/>
      <c r="X33" s="16"/>
      <c r="Y33"/>
      <c r="Z33"/>
      <c r="AA33"/>
    </row>
    <row r="34" spans="1:28">
      <c r="A34" s="8" t="s">
        <v>69</v>
      </c>
      <c r="B34" s="9" t="s">
        <v>19</v>
      </c>
      <c r="C34" s="22"/>
      <c r="D34" s="9" t="s">
        <v>12</v>
      </c>
      <c r="E34" s="4">
        <f>VLOOKUP(D34,Historical!$C$162:$D$181,2,0)</f>
        <v>4</v>
      </c>
      <c r="F34" s="4">
        <f>VLOOKUP(B34,Historical!$C$162:$D$181,2,0)</f>
        <v>16</v>
      </c>
    </row>
    <row r="35" spans="1:28">
      <c r="A35" s="10" t="s">
        <v>69</v>
      </c>
      <c r="B35" s="11" t="s">
        <v>13</v>
      </c>
      <c r="C35" s="21"/>
      <c r="D35" s="11" t="s">
        <v>41</v>
      </c>
      <c r="E35" s="4">
        <f>VLOOKUP(D35,Historical!$C$162:$D$181,2,0)</f>
        <v>11</v>
      </c>
      <c r="F35" s="4">
        <f>VLOOKUP(B35,Historical!$C$162:$D$181,2,0)</f>
        <v>8</v>
      </c>
    </row>
    <row r="36" spans="1:28" ht="24" customHeight="1">
      <c r="A36" s="8" t="s">
        <v>69</v>
      </c>
      <c r="B36" s="9" t="s">
        <v>29</v>
      </c>
      <c r="C36" s="22"/>
      <c r="D36" s="9" t="s">
        <v>30</v>
      </c>
      <c r="E36" s="4">
        <f>VLOOKUP(D36,Historical!$C$162:$D$181,2,0)</f>
        <v>5</v>
      </c>
      <c r="F36" s="4">
        <f>VLOOKUP(B36,Historical!$C$162:$D$181,2,0)</f>
        <v>14</v>
      </c>
      <c r="T36" s="18"/>
      <c r="U36" s="15"/>
      <c r="V36" s="20"/>
      <c r="W36" s="15"/>
      <c r="X36" s="16"/>
      <c r="Y36" s="16"/>
      <c r="Z36" s="16"/>
      <c r="AA36" s="15"/>
    </row>
    <row r="37" spans="1:28" ht="16">
      <c r="A37" s="10" t="s">
        <v>69</v>
      </c>
      <c r="B37" s="11" t="s">
        <v>27</v>
      </c>
      <c r="C37" s="11"/>
      <c r="D37" s="11" t="s">
        <v>15</v>
      </c>
      <c r="E37" s="4">
        <f>VLOOKUP(D37,Historical!$C$162:$D$181,2,0)</f>
        <v>6</v>
      </c>
      <c r="F37" s="4">
        <f>VLOOKUP(B37,Historical!$C$162:$D$181,2,0)</f>
        <v>19</v>
      </c>
      <c r="T37" s="16"/>
      <c r="U37" s="15"/>
      <c r="V37" s="20"/>
      <c r="W37" s="15"/>
      <c r="X37" s="16"/>
      <c r="Y37" s="16"/>
      <c r="Z37" s="16"/>
      <c r="AA37" s="15"/>
    </row>
    <row r="38" spans="1:28" ht="16">
      <c r="A38" s="8" t="s">
        <v>69</v>
      </c>
      <c r="B38" s="9" t="s">
        <v>28</v>
      </c>
      <c r="C38" s="9"/>
      <c r="D38" s="9" t="s">
        <v>14</v>
      </c>
      <c r="E38" s="4">
        <f>VLOOKUP(D38,Historical!$C$162:$D$181,2,0)</f>
        <v>2</v>
      </c>
      <c r="F38" s="4">
        <f>VLOOKUP(B38,Historical!$C$162:$D$181,2,0)</f>
        <v>17</v>
      </c>
      <c r="T38" s="16"/>
      <c r="U38" s="15"/>
      <c r="V38" s="20"/>
      <c r="W38" s="15"/>
      <c r="X38" s="16"/>
      <c r="Y38" s="16"/>
      <c r="Z38" s="16"/>
      <c r="AA38" s="15"/>
    </row>
    <row r="39" spans="1:28" ht="16">
      <c r="A39" s="10" t="s">
        <v>69</v>
      </c>
      <c r="B39" s="9" t="s">
        <v>45</v>
      </c>
      <c r="C39" s="21"/>
      <c r="D39" s="11" t="s">
        <v>37</v>
      </c>
      <c r="E39" s="4">
        <f>VLOOKUP(D39,Historical!$C$162:$D$181,2,0)</f>
        <v>18</v>
      </c>
      <c r="F39" s="4">
        <f>VLOOKUP(B39,Historical!$C$162:$D$181,2,0)</f>
        <v>20</v>
      </c>
      <c r="T39" s="18"/>
      <c r="U39" s="15"/>
      <c r="V39" s="15"/>
      <c r="W39" s="15"/>
      <c r="X39" s="16"/>
      <c r="Y39" s="16"/>
      <c r="Z39" s="16"/>
      <c r="AA39" s="17"/>
    </row>
    <row r="40" spans="1:28" ht="16">
      <c r="A40" s="8" t="s">
        <v>69</v>
      </c>
      <c r="B40" s="9" t="s">
        <v>20</v>
      </c>
      <c r="C40" s="9"/>
      <c r="D40" s="9" t="s">
        <v>11</v>
      </c>
      <c r="E40" s="4">
        <f>VLOOKUP(D40,Historical!$C$162:$D$181,2,0)</f>
        <v>3</v>
      </c>
      <c r="F40" s="4">
        <f>VLOOKUP(B40,Historical!$C$162:$D$181,2,0)</f>
        <v>9</v>
      </c>
      <c r="T40" s="16"/>
      <c r="U40" s="15"/>
      <c r="V40" s="15"/>
      <c r="W40" s="15"/>
      <c r="X40" s="16"/>
      <c r="Y40" s="16"/>
      <c r="Z40" s="16"/>
      <c r="AA40" s="17"/>
    </row>
    <row r="41" spans="1:28" ht="16">
      <c r="A41" s="10" t="s">
        <v>69</v>
      </c>
      <c r="B41" s="11" t="s">
        <v>16</v>
      </c>
      <c r="C41" s="11"/>
      <c r="D41" s="11" t="s">
        <v>18</v>
      </c>
      <c r="E41" s="4">
        <f>VLOOKUP(D41,Historical!$C$162:$D$181,2,0)</f>
        <v>7</v>
      </c>
      <c r="F41" s="4">
        <f>VLOOKUP(B41,Historical!$C$162:$D$181,2,0)</f>
        <v>13</v>
      </c>
      <c r="T41" s="16"/>
      <c r="U41" s="15"/>
      <c r="V41" s="20"/>
      <c r="W41" s="15"/>
      <c r="X41" s="16"/>
      <c r="Y41" s="16"/>
      <c r="Z41" s="16"/>
      <c r="AA41" s="17"/>
    </row>
    <row r="42" spans="1:28" ht="16">
      <c r="A42" s="8" t="s">
        <v>69</v>
      </c>
      <c r="B42" s="9" t="s">
        <v>23</v>
      </c>
      <c r="C42" s="9"/>
      <c r="D42" s="9" t="s">
        <v>17</v>
      </c>
      <c r="E42" s="4">
        <f>VLOOKUP(D42,Historical!$C$162:$D$181,2,0)</f>
        <v>12</v>
      </c>
      <c r="F42" s="4">
        <f>VLOOKUP(B42,Historical!$C$162:$D$181,2,0)</f>
        <v>1</v>
      </c>
      <c r="T42" s="16"/>
      <c r="U42" s="15"/>
      <c r="V42" s="15"/>
      <c r="W42" s="15"/>
      <c r="X42" s="16"/>
      <c r="Y42" s="16"/>
      <c r="Z42" s="16"/>
      <c r="AA42" s="15"/>
    </row>
    <row r="43" spans="1:28" ht="16">
      <c r="A43" s="10" t="s">
        <v>69</v>
      </c>
      <c r="B43" s="11" t="s">
        <v>34</v>
      </c>
      <c r="C43" s="11"/>
      <c r="D43" s="11" t="s">
        <v>44</v>
      </c>
      <c r="E43" s="4">
        <f>VLOOKUP(D43,Historical!$C$162:$D$181,2,0)</f>
        <v>15</v>
      </c>
      <c r="F43" s="4">
        <f>VLOOKUP(B43,Historical!$C$162:$D$181,2,0)</f>
        <v>10</v>
      </c>
      <c r="T43" s="16"/>
      <c r="U43" s="15"/>
      <c r="V43" s="15"/>
      <c r="W43" s="15"/>
      <c r="X43" s="16"/>
      <c r="Y43" s="16"/>
      <c r="Z43" s="16"/>
      <c r="AA43" s="15"/>
    </row>
    <row r="44" spans="1:28" ht="16">
      <c r="A44" s="6"/>
      <c r="B44" s="6"/>
      <c r="C44" s="6"/>
      <c r="D44" s="6"/>
      <c r="T44" s="16"/>
      <c r="U44" s="15"/>
      <c r="V44" s="15"/>
      <c r="W44" s="15"/>
      <c r="X44" s="16"/>
      <c r="Y44" s="16"/>
      <c r="Z44" s="16"/>
      <c r="AA44" s="17"/>
    </row>
    <row r="45" spans="1:28" ht="16">
      <c r="A45" s="7" t="s">
        <v>70</v>
      </c>
      <c r="B45" s="7"/>
      <c r="C45" s="7"/>
      <c r="D45" s="7"/>
      <c r="T45" s="16"/>
      <c r="U45" s="15"/>
      <c r="V45" s="15"/>
      <c r="W45" s="15"/>
      <c r="X45"/>
      <c r="Y45"/>
      <c r="Z45"/>
      <c r="AA45"/>
    </row>
    <row r="46" spans="1:28">
      <c r="A46" s="8" t="s">
        <v>71</v>
      </c>
      <c r="B46" s="9" t="s">
        <v>41</v>
      </c>
      <c r="C46" s="22"/>
      <c r="D46" s="9" t="s">
        <v>15</v>
      </c>
      <c r="E46" s="4">
        <f>VLOOKUP(D46,Historical!$C$162:$D$181,2,0)</f>
        <v>6</v>
      </c>
      <c r="F46" s="4">
        <f>VLOOKUP(B46,Historical!$C$162:$D$181,2,0)</f>
        <v>11</v>
      </c>
    </row>
    <row r="47" spans="1:28" ht="16">
      <c r="A47" s="10" t="s">
        <v>71</v>
      </c>
      <c r="B47" s="11" t="s">
        <v>11</v>
      </c>
      <c r="C47" s="11"/>
      <c r="D47" s="11" t="s">
        <v>14</v>
      </c>
      <c r="E47" s="4">
        <f>VLOOKUP(D47,Historical!$C$162:$D$181,2,0)</f>
        <v>2</v>
      </c>
      <c r="F47" s="4">
        <f>VLOOKUP(B47,Historical!$C$162:$D$181,2,0)</f>
        <v>3</v>
      </c>
      <c r="U47" s="18"/>
      <c r="V47" s="15"/>
      <c r="W47" s="20"/>
      <c r="X47" s="15"/>
      <c r="Y47" s="16"/>
      <c r="Z47" s="16"/>
      <c r="AA47" s="16"/>
      <c r="AB47" s="15"/>
    </row>
    <row r="48" spans="1:28" ht="16">
      <c r="A48" s="8" t="s">
        <v>71</v>
      </c>
      <c r="B48" s="9" t="s">
        <v>12</v>
      </c>
      <c r="C48" s="9"/>
      <c r="D48" s="9" t="s">
        <v>13</v>
      </c>
      <c r="E48" s="4">
        <f>VLOOKUP(D48,Historical!$C$162:$D$181,2,0)</f>
        <v>8</v>
      </c>
      <c r="F48" s="4">
        <f>VLOOKUP(B48,Historical!$C$162:$D$181,2,0)</f>
        <v>4</v>
      </c>
      <c r="U48" s="18"/>
      <c r="V48" s="15"/>
      <c r="W48" s="15"/>
      <c r="X48" s="15"/>
      <c r="Y48" s="16"/>
      <c r="Z48" s="16"/>
      <c r="AA48" s="16"/>
      <c r="AB48" s="15"/>
    </row>
    <row r="49" spans="1:28" ht="24" customHeight="1">
      <c r="A49" s="10" t="s">
        <v>71</v>
      </c>
      <c r="B49" s="11" t="s">
        <v>19</v>
      </c>
      <c r="C49" s="21"/>
      <c r="D49" s="11" t="s">
        <v>16</v>
      </c>
      <c r="E49" s="4">
        <f>VLOOKUP(D49,Historical!$C$162:$D$181,2,0)</f>
        <v>13</v>
      </c>
      <c r="F49" s="4">
        <f>VLOOKUP(B49,Historical!$C$162:$D$181,2,0)</f>
        <v>16</v>
      </c>
      <c r="U49" s="16"/>
      <c r="V49" s="15"/>
      <c r="W49" s="15"/>
      <c r="X49" s="15"/>
      <c r="Y49" s="16"/>
      <c r="Z49" s="16"/>
      <c r="AA49" s="16"/>
      <c r="AB49" s="15"/>
    </row>
    <row r="50" spans="1:28" ht="16">
      <c r="A50" s="8" t="s">
        <v>71</v>
      </c>
      <c r="B50" s="9" t="s">
        <v>29</v>
      </c>
      <c r="C50" s="9"/>
      <c r="D50" s="9" t="s">
        <v>34</v>
      </c>
      <c r="E50" s="4">
        <f>VLOOKUP(D50,Historical!$C$162:$D$181,2,0)</f>
        <v>10</v>
      </c>
      <c r="F50" s="4">
        <f>VLOOKUP(B50,Historical!$C$162:$D$181,2,0)</f>
        <v>14</v>
      </c>
      <c r="U50" s="16"/>
      <c r="V50" s="15"/>
      <c r="W50" s="20"/>
      <c r="X50" s="15"/>
      <c r="Y50" s="16"/>
      <c r="Z50" s="16"/>
      <c r="AA50" s="16"/>
      <c r="AB50" s="15"/>
    </row>
    <row r="51" spans="1:28" ht="16">
      <c r="A51" s="10" t="s">
        <v>71</v>
      </c>
      <c r="B51" s="11" t="s">
        <v>30</v>
      </c>
      <c r="C51" s="21"/>
      <c r="D51" s="11" t="s">
        <v>27</v>
      </c>
      <c r="E51" s="4">
        <f>VLOOKUP(D51,Historical!$C$162:$D$181,2,0)</f>
        <v>19</v>
      </c>
      <c r="F51" s="4">
        <f>VLOOKUP(B51,Historical!$C$162:$D$181,2,0)</f>
        <v>5</v>
      </c>
      <c r="U51" s="18"/>
      <c r="V51" s="15"/>
      <c r="W51" s="15"/>
      <c r="X51" s="15"/>
      <c r="Y51" s="16"/>
      <c r="Z51" s="16"/>
      <c r="AA51" s="16"/>
      <c r="AB51" s="15"/>
    </row>
    <row r="52" spans="1:28" ht="16">
      <c r="A52" s="8" t="s">
        <v>71</v>
      </c>
      <c r="B52" s="9" t="s">
        <v>23</v>
      </c>
      <c r="C52" s="22"/>
      <c r="D52" s="9" t="s">
        <v>37</v>
      </c>
      <c r="E52" s="4">
        <f>VLOOKUP(D52,Historical!$C$162:$D$181,2,0)</f>
        <v>18</v>
      </c>
      <c r="F52" s="4">
        <f>VLOOKUP(B52,Historical!$C$162:$D$181,2,0)</f>
        <v>1</v>
      </c>
      <c r="U52" s="16"/>
      <c r="V52" s="15"/>
      <c r="W52" s="20"/>
      <c r="X52" s="15"/>
      <c r="Y52" s="16"/>
      <c r="Z52" s="16"/>
      <c r="AA52" s="16"/>
      <c r="AB52" s="17"/>
    </row>
    <row r="53" spans="1:28" ht="16">
      <c r="A53" s="10" t="s">
        <v>71</v>
      </c>
      <c r="B53" s="11" t="s">
        <v>44</v>
      </c>
      <c r="C53" s="21"/>
      <c r="D53" s="11" t="s">
        <v>28</v>
      </c>
      <c r="E53" s="4">
        <f>VLOOKUP(D53,Historical!$C$162:$D$181,2,0)</f>
        <v>17</v>
      </c>
      <c r="F53" s="4">
        <f>VLOOKUP(B53,Historical!$C$162:$D$181,2,0)</f>
        <v>15</v>
      </c>
      <c r="U53" s="16"/>
      <c r="V53" s="15"/>
      <c r="W53" s="20"/>
      <c r="X53" s="15"/>
      <c r="Y53" s="16"/>
      <c r="Z53" s="16"/>
      <c r="AA53" s="16"/>
      <c r="AB53" s="17"/>
    </row>
    <row r="54" spans="1:28" ht="16">
      <c r="A54" s="8" t="s">
        <v>71</v>
      </c>
      <c r="B54" s="9" t="s">
        <v>18</v>
      </c>
      <c r="C54" s="22"/>
      <c r="D54" s="9" t="s">
        <v>45</v>
      </c>
      <c r="E54" s="4">
        <f>VLOOKUP(D54,Historical!$C$162:$D$181,2,0)</f>
        <v>20</v>
      </c>
      <c r="F54" s="4">
        <f>VLOOKUP(B54,Historical!$C$162:$D$181,2,0)</f>
        <v>7</v>
      </c>
      <c r="U54" s="16"/>
      <c r="V54" s="15"/>
      <c r="W54" s="20"/>
      <c r="X54" s="15"/>
      <c r="Y54" s="16"/>
      <c r="Z54" s="16"/>
      <c r="AA54" s="16"/>
      <c r="AB54" s="17"/>
    </row>
    <row r="55" spans="1:28" ht="16">
      <c r="A55" s="10" t="s">
        <v>71</v>
      </c>
      <c r="B55" s="11" t="s">
        <v>17</v>
      </c>
      <c r="C55" s="21"/>
      <c r="D55" s="11" t="s">
        <v>20</v>
      </c>
      <c r="E55" s="4">
        <f>VLOOKUP(D55,Historical!$C$162:$D$181,2,0)</f>
        <v>9</v>
      </c>
      <c r="F55" s="4">
        <f>VLOOKUP(B55,Historical!$C$162:$D$181,2,0)</f>
        <v>12</v>
      </c>
      <c r="U55" s="16"/>
      <c r="V55" s="15"/>
      <c r="W55" s="20"/>
      <c r="X55" s="15"/>
      <c r="Y55" s="16"/>
      <c r="Z55" s="16"/>
      <c r="AA55" s="16"/>
      <c r="AB55" s="17"/>
    </row>
    <row r="56" spans="1:28" ht="16">
      <c r="A56" s="6"/>
      <c r="B56" s="6"/>
      <c r="C56" s="6"/>
      <c r="D56" s="6"/>
      <c r="U56" s="16"/>
      <c r="V56" s="15"/>
      <c r="W56" s="20"/>
      <c r="X56" s="15"/>
      <c r="Y56"/>
      <c r="Z56"/>
      <c r="AA56"/>
      <c r="AB56"/>
    </row>
    <row r="57" spans="1:28">
      <c r="A57" s="7" t="s">
        <v>72</v>
      </c>
      <c r="B57" s="7"/>
      <c r="C57" s="7"/>
      <c r="D57" s="7"/>
    </row>
    <row r="58" spans="1:28" ht="16">
      <c r="A58" s="8" t="s">
        <v>73</v>
      </c>
      <c r="B58" s="9" t="s">
        <v>16</v>
      </c>
      <c r="C58" s="22"/>
      <c r="D58" s="9" t="s">
        <v>44</v>
      </c>
      <c r="E58" s="4">
        <f>VLOOKUP(D58,Historical!$C$162:$D$181,2,0)</f>
        <v>15</v>
      </c>
      <c r="F58" s="4">
        <f>VLOOKUP(B58,Historical!$C$162:$D$181,2,0)</f>
        <v>13</v>
      </c>
      <c r="T58" s="18"/>
      <c r="U58" s="15"/>
      <c r="V58" s="20"/>
      <c r="W58" s="15"/>
      <c r="X58" s="16"/>
      <c r="Y58" s="16"/>
      <c r="Z58" s="16"/>
      <c r="AA58" s="15"/>
    </row>
    <row r="59" spans="1:28" ht="16">
      <c r="A59" s="10" t="s">
        <v>73</v>
      </c>
      <c r="B59" s="9" t="s">
        <v>45</v>
      </c>
      <c r="C59" s="21"/>
      <c r="D59" s="11" t="s">
        <v>41</v>
      </c>
      <c r="E59" s="4">
        <f>VLOOKUP(D59,Historical!$C$162:$D$181,2,0)</f>
        <v>11</v>
      </c>
      <c r="F59" s="4">
        <f>VLOOKUP(B59,Historical!$C$162:$D$181,2,0)</f>
        <v>20</v>
      </c>
      <c r="T59" s="16"/>
      <c r="U59" s="15"/>
      <c r="V59" s="20"/>
      <c r="W59" s="15"/>
      <c r="X59" s="16"/>
      <c r="Y59" s="16"/>
      <c r="Z59" s="16"/>
      <c r="AA59" s="15"/>
    </row>
    <row r="60" spans="1:28" ht="16">
      <c r="A60" s="8" t="s">
        <v>73</v>
      </c>
      <c r="B60" s="9" t="s">
        <v>13</v>
      </c>
      <c r="C60" s="22"/>
      <c r="D60" s="9" t="s">
        <v>18</v>
      </c>
      <c r="E60" s="4">
        <f>VLOOKUP(D60,Historical!$C$162:$D$181,2,0)</f>
        <v>7</v>
      </c>
      <c r="F60" s="4">
        <f>VLOOKUP(B60,Historical!$C$162:$D$181,2,0)</f>
        <v>8</v>
      </c>
      <c r="T60" s="16"/>
      <c r="U60" s="15"/>
      <c r="V60" s="20"/>
      <c r="W60" s="15"/>
      <c r="X60" s="16"/>
      <c r="Y60" s="16"/>
      <c r="Z60" s="16"/>
      <c r="AA60" s="15"/>
    </row>
    <row r="61" spans="1:28" ht="16">
      <c r="A61" s="10" t="s">
        <v>73</v>
      </c>
      <c r="B61" s="11" t="s">
        <v>28</v>
      </c>
      <c r="C61" s="21"/>
      <c r="D61" s="11" t="s">
        <v>11</v>
      </c>
      <c r="E61" s="4">
        <f>VLOOKUP(D61,Historical!$C$162:$D$181,2,0)</f>
        <v>3</v>
      </c>
      <c r="F61" s="4">
        <f>VLOOKUP(B61,Historical!$C$162:$D$181,2,0)</f>
        <v>17</v>
      </c>
      <c r="T61" s="18"/>
      <c r="U61" s="15"/>
      <c r="V61" s="20"/>
      <c r="W61" s="15"/>
      <c r="X61" s="16"/>
      <c r="Y61" s="16"/>
      <c r="Z61" s="16"/>
      <c r="AA61" s="17"/>
    </row>
    <row r="62" spans="1:28" ht="16">
      <c r="A62" s="8" t="s">
        <v>73</v>
      </c>
      <c r="B62" s="9" t="s">
        <v>15</v>
      </c>
      <c r="C62" s="22"/>
      <c r="D62" s="9" t="s">
        <v>30</v>
      </c>
      <c r="E62" s="4">
        <f>VLOOKUP(D62,Historical!$C$162:$D$181,2,0)</f>
        <v>5</v>
      </c>
      <c r="F62" s="4">
        <f>VLOOKUP(B62,Historical!$C$162:$D$181,2,0)</f>
        <v>6</v>
      </c>
      <c r="T62" s="16"/>
      <c r="U62" s="15"/>
      <c r="V62" s="20"/>
      <c r="W62" s="15"/>
      <c r="X62" s="16"/>
      <c r="Y62" s="16"/>
      <c r="Z62" s="16"/>
      <c r="AA62" s="17"/>
    </row>
    <row r="63" spans="1:28" ht="16">
      <c r="A63" s="10" t="s">
        <v>73</v>
      </c>
      <c r="B63" s="11" t="s">
        <v>34</v>
      </c>
      <c r="C63" s="11"/>
      <c r="D63" s="11" t="s">
        <v>19</v>
      </c>
      <c r="E63" s="4">
        <f>VLOOKUP(D63,Historical!$C$162:$D$181,2,0)</f>
        <v>16</v>
      </c>
      <c r="F63" s="4">
        <f>VLOOKUP(B63,Historical!$C$162:$D$181,2,0)</f>
        <v>10</v>
      </c>
      <c r="T63" s="16"/>
      <c r="U63" s="15"/>
      <c r="V63" s="15"/>
      <c r="W63" s="15"/>
      <c r="X63" s="16"/>
      <c r="Y63" s="16"/>
      <c r="Z63" s="16"/>
      <c r="AA63" s="15"/>
    </row>
    <row r="64" spans="1:28" ht="16">
      <c r="A64" s="8" t="s">
        <v>73</v>
      </c>
      <c r="B64" s="9" t="s">
        <v>20</v>
      </c>
      <c r="C64" s="22"/>
      <c r="D64" s="9" t="s">
        <v>23</v>
      </c>
      <c r="E64" s="4">
        <f>VLOOKUP(D64,Historical!$C$162:$D$181,2,0)</f>
        <v>1</v>
      </c>
      <c r="F64" s="4">
        <f>VLOOKUP(B64,Historical!$C$162:$D$181,2,0)</f>
        <v>9</v>
      </c>
      <c r="T64" s="16"/>
      <c r="U64" s="15"/>
      <c r="V64" s="20"/>
      <c r="W64" s="15"/>
      <c r="X64" s="16"/>
      <c r="Y64" s="16"/>
      <c r="Z64" s="16"/>
      <c r="AA64" s="17"/>
    </row>
    <row r="65" spans="1:27" ht="16">
      <c r="A65" s="10" t="s">
        <v>73</v>
      </c>
      <c r="B65" s="11" t="s">
        <v>37</v>
      </c>
      <c r="C65" s="21"/>
      <c r="D65" s="11" t="s">
        <v>12</v>
      </c>
      <c r="E65" s="4">
        <f>VLOOKUP(D65,Historical!$C$162:$D$181,2,0)</f>
        <v>4</v>
      </c>
      <c r="F65" s="4">
        <f>VLOOKUP(B65,Historical!$C$162:$D$181,2,0)</f>
        <v>18</v>
      </c>
      <c r="T65" s="16"/>
      <c r="U65" s="15"/>
      <c r="V65" s="20"/>
      <c r="W65" s="15"/>
      <c r="X65" s="16"/>
      <c r="Y65" s="16"/>
      <c r="Z65" s="16"/>
      <c r="AA65" s="17"/>
    </row>
    <row r="66" spans="1:27" ht="24" customHeight="1">
      <c r="A66" s="8" t="s">
        <v>73</v>
      </c>
      <c r="B66" s="9" t="s">
        <v>27</v>
      </c>
      <c r="C66" s="9"/>
      <c r="D66" s="9" t="s">
        <v>29</v>
      </c>
      <c r="E66" s="4">
        <f>VLOOKUP(D66,Historical!$C$162:$D$181,2,0)</f>
        <v>14</v>
      </c>
      <c r="F66" s="4">
        <f>VLOOKUP(B66,Historical!$C$162:$D$181,2,0)</f>
        <v>19</v>
      </c>
      <c r="T66" s="16"/>
      <c r="U66" s="15"/>
      <c r="V66" s="15"/>
      <c r="W66" s="15"/>
      <c r="X66" s="16"/>
      <c r="Y66" s="16"/>
      <c r="Z66" s="16"/>
      <c r="AA66" s="17"/>
    </row>
    <row r="67" spans="1:27" ht="16">
      <c r="A67" s="10" t="s">
        <v>73</v>
      </c>
      <c r="B67" s="11" t="s">
        <v>14</v>
      </c>
      <c r="C67" s="21"/>
      <c r="D67" s="11" t="s">
        <v>17</v>
      </c>
      <c r="E67" s="4">
        <f>VLOOKUP(D67,Historical!$C$162:$D$181,2,0)</f>
        <v>12</v>
      </c>
      <c r="F67" s="4">
        <f>VLOOKUP(B67,Historical!$C$162:$D$181,2,0)</f>
        <v>2</v>
      </c>
      <c r="T67" s="16"/>
      <c r="U67" s="15"/>
      <c r="V67" s="20"/>
      <c r="W67" s="15"/>
      <c r="X67"/>
      <c r="Y67"/>
      <c r="Z67"/>
      <c r="AA67"/>
    </row>
    <row r="68" spans="1:27">
      <c r="A68" s="6"/>
      <c r="B68" s="6"/>
      <c r="C68" s="6"/>
      <c r="D68" s="6"/>
    </row>
    <row r="69" spans="1:27">
      <c r="A69" s="7" t="s">
        <v>74</v>
      </c>
      <c r="B69" s="7"/>
      <c r="C69" s="7"/>
      <c r="D69" s="7"/>
    </row>
    <row r="70" spans="1:27" ht="16">
      <c r="A70" s="8" t="s">
        <v>75</v>
      </c>
      <c r="B70" s="9" t="s">
        <v>30</v>
      </c>
      <c r="C70" s="22"/>
      <c r="D70" s="9" t="s">
        <v>28</v>
      </c>
      <c r="E70" s="4">
        <f>VLOOKUP(D70,Historical!$C$162:$D$181,2,0)</f>
        <v>17</v>
      </c>
      <c r="F70" s="4">
        <f>VLOOKUP(B70,Historical!$C$162:$D$181,2,0)</f>
        <v>5</v>
      </c>
      <c r="T70" s="18"/>
      <c r="U70" s="15"/>
      <c r="V70" s="20"/>
      <c r="W70" s="15"/>
      <c r="X70" s="16"/>
      <c r="Y70" s="16"/>
      <c r="Z70" s="16"/>
      <c r="AA70" s="17"/>
    </row>
    <row r="71" spans="1:27" ht="16">
      <c r="A71" s="10" t="s">
        <v>75</v>
      </c>
      <c r="B71" s="11" t="s">
        <v>29</v>
      </c>
      <c r="C71" s="21"/>
      <c r="D71" s="11" t="s">
        <v>20</v>
      </c>
      <c r="E71" s="4">
        <f>VLOOKUP(D71,Historical!$C$162:$D$181,2,0)</f>
        <v>9</v>
      </c>
      <c r="F71" s="4">
        <f>VLOOKUP(B71,Historical!$C$162:$D$181,2,0)</f>
        <v>14</v>
      </c>
      <c r="T71" s="16"/>
      <c r="U71" s="15"/>
      <c r="V71" s="20"/>
      <c r="W71" s="15"/>
      <c r="X71" s="16"/>
      <c r="Y71" s="16"/>
      <c r="Z71" s="16"/>
      <c r="AA71" s="15"/>
    </row>
    <row r="72" spans="1:27" ht="16">
      <c r="A72" s="8" t="s">
        <v>75</v>
      </c>
      <c r="B72" s="9" t="s">
        <v>41</v>
      </c>
      <c r="C72" s="22"/>
      <c r="D72" s="9" t="s">
        <v>18</v>
      </c>
      <c r="E72" s="4">
        <f>VLOOKUP(D72,Historical!$C$162:$D$181,2,0)</f>
        <v>7</v>
      </c>
      <c r="F72" s="4">
        <f>VLOOKUP(B72,Historical!$C$162:$D$181,2,0)</f>
        <v>11</v>
      </c>
      <c r="O72"/>
      <c r="P72"/>
      <c r="Q72"/>
      <c r="R72"/>
      <c r="S72"/>
      <c r="T72" s="16"/>
      <c r="U72" s="15"/>
      <c r="V72" s="20"/>
      <c r="W72" s="15"/>
      <c r="X72" s="16"/>
      <c r="Y72" s="16"/>
      <c r="Z72" s="16"/>
      <c r="AA72" s="15"/>
    </row>
    <row r="73" spans="1:27" ht="16">
      <c r="A73" s="10" t="s">
        <v>75</v>
      </c>
      <c r="B73" s="11" t="s">
        <v>27</v>
      </c>
      <c r="C73" s="21"/>
      <c r="D73" s="11" t="s">
        <v>12</v>
      </c>
      <c r="E73" s="4">
        <f>VLOOKUP(D73,Historical!$C$162:$D$181,2,0)</f>
        <v>4</v>
      </c>
      <c r="F73" s="4">
        <f>VLOOKUP(B73,Historical!$C$162:$D$181,2,0)</f>
        <v>19</v>
      </c>
      <c r="O73" s="18"/>
      <c r="P73" s="15"/>
      <c r="Q73" s="15"/>
      <c r="R73" s="15"/>
      <c r="S73" s="16"/>
      <c r="T73" s="16"/>
      <c r="U73" s="15"/>
      <c r="V73" s="20"/>
      <c r="W73" s="15"/>
      <c r="X73" s="16"/>
      <c r="Y73" s="16"/>
      <c r="Z73" s="16"/>
      <c r="AA73" s="17"/>
    </row>
    <row r="74" spans="1:27" ht="16">
      <c r="A74" s="8" t="s">
        <v>75</v>
      </c>
      <c r="B74" s="9" t="s">
        <v>19</v>
      </c>
      <c r="C74" s="22"/>
      <c r="D74" s="9" t="s">
        <v>37</v>
      </c>
      <c r="E74" s="4">
        <f>VLOOKUP(D74,Historical!$C$162:$D$181,2,0)</f>
        <v>18</v>
      </c>
      <c r="F74" s="4">
        <f>VLOOKUP(B74,Historical!$C$162:$D$181,2,0)</f>
        <v>16</v>
      </c>
      <c r="O74" s="16"/>
      <c r="P74" s="15"/>
      <c r="Q74" s="15"/>
      <c r="R74" s="15"/>
      <c r="S74" s="16"/>
      <c r="T74" s="16"/>
      <c r="U74" s="15"/>
      <c r="V74" s="20"/>
      <c r="W74" s="15"/>
      <c r="X74" s="16"/>
      <c r="Y74" s="16"/>
      <c r="Z74" s="16"/>
      <c r="AA74" s="15"/>
    </row>
    <row r="75" spans="1:27" ht="16">
      <c r="A75" s="10" t="s">
        <v>75</v>
      </c>
      <c r="B75" s="11" t="s">
        <v>44</v>
      </c>
      <c r="C75" s="11"/>
      <c r="D75" s="11" t="s">
        <v>13</v>
      </c>
      <c r="E75" s="4">
        <f>VLOOKUP(D75,Historical!$C$162:$D$181,2,0)</f>
        <v>8</v>
      </c>
      <c r="F75" s="4">
        <f>VLOOKUP(B75,Historical!$C$162:$D$181,2,0)</f>
        <v>15</v>
      </c>
      <c r="O75" s="16"/>
      <c r="P75" s="15"/>
      <c r="Q75" s="15"/>
      <c r="R75" s="15"/>
      <c r="S75" s="16"/>
      <c r="T75" s="16"/>
      <c r="U75" s="15"/>
      <c r="V75" s="15"/>
      <c r="W75" s="15"/>
      <c r="X75" s="16"/>
      <c r="Y75" s="16"/>
      <c r="Z75" s="16"/>
      <c r="AA75" s="15"/>
    </row>
    <row r="76" spans="1:27" ht="16">
      <c r="A76" s="8" t="s">
        <v>75</v>
      </c>
      <c r="B76" s="9" t="s">
        <v>34</v>
      </c>
      <c r="C76" s="22"/>
      <c r="D76" s="9" t="s">
        <v>23</v>
      </c>
      <c r="E76" s="4">
        <f>VLOOKUP(D76,Historical!$C$162:$D$181,2,0)</f>
        <v>1</v>
      </c>
      <c r="F76" s="4">
        <f>VLOOKUP(B76,Historical!$C$162:$D$181,2,0)</f>
        <v>10</v>
      </c>
      <c r="O76" s="16"/>
      <c r="P76" s="15"/>
      <c r="Q76" s="15"/>
      <c r="R76" s="15"/>
      <c r="S76" s="16"/>
      <c r="T76" s="16"/>
      <c r="U76" s="15"/>
      <c r="V76" s="20"/>
      <c r="W76" s="15"/>
      <c r="X76" s="16"/>
      <c r="Y76" s="16"/>
      <c r="Z76" s="16"/>
      <c r="AA76" s="15"/>
    </row>
    <row r="77" spans="1:27" ht="16">
      <c r="A77" s="10" t="s">
        <v>75</v>
      </c>
      <c r="B77" s="11" t="s">
        <v>16</v>
      </c>
      <c r="C77" s="21"/>
      <c r="D77" s="11" t="s">
        <v>14</v>
      </c>
      <c r="E77" s="4">
        <f>VLOOKUP(D77,Historical!$C$162:$D$181,2,0)</f>
        <v>2</v>
      </c>
      <c r="F77" s="4">
        <f>VLOOKUP(B77,Historical!$C$162:$D$181,2,0)</f>
        <v>13</v>
      </c>
      <c r="O77" s="16"/>
      <c r="P77" s="15"/>
      <c r="Q77" s="15"/>
      <c r="R77" s="15"/>
      <c r="S77" s="16"/>
      <c r="T77" s="16"/>
      <c r="U77" s="15"/>
      <c r="V77" s="20"/>
      <c r="W77" s="15"/>
      <c r="X77" s="16"/>
      <c r="Y77" s="16"/>
      <c r="Z77" s="16"/>
      <c r="AA77" s="17"/>
    </row>
    <row r="78" spans="1:27" ht="16">
      <c r="A78" s="8" t="s">
        <v>75</v>
      </c>
      <c r="B78" s="9" t="s">
        <v>15</v>
      </c>
      <c r="C78" s="22"/>
      <c r="D78" s="9" t="s">
        <v>45</v>
      </c>
      <c r="E78" s="4">
        <f>VLOOKUP(D78,Historical!$C$162:$D$181,2,0)</f>
        <v>20</v>
      </c>
      <c r="F78" s="4">
        <f>VLOOKUP(B78,Historical!$C$162:$D$181,2,0)</f>
        <v>6</v>
      </c>
      <c r="O78" s="16"/>
      <c r="P78" s="15"/>
      <c r="Q78" s="15"/>
      <c r="R78" s="15"/>
      <c r="S78" s="16"/>
      <c r="T78" s="16"/>
      <c r="U78" s="15"/>
      <c r="V78" s="20"/>
      <c r="W78" s="15"/>
      <c r="X78" s="16"/>
      <c r="Y78" s="16"/>
      <c r="Z78" s="16"/>
      <c r="AA78" s="15"/>
    </row>
    <row r="79" spans="1:27" ht="25" customHeight="1">
      <c r="A79" s="10" t="s">
        <v>75</v>
      </c>
      <c r="B79" s="11" t="s">
        <v>11</v>
      </c>
      <c r="C79" s="11"/>
      <c r="D79" s="11" t="s">
        <v>17</v>
      </c>
      <c r="E79" s="4">
        <f>VLOOKUP(D79,Historical!$C$162:$D$181,2,0)</f>
        <v>12</v>
      </c>
      <c r="F79" s="4">
        <f>VLOOKUP(B79,Historical!$C$162:$D$181,2,0)</f>
        <v>3</v>
      </c>
      <c r="O79" s="16"/>
      <c r="P79" s="15"/>
      <c r="Q79" s="20"/>
      <c r="R79" s="15"/>
      <c r="S79" s="16"/>
      <c r="T79" s="16"/>
      <c r="U79" s="15"/>
      <c r="V79" s="15"/>
      <c r="W79" s="15"/>
      <c r="X79"/>
      <c r="Y79"/>
      <c r="Z79"/>
      <c r="AA79"/>
    </row>
    <row r="80" spans="1:27" ht="16">
      <c r="A80" s="6"/>
      <c r="B80" s="6"/>
      <c r="C80" s="6"/>
      <c r="D80" s="6"/>
      <c r="O80" s="16"/>
      <c r="P80" s="15"/>
      <c r="Q80" s="15"/>
      <c r="R80" s="15"/>
      <c r="S80" s="16"/>
      <c r="T80" s="16"/>
      <c r="U80" s="16"/>
      <c r="V80" s="15"/>
    </row>
    <row r="81" spans="1:27" ht="16">
      <c r="A81" s="7" t="s">
        <v>76</v>
      </c>
      <c r="B81" s="7"/>
      <c r="C81" s="7"/>
      <c r="D81" s="7"/>
      <c r="O81" s="16"/>
      <c r="P81" s="15"/>
      <c r="Q81" s="20"/>
      <c r="R81" s="15"/>
      <c r="S81" s="16"/>
      <c r="T81" s="18"/>
      <c r="U81" s="15"/>
      <c r="V81" s="15"/>
      <c r="W81" s="15"/>
      <c r="X81" s="16"/>
      <c r="Y81" s="16"/>
      <c r="Z81" s="16"/>
      <c r="AA81" s="17"/>
    </row>
    <row r="82" spans="1:27" ht="16">
      <c r="A82" s="8" t="s">
        <v>77</v>
      </c>
      <c r="B82" s="9" t="s">
        <v>45</v>
      </c>
      <c r="C82" s="9"/>
      <c r="D82" s="9" t="s">
        <v>30</v>
      </c>
      <c r="E82" s="4">
        <f>VLOOKUP(D82,Historical!$C$162:$D$181,2,0)</f>
        <v>5</v>
      </c>
      <c r="F82" s="4">
        <f>VLOOKUP(B82,Historical!$C$162:$D$181,2,0)</f>
        <v>20</v>
      </c>
      <c r="O82" s="16"/>
      <c r="P82" s="15"/>
      <c r="Q82" s="20"/>
      <c r="R82" s="15"/>
      <c r="S82" s="16"/>
      <c r="T82" s="18"/>
      <c r="U82" s="15"/>
      <c r="V82" s="20"/>
      <c r="W82" s="15"/>
      <c r="X82" s="16"/>
      <c r="Y82" s="16"/>
      <c r="Z82" s="16"/>
      <c r="AA82" s="15"/>
    </row>
    <row r="83" spans="1:27" ht="16">
      <c r="A83" s="10" t="s">
        <v>77</v>
      </c>
      <c r="B83" s="11" t="s">
        <v>37</v>
      </c>
      <c r="C83" s="21"/>
      <c r="D83" s="11" t="s">
        <v>11</v>
      </c>
      <c r="E83" s="4">
        <f>VLOOKUP(D83,Historical!$C$162:$D$181,2,0)</f>
        <v>3</v>
      </c>
      <c r="F83" s="4">
        <f>VLOOKUP(B83,Historical!$C$162:$D$181,2,0)</f>
        <v>18</v>
      </c>
      <c r="T83" s="16"/>
      <c r="U83" s="15"/>
      <c r="V83" s="15"/>
      <c r="W83" s="15"/>
      <c r="X83" s="16"/>
      <c r="Y83" s="16"/>
      <c r="Z83" s="16"/>
      <c r="AA83" s="17"/>
    </row>
    <row r="84" spans="1:27" ht="16">
      <c r="A84" s="8" t="s">
        <v>77</v>
      </c>
      <c r="B84" s="9" t="s">
        <v>28</v>
      </c>
      <c r="C84" s="9"/>
      <c r="D84" s="9" t="s">
        <v>29</v>
      </c>
      <c r="E84" s="4">
        <f>VLOOKUP(D84,Historical!$C$162:$D$181,2,0)</f>
        <v>14</v>
      </c>
      <c r="F84" s="4">
        <f>VLOOKUP(B84,Historical!$C$162:$D$181,2,0)</f>
        <v>17</v>
      </c>
      <c r="T84" s="16"/>
      <c r="U84" s="15"/>
      <c r="V84" s="15"/>
      <c r="W84" s="15"/>
      <c r="X84" s="16"/>
      <c r="Y84" s="16"/>
      <c r="Z84" s="16"/>
      <c r="AA84" s="17"/>
    </row>
    <row r="85" spans="1:27" ht="16">
      <c r="A85" s="10" t="s">
        <v>77</v>
      </c>
      <c r="B85" s="11" t="s">
        <v>18</v>
      </c>
      <c r="C85" s="11"/>
      <c r="D85" s="11" t="s">
        <v>27</v>
      </c>
      <c r="E85" s="4">
        <f>VLOOKUP(D85,Historical!$C$162:$D$181,2,0)</f>
        <v>19</v>
      </c>
      <c r="F85" s="4">
        <f>VLOOKUP(B85,Historical!$C$162:$D$181,2,0)</f>
        <v>7</v>
      </c>
      <c r="T85" s="16"/>
      <c r="U85" s="15"/>
      <c r="V85" s="15"/>
      <c r="W85" s="15"/>
      <c r="X85" s="16"/>
      <c r="Y85" s="16"/>
      <c r="Z85" s="16"/>
      <c r="AA85" s="15"/>
    </row>
    <row r="86" spans="1:27" ht="16">
      <c r="A86" s="8" t="s">
        <v>77</v>
      </c>
      <c r="B86" s="9" t="s">
        <v>13</v>
      </c>
      <c r="C86" s="9"/>
      <c r="D86" s="9" t="s">
        <v>15</v>
      </c>
      <c r="E86" s="4">
        <f>VLOOKUP(D86,Historical!$C$162:$D$181,2,0)</f>
        <v>6</v>
      </c>
      <c r="F86" s="4">
        <f>VLOOKUP(B86,Historical!$C$162:$D$181,2,0)</f>
        <v>8</v>
      </c>
      <c r="T86" s="16"/>
      <c r="U86" s="15"/>
      <c r="V86" s="20"/>
      <c r="W86" s="15"/>
      <c r="X86" s="16"/>
      <c r="Y86" s="16"/>
      <c r="Z86" s="16"/>
      <c r="AA86" s="17"/>
    </row>
    <row r="87" spans="1:27" ht="16">
      <c r="A87" s="10" t="s">
        <v>77</v>
      </c>
      <c r="B87" s="11" t="s">
        <v>14</v>
      </c>
      <c r="C87" s="21"/>
      <c r="D87" s="11" t="s">
        <v>34</v>
      </c>
      <c r="E87" s="4">
        <f>VLOOKUP(D87,Historical!$C$162:$D$181,2,0)</f>
        <v>10</v>
      </c>
      <c r="F87" s="4">
        <f>VLOOKUP(B87,Historical!$C$162:$D$181,2,0)</f>
        <v>2</v>
      </c>
      <c r="T87" s="16"/>
      <c r="U87" s="15"/>
      <c r="V87" s="15"/>
      <c r="W87" s="15"/>
      <c r="X87" s="16"/>
      <c r="Y87" s="16"/>
      <c r="Z87" s="16"/>
      <c r="AA87" s="17"/>
    </row>
    <row r="88" spans="1:27" ht="24" customHeight="1">
      <c r="A88" s="8" t="s">
        <v>77</v>
      </c>
      <c r="B88" s="9" t="s">
        <v>12</v>
      </c>
      <c r="C88" s="9"/>
      <c r="D88" s="9" t="s">
        <v>16</v>
      </c>
      <c r="E88" s="4">
        <f>VLOOKUP(D88,Historical!$C$162:$D$181,2,0)</f>
        <v>13</v>
      </c>
      <c r="F88" s="4">
        <f>VLOOKUP(B88,Historical!$C$162:$D$181,2,0)</f>
        <v>4</v>
      </c>
      <c r="T88" s="16"/>
      <c r="U88" s="15"/>
      <c r="V88" s="15"/>
      <c r="W88" s="15"/>
      <c r="X88" s="16"/>
      <c r="Y88" s="16"/>
      <c r="Z88" s="16"/>
      <c r="AA88" s="15"/>
    </row>
    <row r="89" spans="1:27" ht="16">
      <c r="A89" s="10" t="s">
        <v>77</v>
      </c>
      <c r="B89" s="11" t="s">
        <v>17</v>
      </c>
      <c r="C89" s="11"/>
      <c r="D89" s="11" t="s">
        <v>41</v>
      </c>
      <c r="E89" s="4">
        <f>VLOOKUP(D89,Historical!$C$162:$D$181,2,0)</f>
        <v>11</v>
      </c>
      <c r="F89" s="4">
        <f>VLOOKUP(B89,Historical!$C$162:$D$181,2,0)</f>
        <v>12</v>
      </c>
      <c r="T89" s="16"/>
      <c r="U89" s="15"/>
      <c r="V89" s="15"/>
      <c r="W89" s="15"/>
      <c r="X89" s="16"/>
      <c r="Y89" s="16"/>
      <c r="Z89" s="16"/>
      <c r="AA89" s="15"/>
    </row>
    <row r="90" spans="1:27" ht="16">
      <c r="A90" s="8" t="s">
        <v>77</v>
      </c>
      <c r="B90" s="9" t="s">
        <v>23</v>
      </c>
      <c r="C90" s="9"/>
      <c r="D90" s="9" t="s">
        <v>44</v>
      </c>
      <c r="E90" s="4">
        <f>VLOOKUP(D90,Historical!$C$162:$D$181,2,0)</f>
        <v>15</v>
      </c>
      <c r="F90" s="4">
        <f>VLOOKUP(B90,Historical!$C$162:$D$181,2,0)</f>
        <v>1</v>
      </c>
      <c r="T90" s="16"/>
      <c r="U90" s="15"/>
      <c r="V90" s="15"/>
      <c r="W90" s="15"/>
      <c r="X90"/>
      <c r="Y90"/>
      <c r="Z90"/>
      <c r="AA90"/>
    </row>
    <row r="91" spans="1:27">
      <c r="A91" s="10" t="s">
        <v>77</v>
      </c>
      <c r="B91" s="11" t="s">
        <v>20</v>
      </c>
      <c r="C91" s="11"/>
      <c r="D91" s="11" t="s">
        <v>19</v>
      </c>
      <c r="E91" s="4">
        <f>VLOOKUP(D91,Historical!$C$162:$D$181,2,0)</f>
        <v>16</v>
      </c>
      <c r="F91" s="4">
        <f>VLOOKUP(B91,Historical!$C$162:$D$181,2,0)</f>
        <v>9</v>
      </c>
    </row>
    <row r="92" spans="1:27">
      <c r="A92" s="12"/>
      <c r="B92" s="12"/>
      <c r="C92" s="12"/>
      <c r="D92" s="12"/>
    </row>
    <row r="93" spans="1:27">
      <c r="A93" s="13"/>
      <c r="B93" s="13"/>
      <c r="C93" s="13"/>
      <c r="D93" s="13"/>
    </row>
    <row r="94" spans="1:27">
      <c r="A94" s="13"/>
      <c r="B94" s="13"/>
      <c r="C94" s="13"/>
      <c r="D94" s="13"/>
    </row>
    <row r="128" spans="5:5">
      <c r="E128" s="14"/>
    </row>
  </sheetData>
  <mergeCells count="2">
    <mergeCell ref="A6:D6"/>
    <mergeCell ref="A7:D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CD676-678D-FC45-B863-170B3081389D}">
  <sheetPr codeName="Sheet11"/>
  <dimension ref="A6:AG128"/>
  <sheetViews>
    <sheetView zoomScale="173" zoomScaleNormal="173" workbookViewId="0">
      <selection activeCell="H10" sqref="H10:Q29"/>
    </sheetView>
  </sheetViews>
  <sheetFormatPr baseColWidth="10" defaultColWidth="7.5" defaultRowHeight="12"/>
  <cols>
    <col min="1" max="1" width="8.33203125" style="4" bestFit="1" customWidth="1"/>
    <col min="2" max="2" width="10.33203125" style="4" bestFit="1" customWidth="1"/>
    <col min="3" max="3" width="2.6640625" style="4" customWidth="1"/>
    <col min="4" max="4" width="11.33203125" style="4" customWidth="1"/>
    <col min="5" max="6" width="5.33203125" style="4" bestFit="1" customWidth="1"/>
    <col min="7" max="8" width="7.5" style="4"/>
    <col min="9" max="9" width="10.33203125" style="4" bestFit="1" customWidth="1"/>
    <col min="10" max="11" width="7.5" style="4"/>
    <col min="12" max="12" width="9" style="4" bestFit="1" customWidth="1"/>
    <col min="13" max="13" width="8.5" style="4" bestFit="1" customWidth="1"/>
    <col min="14" max="16" width="7.5" style="4"/>
    <col min="17" max="17" width="9.83203125" style="4" bestFit="1" customWidth="1"/>
    <col min="18" max="16384" width="7.5" style="4"/>
  </cols>
  <sheetData>
    <row r="6" spans="1:33">
      <c r="A6" s="3" t="s">
        <v>94</v>
      </c>
      <c r="B6" s="3"/>
      <c r="C6" s="3"/>
      <c r="D6" s="3"/>
      <c r="E6" s="4">
        <v>2009</v>
      </c>
    </row>
    <row r="7" spans="1:33">
      <c r="A7" s="5" t="s">
        <v>51</v>
      </c>
      <c r="B7" s="5"/>
      <c r="C7" s="5"/>
      <c r="D7" s="5"/>
    </row>
    <row r="8" spans="1:33">
      <c r="A8" s="6"/>
      <c r="B8" s="6"/>
      <c r="C8" s="6"/>
      <c r="D8" s="6"/>
    </row>
    <row r="9" spans="1:33">
      <c r="A9" s="7" t="s">
        <v>52</v>
      </c>
      <c r="B9" s="7"/>
      <c r="C9" s="7"/>
      <c r="D9" s="7"/>
      <c r="E9" s="4" t="s">
        <v>53</v>
      </c>
      <c r="F9" s="4" t="s">
        <v>54</v>
      </c>
      <c r="H9" s="4" t="s">
        <v>97</v>
      </c>
      <c r="J9" s="4" t="s">
        <v>55</v>
      </c>
      <c r="K9" s="4" t="s">
        <v>56</v>
      </c>
      <c r="L9" s="4" t="s">
        <v>57</v>
      </c>
      <c r="M9" s="4" t="s">
        <v>58</v>
      </c>
      <c r="N9" s="4" t="s">
        <v>59</v>
      </c>
      <c r="O9" s="4" t="s">
        <v>60</v>
      </c>
      <c r="P9" s="4" t="s">
        <v>61</v>
      </c>
      <c r="Q9" s="4" t="s">
        <v>62</v>
      </c>
    </row>
    <row r="10" spans="1:33" ht="16">
      <c r="A10" s="8" t="s">
        <v>63</v>
      </c>
      <c r="B10" s="9" t="s">
        <v>15</v>
      </c>
      <c r="C10" s="9"/>
      <c r="D10" s="9" t="s">
        <v>31</v>
      </c>
      <c r="E10" s="4">
        <f>VLOOKUP(D10,Historical!$C$142:$D$161,2,0)</f>
        <v>17</v>
      </c>
      <c r="F10" s="4">
        <f>VLOOKUP(B10,Historical!$C$142:$D$161,2,0)</f>
        <v>18</v>
      </c>
      <c r="H10" s="4" t="str">
        <f>I10&amp;$E$6</f>
        <v>Botafogo2009</v>
      </c>
      <c r="I10" s="9" t="s">
        <v>15</v>
      </c>
      <c r="J10" s="4">
        <f>COUNTIFS($B$10:$B$91,I10,$E$10:$E$91,"&lt;=6")</f>
        <v>2</v>
      </c>
      <c r="K10" s="4">
        <f>COUNTIFS($D$10:$D$91,I10,$F$10:$F$91,"&lt;=6")</f>
        <v>1</v>
      </c>
      <c r="L10" s="4">
        <f>COUNTIFS($B$10:$B$91,I10,$E$10:$E$91,"&lt;=14",$E$10:$E$91,"&gt;=7")</f>
        <v>0</v>
      </c>
      <c r="M10" s="4">
        <f>COUNTIFS($D$10:$D$91,I10,$F$10:$F$91,"&lt;=14",$F$10:$F$91,"&gt;=7")</f>
        <v>2</v>
      </c>
      <c r="N10" s="4">
        <f>COUNTIFS($B$10:$B$91,I10,$E$10:$E$91,"&gt;=15")</f>
        <v>2</v>
      </c>
      <c r="O10" s="4">
        <f>COUNTIFS($D$10:$D$91,I10,$F$10:$F$91,"&gt;=15")</f>
        <v>0</v>
      </c>
      <c r="P10" s="4">
        <f>SUM(J10:O10)</f>
        <v>7</v>
      </c>
      <c r="Q10" s="4" t="str">
        <f>IF(P10&lt;&gt;7,"ERRO","OK")</f>
        <v>OK</v>
      </c>
      <c r="R10" s="18"/>
      <c r="S10" s="15"/>
      <c r="T10" s="15"/>
      <c r="U10" s="15"/>
      <c r="V10" s="16"/>
      <c r="W10" s="16"/>
      <c r="X10" s="16"/>
      <c r="Y10" s="15"/>
      <c r="Z10"/>
      <c r="AA10"/>
    </row>
    <row r="11" spans="1:33" ht="16">
      <c r="A11" s="10" t="s">
        <v>63</v>
      </c>
      <c r="B11" s="11" t="s">
        <v>18</v>
      </c>
      <c r="C11" s="21"/>
      <c r="D11" s="11" t="s">
        <v>12</v>
      </c>
      <c r="E11" s="4">
        <f>VLOOKUP(D11,Historical!$C$142:$D$161,2,0)</f>
        <v>13</v>
      </c>
      <c r="F11" s="4">
        <f>VLOOKUP(B11,Historical!$C$142:$D$161,2,0)</f>
        <v>14</v>
      </c>
      <c r="H11" s="4" t="str">
        <f t="shared" ref="H11:H29" si="0">I11&amp;$E$6</f>
        <v>Atletico-PR2009</v>
      </c>
      <c r="I11" s="11" t="s">
        <v>18</v>
      </c>
      <c r="J11" s="4">
        <f t="shared" ref="J11:J29" si="1">COUNTIFS($B$10:$B$91,I11,$E$10:$E$91,"&lt;=6")</f>
        <v>1</v>
      </c>
      <c r="K11" s="4">
        <f t="shared" ref="K11:K29" si="2">COUNTIFS($D$10:$D$91,I11,$F$10:$F$91,"&lt;=6")</f>
        <v>0</v>
      </c>
      <c r="L11" s="4">
        <f t="shared" ref="L11:L29" si="3">COUNTIFS($B$10:$B$91,I11,$E$10:$E$91,"&lt;=14",$E$10:$E$91,"&gt;=7")</f>
        <v>2</v>
      </c>
      <c r="M11" s="4">
        <f t="shared" ref="M11:M29" si="4">COUNTIFS($D$10:$D$91,I11,$F$10:$F$91,"&lt;=14",$F$10:$F$91,"&gt;=7")</f>
        <v>2</v>
      </c>
      <c r="N11" s="4">
        <f t="shared" ref="N11:N29" si="5">COUNTIFS($B$10:$B$91,I11,$E$10:$E$91,"&gt;=15")</f>
        <v>1</v>
      </c>
      <c r="O11" s="4">
        <f t="shared" ref="O11:O29" si="6">COUNTIFS($D$10:$D$91,I11,$F$10:$F$91,"&gt;=15")</f>
        <v>1</v>
      </c>
      <c r="P11" s="4">
        <f t="shared" ref="P11:P29" si="7">SUM(J11:O11)</f>
        <v>7</v>
      </c>
      <c r="Q11" s="4" t="str">
        <f t="shared" ref="Q11:Q29" si="8">IF(P11&lt;&gt;7,"ERRO","OK")</f>
        <v>OK</v>
      </c>
      <c r="R11" s="16"/>
      <c r="S11" s="15"/>
      <c r="T11" s="20"/>
      <c r="U11" s="15"/>
      <c r="V11" s="16"/>
      <c r="W11" s="16"/>
      <c r="X11" s="16"/>
      <c r="Y11" s="15"/>
      <c r="Z11" s="16"/>
      <c r="AA11" s="17"/>
    </row>
    <row r="12" spans="1:33" ht="16">
      <c r="A12" s="8" t="s">
        <v>63</v>
      </c>
      <c r="B12" s="9" t="s">
        <v>13</v>
      </c>
      <c r="C12" s="22"/>
      <c r="D12" s="9" t="s">
        <v>27</v>
      </c>
      <c r="E12" s="4">
        <f>VLOOKUP(D12,Historical!$C$142:$D$161,2,0)</f>
        <v>10</v>
      </c>
      <c r="F12" s="4">
        <f>VLOOKUP(B12,Historical!$C$142:$D$161,2,0)</f>
        <v>8</v>
      </c>
      <c r="H12" s="4" t="str">
        <f t="shared" si="0"/>
        <v>Gremio2009</v>
      </c>
      <c r="I12" s="9" t="s">
        <v>13</v>
      </c>
      <c r="J12" s="4">
        <f t="shared" si="1"/>
        <v>2</v>
      </c>
      <c r="K12" s="4">
        <f t="shared" si="2"/>
        <v>2</v>
      </c>
      <c r="L12" s="4">
        <f t="shared" si="3"/>
        <v>2</v>
      </c>
      <c r="M12" s="4">
        <f t="shared" si="4"/>
        <v>0</v>
      </c>
      <c r="N12" s="4">
        <f t="shared" si="5"/>
        <v>0</v>
      </c>
      <c r="O12" s="4">
        <f t="shared" si="6"/>
        <v>1</v>
      </c>
      <c r="P12" s="4">
        <f t="shared" si="7"/>
        <v>7</v>
      </c>
      <c r="Q12" s="4" t="str">
        <f t="shared" si="8"/>
        <v>OK</v>
      </c>
      <c r="R12" s="16"/>
      <c r="S12" s="15"/>
      <c r="T12" s="20"/>
      <c r="U12" s="15"/>
      <c r="V12" s="16"/>
      <c r="W12" s="16"/>
      <c r="X12" s="16"/>
      <c r="Y12" s="15"/>
      <c r="Z12" s="16"/>
      <c r="AA12" s="17"/>
    </row>
    <row r="13" spans="1:33" ht="16">
      <c r="A13" s="10" t="s">
        <v>63</v>
      </c>
      <c r="B13" s="11" t="s">
        <v>14</v>
      </c>
      <c r="C13" s="21"/>
      <c r="D13" s="11" t="s">
        <v>43</v>
      </c>
      <c r="E13" s="4">
        <f>VLOOKUP(D13,Historical!$C$142:$D$161,2,0)</f>
        <v>16</v>
      </c>
      <c r="F13" s="4">
        <f>VLOOKUP(B13,Historical!$C$142:$D$161,2,0)</f>
        <v>6</v>
      </c>
      <c r="H13" s="4" t="str">
        <f t="shared" si="0"/>
        <v>Cruzeiro2009</v>
      </c>
      <c r="I13" s="11" t="s">
        <v>14</v>
      </c>
      <c r="J13" s="4">
        <f t="shared" si="1"/>
        <v>0</v>
      </c>
      <c r="K13" s="4">
        <f t="shared" si="2"/>
        <v>0</v>
      </c>
      <c r="L13" s="4">
        <f t="shared" si="3"/>
        <v>1</v>
      </c>
      <c r="M13" s="4">
        <f t="shared" si="4"/>
        <v>2</v>
      </c>
      <c r="N13" s="4">
        <f t="shared" si="5"/>
        <v>3</v>
      </c>
      <c r="O13" s="4">
        <f t="shared" si="6"/>
        <v>1</v>
      </c>
      <c r="P13" s="4">
        <f t="shared" si="7"/>
        <v>7</v>
      </c>
      <c r="Q13" s="4" t="str">
        <f t="shared" si="8"/>
        <v>OK</v>
      </c>
      <c r="R13" s="16"/>
      <c r="S13" s="15"/>
      <c r="T13" s="20"/>
      <c r="U13" s="15"/>
      <c r="V13" s="16"/>
      <c r="W13" s="16"/>
      <c r="X13" s="16"/>
      <c r="Y13" s="15"/>
      <c r="Z13" s="16"/>
      <c r="AA13" s="17"/>
    </row>
    <row r="14" spans="1:33" ht="16">
      <c r="A14" s="8" t="s">
        <v>63</v>
      </c>
      <c r="B14" s="9" t="s">
        <v>28</v>
      </c>
      <c r="C14" s="9"/>
      <c r="D14" s="9" t="s">
        <v>11</v>
      </c>
      <c r="E14" s="4">
        <f>VLOOKUP(D14,Historical!$C$142:$D$161,2,0)</f>
        <v>11</v>
      </c>
      <c r="F14" s="4">
        <f>VLOOKUP(B14,Historical!$C$142:$D$161,2,0)</f>
        <v>9</v>
      </c>
      <c r="H14" s="4" t="str">
        <f t="shared" si="0"/>
        <v>Vitoria2009</v>
      </c>
      <c r="I14" s="9" t="s">
        <v>28</v>
      </c>
      <c r="J14" s="4">
        <f t="shared" si="1"/>
        <v>0</v>
      </c>
      <c r="K14" s="4">
        <f t="shared" si="2"/>
        <v>1</v>
      </c>
      <c r="L14" s="4">
        <f t="shared" si="3"/>
        <v>4</v>
      </c>
      <c r="M14" s="4">
        <f t="shared" si="4"/>
        <v>0</v>
      </c>
      <c r="N14" s="4">
        <f t="shared" si="5"/>
        <v>0</v>
      </c>
      <c r="O14" s="4">
        <f t="shared" si="6"/>
        <v>2</v>
      </c>
      <c r="P14" s="4">
        <f t="shared" si="7"/>
        <v>7</v>
      </c>
      <c r="Q14" s="4" t="str">
        <f t="shared" si="8"/>
        <v>OK</v>
      </c>
      <c r="R14" s="16"/>
      <c r="S14" s="15"/>
      <c r="T14" s="15"/>
      <c r="U14" s="15"/>
      <c r="V14" s="16"/>
      <c r="W14" s="16"/>
      <c r="X14" s="16"/>
      <c r="Y14" s="15"/>
    </row>
    <row r="15" spans="1:33" ht="16">
      <c r="A15" s="10" t="s">
        <v>63</v>
      </c>
      <c r="B15" s="11" t="s">
        <v>42</v>
      </c>
      <c r="C15" s="11"/>
      <c r="D15" s="11" t="s">
        <v>16</v>
      </c>
      <c r="E15" s="4">
        <f>VLOOKUP(D15,Historical!$C$142:$D$161,2,0)</f>
        <v>5</v>
      </c>
      <c r="F15" s="4">
        <f>VLOOKUP(B15,Historical!$C$142:$D$161,2,0)</f>
        <v>12</v>
      </c>
      <c r="H15" s="4" t="str">
        <f t="shared" si="0"/>
        <v>Barueri2009</v>
      </c>
      <c r="I15" s="11" t="s">
        <v>42</v>
      </c>
      <c r="J15" s="4">
        <f t="shared" si="1"/>
        <v>2</v>
      </c>
      <c r="K15" s="4">
        <f t="shared" si="2"/>
        <v>1</v>
      </c>
      <c r="L15" s="4">
        <f t="shared" si="3"/>
        <v>1</v>
      </c>
      <c r="M15" s="4">
        <f t="shared" si="4"/>
        <v>2</v>
      </c>
      <c r="N15" s="4">
        <f t="shared" si="5"/>
        <v>1</v>
      </c>
      <c r="O15" s="4">
        <f t="shared" si="6"/>
        <v>0</v>
      </c>
      <c r="P15" s="4">
        <f t="shared" si="7"/>
        <v>7</v>
      </c>
      <c r="Q15" s="4" t="str">
        <f t="shared" si="8"/>
        <v>OK</v>
      </c>
      <c r="R15" s="16"/>
      <c r="S15" s="15"/>
      <c r="T15" s="15"/>
      <c r="U15" s="15"/>
      <c r="V15" s="16"/>
      <c r="W15" s="16"/>
      <c r="X15" s="16"/>
      <c r="Y15" s="15"/>
    </row>
    <row r="16" spans="1:33" ht="16">
      <c r="A16" s="8" t="s">
        <v>63</v>
      </c>
      <c r="B16" s="9" t="s">
        <v>20</v>
      </c>
      <c r="C16" s="9"/>
      <c r="D16" s="9" t="s">
        <v>30</v>
      </c>
      <c r="E16" s="4">
        <f>VLOOKUP(D16,Historical!$C$142:$D$161,2,0)</f>
        <v>3</v>
      </c>
      <c r="F16" s="4">
        <f>VLOOKUP(B16,Historical!$C$142:$D$161,2,0)</f>
        <v>4</v>
      </c>
      <c r="H16" s="4" t="str">
        <f t="shared" si="0"/>
        <v>São Paulo2009</v>
      </c>
      <c r="I16" s="9" t="s">
        <v>20</v>
      </c>
      <c r="J16" s="4">
        <f t="shared" si="1"/>
        <v>1</v>
      </c>
      <c r="K16" s="4">
        <f t="shared" si="2"/>
        <v>0</v>
      </c>
      <c r="L16" s="4">
        <f t="shared" si="3"/>
        <v>2</v>
      </c>
      <c r="M16" s="4">
        <f t="shared" si="4"/>
        <v>2</v>
      </c>
      <c r="N16" s="4">
        <f t="shared" si="5"/>
        <v>1</v>
      </c>
      <c r="O16" s="4">
        <f t="shared" si="6"/>
        <v>1</v>
      </c>
      <c r="P16" s="4">
        <f t="shared" si="7"/>
        <v>7</v>
      </c>
      <c r="Q16" s="4" t="str">
        <f t="shared" si="8"/>
        <v>OK</v>
      </c>
      <c r="R16" s="16"/>
      <c r="S16" s="15"/>
      <c r="T16" s="15"/>
      <c r="U16" s="15"/>
      <c r="V16" s="16"/>
      <c r="W16" s="16"/>
      <c r="X16" s="16"/>
      <c r="Y16" s="15"/>
      <c r="Z16"/>
      <c r="AA16"/>
      <c r="AB16"/>
      <c r="AC16"/>
      <c r="AD16"/>
      <c r="AE16"/>
      <c r="AF16"/>
      <c r="AG16"/>
    </row>
    <row r="17" spans="1:33" ht="16">
      <c r="A17" s="10" t="s">
        <v>63</v>
      </c>
      <c r="B17" s="11" t="s">
        <v>23</v>
      </c>
      <c r="C17" s="21"/>
      <c r="D17" s="11" t="s">
        <v>19</v>
      </c>
      <c r="E17" s="4">
        <f>VLOOKUP(D17,Historical!$C$142:$D$161,2,0)</f>
        <v>2</v>
      </c>
      <c r="F17" s="4">
        <f>VLOOKUP(B17,Historical!$C$142:$D$161,2,0)</f>
        <v>20</v>
      </c>
      <c r="H17" s="4" t="str">
        <f t="shared" si="0"/>
        <v>Fluminense2009</v>
      </c>
      <c r="I17" s="11" t="s">
        <v>23</v>
      </c>
      <c r="J17" s="4">
        <f t="shared" si="1"/>
        <v>2</v>
      </c>
      <c r="K17" s="4">
        <f t="shared" si="2"/>
        <v>1</v>
      </c>
      <c r="L17" s="4">
        <f t="shared" si="3"/>
        <v>2</v>
      </c>
      <c r="M17" s="4">
        <f t="shared" si="4"/>
        <v>0</v>
      </c>
      <c r="N17" s="4">
        <f t="shared" si="5"/>
        <v>0</v>
      </c>
      <c r="O17" s="4">
        <f t="shared" si="6"/>
        <v>2</v>
      </c>
      <c r="P17" s="4">
        <f t="shared" si="7"/>
        <v>7</v>
      </c>
      <c r="Q17" s="4" t="str">
        <f t="shared" si="8"/>
        <v>OK</v>
      </c>
      <c r="R17" s="18"/>
      <c r="S17" s="15"/>
      <c r="T17" s="20"/>
      <c r="U17" s="15"/>
      <c r="V17" s="16"/>
      <c r="W17" s="16"/>
      <c r="X17" s="16"/>
      <c r="Y17" s="15"/>
      <c r="Z17" s="18"/>
      <c r="AA17" s="15"/>
      <c r="AB17" s="15"/>
      <c r="AC17" s="15"/>
      <c r="AD17" s="16"/>
      <c r="AE17" s="16"/>
      <c r="AF17" s="16"/>
      <c r="AG17" s="17"/>
    </row>
    <row r="18" spans="1:33" ht="16">
      <c r="A18" s="8" t="s">
        <v>63</v>
      </c>
      <c r="B18" s="9" t="s">
        <v>24</v>
      </c>
      <c r="C18" s="22"/>
      <c r="D18" s="9" t="s">
        <v>25</v>
      </c>
      <c r="E18" s="4">
        <f>VLOOKUP(D18,Historical!$C$142:$D$161,2,0)</f>
        <v>15</v>
      </c>
      <c r="F18" s="4">
        <f>VLOOKUP(B18,Historical!$C$142:$D$161,2,0)</f>
        <v>19</v>
      </c>
      <c r="H18" s="4" t="str">
        <f t="shared" si="0"/>
        <v>Sport2009</v>
      </c>
      <c r="I18" s="9" t="s">
        <v>24</v>
      </c>
      <c r="J18" s="4">
        <f t="shared" si="1"/>
        <v>2</v>
      </c>
      <c r="K18" s="4">
        <f t="shared" si="2"/>
        <v>2</v>
      </c>
      <c r="L18" s="4">
        <f t="shared" si="3"/>
        <v>0</v>
      </c>
      <c r="M18" s="4">
        <f t="shared" si="4"/>
        <v>0</v>
      </c>
      <c r="N18" s="4">
        <f t="shared" si="5"/>
        <v>2</v>
      </c>
      <c r="O18" s="4">
        <f t="shared" si="6"/>
        <v>1</v>
      </c>
      <c r="P18" s="4">
        <f t="shared" si="7"/>
        <v>7</v>
      </c>
      <c r="Q18" s="4" t="str">
        <f t="shared" si="8"/>
        <v>OK</v>
      </c>
      <c r="R18" s="16"/>
      <c r="S18" s="15"/>
      <c r="T18" s="20"/>
      <c r="U18" s="15"/>
      <c r="V18" s="16"/>
      <c r="W18" s="16"/>
      <c r="X18" s="16"/>
      <c r="Y18" s="15"/>
      <c r="Z18" s="18"/>
      <c r="AA18" s="15" t="s">
        <v>20</v>
      </c>
      <c r="AB18" s="20">
        <v>43134</v>
      </c>
      <c r="AC18" s="15" t="s">
        <v>33</v>
      </c>
      <c r="AD18" s="16"/>
      <c r="AE18" s="16"/>
      <c r="AF18" s="16"/>
      <c r="AG18" s="15" t="s">
        <v>78</v>
      </c>
    </row>
    <row r="19" spans="1:33" ht="16">
      <c r="A19" s="10" t="s">
        <v>63</v>
      </c>
      <c r="B19" s="11" t="s">
        <v>34</v>
      </c>
      <c r="C19" s="11"/>
      <c r="D19" s="11" t="s">
        <v>37</v>
      </c>
      <c r="E19" s="4">
        <f>VLOOKUP(D19,Historical!$C$142:$D$161,2,0)</f>
        <v>7</v>
      </c>
      <c r="F19" s="4">
        <f>VLOOKUP(B19,Historical!$C$142:$D$161,2,0)</f>
        <v>1</v>
      </c>
      <c r="H19" s="4" t="str">
        <f t="shared" si="0"/>
        <v>Palmeiras2009</v>
      </c>
      <c r="I19" s="11" t="s">
        <v>34</v>
      </c>
      <c r="J19" s="4">
        <f t="shared" si="1"/>
        <v>1</v>
      </c>
      <c r="K19" s="4">
        <f t="shared" si="2"/>
        <v>0</v>
      </c>
      <c r="L19" s="4">
        <f t="shared" si="3"/>
        <v>2</v>
      </c>
      <c r="M19" s="4">
        <f t="shared" si="4"/>
        <v>1</v>
      </c>
      <c r="N19" s="4">
        <f t="shared" si="5"/>
        <v>1</v>
      </c>
      <c r="O19" s="4">
        <f t="shared" si="6"/>
        <v>2</v>
      </c>
      <c r="P19" s="4">
        <f t="shared" si="7"/>
        <v>7</v>
      </c>
      <c r="Q19" s="4" t="str">
        <f t="shared" si="8"/>
        <v>OK</v>
      </c>
      <c r="R19" s="16"/>
      <c r="S19" s="15"/>
      <c r="T19" s="15"/>
      <c r="U19" s="15"/>
      <c r="V19" s="16"/>
      <c r="W19" s="16"/>
      <c r="X19" s="16"/>
      <c r="Y19" s="15"/>
      <c r="Z19" s="16"/>
      <c r="AA19" s="15" t="s">
        <v>23</v>
      </c>
      <c r="AB19" s="20">
        <v>43101</v>
      </c>
      <c r="AC19" s="15" t="s">
        <v>30</v>
      </c>
      <c r="AD19" s="16"/>
      <c r="AE19" s="16"/>
      <c r="AF19" s="16"/>
      <c r="AG19" s="15" t="s">
        <v>78</v>
      </c>
    </row>
    <row r="20" spans="1:33" ht="16">
      <c r="A20" s="6"/>
      <c r="B20" s="6"/>
      <c r="C20" s="6"/>
      <c r="D20" s="6"/>
      <c r="H20" s="4" t="str">
        <f t="shared" si="0"/>
        <v>Nautico2009</v>
      </c>
      <c r="I20" s="9" t="s">
        <v>31</v>
      </c>
      <c r="J20" s="4">
        <f t="shared" si="1"/>
        <v>1</v>
      </c>
      <c r="K20" s="4">
        <f t="shared" si="2"/>
        <v>0</v>
      </c>
      <c r="L20" s="4">
        <f t="shared" si="3"/>
        <v>1</v>
      </c>
      <c r="M20" s="4">
        <f t="shared" si="4"/>
        <v>2</v>
      </c>
      <c r="N20" s="4">
        <f t="shared" si="5"/>
        <v>1</v>
      </c>
      <c r="O20" s="4">
        <f t="shared" si="6"/>
        <v>2</v>
      </c>
      <c r="P20" s="4">
        <f t="shared" si="7"/>
        <v>7</v>
      </c>
      <c r="Q20" s="4" t="str">
        <f t="shared" si="8"/>
        <v>OK</v>
      </c>
      <c r="V20" s="15"/>
      <c r="W20" s="20"/>
      <c r="X20" s="15"/>
      <c r="Y20" s="18"/>
      <c r="Z20" s="16"/>
      <c r="AA20" s="15" t="s">
        <v>64</v>
      </c>
      <c r="AB20" s="15" t="s">
        <v>82</v>
      </c>
      <c r="AC20" s="15" t="s">
        <v>26</v>
      </c>
      <c r="AD20" s="16"/>
      <c r="AE20" s="16"/>
      <c r="AF20" s="16"/>
      <c r="AG20" s="17" t="s">
        <v>78</v>
      </c>
    </row>
    <row r="21" spans="1:33" ht="16">
      <c r="A21" s="7" t="s">
        <v>66</v>
      </c>
      <c r="B21" s="7"/>
      <c r="C21" s="7"/>
      <c r="D21" s="7"/>
      <c r="H21" s="4" t="str">
        <f t="shared" si="0"/>
        <v>Santos2009</v>
      </c>
      <c r="I21" s="11" t="s">
        <v>12</v>
      </c>
      <c r="J21" s="4">
        <f t="shared" si="1"/>
        <v>1</v>
      </c>
      <c r="K21" s="4">
        <f t="shared" si="2"/>
        <v>2</v>
      </c>
      <c r="L21" s="4">
        <f t="shared" si="3"/>
        <v>0</v>
      </c>
      <c r="M21" s="4">
        <f t="shared" si="4"/>
        <v>2</v>
      </c>
      <c r="N21" s="4">
        <f t="shared" si="5"/>
        <v>2</v>
      </c>
      <c r="O21" s="4">
        <f t="shared" si="6"/>
        <v>0</v>
      </c>
      <c r="P21" s="4">
        <f t="shared" si="7"/>
        <v>7</v>
      </c>
      <c r="Q21" s="4" t="str">
        <f t="shared" si="8"/>
        <v>OK</v>
      </c>
      <c r="Y21" s="16"/>
      <c r="Z21" s="18"/>
      <c r="AA21" s="15" t="s">
        <v>24</v>
      </c>
      <c r="AB21" s="15" t="s">
        <v>79</v>
      </c>
      <c r="AC21" s="15" t="s">
        <v>11</v>
      </c>
      <c r="AD21" s="16"/>
      <c r="AE21" s="16"/>
      <c r="AF21" s="16"/>
      <c r="AG21" s="15" t="s">
        <v>78</v>
      </c>
    </row>
    <row r="22" spans="1:33" ht="16">
      <c r="A22" s="8" t="s">
        <v>67</v>
      </c>
      <c r="B22" s="9" t="s">
        <v>20</v>
      </c>
      <c r="C22" s="9"/>
      <c r="D22" s="9" t="s">
        <v>42</v>
      </c>
      <c r="E22" s="4">
        <f>VLOOKUP(D22,Historical!$C$142:$D$161,2,0)</f>
        <v>12</v>
      </c>
      <c r="F22" s="4">
        <f>VLOOKUP(B22,Historical!$C$142:$D$161,2,0)</f>
        <v>4</v>
      </c>
      <c r="H22" s="4" t="str">
        <f t="shared" si="0"/>
        <v>Avai2009</v>
      </c>
      <c r="I22" s="9" t="s">
        <v>27</v>
      </c>
      <c r="J22" s="4">
        <f t="shared" si="1"/>
        <v>0</v>
      </c>
      <c r="K22" s="4">
        <f t="shared" si="2"/>
        <v>0</v>
      </c>
      <c r="L22" s="4">
        <f t="shared" si="3"/>
        <v>3</v>
      </c>
      <c r="M22" s="4">
        <f t="shared" si="4"/>
        <v>2</v>
      </c>
      <c r="N22" s="4">
        <f t="shared" si="5"/>
        <v>0</v>
      </c>
      <c r="O22" s="4">
        <f t="shared" si="6"/>
        <v>2</v>
      </c>
      <c r="P22" s="4">
        <f t="shared" si="7"/>
        <v>7</v>
      </c>
      <c r="Q22" s="4" t="str">
        <f t="shared" si="8"/>
        <v>OK</v>
      </c>
      <c r="S22" s="18"/>
      <c r="T22" s="15"/>
      <c r="U22" s="15"/>
      <c r="V22" s="15"/>
      <c r="W22" s="16"/>
      <c r="X22" s="16"/>
      <c r="Y22" s="16"/>
      <c r="Z22" s="15"/>
      <c r="AA22" s="15" t="s">
        <v>14</v>
      </c>
      <c r="AB22" s="15" t="s">
        <v>81</v>
      </c>
      <c r="AC22" s="15" t="s">
        <v>38</v>
      </c>
      <c r="AD22" s="16"/>
      <c r="AE22" s="16"/>
      <c r="AF22" s="16"/>
      <c r="AG22" s="15" t="s">
        <v>78</v>
      </c>
    </row>
    <row r="23" spans="1:33" ht="16">
      <c r="A23" s="10" t="s">
        <v>67</v>
      </c>
      <c r="B23" s="11" t="s">
        <v>16</v>
      </c>
      <c r="C23" s="11"/>
      <c r="D23" s="11" t="s">
        <v>12</v>
      </c>
      <c r="E23" s="4">
        <f>VLOOKUP(D23,Historical!$C$142:$D$161,2,0)</f>
        <v>13</v>
      </c>
      <c r="F23" s="4">
        <f>VLOOKUP(B23,Historical!$C$142:$D$161,2,0)</f>
        <v>5</v>
      </c>
      <c r="H23" s="4" t="str">
        <f t="shared" si="0"/>
        <v>Santo Andre2009</v>
      </c>
      <c r="I23" s="11" t="s">
        <v>43</v>
      </c>
      <c r="J23" s="4">
        <f t="shared" si="1"/>
        <v>0</v>
      </c>
      <c r="K23" s="4">
        <f t="shared" si="2"/>
        <v>2</v>
      </c>
      <c r="L23" s="4">
        <f t="shared" si="3"/>
        <v>2</v>
      </c>
      <c r="M23" s="4">
        <f t="shared" si="4"/>
        <v>2</v>
      </c>
      <c r="N23" s="4">
        <f t="shared" si="5"/>
        <v>1</v>
      </c>
      <c r="O23" s="4">
        <f t="shared" si="6"/>
        <v>0</v>
      </c>
      <c r="P23" s="4">
        <f t="shared" si="7"/>
        <v>7</v>
      </c>
      <c r="Q23" s="4" t="str">
        <f t="shared" si="8"/>
        <v>OK</v>
      </c>
      <c r="S23" s="16"/>
      <c r="T23" s="15"/>
      <c r="U23" s="15"/>
      <c r="V23" s="15"/>
      <c r="W23" s="16"/>
      <c r="X23" s="16"/>
      <c r="Y23" s="16"/>
      <c r="Z23" s="15"/>
      <c r="AA23" s="15" t="s">
        <v>65</v>
      </c>
      <c r="AB23" s="20">
        <v>43102</v>
      </c>
      <c r="AC23" s="15" t="s">
        <v>80</v>
      </c>
      <c r="AD23" s="16"/>
      <c r="AE23" s="16"/>
      <c r="AF23" s="16"/>
      <c r="AG23" s="15" t="s">
        <v>78</v>
      </c>
    </row>
    <row r="24" spans="1:33" ht="16">
      <c r="A24" s="8" t="s">
        <v>67</v>
      </c>
      <c r="B24" s="9" t="s">
        <v>27</v>
      </c>
      <c r="C24" s="9"/>
      <c r="D24" s="9" t="s">
        <v>18</v>
      </c>
      <c r="E24" s="4">
        <f>VLOOKUP(D24,Historical!$C$142:$D$161,2,0)</f>
        <v>14</v>
      </c>
      <c r="F24" s="4">
        <f>VLOOKUP(B24,Historical!$C$142:$D$161,2,0)</f>
        <v>10</v>
      </c>
      <c r="H24" s="4" t="str">
        <f t="shared" si="0"/>
        <v>Corinthians2009</v>
      </c>
      <c r="I24" s="9" t="s">
        <v>11</v>
      </c>
      <c r="J24" s="4">
        <f t="shared" si="1"/>
        <v>1</v>
      </c>
      <c r="K24" s="4">
        <f t="shared" si="2"/>
        <v>2</v>
      </c>
      <c r="L24" s="4">
        <f t="shared" si="3"/>
        <v>0</v>
      </c>
      <c r="M24" s="4">
        <f t="shared" si="4"/>
        <v>2</v>
      </c>
      <c r="N24" s="4">
        <f t="shared" si="5"/>
        <v>2</v>
      </c>
      <c r="O24" s="4">
        <f t="shared" si="6"/>
        <v>0</v>
      </c>
      <c r="P24" s="4">
        <f t="shared" si="7"/>
        <v>7</v>
      </c>
      <c r="Q24" s="4" t="str">
        <f t="shared" si="8"/>
        <v>OK</v>
      </c>
      <c r="S24" s="16"/>
      <c r="T24" s="15"/>
      <c r="U24" s="15"/>
      <c r="V24" s="15"/>
      <c r="W24" s="16"/>
      <c r="X24" s="16"/>
      <c r="Y24" s="16"/>
      <c r="Z24" s="15"/>
      <c r="AA24" s="15" t="s">
        <v>17</v>
      </c>
      <c r="AB24" s="15" t="s">
        <v>82</v>
      </c>
      <c r="AC24" s="15" t="s">
        <v>12</v>
      </c>
      <c r="AD24" s="16"/>
      <c r="AE24" s="16"/>
      <c r="AF24" s="16"/>
      <c r="AG24" s="17" t="s">
        <v>78</v>
      </c>
    </row>
    <row r="25" spans="1:33" ht="16">
      <c r="A25" s="10" t="s">
        <v>67</v>
      </c>
      <c r="B25" s="11" t="s">
        <v>37</v>
      </c>
      <c r="C25" s="21"/>
      <c r="D25" s="11" t="s">
        <v>19</v>
      </c>
      <c r="E25" s="4">
        <f>VLOOKUP(D25,Historical!$C$142:$D$161,2,0)</f>
        <v>2</v>
      </c>
      <c r="F25" s="4">
        <f>VLOOKUP(B25,Historical!$C$142:$D$161,2,0)</f>
        <v>7</v>
      </c>
      <c r="H25" s="4" t="str">
        <f t="shared" si="0"/>
        <v>Flamengo2009</v>
      </c>
      <c r="I25" s="11" t="s">
        <v>16</v>
      </c>
      <c r="J25" s="4">
        <f t="shared" si="1"/>
        <v>0</v>
      </c>
      <c r="K25" s="4">
        <f t="shared" si="2"/>
        <v>1</v>
      </c>
      <c r="L25" s="4">
        <f t="shared" si="3"/>
        <v>3</v>
      </c>
      <c r="M25" s="4">
        <f t="shared" si="4"/>
        <v>2</v>
      </c>
      <c r="N25" s="4">
        <f t="shared" si="5"/>
        <v>0</v>
      </c>
      <c r="O25" s="4">
        <f t="shared" si="6"/>
        <v>1</v>
      </c>
      <c r="P25" s="4">
        <f t="shared" si="7"/>
        <v>7</v>
      </c>
      <c r="Q25" s="4" t="str">
        <f t="shared" si="8"/>
        <v>OK</v>
      </c>
      <c r="S25" s="18"/>
      <c r="T25" s="15"/>
      <c r="U25" s="20"/>
      <c r="V25" s="15"/>
      <c r="W25" s="16"/>
      <c r="X25" s="16"/>
      <c r="Y25" s="16"/>
      <c r="Z25" s="15"/>
      <c r="AA25" s="15" t="s">
        <v>34</v>
      </c>
      <c r="AB25" s="15" t="s">
        <v>85</v>
      </c>
      <c r="AC25" s="15" t="s">
        <v>25</v>
      </c>
      <c r="AD25" s="16"/>
      <c r="AE25" s="16"/>
      <c r="AF25" s="16"/>
      <c r="AG25" s="17" t="s">
        <v>78</v>
      </c>
    </row>
    <row r="26" spans="1:33" ht="16">
      <c r="A26" s="8" t="s">
        <v>67</v>
      </c>
      <c r="B26" s="9" t="s">
        <v>30</v>
      </c>
      <c r="C26" s="9"/>
      <c r="D26" s="9" t="s">
        <v>15</v>
      </c>
      <c r="E26" s="4">
        <f>VLOOKUP(D26,Historical!$C$142:$D$161,2,0)</f>
        <v>18</v>
      </c>
      <c r="F26" s="4">
        <f>VLOOKUP(B26,Historical!$C$142:$D$161,2,0)</f>
        <v>3</v>
      </c>
      <c r="H26" s="4" t="str">
        <f t="shared" si="0"/>
        <v>Internacional2009</v>
      </c>
      <c r="I26" s="9" t="s">
        <v>30</v>
      </c>
      <c r="J26" s="4">
        <f t="shared" si="1"/>
        <v>0</v>
      </c>
      <c r="K26" s="4">
        <f t="shared" si="2"/>
        <v>2</v>
      </c>
      <c r="L26" s="4">
        <f t="shared" si="3"/>
        <v>1</v>
      </c>
      <c r="M26" s="4">
        <f t="shared" si="4"/>
        <v>1</v>
      </c>
      <c r="N26" s="4">
        <f t="shared" si="5"/>
        <v>2</v>
      </c>
      <c r="O26" s="4">
        <f t="shared" si="6"/>
        <v>1</v>
      </c>
      <c r="P26" s="4">
        <f t="shared" si="7"/>
        <v>7</v>
      </c>
      <c r="Q26" s="4" t="str">
        <f t="shared" si="8"/>
        <v>OK</v>
      </c>
      <c r="S26" s="16"/>
      <c r="T26" s="15"/>
      <c r="U26" s="15"/>
      <c r="V26" s="15"/>
      <c r="W26" s="16"/>
      <c r="X26" s="16"/>
      <c r="Y26" s="16"/>
      <c r="Z26" s="15"/>
      <c r="AA26" s="15" t="s">
        <v>21</v>
      </c>
      <c r="AB26" s="20">
        <v>43160</v>
      </c>
      <c r="AC26" s="15" t="s">
        <v>86</v>
      </c>
      <c r="AD26" s="16"/>
      <c r="AE26" s="16"/>
      <c r="AF26" s="16"/>
      <c r="AG26" s="17" t="s">
        <v>78</v>
      </c>
    </row>
    <row r="27" spans="1:33" ht="16">
      <c r="A27" s="10" t="s">
        <v>67</v>
      </c>
      <c r="B27" s="11" t="s">
        <v>25</v>
      </c>
      <c r="C27" s="11"/>
      <c r="D27" s="11" t="s">
        <v>28</v>
      </c>
      <c r="E27" s="4">
        <f>VLOOKUP(D27,Historical!$C$142:$D$161,2,0)</f>
        <v>9</v>
      </c>
      <c r="F27" s="4">
        <f>VLOOKUP(B27,Historical!$C$142:$D$161,2,0)</f>
        <v>15</v>
      </c>
      <c r="H27" s="4" t="str">
        <f t="shared" si="0"/>
        <v>Atletico-MG2009</v>
      </c>
      <c r="I27" s="11" t="s">
        <v>19</v>
      </c>
      <c r="J27" s="4">
        <f t="shared" si="1"/>
        <v>2</v>
      </c>
      <c r="K27" s="4">
        <f t="shared" si="2"/>
        <v>1</v>
      </c>
      <c r="L27" s="4">
        <f t="shared" si="3"/>
        <v>1</v>
      </c>
      <c r="M27" s="4">
        <f t="shared" si="4"/>
        <v>1</v>
      </c>
      <c r="N27" s="4">
        <f t="shared" si="5"/>
        <v>0</v>
      </c>
      <c r="O27" s="4">
        <f t="shared" si="6"/>
        <v>2</v>
      </c>
      <c r="P27" s="4">
        <f t="shared" si="7"/>
        <v>7</v>
      </c>
      <c r="Q27" s="4" t="str">
        <f t="shared" si="8"/>
        <v>OK</v>
      </c>
      <c r="S27" s="16"/>
      <c r="T27" s="15"/>
      <c r="U27" s="15"/>
      <c r="V27" s="15"/>
      <c r="W27" s="16"/>
      <c r="X27" s="16"/>
      <c r="Y27" s="16"/>
      <c r="Z27" s="15"/>
      <c r="AA27" s="15" t="s">
        <v>83</v>
      </c>
      <c r="AB27" s="15" t="s">
        <v>81</v>
      </c>
      <c r="AC27" s="15" t="s">
        <v>16</v>
      </c>
      <c r="AD27" s="16"/>
      <c r="AE27" s="16"/>
      <c r="AF27" s="16"/>
      <c r="AG27" s="17" t="s">
        <v>78</v>
      </c>
    </row>
    <row r="28" spans="1:33" ht="16">
      <c r="A28" s="8" t="s">
        <v>67</v>
      </c>
      <c r="B28" s="9" t="s">
        <v>34</v>
      </c>
      <c r="C28" s="22"/>
      <c r="D28" s="9" t="s">
        <v>11</v>
      </c>
      <c r="E28" s="4">
        <f>VLOOKUP(D28,Historical!$C$142:$D$161,2,0)</f>
        <v>11</v>
      </c>
      <c r="F28" s="4">
        <f>VLOOKUP(B28,Historical!$C$142:$D$161,2,0)</f>
        <v>1</v>
      </c>
      <c r="H28" s="4" t="str">
        <f t="shared" si="0"/>
        <v>Coritiba2009</v>
      </c>
      <c r="I28" s="9" t="s">
        <v>25</v>
      </c>
      <c r="J28" s="4">
        <f t="shared" si="1"/>
        <v>1</v>
      </c>
      <c r="K28" s="4">
        <f t="shared" si="2"/>
        <v>1</v>
      </c>
      <c r="L28" s="4">
        <f t="shared" si="3"/>
        <v>1</v>
      </c>
      <c r="M28" s="4">
        <f t="shared" si="4"/>
        <v>1</v>
      </c>
      <c r="N28" s="4">
        <f t="shared" si="5"/>
        <v>1</v>
      </c>
      <c r="O28" s="4">
        <f t="shared" si="6"/>
        <v>2</v>
      </c>
      <c r="P28" s="4">
        <f t="shared" si="7"/>
        <v>7</v>
      </c>
      <c r="Q28" s="4" t="str">
        <f t="shared" si="8"/>
        <v>OK</v>
      </c>
      <c r="S28" s="16"/>
      <c r="T28" s="15"/>
      <c r="U28" s="20"/>
      <c r="V28" s="15"/>
      <c r="W28" s="16"/>
      <c r="X28" s="16"/>
      <c r="Y28" s="16"/>
      <c r="Z28" s="15"/>
      <c r="AA28" s="20"/>
      <c r="AB28" s="15"/>
      <c r="AC28" s="16"/>
      <c r="AD28" s="16"/>
      <c r="AE28"/>
      <c r="AF28"/>
    </row>
    <row r="29" spans="1:33" ht="16">
      <c r="A29" s="10" t="s">
        <v>67</v>
      </c>
      <c r="B29" s="11" t="s">
        <v>31</v>
      </c>
      <c r="C29" s="21"/>
      <c r="D29" s="11" t="s">
        <v>24</v>
      </c>
      <c r="E29" s="4">
        <f>VLOOKUP(D29,Historical!$C$142:$D$161,2,0)</f>
        <v>19</v>
      </c>
      <c r="F29" s="4">
        <f>VLOOKUP(B29,Historical!$C$142:$D$161,2,0)</f>
        <v>17</v>
      </c>
      <c r="H29" s="4" t="str">
        <f t="shared" si="0"/>
        <v>Goias2009</v>
      </c>
      <c r="I29" s="11" t="s">
        <v>37</v>
      </c>
      <c r="J29" s="4">
        <f t="shared" si="1"/>
        <v>2</v>
      </c>
      <c r="K29" s="4">
        <f t="shared" si="2"/>
        <v>2</v>
      </c>
      <c r="L29" s="4">
        <f t="shared" si="3"/>
        <v>0</v>
      </c>
      <c r="M29" s="4">
        <f t="shared" si="4"/>
        <v>2</v>
      </c>
      <c r="N29" s="4">
        <f t="shared" si="5"/>
        <v>1</v>
      </c>
      <c r="O29" s="4">
        <f t="shared" si="6"/>
        <v>0</v>
      </c>
      <c r="P29" s="4">
        <f t="shared" si="7"/>
        <v>7</v>
      </c>
      <c r="Q29" s="4" t="str">
        <f t="shared" si="8"/>
        <v>OK</v>
      </c>
      <c r="S29" s="16"/>
      <c r="T29" s="15"/>
      <c r="U29" s="20"/>
      <c r="V29" s="15"/>
      <c r="W29" s="16"/>
      <c r="X29" s="16"/>
      <c r="Y29" s="16"/>
      <c r="Z29" s="15"/>
    </row>
    <row r="30" spans="1:33" ht="16">
      <c r="A30" s="8" t="s">
        <v>67</v>
      </c>
      <c r="B30" s="9" t="s">
        <v>14</v>
      </c>
      <c r="C30" s="22"/>
      <c r="D30" s="9" t="s">
        <v>23</v>
      </c>
      <c r="E30" s="4">
        <f>VLOOKUP(D30,Historical!$C$142:$D$161,2,0)</f>
        <v>20</v>
      </c>
      <c r="F30" s="4">
        <f>VLOOKUP(B30,Historical!$C$142:$D$161,2,0)</f>
        <v>6</v>
      </c>
      <c r="S30" s="16"/>
      <c r="T30" s="15"/>
      <c r="U30" s="20"/>
      <c r="V30" s="15"/>
      <c r="W30" s="16"/>
      <c r="X30" s="16"/>
      <c r="Y30" s="16"/>
      <c r="Z30" s="15"/>
    </row>
    <row r="31" spans="1:33" ht="16">
      <c r="A31" s="10" t="s">
        <v>67</v>
      </c>
      <c r="B31" s="11" t="s">
        <v>43</v>
      </c>
      <c r="C31" s="11"/>
      <c r="D31" s="11" t="s">
        <v>13</v>
      </c>
      <c r="E31" s="4">
        <f>VLOOKUP(D31,Historical!$C$142:$D$161,2,0)</f>
        <v>8</v>
      </c>
      <c r="F31" s="4">
        <f>VLOOKUP(B31,Historical!$C$142:$D$161,2,0)</f>
        <v>16</v>
      </c>
      <c r="S31" s="16"/>
      <c r="T31" s="15"/>
      <c r="U31" s="15"/>
      <c r="V31" s="15"/>
      <c r="W31"/>
      <c r="X31"/>
      <c r="Y31"/>
      <c r="Z31"/>
    </row>
    <row r="32" spans="1:33">
      <c r="A32" s="6"/>
      <c r="B32" s="6"/>
      <c r="C32" s="6"/>
      <c r="D32" s="6"/>
    </row>
    <row r="33" spans="1:25" ht="16">
      <c r="A33" s="7" t="s">
        <v>68</v>
      </c>
      <c r="B33" s="7"/>
      <c r="C33" s="7"/>
      <c r="D33" s="7"/>
      <c r="R33" s="18"/>
      <c r="S33" s="15"/>
      <c r="T33" s="20"/>
      <c r="U33" s="15"/>
      <c r="V33" s="16"/>
      <c r="W33" s="16"/>
      <c r="X33" s="16"/>
      <c r="Y33" s="15"/>
    </row>
    <row r="34" spans="1:25" ht="16">
      <c r="A34" s="8" t="s">
        <v>69</v>
      </c>
      <c r="B34" s="9" t="s">
        <v>13</v>
      </c>
      <c r="C34" s="22"/>
      <c r="D34" s="9" t="s">
        <v>20</v>
      </c>
      <c r="E34" s="4">
        <f>VLOOKUP(D34,Historical!$C$142:$D$161,2,0)</f>
        <v>4</v>
      </c>
      <c r="F34" s="4">
        <f>VLOOKUP(B34,Historical!$C$142:$D$161,2,0)</f>
        <v>8</v>
      </c>
      <c r="R34" s="18"/>
      <c r="S34" s="15"/>
      <c r="T34" s="20"/>
      <c r="U34" s="15"/>
      <c r="V34" s="16"/>
      <c r="W34" s="16"/>
      <c r="X34" s="16"/>
      <c r="Y34" s="15"/>
    </row>
    <row r="35" spans="1:25" ht="16">
      <c r="A35" s="10" t="s">
        <v>69</v>
      </c>
      <c r="B35" s="11" t="s">
        <v>12</v>
      </c>
      <c r="C35" s="21"/>
      <c r="D35" s="11" t="s">
        <v>31</v>
      </c>
      <c r="E35" s="4">
        <f>VLOOKUP(D35,Historical!$C$142:$D$161,2,0)</f>
        <v>17</v>
      </c>
      <c r="F35" s="4">
        <f>VLOOKUP(B35,Historical!$C$142:$D$161,2,0)</f>
        <v>13</v>
      </c>
      <c r="R35" s="16"/>
      <c r="S35" s="15"/>
      <c r="T35" s="15"/>
      <c r="U35" s="15"/>
      <c r="V35" s="16"/>
      <c r="W35" s="16"/>
      <c r="X35" s="16"/>
      <c r="Y35" s="15"/>
    </row>
    <row r="36" spans="1:25" ht="24" customHeight="1">
      <c r="A36" s="8" t="s">
        <v>69</v>
      </c>
      <c r="B36" s="9" t="s">
        <v>28</v>
      </c>
      <c r="C36" s="9"/>
      <c r="D36" s="9" t="s">
        <v>27</v>
      </c>
      <c r="E36" s="4">
        <f>VLOOKUP(D36,Historical!$C$142:$D$161,2,0)</f>
        <v>10</v>
      </c>
      <c r="F36" s="4">
        <f>VLOOKUP(B36,Historical!$C$142:$D$161,2,0)</f>
        <v>9</v>
      </c>
      <c r="R36" s="18"/>
      <c r="S36" s="15"/>
      <c r="T36" s="20"/>
      <c r="U36" s="15"/>
      <c r="V36" s="16"/>
      <c r="W36" s="16"/>
      <c r="X36" s="16"/>
      <c r="Y36" s="15"/>
    </row>
    <row r="37" spans="1:25" ht="16">
      <c r="A37" s="10" t="s">
        <v>69</v>
      </c>
      <c r="B37" s="11" t="s">
        <v>19</v>
      </c>
      <c r="C37" s="21"/>
      <c r="D37" s="11" t="s">
        <v>16</v>
      </c>
      <c r="E37" s="4">
        <f>VLOOKUP(D37,Historical!$C$142:$D$161,2,0)</f>
        <v>5</v>
      </c>
      <c r="F37" s="4">
        <f>VLOOKUP(B37,Historical!$C$142:$D$161,2,0)</f>
        <v>2</v>
      </c>
      <c r="R37" s="16"/>
      <c r="S37" s="15"/>
      <c r="T37" s="15"/>
      <c r="U37" s="15"/>
      <c r="V37" s="16"/>
      <c r="W37" s="16"/>
      <c r="X37" s="16"/>
      <c r="Y37" s="15"/>
    </row>
    <row r="38" spans="1:25" ht="16">
      <c r="A38" s="8" t="s">
        <v>69</v>
      </c>
      <c r="B38" s="9" t="s">
        <v>23</v>
      </c>
      <c r="C38" s="9"/>
      <c r="D38" s="9" t="s">
        <v>34</v>
      </c>
      <c r="E38" s="4">
        <f>VLOOKUP(D38,Historical!$C$142:$D$161,2,0)</f>
        <v>1</v>
      </c>
      <c r="F38" s="4">
        <f>VLOOKUP(B38,Historical!$C$142:$D$161,2,0)</f>
        <v>20</v>
      </c>
      <c r="R38" s="16"/>
      <c r="S38" s="15"/>
      <c r="T38" s="15"/>
      <c r="U38" s="15"/>
      <c r="V38" s="16"/>
      <c r="W38" s="16"/>
      <c r="X38" s="16"/>
      <c r="Y38" s="17"/>
    </row>
    <row r="39" spans="1:25" ht="16">
      <c r="A39" s="10" t="s">
        <v>69</v>
      </c>
      <c r="B39" s="11" t="s">
        <v>11</v>
      </c>
      <c r="C39" s="11"/>
      <c r="D39" s="11" t="s">
        <v>43</v>
      </c>
      <c r="E39" s="4">
        <f>VLOOKUP(D39,Historical!$C$142:$D$161,2,0)</f>
        <v>16</v>
      </c>
      <c r="F39" s="4">
        <f>VLOOKUP(B39,Historical!$C$142:$D$161,2,0)</f>
        <v>11</v>
      </c>
      <c r="R39" s="16"/>
      <c r="S39" s="15"/>
      <c r="T39" s="15"/>
      <c r="U39" s="15"/>
      <c r="V39" s="16"/>
      <c r="W39" s="16"/>
      <c r="X39" s="16"/>
      <c r="Y39" s="15"/>
    </row>
    <row r="40" spans="1:25" ht="16">
      <c r="A40" s="8" t="s">
        <v>69</v>
      </c>
      <c r="B40" s="9" t="s">
        <v>18</v>
      </c>
      <c r="C40" s="9"/>
      <c r="D40" s="9" t="s">
        <v>37</v>
      </c>
      <c r="E40" s="4">
        <f>VLOOKUP(D40,Historical!$C$142:$D$161,2,0)</f>
        <v>7</v>
      </c>
      <c r="F40" s="4">
        <f>VLOOKUP(B40,Historical!$C$142:$D$161,2,0)</f>
        <v>14</v>
      </c>
      <c r="R40" s="16"/>
      <c r="S40" s="15"/>
      <c r="T40" s="20"/>
      <c r="U40" s="15"/>
      <c r="V40" s="16"/>
      <c r="W40" s="16"/>
      <c r="X40" s="16"/>
      <c r="Y40" s="15"/>
    </row>
    <row r="41" spans="1:25" ht="16">
      <c r="A41" s="10" t="s">
        <v>69</v>
      </c>
      <c r="B41" s="11" t="s">
        <v>24</v>
      </c>
      <c r="C41" s="21"/>
      <c r="D41" s="11" t="s">
        <v>14</v>
      </c>
      <c r="E41" s="4">
        <f>VLOOKUP(D41,Historical!$C$142:$D$161,2,0)</f>
        <v>6</v>
      </c>
      <c r="F41" s="4">
        <f>VLOOKUP(B41,Historical!$C$142:$D$161,2,0)</f>
        <v>19</v>
      </c>
      <c r="R41" s="16"/>
      <c r="S41" s="15"/>
      <c r="T41" s="15"/>
      <c r="U41" s="15"/>
      <c r="V41" s="16"/>
      <c r="W41" s="16"/>
      <c r="X41" s="16"/>
      <c r="Y41" s="15"/>
    </row>
    <row r="42" spans="1:25" ht="16">
      <c r="A42" s="8" t="s">
        <v>69</v>
      </c>
      <c r="B42" s="9" t="s">
        <v>15</v>
      </c>
      <c r="C42" s="9"/>
      <c r="D42" s="9" t="s">
        <v>25</v>
      </c>
      <c r="E42" s="4">
        <f>VLOOKUP(D42,Historical!$C$142:$D$161,2,0)</f>
        <v>15</v>
      </c>
      <c r="F42" s="4">
        <f>VLOOKUP(B42,Historical!$C$142:$D$161,2,0)</f>
        <v>18</v>
      </c>
      <c r="R42" s="16"/>
      <c r="S42" s="15"/>
      <c r="T42" s="20"/>
      <c r="U42" s="15"/>
      <c r="V42"/>
      <c r="W42"/>
      <c r="X42"/>
      <c r="Y42"/>
    </row>
    <row r="43" spans="1:25">
      <c r="A43" s="10" t="s">
        <v>69</v>
      </c>
      <c r="B43" s="11" t="s">
        <v>42</v>
      </c>
      <c r="C43" s="21"/>
      <c r="D43" s="11" t="s">
        <v>30</v>
      </c>
      <c r="E43" s="4">
        <f>VLOOKUP(D43,Historical!$C$142:$D$161,2,0)</f>
        <v>3</v>
      </c>
      <c r="F43" s="4">
        <f>VLOOKUP(B43,Historical!$C$142:$D$161,2,0)</f>
        <v>12</v>
      </c>
    </row>
    <row r="44" spans="1:25">
      <c r="A44" s="6"/>
      <c r="B44" s="6"/>
      <c r="C44" s="6"/>
      <c r="D44" s="6"/>
    </row>
    <row r="45" spans="1:25" ht="16">
      <c r="A45" s="7" t="s">
        <v>70</v>
      </c>
      <c r="B45" s="7"/>
      <c r="C45" s="7"/>
      <c r="D45" s="7"/>
      <c r="R45" s="18"/>
      <c r="S45" s="15"/>
      <c r="T45" s="20"/>
      <c r="U45" s="15"/>
      <c r="V45" s="16"/>
      <c r="W45" s="16"/>
      <c r="X45" s="16"/>
      <c r="Y45" s="15"/>
    </row>
    <row r="46" spans="1:25" ht="16">
      <c r="A46" s="8" t="s">
        <v>71</v>
      </c>
      <c r="B46" s="9" t="s">
        <v>34</v>
      </c>
      <c r="C46" s="22"/>
      <c r="D46" s="9" t="s">
        <v>24</v>
      </c>
      <c r="E46" s="4">
        <f>VLOOKUP(D46,Historical!$C$142:$D$161,2,0)</f>
        <v>19</v>
      </c>
      <c r="F46" s="4">
        <f>VLOOKUP(B46,Historical!$C$142:$D$161,2,0)</f>
        <v>1</v>
      </c>
      <c r="R46" s="18"/>
      <c r="S46" s="15"/>
      <c r="T46" s="20"/>
      <c r="U46" s="15"/>
      <c r="V46" s="16"/>
      <c r="W46" s="16"/>
      <c r="X46" s="16"/>
      <c r="Y46" s="15"/>
    </row>
    <row r="47" spans="1:25" ht="16">
      <c r="A47" s="10" t="s">
        <v>71</v>
      </c>
      <c r="B47" s="11" t="s">
        <v>25</v>
      </c>
      <c r="C47" s="21"/>
      <c r="D47" s="11" t="s">
        <v>19</v>
      </c>
      <c r="E47" s="4">
        <f>VLOOKUP(D47,Historical!$C$142:$D$161,2,0)</f>
        <v>2</v>
      </c>
      <c r="F47" s="4">
        <f>VLOOKUP(B47,Historical!$C$142:$D$161,2,0)</f>
        <v>15</v>
      </c>
      <c r="R47" s="16"/>
      <c r="S47" s="15"/>
      <c r="T47" s="15"/>
      <c r="U47" s="15"/>
      <c r="V47" s="16"/>
      <c r="W47" s="16"/>
      <c r="X47" s="16"/>
      <c r="Y47" s="17"/>
    </row>
    <row r="48" spans="1:25" ht="16">
      <c r="A48" s="8" t="s">
        <v>71</v>
      </c>
      <c r="B48" s="9" t="s">
        <v>20</v>
      </c>
      <c r="C48" s="9"/>
      <c r="D48" s="9" t="s">
        <v>28</v>
      </c>
      <c r="E48" s="4">
        <f>VLOOKUP(D48,Historical!$C$142:$D$161,2,0)</f>
        <v>9</v>
      </c>
      <c r="F48" s="4">
        <f>VLOOKUP(B48,Historical!$C$142:$D$161,2,0)</f>
        <v>4</v>
      </c>
      <c r="R48" s="16"/>
      <c r="S48" s="15"/>
      <c r="T48" s="20"/>
      <c r="U48" s="15"/>
      <c r="V48" s="16"/>
      <c r="W48" s="16"/>
      <c r="X48" s="16"/>
      <c r="Y48" s="15"/>
    </row>
    <row r="49" spans="1:25" ht="24" customHeight="1">
      <c r="A49" s="10" t="s">
        <v>71</v>
      </c>
      <c r="B49" s="11" t="s">
        <v>14</v>
      </c>
      <c r="C49" s="21"/>
      <c r="D49" s="11" t="s">
        <v>13</v>
      </c>
      <c r="E49" s="4">
        <f>VLOOKUP(D49,Historical!$C$142:$D$161,2,0)</f>
        <v>8</v>
      </c>
      <c r="F49" s="4">
        <f>VLOOKUP(B49,Historical!$C$142:$D$161,2,0)</f>
        <v>6</v>
      </c>
      <c r="R49" s="18"/>
      <c r="S49" s="15"/>
      <c r="T49" s="20"/>
      <c r="U49" s="15"/>
      <c r="V49" s="16"/>
      <c r="W49" s="16"/>
      <c r="X49" s="16"/>
      <c r="Y49" s="15"/>
    </row>
    <row r="50" spans="1:25" ht="16">
      <c r="A50" s="8" t="s">
        <v>71</v>
      </c>
      <c r="B50" s="9" t="s">
        <v>27</v>
      </c>
      <c r="C50" s="22"/>
      <c r="D50" s="9" t="s">
        <v>11</v>
      </c>
      <c r="E50" s="4">
        <f>VLOOKUP(D50,Historical!$C$142:$D$161,2,0)</f>
        <v>11</v>
      </c>
      <c r="F50" s="4">
        <f>VLOOKUP(B50,Historical!$C$142:$D$161,2,0)</f>
        <v>10</v>
      </c>
      <c r="R50" s="16"/>
      <c r="S50" s="15"/>
      <c r="T50" s="15"/>
      <c r="U50" s="15"/>
      <c r="V50" s="16"/>
      <c r="W50" s="16"/>
      <c r="X50" s="16"/>
      <c r="Y50" s="15"/>
    </row>
    <row r="51" spans="1:25" ht="16">
      <c r="A51" s="10" t="s">
        <v>71</v>
      </c>
      <c r="B51" s="11" t="s">
        <v>31</v>
      </c>
      <c r="C51" s="11"/>
      <c r="D51" s="11" t="s">
        <v>16</v>
      </c>
      <c r="E51" s="4">
        <f>VLOOKUP(D51,Historical!$C$142:$D$161,2,0)</f>
        <v>5</v>
      </c>
      <c r="F51" s="4">
        <f>VLOOKUP(B51,Historical!$C$142:$D$161,2,0)</f>
        <v>17</v>
      </c>
      <c r="R51" s="16"/>
      <c r="S51" s="15"/>
      <c r="T51" s="20"/>
      <c r="U51" s="15"/>
      <c r="V51" s="16"/>
      <c r="W51" s="16"/>
      <c r="X51" s="16"/>
      <c r="Y51" s="17"/>
    </row>
    <row r="52" spans="1:25" ht="16">
      <c r="A52" s="8" t="s">
        <v>71</v>
      </c>
      <c r="B52" s="9" t="s">
        <v>30</v>
      </c>
      <c r="C52" s="22"/>
      <c r="D52" s="9" t="s">
        <v>12</v>
      </c>
      <c r="E52" s="4">
        <f>VLOOKUP(D52,Historical!$C$142:$D$161,2,0)</f>
        <v>13</v>
      </c>
      <c r="F52" s="4">
        <f>VLOOKUP(B52,Historical!$C$142:$D$161,2,0)</f>
        <v>3</v>
      </c>
      <c r="R52" s="16"/>
      <c r="S52" s="15"/>
      <c r="T52" s="20"/>
      <c r="U52" s="15"/>
      <c r="V52" s="16"/>
      <c r="W52" s="16"/>
      <c r="X52" s="16"/>
      <c r="Y52" s="15"/>
    </row>
    <row r="53" spans="1:25" ht="16">
      <c r="A53" s="10" t="s">
        <v>71</v>
      </c>
      <c r="B53" s="11" t="s">
        <v>23</v>
      </c>
      <c r="C53" s="21"/>
      <c r="D53" s="11" t="s">
        <v>18</v>
      </c>
      <c r="E53" s="4">
        <f>VLOOKUP(D53,Historical!$C$142:$D$161,2,0)</f>
        <v>14</v>
      </c>
      <c r="F53" s="4">
        <f>VLOOKUP(B53,Historical!$C$142:$D$161,2,0)</f>
        <v>20</v>
      </c>
      <c r="R53" s="16"/>
      <c r="S53" s="15"/>
      <c r="T53" s="20"/>
      <c r="U53" s="15"/>
      <c r="V53" s="16"/>
      <c r="W53" s="16"/>
      <c r="X53" s="16"/>
      <c r="Y53" s="17"/>
    </row>
    <row r="54" spans="1:25" ht="16">
      <c r="A54" s="8" t="s">
        <v>71</v>
      </c>
      <c r="B54" s="9" t="s">
        <v>37</v>
      </c>
      <c r="C54" s="22"/>
      <c r="D54" s="9" t="s">
        <v>43</v>
      </c>
      <c r="E54" s="4">
        <f>VLOOKUP(D54,Historical!$C$142:$D$161,2,0)</f>
        <v>16</v>
      </c>
      <c r="F54" s="4">
        <f>VLOOKUP(B54,Historical!$C$142:$D$161,2,0)</f>
        <v>7</v>
      </c>
      <c r="R54" s="16"/>
      <c r="S54" s="15"/>
      <c r="T54" s="15"/>
      <c r="U54" s="15"/>
      <c r="V54"/>
      <c r="W54"/>
      <c r="X54"/>
      <c r="Y54"/>
    </row>
    <row r="55" spans="1:25">
      <c r="A55" s="10" t="s">
        <v>71</v>
      </c>
      <c r="B55" s="11" t="s">
        <v>42</v>
      </c>
      <c r="C55" s="11"/>
      <c r="D55" s="11" t="s">
        <v>15</v>
      </c>
      <c r="E55" s="4">
        <f>VLOOKUP(D55,Historical!$C$142:$D$161,2,0)</f>
        <v>18</v>
      </c>
      <c r="F55" s="4">
        <f>VLOOKUP(B55,Historical!$C$142:$D$161,2,0)</f>
        <v>12</v>
      </c>
    </row>
    <row r="56" spans="1:25">
      <c r="A56" s="6"/>
      <c r="B56" s="6"/>
      <c r="C56" s="6"/>
      <c r="D56" s="6"/>
    </row>
    <row r="57" spans="1:25" ht="16">
      <c r="A57" s="7" t="s">
        <v>72</v>
      </c>
      <c r="B57" s="7"/>
      <c r="C57" s="7"/>
      <c r="D57" s="7"/>
      <c r="R57" s="18"/>
      <c r="S57" s="15"/>
      <c r="T57" s="15"/>
      <c r="U57" s="15"/>
      <c r="V57" s="16"/>
      <c r="W57" s="16"/>
      <c r="X57" s="16"/>
      <c r="Y57" s="15"/>
    </row>
    <row r="58" spans="1:25" ht="16">
      <c r="A58" s="8" t="s">
        <v>73</v>
      </c>
      <c r="B58" s="9" t="s">
        <v>13</v>
      </c>
      <c r="C58" s="9"/>
      <c r="D58" s="9" t="s">
        <v>34</v>
      </c>
      <c r="E58" s="4">
        <f>VLOOKUP(D58,Historical!$C$142:$D$161,2,0)</f>
        <v>1</v>
      </c>
      <c r="F58" s="4">
        <f>VLOOKUP(B58,Historical!$C$142:$D$161,2,0)</f>
        <v>8</v>
      </c>
      <c r="R58" s="18"/>
      <c r="S58" s="15"/>
      <c r="T58" s="20"/>
      <c r="U58" s="15"/>
      <c r="V58" s="16"/>
      <c r="W58" s="16"/>
      <c r="X58" s="16"/>
      <c r="Y58" s="15"/>
    </row>
    <row r="59" spans="1:25" ht="16">
      <c r="A59" s="10" t="s">
        <v>73</v>
      </c>
      <c r="B59" s="11" t="s">
        <v>11</v>
      </c>
      <c r="C59" s="21"/>
      <c r="D59" s="11" t="s">
        <v>31</v>
      </c>
      <c r="E59" s="4">
        <f>VLOOKUP(D59,Historical!$C$142:$D$161,2,0)</f>
        <v>17</v>
      </c>
      <c r="F59" s="4">
        <f>VLOOKUP(B59,Historical!$C$142:$D$161,2,0)</f>
        <v>11</v>
      </c>
      <c r="R59" s="16"/>
      <c r="S59" s="15"/>
      <c r="T59" s="20"/>
      <c r="U59" s="15"/>
      <c r="V59" s="16"/>
      <c r="W59" s="16"/>
      <c r="X59" s="16"/>
      <c r="Y59" s="15"/>
    </row>
    <row r="60" spans="1:25" ht="16">
      <c r="A60" s="8" t="s">
        <v>73</v>
      </c>
      <c r="B60" s="9" t="s">
        <v>18</v>
      </c>
      <c r="C60" s="22"/>
      <c r="D60" s="9" t="s">
        <v>14</v>
      </c>
      <c r="E60" s="4">
        <f>VLOOKUP(D60,Historical!$C$142:$D$161,2,0)</f>
        <v>6</v>
      </c>
      <c r="F60" s="4">
        <f>VLOOKUP(B60,Historical!$C$142:$D$161,2,0)</f>
        <v>14</v>
      </c>
      <c r="R60" s="18"/>
      <c r="S60" s="15"/>
      <c r="T60" s="20"/>
      <c r="U60" s="15"/>
      <c r="V60" s="16"/>
      <c r="W60" s="16"/>
      <c r="X60" s="16"/>
      <c r="Y60" s="15"/>
    </row>
    <row r="61" spans="1:25" ht="16">
      <c r="A61" s="10" t="s">
        <v>73</v>
      </c>
      <c r="B61" s="11" t="s">
        <v>15</v>
      </c>
      <c r="C61" s="21"/>
      <c r="D61" s="11" t="s">
        <v>20</v>
      </c>
      <c r="E61" s="4">
        <f>VLOOKUP(D61,Historical!$C$142:$D$161,2,0)</f>
        <v>4</v>
      </c>
      <c r="F61" s="4">
        <f>VLOOKUP(B61,Historical!$C$142:$D$161,2,0)</f>
        <v>18</v>
      </c>
      <c r="R61" s="16"/>
      <c r="S61" s="15"/>
      <c r="T61" s="15"/>
      <c r="U61" s="15"/>
      <c r="V61" s="16"/>
      <c r="W61" s="16"/>
      <c r="X61" s="16"/>
      <c r="Y61" s="15"/>
    </row>
    <row r="62" spans="1:25" ht="16">
      <c r="A62" s="8" t="s">
        <v>73</v>
      </c>
      <c r="B62" s="9" t="s">
        <v>24</v>
      </c>
      <c r="C62" s="9"/>
      <c r="D62" s="9" t="s">
        <v>23</v>
      </c>
      <c r="E62" s="4">
        <f>VLOOKUP(D62,Historical!$C$142:$D$161,2,0)</f>
        <v>20</v>
      </c>
      <c r="F62" s="4">
        <f>VLOOKUP(B62,Historical!$C$142:$D$161,2,0)</f>
        <v>19</v>
      </c>
      <c r="R62" s="16"/>
      <c r="S62" s="15"/>
      <c r="T62" s="20"/>
      <c r="U62" s="15"/>
      <c r="V62" s="16"/>
      <c r="W62" s="16"/>
      <c r="X62" s="16"/>
      <c r="Y62" s="15"/>
    </row>
    <row r="63" spans="1:25" ht="16">
      <c r="A63" s="10" t="s">
        <v>73</v>
      </c>
      <c r="B63" s="11" t="s">
        <v>43</v>
      </c>
      <c r="C63" s="21"/>
      <c r="D63" s="11" t="s">
        <v>27</v>
      </c>
      <c r="E63" s="4">
        <f>VLOOKUP(D63,Historical!$C$142:$D$161,2,0)</f>
        <v>10</v>
      </c>
      <c r="F63" s="4">
        <f>VLOOKUP(B63,Historical!$C$142:$D$161,2,0)</f>
        <v>16</v>
      </c>
      <c r="R63" s="16"/>
      <c r="S63" s="15"/>
      <c r="T63" s="15"/>
      <c r="U63" s="15"/>
      <c r="V63" s="16"/>
      <c r="W63" s="16"/>
      <c r="X63" s="16"/>
      <c r="Y63" s="15"/>
    </row>
    <row r="64" spans="1:25" ht="16">
      <c r="A64" s="8" t="s">
        <v>73</v>
      </c>
      <c r="B64" s="9" t="s">
        <v>12</v>
      </c>
      <c r="C64" s="9"/>
      <c r="D64" s="9" t="s">
        <v>25</v>
      </c>
      <c r="E64" s="4">
        <f>VLOOKUP(D64,Historical!$C$142:$D$161,2,0)</f>
        <v>15</v>
      </c>
      <c r="F64" s="4">
        <f>VLOOKUP(B64,Historical!$C$142:$D$161,2,0)</f>
        <v>13</v>
      </c>
      <c r="R64" s="16"/>
      <c r="S64" s="15"/>
      <c r="T64" s="20"/>
      <c r="U64" s="15"/>
      <c r="V64" s="16"/>
      <c r="W64" s="16"/>
      <c r="X64" s="16"/>
      <c r="Y64" s="15"/>
    </row>
    <row r="65" spans="1:25" ht="16">
      <c r="A65" s="10" t="s">
        <v>73</v>
      </c>
      <c r="B65" s="11" t="s">
        <v>28</v>
      </c>
      <c r="C65" s="21"/>
      <c r="D65" s="11" t="s">
        <v>42</v>
      </c>
      <c r="E65" s="4">
        <f>VLOOKUP(D65,Historical!$C$142:$D$161,2,0)</f>
        <v>12</v>
      </c>
      <c r="F65" s="4">
        <f>VLOOKUP(B65,Historical!$C$142:$D$161,2,0)</f>
        <v>9</v>
      </c>
      <c r="R65" s="16"/>
      <c r="S65" s="15"/>
      <c r="T65" s="15"/>
      <c r="U65" s="15"/>
      <c r="V65" s="16"/>
      <c r="W65" s="16"/>
      <c r="X65" s="16"/>
      <c r="Y65" s="15"/>
    </row>
    <row r="66" spans="1:25" ht="24" customHeight="1">
      <c r="A66" s="8" t="s">
        <v>73</v>
      </c>
      <c r="B66" s="9" t="s">
        <v>19</v>
      </c>
      <c r="C66" s="9"/>
      <c r="D66" s="9" t="s">
        <v>30</v>
      </c>
      <c r="E66" s="4">
        <f>VLOOKUP(D66,Historical!$C$142:$D$161,2,0)</f>
        <v>3</v>
      </c>
      <c r="F66" s="4">
        <f>VLOOKUP(B66,Historical!$C$142:$D$161,2,0)</f>
        <v>2</v>
      </c>
      <c r="R66" s="16"/>
      <c r="S66" s="15"/>
      <c r="T66" s="15"/>
      <c r="U66" s="15"/>
      <c r="V66"/>
      <c r="W66"/>
      <c r="X66"/>
      <c r="Y66"/>
    </row>
    <row r="67" spans="1:25">
      <c r="A67" s="10" t="s">
        <v>73</v>
      </c>
      <c r="B67" s="11" t="s">
        <v>16</v>
      </c>
      <c r="C67" s="11"/>
      <c r="D67" s="11" t="s">
        <v>37</v>
      </c>
      <c r="E67" s="4">
        <f>VLOOKUP(D67,Historical!$C$142:$D$161,2,0)</f>
        <v>7</v>
      </c>
      <c r="F67" s="4">
        <f>VLOOKUP(B67,Historical!$C$142:$D$161,2,0)</f>
        <v>5</v>
      </c>
    </row>
    <row r="68" spans="1:25">
      <c r="A68" s="6"/>
      <c r="B68" s="6"/>
      <c r="C68" s="6"/>
      <c r="D68" s="6"/>
    </row>
    <row r="69" spans="1:25" ht="16">
      <c r="A69" s="7" t="s">
        <v>74</v>
      </c>
      <c r="B69" s="7"/>
      <c r="C69" s="7"/>
      <c r="D69" s="7"/>
      <c r="R69" s="18"/>
      <c r="S69" s="15"/>
      <c r="T69" s="20"/>
      <c r="U69" s="15"/>
      <c r="V69" s="16"/>
      <c r="W69" s="16"/>
      <c r="X69" s="16"/>
      <c r="Y69" s="15"/>
    </row>
    <row r="70" spans="1:25" ht="16">
      <c r="A70" s="8" t="s">
        <v>75</v>
      </c>
      <c r="B70" s="9" t="s">
        <v>37</v>
      </c>
      <c r="C70" s="22"/>
      <c r="D70" s="9" t="s">
        <v>20</v>
      </c>
      <c r="E70" s="4">
        <f>VLOOKUP(D70,Historical!$C$142:$D$161,2,0)</f>
        <v>4</v>
      </c>
      <c r="F70" s="4">
        <f>VLOOKUP(B70,Historical!$C$142:$D$161,2,0)</f>
        <v>7</v>
      </c>
      <c r="R70" s="16"/>
      <c r="S70" s="15"/>
      <c r="T70" s="20"/>
      <c r="U70" s="15"/>
      <c r="V70" s="16"/>
      <c r="W70" s="16"/>
      <c r="X70" s="16"/>
      <c r="Y70" s="15"/>
    </row>
    <row r="71" spans="1:25" ht="16">
      <c r="A71" s="10" t="s">
        <v>75</v>
      </c>
      <c r="B71" s="11" t="s">
        <v>24</v>
      </c>
      <c r="C71" s="21"/>
      <c r="D71" s="11" t="s">
        <v>30</v>
      </c>
      <c r="E71" s="4">
        <f>VLOOKUP(D71,Historical!$C$142:$D$161,2,0)</f>
        <v>3</v>
      </c>
      <c r="F71" s="4">
        <f>VLOOKUP(B71,Historical!$C$142:$D$161,2,0)</f>
        <v>19</v>
      </c>
      <c r="R71" s="16"/>
      <c r="S71" s="15"/>
      <c r="T71" s="20"/>
      <c r="U71" s="15"/>
      <c r="V71" s="16"/>
      <c r="W71" s="16"/>
      <c r="X71" s="16"/>
      <c r="Y71" s="15"/>
    </row>
    <row r="72" spans="1:25" ht="16">
      <c r="A72" s="8" t="s">
        <v>75</v>
      </c>
      <c r="B72" s="9" t="s">
        <v>14</v>
      </c>
      <c r="C72" s="22"/>
      <c r="D72" s="9" t="s">
        <v>25</v>
      </c>
      <c r="E72" s="4">
        <f>VLOOKUP(D72,Historical!$C$142:$D$161,2,0)</f>
        <v>15</v>
      </c>
      <c r="F72" s="4">
        <f>VLOOKUP(B72,Historical!$C$142:$D$161,2,0)</f>
        <v>6</v>
      </c>
      <c r="O72"/>
      <c r="P72"/>
      <c r="Q72"/>
      <c r="R72" s="16"/>
      <c r="S72" s="15"/>
      <c r="T72" s="20"/>
      <c r="U72" s="15"/>
      <c r="V72" s="16"/>
      <c r="W72" s="16"/>
      <c r="X72" s="16"/>
      <c r="Y72" s="15"/>
    </row>
    <row r="73" spans="1:25" ht="16">
      <c r="A73" s="10" t="s">
        <v>75</v>
      </c>
      <c r="B73" s="11" t="s">
        <v>27</v>
      </c>
      <c r="C73" s="21"/>
      <c r="D73" s="11" t="s">
        <v>12</v>
      </c>
      <c r="E73" s="4">
        <f>VLOOKUP(D73,Historical!$C$142:$D$161,2,0)</f>
        <v>13</v>
      </c>
      <c r="F73" s="4">
        <f>VLOOKUP(B73,Historical!$C$142:$D$161,2,0)</f>
        <v>10</v>
      </c>
      <c r="O73" s="18"/>
      <c r="P73" s="15"/>
      <c r="Q73" s="15"/>
      <c r="R73" s="16"/>
      <c r="S73" s="15"/>
      <c r="T73" s="15"/>
      <c r="U73" s="15"/>
      <c r="V73" s="16"/>
      <c r="W73" s="16"/>
      <c r="X73" s="16"/>
      <c r="Y73" s="15"/>
    </row>
    <row r="74" spans="1:25" ht="16">
      <c r="A74" s="8" t="s">
        <v>75</v>
      </c>
      <c r="B74" s="9" t="s">
        <v>23</v>
      </c>
      <c r="C74" s="9"/>
      <c r="D74" s="9" t="s">
        <v>28</v>
      </c>
      <c r="E74" s="4">
        <f>VLOOKUP(D74,Historical!$C$142:$D$161,2,0)</f>
        <v>9</v>
      </c>
      <c r="F74" s="4">
        <f>VLOOKUP(B74,Historical!$C$142:$D$161,2,0)</f>
        <v>20</v>
      </c>
      <c r="O74" s="16"/>
      <c r="P74" s="15"/>
      <c r="Q74" s="15"/>
      <c r="R74" s="16"/>
      <c r="S74" s="15"/>
      <c r="T74" s="20"/>
      <c r="U74" s="15"/>
      <c r="V74" s="16"/>
      <c r="W74" s="16"/>
      <c r="X74" s="16"/>
      <c r="Y74" s="15"/>
    </row>
    <row r="75" spans="1:25" ht="16">
      <c r="A75" s="10" t="s">
        <v>75</v>
      </c>
      <c r="B75" s="11" t="s">
        <v>13</v>
      </c>
      <c r="C75" s="21"/>
      <c r="D75" s="11" t="s">
        <v>42</v>
      </c>
      <c r="E75" s="4">
        <f>VLOOKUP(D75,Historical!$C$142:$D$161,2,0)</f>
        <v>12</v>
      </c>
      <c r="F75" s="4">
        <f>VLOOKUP(B75,Historical!$C$142:$D$161,2,0)</f>
        <v>8</v>
      </c>
      <c r="O75" s="16"/>
      <c r="P75" s="15"/>
      <c r="Q75" s="15"/>
      <c r="R75" s="16"/>
      <c r="S75" s="15"/>
      <c r="T75" s="20"/>
      <c r="U75" s="15"/>
      <c r="V75" s="16"/>
      <c r="W75" s="16"/>
      <c r="X75" s="16"/>
      <c r="Y75" s="15"/>
    </row>
    <row r="76" spans="1:25" ht="16">
      <c r="A76" s="8" t="s">
        <v>75</v>
      </c>
      <c r="B76" s="9" t="s">
        <v>34</v>
      </c>
      <c r="C76" s="22"/>
      <c r="D76" s="9" t="s">
        <v>19</v>
      </c>
      <c r="E76" s="4">
        <f>VLOOKUP(D76,Historical!$C$142:$D$161,2,0)</f>
        <v>2</v>
      </c>
      <c r="F76" s="4">
        <f>VLOOKUP(B76,Historical!$C$142:$D$161,2,0)</f>
        <v>1</v>
      </c>
      <c r="O76" s="16"/>
      <c r="P76" s="15"/>
      <c r="Q76" s="15"/>
      <c r="R76" s="16"/>
      <c r="S76" s="15"/>
      <c r="T76" s="20"/>
      <c r="U76" s="15"/>
      <c r="V76" s="16"/>
      <c r="W76" s="16"/>
      <c r="X76" s="16"/>
      <c r="Y76" s="15"/>
    </row>
    <row r="77" spans="1:25" ht="16">
      <c r="A77" s="10" t="s">
        <v>75</v>
      </c>
      <c r="B77" s="11" t="s">
        <v>43</v>
      </c>
      <c r="C77" s="21"/>
      <c r="D77" s="11" t="s">
        <v>31</v>
      </c>
      <c r="E77" s="4">
        <f>VLOOKUP(D77,Historical!$C$142:$D$161,2,0)</f>
        <v>17</v>
      </c>
      <c r="F77" s="4">
        <f>VLOOKUP(B77,Historical!$C$142:$D$161,2,0)</f>
        <v>16</v>
      </c>
      <c r="O77" s="16"/>
      <c r="P77" s="15"/>
      <c r="Q77" s="15"/>
      <c r="R77" s="16"/>
      <c r="S77" s="15"/>
      <c r="T77" s="15"/>
      <c r="U77" s="15"/>
      <c r="V77" s="16"/>
      <c r="W77" s="16"/>
      <c r="X77" s="16"/>
      <c r="Y77" s="15"/>
    </row>
    <row r="78" spans="1:25" ht="16">
      <c r="A78" s="8" t="s">
        <v>75</v>
      </c>
      <c r="B78" s="9" t="s">
        <v>18</v>
      </c>
      <c r="C78" s="9"/>
      <c r="D78" s="9" t="s">
        <v>15</v>
      </c>
      <c r="E78" s="4">
        <f>VLOOKUP(D78,Historical!$C$142:$D$161,2,0)</f>
        <v>18</v>
      </c>
      <c r="F78" s="4">
        <f>VLOOKUP(B78,Historical!$C$142:$D$161,2,0)</f>
        <v>14</v>
      </c>
      <c r="O78" s="16"/>
      <c r="P78" s="15"/>
      <c r="Q78" s="15"/>
      <c r="R78" s="16"/>
      <c r="S78" s="15"/>
      <c r="T78" s="15"/>
      <c r="U78" s="15"/>
      <c r="V78"/>
      <c r="W78"/>
      <c r="X78"/>
      <c r="Y78"/>
    </row>
    <row r="79" spans="1:25" ht="16">
      <c r="A79" s="10" t="s">
        <v>75</v>
      </c>
      <c r="B79" s="11" t="s">
        <v>11</v>
      </c>
      <c r="C79" s="11"/>
      <c r="D79" s="11" t="s">
        <v>16</v>
      </c>
      <c r="E79" s="4">
        <f>VLOOKUP(D79,Historical!$C$142:$D$161,2,0)</f>
        <v>5</v>
      </c>
      <c r="F79" s="4">
        <f>VLOOKUP(B79,Historical!$C$142:$D$161,2,0)</f>
        <v>11</v>
      </c>
      <c r="O79" s="16"/>
      <c r="P79" s="15"/>
      <c r="Q79" s="20"/>
      <c r="R79" s="15"/>
      <c r="S79" s="16"/>
      <c r="T79" s="16"/>
      <c r="U79" s="16"/>
      <c r="V79" s="17"/>
    </row>
    <row r="80" spans="1:25" ht="16">
      <c r="A80" s="6"/>
      <c r="B80" s="6"/>
      <c r="C80" s="6"/>
      <c r="D80" s="6"/>
      <c r="O80" s="16"/>
      <c r="P80" s="15"/>
      <c r="Q80" s="15"/>
      <c r="R80" s="15"/>
      <c r="S80" s="16"/>
      <c r="T80" s="16"/>
      <c r="U80" s="16"/>
      <c r="V80" s="15"/>
    </row>
    <row r="81" spans="1:25" ht="16">
      <c r="A81" s="7" t="s">
        <v>76</v>
      </c>
      <c r="B81" s="7"/>
      <c r="C81" s="7"/>
      <c r="D81" s="7"/>
      <c r="O81" s="16"/>
      <c r="P81" s="15"/>
      <c r="Q81" s="20"/>
      <c r="R81" s="18"/>
      <c r="S81" s="15"/>
      <c r="T81" s="15"/>
      <c r="U81" s="15"/>
      <c r="V81" s="16"/>
      <c r="W81" s="16"/>
      <c r="X81" s="16"/>
      <c r="Y81" s="15"/>
    </row>
    <row r="82" spans="1:25" ht="16">
      <c r="A82" s="8" t="s">
        <v>77</v>
      </c>
      <c r="B82" s="9" t="s">
        <v>19</v>
      </c>
      <c r="C82" s="9"/>
      <c r="D82" s="9" t="s">
        <v>11</v>
      </c>
      <c r="E82" s="4">
        <f>VLOOKUP(D82,Historical!$C$142:$D$161,2,0)</f>
        <v>11</v>
      </c>
      <c r="F82" s="4">
        <f>VLOOKUP(B82,Historical!$C$142:$D$161,2,0)</f>
        <v>2</v>
      </c>
      <c r="O82" s="16"/>
      <c r="P82" s="15"/>
      <c r="Q82" s="20"/>
      <c r="R82" s="16"/>
      <c r="S82" s="15"/>
      <c r="T82" s="15"/>
      <c r="U82" s="15"/>
      <c r="V82" s="16"/>
      <c r="W82" s="16"/>
      <c r="X82" s="16"/>
      <c r="Y82" s="15"/>
    </row>
    <row r="83" spans="1:25" ht="16">
      <c r="A83" s="10" t="s">
        <v>77</v>
      </c>
      <c r="B83" s="11" t="s">
        <v>31</v>
      </c>
      <c r="C83" s="11"/>
      <c r="D83" s="11" t="s">
        <v>27</v>
      </c>
      <c r="E83" s="4">
        <f>VLOOKUP(D83,Historical!$C$142:$D$161,2,0)</f>
        <v>10</v>
      </c>
      <c r="F83" s="4">
        <f>VLOOKUP(B83,Historical!$C$142:$D$161,2,0)</f>
        <v>17</v>
      </c>
      <c r="R83" s="18"/>
      <c r="S83" s="15"/>
      <c r="T83" s="20"/>
      <c r="U83" s="15"/>
      <c r="V83" s="16"/>
      <c r="W83" s="16"/>
      <c r="X83" s="16"/>
      <c r="Y83" s="15"/>
    </row>
    <row r="84" spans="1:25" ht="16">
      <c r="A84" s="8" t="s">
        <v>77</v>
      </c>
      <c r="B84" s="9" t="s">
        <v>28</v>
      </c>
      <c r="C84" s="22"/>
      <c r="D84" s="9" t="s">
        <v>37</v>
      </c>
      <c r="E84" s="4">
        <f>VLOOKUP(D84,Historical!$C$142:$D$161,2,0)</f>
        <v>7</v>
      </c>
      <c r="F84" s="4">
        <f>VLOOKUP(B84,Historical!$C$142:$D$161,2,0)</f>
        <v>9</v>
      </c>
      <c r="R84" s="16"/>
      <c r="S84" s="15"/>
      <c r="T84" s="20"/>
      <c r="U84" s="15"/>
      <c r="V84" s="16"/>
      <c r="W84" s="16"/>
      <c r="X84" s="16"/>
      <c r="Y84" s="15"/>
    </row>
    <row r="85" spans="1:25" ht="16">
      <c r="A85" s="10" t="s">
        <v>77</v>
      </c>
      <c r="B85" s="11" t="s">
        <v>15</v>
      </c>
      <c r="C85" s="21"/>
      <c r="D85" s="11" t="s">
        <v>34</v>
      </c>
      <c r="E85" s="4">
        <f>VLOOKUP(D85,Historical!$C$142:$D$161,2,0)</f>
        <v>1</v>
      </c>
      <c r="F85" s="4">
        <f>VLOOKUP(B85,Historical!$C$142:$D$161,2,0)</f>
        <v>18</v>
      </c>
      <c r="R85" s="16"/>
      <c r="S85" s="15"/>
      <c r="T85" s="20"/>
      <c r="U85" s="15"/>
      <c r="V85" s="16"/>
      <c r="W85" s="16"/>
      <c r="X85" s="16"/>
      <c r="Y85" s="19"/>
    </row>
    <row r="86" spans="1:25" ht="16">
      <c r="A86" s="8" t="s">
        <v>77</v>
      </c>
      <c r="B86" s="9" t="s">
        <v>16</v>
      </c>
      <c r="C86" s="22"/>
      <c r="D86" s="9" t="s">
        <v>13</v>
      </c>
      <c r="E86" s="4">
        <f>VLOOKUP(D86,Historical!$C$142:$D$161,2,0)</f>
        <v>8</v>
      </c>
      <c r="F86" s="4">
        <f>VLOOKUP(B86,Historical!$C$142:$D$161,2,0)</f>
        <v>5</v>
      </c>
      <c r="R86" s="16"/>
      <c r="S86" s="15"/>
      <c r="T86" s="20"/>
      <c r="U86" s="15"/>
      <c r="V86" s="16"/>
      <c r="W86" s="16"/>
      <c r="X86" s="16"/>
      <c r="Y86" s="15"/>
    </row>
    <row r="87" spans="1:25" ht="16">
      <c r="A87" s="10" t="s">
        <v>77</v>
      </c>
      <c r="B87" s="11" t="s">
        <v>30</v>
      </c>
      <c r="C87" s="21"/>
      <c r="D87" s="11" t="s">
        <v>43</v>
      </c>
      <c r="E87" s="4">
        <f>VLOOKUP(D87,Historical!$C$142:$D$161,2,0)</f>
        <v>16</v>
      </c>
      <c r="F87" s="4">
        <f>VLOOKUP(B87,Historical!$C$142:$D$161,2,0)</f>
        <v>3</v>
      </c>
      <c r="R87" s="16"/>
      <c r="S87" s="15"/>
      <c r="T87" s="20"/>
      <c r="U87" s="15"/>
      <c r="V87" s="16"/>
      <c r="W87" s="16"/>
      <c r="X87" s="16"/>
      <c r="Y87" s="15"/>
    </row>
    <row r="88" spans="1:25" ht="24" customHeight="1">
      <c r="A88" s="8" t="s">
        <v>77</v>
      </c>
      <c r="B88" s="9" t="s">
        <v>12</v>
      </c>
      <c r="C88" s="22"/>
      <c r="D88" s="9" t="s">
        <v>14</v>
      </c>
      <c r="E88" s="4">
        <f>VLOOKUP(D88,Historical!$C$142:$D$161,2,0)</f>
        <v>6</v>
      </c>
      <c r="F88" s="4">
        <f>VLOOKUP(B88,Historical!$C$142:$D$161,2,0)</f>
        <v>13</v>
      </c>
      <c r="R88" s="16"/>
      <c r="S88" s="15"/>
      <c r="T88" s="15"/>
      <c r="U88" s="15"/>
      <c r="V88" s="16"/>
      <c r="W88" s="16"/>
      <c r="X88" s="16"/>
      <c r="Y88" s="15"/>
    </row>
    <row r="89" spans="1:25" ht="16">
      <c r="A89" s="10" t="s">
        <v>77</v>
      </c>
      <c r="B89" s="11" t="s">
        <v>42</v>
      </c>
      <c r="C89" s="11"/>
      <c r="D89" s="11" t="s">
        <v>18</v>
      </c>
      <c r="E89" s="4">
        <f>VLOOKUP(D89,Historical!$C$142:$D$161,2,0)</f>
        <v>14</v>
      </c>
      <c r="F89" s="4">
        <f>VLOOKUP(B89,Historical!$C$142:$D$161,2,0)</f>
        <v>12</v>
      </c>
      <c r="R89" s="16"/>
      <c r="S89" s="15"/>
      <c r="T89" s="20"/>
      <c r="U89" s="15"/>
      <c r="V89" s="16"/>
      <c r="W89" s="16"/>
      <c r="X89" s="16"/>
      <c r="Y89" s="15"/>
    </row>
    <row r="90" spans="1:25" ht="16">
      <c r="A90" s="8" t="s">
        <v>77</v>
      </c>
      <c r="B90" s="9" t="s">
        <v>25</v>
      </c>
      <c r="C90" s="22"/>
      <c r="D90" s="9" t="s">
        <v>23</v>
      </c>
      <c r="E90" s="4">
        <f>VLOOKUP(D90,Historical!$C$142:$D$161,2,0)</f>
        <v>20</v>
      </c>
      <c r="F90" s="4">
        <f>VLOOKUP(B90,Historical!$C$142:$D$161,2,0)</f>
        <v>15</v>
      </c>
      <c r="R90" s="16"/>
      <c r="S90" s="15"/>
      <c r="T90" s="15"/>
      <c r="U90" s="15"/>
      <c r="V90"/>
      <c r="W90"/>
      <c r="X90"/>
      <c r="Y90"/>
    </row>
    <row r="91" spans="1:25">
      <c r="A91" s="10" t="s">
        <v>77</v>
      </c>
      <c r="B91" s="11" t="s">
        <v>20</v>
      </c>
      <c r="C91" s="11"/>
      <c r="D91" s="11" t="s">
        <v>24</v>
      </c>
      <c r="E91" s="4">
        <f>VLOOKUP(D91,Historical!$C$142:$D$161,2,0)</f>
        <v>19</v>
      </c>
      <c r="F91" s="4">
        <f>VLOOKUP(B91,Historical!$C$142:$D$161,2,0)</f>
        <v>4</v>
      </c>
    </row>
    <row r="92" spans="1:25">
      <c r="A92" s="12"/>
      <c r="B92" s="12"/>
      <c r="C92" s="12"/>
      <c r="D92" s="12"/>
    </row>
    <row r="93" spans="1:25">
      <c r="A93" s="13"/>
      <c r="B93" s="13"/>
      <c r="C93" s="13"/>
      <c r="D93" s="13"/>
    </row>
    <row r="94" spans="1:25">
      <c r="A94" s="13"/>
      <c r="B94" s="13"/>
      <c r="C94" s="13"/>
      <c r="D94" s="13"/>
    </row>
    <row r="128" spans="5:5">
      <c r="E128" s="14"/>
    </row>
  </sheetData>
  <mergeCells count="2">
    <mergeCell ref="A6:D6"/>
    <mergeCell ref="A7:D7"/>
  </mergeCells>
  <hyperlinks>
    <hyperlink ref="AA18" r:id="rId1" display="http://www.ogol.com.br/equipa.php?id=2256" xr:uid="{081FD2D6-4853-CB42-A573-BF36BC7AA68F}"/>
    <hyperlink ref="AB18" r:id="rId2" display="http://www.ogol.com.br/match.php?id=4375937" xr:uid="{AF7306AD-9F82-9245-A6BD-1FE0810B104C}"/>
    <hyperlink ref="AC18" r:id="rId3" display="http://www.ogol.com.br/equipa.php?id=2238" xr:uid="{A17822BE-05F4-D54D-B10B-0B2932C6768F}"/>
    <hyperlink ref="AG18" r:id="rId4" display="http://www.ogol.com.br/match_videos.php?id=4375937" xr:uid="{8564CC6D-0950-EC4C-96AB-D265E0C007D2}"/>
    <hyperlink ref="AA19" r:id="rId5" display="http://www.ogol.com.br/equipa.php?id=2241" xr:uid="{D5BAFA87-206E-8C4D-ADCC-ADA114619B71}"/>
    <hyperlink ref="AB19" r:id="rId6" display="http://www.ogol.com.br/match.php?id=4375939" xr:uid="{D5EBDDD2-A9C5-BB43-B0F9-D55A577FAE85}"/>
    <hyperlink ref="AC19" r:id="rId7" display="http://www.ogol.com.br/equipa.php?id=2245" xr:uid="{07F51FF5-7DA4-2C4A-A2B2-F7346111B5C8}"/>
    <hyperlink ref="AG19" r:id="rId8" display="http://www.ogol.com.br/match_videos.php?id=4375939" xr:uid="{642E0DA6-1EF8-5043-B11F-3650B1178E52}"/>
    <hyperlink ref="AA20" r:id="rId9" display="http://www.ogol.com.br/equipa.php?id=2615" xr:uid="{D0301B08-4017-614B-A47B-E6F4AFC9D804}"/>
    <hyperlink ref="AB20" r:id="rId10" display="http://www.ogol.com.br/match.php?id=4375943" xr:uid="{BBD562C9-5952-2A4C-A05E-7D7DF4EEF8CD}"/>
    <hyperlink ref="AC20" r:id="rId11" display="http://www.ogol.com.br/equipa.php?id=2251" xr:uid="{7F35DE4B-4941-A64B-B316-6AB6843DF47D}"/>
    <hyperlink ref="AA21" r:id="rId12" display="http://www.ogol.com.br/equipa.php?id=2257" xr:uid="{6F315D3F-2C0A-BE48-885A-6DE88C8D43B2}"/>
    <hyperlink ref="AB21" r:id="rId13" display="http://www.ogol.com.br/match.php?id=4375945" xr:uid="{AFFDE721-1985-9E48-AC1D-550D4ABA7D39}"/>
    <hyperlink ref="AC21" r:id="rId14" display="http://www.ogol.com.br/equipa.php?id=2234" xr:uid="{DA6F40F9-FE60-AB48-AD55-D8021C4CF898}"/>
    <hyperlink ref="AG21" r:id="rId15" display="http://www.ogol.com.br/match_videos.php?id=4375945" xr:uid="{BE2C118E-93DF-2D4F-92EB-66982A5B9E52}"/>
    <hyperlink ref="AA22" r:id="rId16" display="http://www.ogol.com.br/equipa.php?id=2236" xr:uid="{600AA71F-B428-7348-AAF3-23C0304345B7}"/>
    <hyperlink ref="AB22" r:id="rId17" display="http://www.ogol.com.br/match.php?id=4375942" xr:uid="{BE80EF0B-573E-7A4B-90D1-BC52E0571334}"/>
    <hyperlink ref="AC22" r:id="rId18" display="http://www.ogol.com.br/equipa.php?id=3317" xr:uid="{20D50D61-05F0-9A45-A400-B2AED5BE298F}"/>
    <hyperlink ref="AG22" r:id="rId19" display="http://www.ogol.com.br/match_videos.php?id=4375942" xr:uid="{96DEA607-7B61-4A44-94F0-9D7FCE489732}"/>
    <hyperlink ref="AA23" r:id="rId20" display="http://www.ogol.com.br/equipa.php?id=2243" xr:uid="{8111629A-B697-4448-B1E5-11EF52435AF1}"/>
    <hyperlink ref="AB23" r:id="rId21" display="http://www.ogol.com.br/match.php?id=4375941" xr:uid="{A5D1CD8A-28A1-374A-BA3F-47ABBFEF9BC0}"/>
    <hyperlink ref="AC23" r:id="rId22" display="http://www.ogol.com.br/equipa.php?id=2229" xr:uid="{0BD6D21F-2485-F242-B016-7005D954EB19}"/>
    <hyperlink ref="AG23" r:id="rId23" display="http://www.ogol.com.br/match_videos.php?id=4375941" xr:uid="{F810A1D4-488E-B142-BFFC-EEAE63A99A86}"/>
    <hyperlink ref="AA24" r:id="rId24" display="http://www.ogol.com.br/equipa.php?id=2258" xr:uid="{29DA7A89-0B66-0B43-8329-CBF90BA9C9EB}"/>
    <hyperlink ref="AB24" r:id="rId25" display="http://www.ogol.com.br/match.php?id=4375940" xr:uid="{4F1365E8-2706-5240-A801-318D725F7BD8}"/>
    <hyperlink ref="AC24" r:id="rId26" display="http://www.ogol.com.br/equipa.php?id=2254" xr:uid="{6AE4C320-B0C6-5044-AA3D-79BA87B11BE5}"/>
    <hyperlink ref="AA25" r:id="rId27" display="http://www.ogol.com.br/equipa.php?id=2248" xr:uid="{345C73B1-921E-EC4F-B596-BBA3EAAE929E}"/>
    <hyperlink ref="AB25" r:id="rId28" display="http://www.ogol.com.br/match.php?id=4375938" xr:uid="{BD5E4105-10EA-084D-89FC-6098503FAE7D}"/>
    <hyperlink ref="AC25" r:id="rId29" display="http://www.ogol.com.br/equipa.php?id=2235" xr:uid="{D78424B6-7912-4F4F-83F9-860164573069}"/>
    <hyperlink ref="AA26" r:id="rId30" display="http://www.ogol.com.br/equipa.php?id=3195" xr:uid="{F5FA0F90-8389-AE42-869C-DB4742931D96}"/>
    <hyperlink ref="AB26" r:id="rId31" display="http://www.ogol.com.br/match.php?id=4375946" xr:uid="{533E6214-9D13-014C-BD6C-FFF9FAD3CBCE}"/>
    <hyperlink ref="AC26" r:id="rId32" display="http://www.ogol.com.br/equipa.php?id=2244" xr:uid="{3D77002C-B960-4747-924F-FBF9FDD00FFC}"/>
    <hyperlink ref="AA27" r:id="rId33" display="http://www.ogol.com.br/equipa.php?id=2230" xr:uid="{917363C9-F3A6-8A40-A6EB-8BDB07B66925}"/>
    <hyperlink ref="AB27" r:id="rId34" display="http://www.ogol.com.br/match.php?id=4375944" xr:uid="{92A9172F-D97B-5442-B43C-1A67EA657968}"/>
    <hyperlink ref="AC27" r:id="rId35" display="http://www.ogol.com.br/equipa.php?id=2240" xr:uid="{EE50A257-EFEE-F348-B09E-93BF003D7153}"/>
  </hyperlinks>
  <pageMargins left="0.511811024" right="0.511811024" top="0.78740157499999996" bottom="0.78740157499999996" header="0.31496062000000002" footer="0.31496062000000002"/>
  <pageSetup paperSize="9" orientation="portrait" r:id="rId3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3ACC7-04A2-0A42-915D-9E579D6A39CF}">
  <sheetPr codeName="Sheet12"/>
  <dimension ref="A6:AG128"/>
  <sheetViews>
    <sheetView zoomScale="173" zoomScaleNormal="173" workbookViewId="0">
      <selection activeCell="H10" sqref="H10:Q29"/>
    </sheetView>
  </sheetViews>
  <sheetFormatPr baseColWidth="10" defaultColWidth="7.5" defaultRowHeight="12"/>
  <cols>
    <col min="1" max="1" width="8.33203125" style="4" bestFit="1" customWidth="1"/>
    <col min="2" max="2" width="10.33203125" style="4" bestFit="1" customWidth="1"/>
    <col min="3" max="3" width="2.6640625" style="4" customWidth="1"/>
    <col min="4" max="4" width="11.33203125" style="4" customWidth="1"/>
    <col min="5" max="6" width="5.33203125" style="4" bestFit="1" customWidth="1"/>
    <col min="7" max="7" width="5.33203125" style="4" customWidth="1"/>
    <col min="8" max="8" width="13.33203125" style="4" bestFit="1" customWidth="1"/>
    <col min="9" max="9" width="10.33203125" style="4" bestFit="1" customWidth="1"/>
    <col min="10" max="11" width="7.5" style="4"/>
    <col min="12" max="12" width="9" style="4" bestFit="1" customWidth="1"/>
    <col min="13" max="13" width="8.5" style="4" bestFit="1" customWidth="1"/>
    <col min="14" max="16" width="7.5" style="4"/>
    <col min="17" max="17" width="9.83203125" style="4" bestFit="1" customWidth="1"/>
    <col min="18" max="16384" width="7.5" style="4"/>
  </cols>
  <sheetData>
    <row r="6" spans="1:33">
      <c r="A6" s="3" t="s">
        <v>95</v>
      </c>
      <c r="B6" s="3"/>
      <c r="C6" s="3"/>
      <c r="D6" s="3"/>
      <c r="E6" s="4">
        <v>2008</v>
      </c>
    </row>
    <row r="7" spans="1:33">
      <c r="A7" s="5" t="s">
        <v>51</v>
      </c>
      <c r="B7" s="5"/>
      <c r="C7" s="5"/>
      <c r="D7" s="5"/>
    </row>
    <row r="8" spans="1:33">
      <c r="A8" s="6"/>
      <c r="B8" s="6"/>
      <c r="C8" s="6"/>
      <c r="D8" s="6"/>
    </row>
    <row r="9" spans="1:33">
      <c r="A9" s="7" t="s">
        <v>52</v>
      </c>
      <c r="B9" s="7"/>
      <c r="C9" s="7"/>
      <c r="D9" s="7"/>
      <c r="E9" s="4" t="s">
        <v>53</v>
      </c>
      <c r="F9" s="4" t="s">
        <v>54</v>
      </c>
      <c r="H9" s="4" t="s">
        <v>97</v>
      </c>
      <c r="I9" s="4" t="s">
        <v>96</v>
      </c>
      <c r="J9" s="4" t="s">
        <v>55</v>
      </c>
      <c r="K9" s="4" t="s">
        <v>56</v>
      </c>
      <c r="L9" s="4" t="s">
        <v>57</v>
      </c>
      <c r="M9" s="4" t="s">
        <v>58</v>
      </c>
      <c r="N9" s="4" t="s">
        <v>59</v>
      </c>
      <c r="O9" s="4" t="s">
        <v>60</v>
      </c>
      <c r="P9" s="4" t="s">
        <v>61</v>
      </c>
      <c r="Q9" s="4" t="s">
        <v>62</v>
      </c>
    </row>
    <row r="10" spans="1:33" ht="16">
      <c r="A10" s="8" t="s">
        <v>63</v>
      </c>
      <c r="B10" s="9" t="s">
        <v>25</v>
      </c>
      <c r="C10" s="22"/>
      <c r="D10" s="9" t="s">
        <v>19</v>
      </c>
      <c r="E10" s="4">
        <f>VLOOKUP(D10,Historical!$C$182:$D$201,2,0)</f>
        <v>13</v>
      </c>
      <c r="F10" s="4">
        <f>VLOOKUP(B10,Historical!$C$182:$D$201,2,0)</f>
        <v>8</v>
      </c>
      <c r="H10" s="4" t="str">
        <f>I10&amp;$E$6</f>
        <v>Coritiba2008</v>
      </c>
      <c r="I10" s="9" t="s">
        <v>25</v>
      </c>
      <c r="J10" s="4">
        <f>COUNTIFS($B$10:$B$91,I10,$E$10:$E$91,"&lt;=6")</f>
        <v>0</v>
      </c>
      <c r="K10" s="4">
        <f>COUNTIFS($D$10:$D$91,I10,$F$10:$F$91,"&lt;=6")</f>
        <v>1</v>
      </c>
      <c r="L10" s="4">
        <f>COUNTIFS($B$10:$B$91,I10,$E$10:$E$91,"&lt;=14",$E$10:$E$91,"&gt;=7")</f>
        <v>2</v>
      </c>
      <c r="M10" s="4">
        <f>COUNTIFS($D$10:$D$91,I10,$F$10:$F$91,"&lt;=14",$F$10:$F$91,"&gt;=7")</f>
        <v>1</v>
      </c>
      <c r="N10" s="4">
        <f>COUNTIFS($B$10:$B$91,I10,$E$10:$E$91,"&gt;=15")</f>
        <v>2</v>
      </c>
      <c r="O10" s="4">
        <f>COUNTIFS($D$10:$D$91,I10,$F$10:$F$91,"&gt;=15")</f>
        <v>1</v>
      </c>
      <c r="P10" s="4">
        <f>SUM(J10:O10)</f>
        <v>7</v>
      </c>
      <c r="Q10" s="4" t="str">
        <f>IF(P10&lt;&gt;7,"ERRO","OK")</f>
        <v>OK</v>
      </c>
      <c r="S10" s="18"/>
      <c r="T10" s="15"/>
      <c r="U10" s="20"/>
      <c r="V10" s="15"/>
      <c r="W10" s="16"/>
      <c r="X10" s="16"/>
      <c r="Y10" s="16"/>
      <c r="Z10" s="15"/>
      <c r="AA10"/>
    </row>
    <row r="11" spans="1:33" ht="16">
      <c r="A11" s="10" t="s">
        <v>63</v>
      </c>
      <c r="B11" s="11" t="s">
        <v>32</v>
      </c>
      <c r="C11" s="11"/>
      <c r="D11" s="11" t="s">
        <v>46</v>
      </c>
      <c r="E11" s="4">
        <f>VLOOKUP(D11,Historical!$C$182:$D$201,2,0)</f>
        <v>20</v>
      </c>
      <c r="F11" s="4">
        <f>VLOOKUP(B11,Historical!$C$182:$D$201,2,0)</f>
        <v>17</v>
      </c>
      <c r="H11" s="4" t="str">
        <f t="shared" ref="H11:H29" si="0">I11&amp;$E$6</f>
        <v>Portuguesa2008</v>
      </c>
      <c r="I11" s="11" t="s">
        <v>32</v>
      </c>
      <c r="J11" s="4">
        <f t="shared" ref="J11:J29" si="1">COUNTIFS($B$10:$B$91,I11,$E$10:$E$91,"&lt;=6")</f>
        <v>1</v>
      </c>
      <c r="K11" s="4">
        <f t="shared" ref="K11:K29" si="2">COUNTIFS($D$10:$D$91,I11,$F$10:$F$91,"&lt;=6")</f>
        <v>2</v>
      </c>
      <c r="L11" s="4">
        <f t="shared" ref="L11:L29" si="3">COUNTIFS($B$10:$B$91,I11,$E$10:$E$91,"&lt;=14",$E$10:$E$91,"&gt;=7")</f>
        <v>2</v>
      </c>
      <c r="M11" s="4">
        <f t="shared" ref="M11:M29" si="4">COUNTIFS($D$10:$D$91,I11,$F$10:$F$91,"&lt;=14",$F$10:$F$91,"&gt;=7")</f>
        <v>1</v>
      </c>
      <c r="N11" s="4">
        <f t="shared" ref="N11:N29" si="5">COUNTIFS($B$10:$B$91,I11,$E$10:$E$91,"&gt;=15")</f>
        <v>1</v>
      </c>
      <c r="O11" s="4">
        <f t="shared" ref="O11:O29" si="6">COUNTIFS($D$10:$D$91,I11,$F$10:$F$91,"&gt;=15")</f>
        <v>0</v>
      </c>
      <c r="P11" s="4">
        <f t="shared" ref="P11:P29" si="7">SUM(J11:O11)</f>
        <v>7</v>
      </c>
      <c r="Q11" s="4" t="str">
        <f t="shared" ref="Q11:Q29" si="8">IF(P11&lt;&gt;7,"ERRO","OK")</f>
        <v>OK</v>
      </c>
      <c r="S11" s="16"/>
      <c r="T11" s="15"/>
      <c r="U11" s="15"/>
      <c r="V11" s="15"/>
      <c r="W11" s="16"/>
      <c r="X11" s="16"/>
      <c r="Y11" s="16"/>
      <c r="Z11" s="15"/>
      <c r="AA11" s="17"/>
    </row>
    <row r="12" spans="1:33" ht="16">
      <c r="A12" s="8" t="s">
        <v>63</v>
      </c>
      <c r="B12" s="9" t="s">
        <v>30</v>
      </c>
      <c r="C12" s="22"/>
      <c r="D12" s="9" t="s">
        <v>31</v>
      </c>
      <c r="E12" s="4">
        <f>VLOOKUP(D12,Historical!$C$182:$D$201,2,0)</f>
        <v>16</v>
      </c>
      <c r="F12" s="4">
        <f>VLOOKUP(B12,Historical!$C$182:$D$201,2,0)</f>
        <v>7</v>
      </c>
      <c r="H12" s="4" t="str">
        <f t="shared" si="0"/>
        <v>Internacional2008</v>
      </c>
      <c r="I12" s="9" t="s">
        <v>30</v>
      </c>
      <c r="J12" s="4">
        <f t="shared" si="1"/>
        <v>1</v>
      </c>
      <c r="K12" s="4">
        <f t="shared" si="2"/>
        <v>1</v>
      </c>
      <c r="L12" s="4">
        <f t="shared" si="3"/>
        <v>1</v>
      </c>
      <c r="M12" s="4">
        <f t="shared" si="4"/>
        <v>1</v>
      </c>
      <c r="N12" s="4">
        <f t="shared" si="5"/>
        <v>2</v>
      </c>
      <c r="O12" s="4">
        <f t="shared" si="6"/>
        <v>1</v>
      </c>
      <c r="P12" s="4">
        <f t="shared" si="7"/>
        <v>7</v>
      </c>
      <c r="Q12" s="4" t="str">
        <f t="shared" si="8"/>
        <v>OK</v>
      </c>
      <c r="S12" s="16"/>
      <c r="T12" s="15"/>
      <c r="U12" s="20"/>
      <c r="V12" s="15"/>
      <c r="W12" s="16"/>
      <c r="X12" s="16"/>
      <c r="Y12" s="16"/>
      <c r="Z12" s="15"/>
      <c r="AA12" s="17"/>
    </row>
    <row r="13" spans="1:33" ht="16">
      <c r="A13" s="10" t="s">
        <v>63</v>
      </c>
      <c r="B13" s="11" t="s">
        <v>34</v>
      </c>
      <c r="C13" s="11"/>
      <c r="D13" s="11" t="s">
        <v>37</v>
      </c>
      <c r="E13" s="4">
        <f>VLOOKUP(D13,Historical!$C$182:$D$201,2,0)</f>
        <v>9</v>
      </c>
      <c r="F13" s="4">
        <f>VLOOKUP(B13,Historical!$C$182:$D$201,2,0)</f>
        <v>5</v>
      </c>
      <c r="H13" s="4" t="str">
        <f t="shared" si="0"/>
        <v>Palmeiras2008</v>
      </c>
      <c r="I13" s="11" t="s">
        <v>34</v>
      </c>
      <c r="J13" s="4">
        <f t="shared" si="1"/>
        <v>2</v>
      </c>
      <c r="K13" s="4">
        <f t="shared" si="2"/>
        <v>1</v>
      </c>
      <c r="L13" s="4">
        <f t="shared" si="3"/>
        <v>1</v>
      </c>
      <c r="M13" s="4">
        <f t="shared" si="4"/>
        <v>2</v>
      </c>
      <c r="N13" s="4">
        <f t="shared" si="5"/>
        <v>1</v>
      </c>
      <c r="O13" s="4">
        <f t="shared" si="6"/>
        <v>0</v>
      </c>
      <c r="P13" s="4">
        <f t="shared" si="7"/>
        <v>7</v>
      </c>
      <c r="Q13" s="4" t="str">
        <f t="shared" si="8"/>
        <v>OK</v>
      </c>
      <c r="S13" s="16"/>
      <c r="T13" s="15"/>
      <c r="U13" s="15"/>
      <c r="V13" s="15"/>
      <c r="W13" s="16"/>
      <c r="X13" s="16"/>
      <c r="Y13" s="16"/>
      <c r="Z13" s="17"/>
      <c r="AA13" s="17"/>
    </row>
    <row r="14" spans="1:33" ht="16">
      <c r="A14" s="8" t="s">
        <v>63</v>
      </c>
      <c r="B14" s="9" t="s">
        <v>14</v>
      </c>
      <c r="C14" s="9"/>
      <c r="D14" s="9" t="s">
        <v>13</v>
      </c>
      <c r="E14" s="4">
        <f>VLOOKUP(D14,Historical!$C$182:$D$201,2,0)</f>
        <v>1</v>
      </c>
      <c r="F14" s="4">
        <f>VLOOKUP(B14,Historical!$C$182:$D$201,2,0)</f>
        <v>3</v>
      </c>
      <c r="H14" s="4" t="str">
        <f t="shared" si="0"/>
        <v>Cruzeiro2008</v>
      </c>
      <c r="I14" s="9" t="s">
        <v>14</v>
      </c>
      <c r="J14" s="4">
        <f t="shared" si="1"/>
        <v>2</v>
      </c>
      <c r="K14" s="4">
        <f t="shared" si="2"/>
        <v>0</v>
      </c>
      <c r="L14" s="4">
        <f t="shared" si="3"/>
        <v>1</v>
      </c>
      <c r="M14" s="4">
        <f t="shared" si="4"/>
        <v>2</v>
      </c>
      <c r="N14" s="4">
        <f t="shared" si="5"/>
        <v>1</v>
      </c>
      <c r="O14" s="4">
        <f t="shared" si="6"/>
        <v>1</v>
      </c>
      <c r="P14" s="4">
        <f t="shared" si="7"/>
        <v>7</v>
      </c>
      <c r="Q14" s="4" t="str">
        <f t="shared" si="8"/>
        <v>OK</v>
      </c>
      <c r="S14" s="16"/>
      <c r="T14" s="15"/>
      <c r="U14" s="15"/>
      <c r="V14" s="15"/>
      <c r="W14" s="16"/>
      <c r="X14" s="16"/>
      <c r="Y14" s="16"/>
      <c r="Z14" s="15"/>
    </row>
    <row r="15" spans="1:33" ht="16">
      <c r="A15" s="10" t="s">
        <v>63</v>
      </c>
      <c r="B15" s="11" t="s">
        <v>28</v>
      </c>
      <c r="C15" s="11"/>
      <c r="D15" s="11" t="s">
        <v>16</v>
      </c>
      <c r="E15" s="4">
        <f>VLOOKUP(D15,Historical!$C$182:$D$201,2,0)</f>
        <v>4</v>
      </c>
      <c r="F15" s="4">
        <f>VLOOKUP(B15,Historical!$C$182:$D$201,2,0)</f>
        <v>10</v>
      </c>
      <c r="H15" s="4" t="str">
        <f t="shared" si="0"/>
        <v>Vitoria2008</v>
      </c>
      <c r="I15" s="11" t="s">
        <v>28</v>
      </c>
      <c r="J15" s="4">
        <f t="shared" si="1"/>
        <v>3</v>
      </c>
      <c r="K15" s="4">
        <f t="shared" si="2"/>
        <v>0</v>
      </c>
      <c r="L15" s="4">
        <f t="shared" si="3"/>
        <v>1</v>
      </c>
      <c r="M15" s="4">
        <f t="shared" si="4"/>
        <v>0</v>
      </c>
      <c r="N15" s="4">
        <f t="shared" si="5"/>
        <v>0</v>
      </c>
      <c r="O15" s="4">
        <f t="shared" si="6"/>
        <v>3</v>
      </c>
      <c r="P15" s="4">
        <f t="shared" si="7"/>
        <v>7</v>
      </c>
      <c r="Q15" s="4" t="str">
        <f t="shared" si="8"/>
        <v>OK</v>
      </c>
      <c r="S15" s="16"/>
      <c r="T15" s="15"/>
      <c r="U15" s="15"/>
      <c r="V15" s="15"/>
      <c r="W15" s="16"/>
      <c r="X15" s="16"/>
      <c r="Y15" s="16"/>
      <c r="Z15" s="15"/>
    </row>
    <row r="16" spans="1:33" ht="16">
      <c r="A16" s="8" t="s">
        <v>63</v>
      </c>
      <c r="B16" s="9" t="s">
        <v>15</v>
      </c>
      <c r="C16" s="22"/>
      <c r="D16" s="9" t="s">
        <v>20</v>
      </c>
      <c r="E16" s="4">
        <f>VLOOKUP(D16,Historical!$C$182:$D$201,2,0)</f>
        <v>2</v>
      </c>
      <c r="F16" s="4">
        <f>VLOOKUP(B16,Historical!$C$182:$D$201,2,0)</f>
        <v>6</v>
      </c>
      <c r="H16" s="4" t="str">
        <f t="shared" si="0"/>
        <v>Botafogo2008</v>
      </c>
      <c r="I16" s="9" t="s">
        <v>15</v>
      </c>
      <c r="J16" s="4">
        <f t="shared" si="1"/>
        <v>2</v>
      </c>
      <c r="K16" s="4">
        <f t="shared" si="2"/>
        <v>1</v>
      </c>
      <c r="L16" s="4">
        <f t="shared" si="3"/>
        <v>0</v>
      </c>
      <c r="M16" s="4">
        <f t="shared" si="4"/>
        <v>2</v>
      </c>
      <c r="N16" s="4">
        <f t="shared" si="5"/>
        <v>2</v>
      </c>
      <c r="O16" s="4">
        <f t="shared" si="6"/>
        <v>0</v>
      </c>
      <c r="P16" s="4">
        <f t="shared" si="7"/>
        <v>7</v>
      </c>
      <c r="Q16" s="4" t="str">
        <f t="shared" si="8"/>
        <v>OK</v>
      </c>
      <c r="S16" s="16"/>
      <c r="T16" s="15"/>
      <c r="U16" s="20"/>
      <c r="V16" s="15"/>
      <c r="W16" s="16"/>
      <c r="X16" s="16"/>
      <c r="Y16" s="16"/>
      <c r="Z16" s="15"/>
      <c r="AA16"/>
      <c r="AB16"/>
      <c r="AC16"/>
      <c r="AD16"/>
      <c r="AE16"/>
      <c r="AF16"/>
      <c r="AG16"/>
    </row>
    <row r="17" spans="1:33" ht="16">
      <c r="A17" s="10" t="s">
        <v>63</v>
      </c>
      <c r="B17" s="11" t="s">
        <v>24</v>
      </c>
      <c r="C17" s="21"/>
      <c r="D17" s="11" t="s">
        <v>12</v>
      </c>
      <c r="E17" s="4">
        <f>VLOOKUP(D17,Historical!$C$182:$D$201,2,0)</f>
        <v>12</v>
      </c>
      <c r="F17" s="4">
        <f>VLOOKUP(B17,Historical!$C$182:$D$201,2,0)</f>
        <v>11</v>
      </c>
      <c r="H17" s="4" t="str">
        <f t="shared" si="0"/>
        <v>Sport2008</v>
      </c>
      <c r="I17" s="11" t="s">
        <v>24</v>
      </c>
      <c r="J17" s="4">
        <f t="shared" si="1"/>
        <v>0</v>
      </c>
      <c r="K17" s="4">
        <f t="shared" si="2"/>
        <v>0</v>
      </c>
      <c r="L17" s="4">
        <f t="shared" si="3"/>
        <v>4</v>
      </c>
      <c r="M17" s="4">
        <f t="shared" si="4"/>
        <v>0</v>
      </c>
      <c r="N17" s="4">
        <f t="shared" si="5"/>
        <v>0</v>
      </c>
      <c r="O17" s="4">
        <f t="shared" si="6"/>
        <v>3</v>
      </c>
      <c r="P17" s="4">
        <f t="shared" si="7"/>
        <v>7</v>
      </c>
      <c r="Q17" s="4" t="str">
        <f t="shared" si="8"/>
        <v>OK</v>
      </c>
      <c r="S17" s="18"/>
      <c r="T17" s="15"/>
      <c r="U17" s="20"/>
      <c r="V17" s="15"/>
      <c r="W17" s="16"/>
      <c r="X17" s="16"/>
      <c r="Y17" s="16"/>
      <c r="Z17" s="15"/>
      <c r="AA17" s="15"/>
      <c r="AB17" s="15"/>
      <c r="AC17" s="15"/>
      <c r="AD17" s="16"/>
      <c r="AE17" s="16"/>
      <c r="AF17" s="16"/>
      <c r="AG17" s="17"/>
    </row>
    <row r="18" spans="1:33" ht="16">
      <c r="A18" s="8" t="s">
        <v>63</v>
      </c>
      <c r="B18" s="9" t="s">
        <v>17</v>
      </c>
      <c r="C18" s="22"/>
      <c r="D18" s="9" t="s">
        <v>18</v>
      </c>
      <c r="E18" s="4">
        <f>VLOOKUP(D18,Historical!$C$182:$D$201,2,0)</f>
        <v>18</v>
      </c>
      <c r="F18" s="4">
        <f>VLOOKUP(B18,Historical!$C$182:$D$201,2,0)</f>
        <v>19</v>
      </c>
      <c r="H18" s="4" t="str">
        <f t="shared" si="0"/>
        <v>Vasco2008</v>
      </c>
      <c r="I18" s="9" t="s">
        <v>17</v>
      </c>
      <c r="J18" s="4">
        <f t="shared" si="1"/>
        <v>1</v>
      </c>
      <c r="K18" s="4">
        <f t="shared" si="2"/>
        <v>0</v>
      </c>
      <c r="L18" s="4">
        <f t="shared" si="3"/>
        <v>2</v>
      </c>
      <c r="M18" s="4">
        <f t="shared" si="4"/>
        <v>3</v>
      </c>
      <c r="N18" s="4">
        <f t="shared" si="5"/>
        <v>1</v>
      </c>
      <c r="O18" s="4">
        <f t="shared" si="6"/>
        <v>0</v>
      </c>
      <c r="P18" s="4">
        <f t="shared" si="7"/>
        <v>7</v>
      </c>
      <c r="Q18" s="4" t="str">
        <f t="shared" si="8"/>
        <v>OK</v>
      </c>
      <c r="S18" s="16"/>
      <c r="T18" s="15"/>
      <c r="U18" s="20"/>
      <c r="V18" s="15"/>
      <c r="W18" s="16"/>
      <c r="X18" s="16"/>
      <c r="Y18" s="16"/>
      <c r="Z18" s="17"/>
      <c r="AA18" s="15"/>
      <c r="AB18" s="20"/>
      <c r="AC18" s="15"/>
      <c r="AD18" s="16"/>
      <c r="AE18" s="16"/>
      <c r="AF18" s="16"/>
      <c r="AG18" s="15"/>
    </row>
    <row r="19" spans="1:33" ht="16">
      <c r="A19" s="10" t="s">
        <v>63</v>
      </c>
      <c r="B19" s="11" t="s">
        <v>33</v>
      </c>
      <c r="C19" s="11"/>
      <c r="D19" s="11" t="s">
        <v>23</v>
      </c>
      <c r="E19" s="4">
        <f>VLOOKUP(D19,Historical!$C$182:$D$201,2,0)</f>
        <v>14</v>
      </c>
      <c r="F19" s="4">
        <f>VLOOKUP(B19,Historical!$C$182:$D$201,2,0)</f>
        <v>15</v>
      </c>
      <c r="H19" s="4" t="str">
        <f t="shared" si="0"/>
        <v>Figueirense2008</v>
      </c>
      <c r="I19" s="11" t="s">
        <v>33</v>
      </c>
      <c r="J19" s="4">
        <f t="shared" si="1"/>
        <v>0</v>
      </c>
      <c r="K19" s="4">
        <f t="shared" si="2"/>
        <v>3</v>
      </c>
      <c r="L19" s="4">
        <f t="shared" si="3"/>
        <v>2</v>
      </c>
      <c r="M19" s="4">
        <f t="shared" si="4"/>
        <v>0</v>
      </c>
      <c r="N19" s="4">
        <f t="shared" si="5"/>
        <v>2</v>
      </c>
      <c r="O19" s="4">
        <f t="shared" si="6"/>
        <v>0</v>
      </c>
      <c r="P19" s="4">
        <f t="shared" si="7"/>
        <v>7</v>
      </c>
      <c r="Q19" s="4" t="str">
        <f t="shared" si="8"/>
        <v>OK</v>
      </c>
      <c r="S19" s="18"/>
      <c r="T19" s="15"/>
      <c r="U19" s="15"/>
      <c r="V19" s="15"/>
      <c r="W19"/>
      <c r="X19"/>
      <c r="Y19"/>
      <c r="Z19"/>
      <c r="AA19" s="15"/>
      <c r="AB19" s="20"/>
      <c r="AC19" s="15"/>
      <c r="AD19" s="16"/>
      <c r="AE19" s="16"/>
      <c r="AF19" s="16"/>
      <c r="AG19" s="15"/>
    </row>
    <row r="20" spans="1:33" ht="16">
      <c r="A20" s="6"/>
      <c r="B20" s="6"/>
      <c r="C20" s="6"/>
      <c r="D20" s="6"/>
      <c r="H20" s="4" t="str">
        <f t="shared" si="0"/>
        <v>Atletico-MG2008</v>
      </c>
      <c r="I20" s="9" t="s">
        <v>19</v>
      </c>
      <c r="J20" s="4">
        <f t="shared" si="1"/>
        <v>1</v>
      </c>
      <c r="K20" s="4">
        <f t="shared" si="2"/>
        <v>1</v>
      </c>
      <c r="L20" s="4">
        <f t="shared" si="3"/>
        <v>1</v>
      </c>
      <c r="M20" s="4">
        <f t="shared" si="4"/>
        <v>3</v>
      </c>
      <c r="N20" s="4">
        <f t="shared" si="5"/>
        <v>1</v>
      </c>
      <c r="O20" s="4">
        <f t="shared" si="6"/>
        <v>0</v>
      </c>
      <c r="P20" s="4">
        <f t="shared" si="7"/>
        <v>7</v>
      </c>
      <c r="Q20" s="4" t="str">
        <f t="shared" si="8"/>
        <v>OK</v>
      </c>
      <c r="V20" s="15"/>
      <c r="W20" s="20"/>
      <c r="X20" s="15"/>
      <c r="Y20" s="18"/>
      <c r="Z20" s="16"/>
      <c r="AA20" s="15"/>
      <c r="AB20" s="15"/>
      <c r="AC20" s="15"/>
      <c r="AD20" s="16"/>
      <c r="AE20" s="16"/>
      <c r="AF20" s="16"/>
      <c r="AG20" s="17"/>
    </row>
    <row r="21" spans="1:33" ht="16">
      <c r="A21" s="7" t="s">
        <v>66</v>
      </c>
      <c r="B21" s="7"/>
      <c r="C21" s="7"/>
      <c r="D21" s="7"/>
      <c r="H21" s="4" t="str">
        <f t="shared" si="0"/>
        <v>Ipatinga2008</v>
      </c>
      <c r="I21" s="11" t="s">
        <v>46</v>
      </c>
      <c r="J21" s="4">
        <f t="shared" si="1"/>
        <v>1</v>
      </c>
      <c r="K21" s="4">
        <f t="shared" si="2"/>
        <v>1</v>
      </c>
      <c r="L21" s="4">
        <f t="shared" si="3"/>
        <v>2</v>
      </c>
      <c r="M21" s="4">
        <f t="shared" si="4"/>
        <v>2</v>
      </c>
      <c r="N21" s="4">
        <f t="shared" si="5"/>
        <v>0</v>
      </c>
      <c r="O21" s="4">
        <f t="shared" si="6"/>
        <v>1</v>
      </c>
      <c r="P21" s="4">
        <f t="shared" si="7"/>
        <v>7</v>
      </c>
      <c r="Q21" s="4" t="str">
        <f t="shared" si="8"/>
        <v>OK</v>
      </c>
      <c r="Y21" s="16"/>
      <c r="Z21" s="18"/>
      <c r="AA21" s="15"/>
      <c r="AB21" s="15"/>
      <c r="AC21" s="15"/>
      <c r="AD21" s="16"/>
      <c r="AE21" s="16"/>
      <c r="AF21" s="16"/>
      <c r="AG21" s="15"/>
    </row>
    <row r="22" spans="1:33" ht="16">
      <c r="A22" s="8" t="s">
        <v>67</v>
      </c>
      <c r="B22" s="9" t="s">
        <v>31</v>
      </c>
      <c r="C22" s="9"/>
      <c r="D22" s="9" t="s">
        <v>28</v>
      </c>
      <c r="E22" s="4">
        <f>VLOOKUP(D22,Historical!$C$182:$D$201,2,0)</f>
        <v>10</v>
      </c>
      <c r="F22" s="4">
        <f>VLOOKUP(B22,Historical!$C$182:$D$201,2,0)</f>
        <v>16</v>
      </c>
      <c r="H22" s="4" t="str">
        <f t="shared" si="0"/>
        <v>Nautico2008</v>
      </c>
      <c r="I22" s="9" t="s">
        <v>31</v>
      </c>
      <c r="J22" s="4">
        <f t="shared" si="1"/>
        <v>1</v>
      </c>
      <c r="K22" s="4">
        <f t="shared" si="2"/>
        <v>0</v>
      </c>
      <c r="L22" s="4">
        <f t="shared" si="3"/>
        <v>1</v>
      </c>
      <c r="M22" s="4">
        <f t="shared" si="4"/>
        <v>3</v>
      </c>
      <c r="N22" s="4">
        <f t="shared" si="5"/>
        <v>1</v>
      </c>
      <c r="O22" s="4">
        <f t="shared" si="6"/>
        <v>1</v>
      </c>
      <c r="P22" s="4">
        <f t="shared" si="7"/>
        <v>7</v>
      </c>
      <c r="Q22" s="4" t="str">
        <f t="shared" si="8"/>
        <v>OK</v>
      </c>
      <c r="S22" s="18"/>
      <c r="T22" s="15"/>
      <c r="U22" s="15"/>
      <c r="V22" s="15"/>
      <c r="W22" s="16"/>
      <c r="X22" s="16"/>
      <c r="Y22" s="16"/>
      <c r="Z22" s="17"/>
      <c r="AA22" s="15"/>
      <c r="AB22" s="15"/>
      <c r="AC22" s="15"/>
      <c r="AD22" s="16"/>
      <c r="AE22" s="16"/>
      <c r="AF22" s="16"/>
      <c r="AG22" s="15"/>
    </row>
    <row r="23" spans="1:33" ht="16">
      <c r="A23" s="10" t="s">
        <v>67</v>
      </c>
      <c r="B23" s="11" t="s">
        <v>16</v>
      </c>
      <c r="C23" s="21"/>
      <c r="D23" s="11" t="s">
        <v>32</v>
      </c>
      <c r="E23" s="4">
        <f>VLOOKUP(D23,Historical!$C$182:$D$201,2,0)</f>
        <v>17</v>
      </c>
      <c r="F23" s="4">
        <f>VLOOKUP(B23,Historical!$C$182:$D$201,2,0)</f>
        <v>4</v>
      </c>
      <c r="H23" s="4" t="str">
        <f t="shared" si="0"/>
        <v>Goias2008</v>
      </c>
      <c r="I23" s="11" t="s">
        <v>37</v>
      </c>
      <c r="J23" s="4">
        <f t="shared" si="1"/>
        <v>3</v>
      </c>
      <c r="K23" s="4">
        <f t="shared" si="2"/>
        <v>2</v>
      </c>
      <c r="L23" s="4">
        <f t="shared" si="3"/>
        <v>0</v>
      </c>
      <c r="M23" s="4">
        <f t="shared" si="4"/>
        <v>1</v>
      </c>
      <c r="N23" s="4">
        <f t="shared" si="5"/>
        <v>0</v>
      </c>
      <c r="O23" s="4">
        <f t="shared" si="6"/>
        <v>1</v>
      </c>
      <c r="P23" s="4">
        <f t="shared" si="7"/>
        <v>7</v>
      </c>
      <c r="Q23" s="4" t="str">
        <f t="shared" si="8"/>
        <v>OK</v>
      </c>
      <c r="S23" s="16"/>
      <c r="T23" s="15"/>
      <c r="U23" s="20"/>
      <c r="V23" s="15"/>
      <c r="W23" s="16"/>
      <c r="X23" s="16"/>
      <c r="Y23" s="16"/>
      <c r="Z23" s="17"/>
      <c r="AA23" s="15"/>
      <c r="AB23" s="20"/>
      <c r="AC23" s="15"/>
      <c r="AD23" s="16"/>
      <c r="AE23" s="16"/>
      <c r="AF23" s="16"/>
      <c r="AG23" s="15"/>
    </row>
    <row r="24" spans="1:33" ht="16">
      <c r="A24" s="8" t="s">
        <v>67</v>
      </c>
      <c r="B24" s="9" t="s">
        <v>46</v>
      </c>
      <c r="C24" s="9"/>
      <c r="D24" s="9" t="s">
        <v>25</v>
      </c>
      <c r="E24" s="4">
        <f>VLOOKUP(D24,Historical!$C$182:$D$201,2,0)</f>
        <v>8</v>
      </c>
      <c r="F24" s="4">
        <f>VLOOKUP(B24,Historical!$C$182:$D$201,2,0)</f>
        <v>20</v>
      </c>
      <c r="H24" s="4" t="str">
        <f t="shared" si="0"/>
        <v>Gremio2008</v>
      </c>
      <c r="I24" s="9" t="s">
        <v>13</v>
      </c>
      <c r="J24" s="4">
        <f t="shared" si="1"/>
        <v>0</v>
      </c>
      <c r="K24" s="4">
        <f t="shared" si="2"/>
        <v>2</v>
      </c>
      <c r="L24" s="4">
        <f t="shared" si="3"/>
        <v>2</v>
      </c>
      <c r="M24" s="4">
        <f t="shared" si="4"/>
        <v>1</v>
      </c>
      <c r="N24" s="4">
        <f t="shared" si="5"/>
        <v>1</v>
      </c>
      <c r="O24" s="4">
        <f t="shared" si="6"/>
        <v>1</v>
      </c>
      <c r="P24" s="4">
        <f t="shared" si="7"/>
        <v>7</v>
      </c>
      <c r="Q24" s="4" t="str">
        <f t="shared" si="8"/>
        <v>OK</v>
      </c>
      <c r="S24" s="16"/>
      <c r="T24" s="15"/>
      <c r="U24" s="15"/>
      <c r="V24" s="15"/>
      <c r="W24" s="16"/>
      <c r="X24" s="16"/>
      <c r="Y24" s="16"/>
      <c r="Z24" s="17"/>
      <c r="AA24" s="15"/>
      <c r="AB24" s="15"/>
      <c r="AC24" s="15"/>
      <c r="AD24" s="16"/>
      <c r="AE24" s="16"/>
      <c r="AF24" s="16"/>
      <c r="AG24" s="17"/>
    </row>
    <row r="25" spans="1:33" ht="16">
      <c r="A25" s="10" t="s">
        <v>67</v>
      </c>
      <c r="B25" s="11" t="s">
        <v>19</v>
      </c>
      <c r="C25" s="21"/>
      <c r="D25" s="11" t="s">
        <v>15</v>
      </c>
      <c r="E25" s="4">
        <f>VLOOKUP(D25,Historical!$C$182:$D$201,2,0)</f>
        <v>6</v>
      </c>
      <c r="F25" s="4">
        <f>VLOOKUP(B25,Historical!$C$182:$D$201,2,0)</f>
        <v>13</v>
      </c>
      <c r="H25" s="4" t="str">
        <f t="shared" si="0"/>
        <v>Flamengo2008</v>
      </c>
      <c r="I25" s="11" t="s">
        <v>16</v>
      </c>
      <c r="J25" s="4">
        <f t="shared" si="1"/>
        <v>1</v>
      </c>
      <c r="K25" s="4">
        <f t="shared" si="2"/>
        <v>2</v>
      </c>
      <c r="L25" s="4">
        <f t="shared" si="3"/>
        <v>1</v>
      </c>
      <c r="M25" s="4">
        <f t="shared" si="4"/>
        <v>1</v>
      </c>
      <c r="N25" s="4">
        <f t="shared" si="5"/>
        <v>1</v>
      </c>
      <c r="O25" s="4">
        <f t="shared" si="6"/>
        <v>1</v>
      </c>
      <c r="P25" s="4">
        <f t="shared" si="7"/>
        <v>7</v>
      </c>
      <c r="Q25" s="4" t="str">
        <f t="shared" si="8"/>
        <v>OK</v>
      </c>
      <c r="S25" s="18"/>
      <c r="T25" s="15"/>
      <c r="U25" s="20"/>
      <c r="V25" s="15"/>
      <c r="W25" s="16"/>
      <c r="X25" s="16"/>
      <c r="Y25" s="16"/>
      <c r="Z25" s="17"/>
      <c r="AA25" s="15"/>
      <c r="AB25" s="15"/>
      <c r="AC25" s="15"/>
      <c r="AD25" s="16"/>
      <c r="AE25" s="16"/>
      <c r="AF25" s="16"/>
      <c r="AG25" s="17"/>
    </row>
    <row r="26" spans="1:33" ht="16">
      <c r="A26" s="8" t="s">
        <v>67</v>
      </c>
      <c r="B26" s="9" t="s">
        <v>18</v>
      </c>
      <c r="C26" s="9"/>
      <c r="D26" s="9" t="s">
        <v>24</v>
      </c>
      <c r="E26" s="4">
        <f>VLOOKUP(D26,Historical!$C$182:$D$201,2,0)</f>
        <v>11</v>
      </c>
      <c r="F26" s="4">
        <f>VLOOKUP(B26,Historical!$C$182:$D$201,2,0)</f>
        <v>18</v>
      </c>
      <c r="H26" s="4" t="str">
        <f t="shared" si="0"/>
        <v>São Paulo2008</v>
      </c>
      <c r="I26" s="9" t="s">
        <v>20</v>
      </c>
      <c r="J26" s="4">
        <f t="shared" si="1"/>
        <v>0</v>
      </c>
      <c r="K26" s="4">
        <f t="shared" si="2"/>
        <v>1</v>
      </c>
      <c r="L26" s="4">
        <f t="shared" si="3"/>
        <v>2</v>
      </c>
      <c r="M26" s="4">
        <f t="shared" si="4"/>
        <v>1</v>
      </c>
      <c r="N26" s="4">
        <f t="shared" si="5"/>
        <v>1</v>
      </c>
      <c r="O26" s="4">
        <f t="shared" si="6"/>
        <v>2</v>
      </c>
      <c r="P26" s="4">
        <f t="shared" si="7"/>
        <v>7</v>
      </c>
      <c r="Q26" s="4" t="str">
        <f t="shared" si="8"/>
        <v>OK</v>
      </c>
      <c r="S26" s="16"/>
      <c r="T26" s="15"/>
      <c r="U26" s="15"/>
      <c r="V26" s="15"/>
      <c r="W26" s="16"/>
      <c r="X26" s="16"/>
      <c r="Y26" s="16"/>
      <c r="Z26" s="17"/>
      <c r="AA26" s="15"/>
      <c r="AB26" s="20"/>
      <c r="AC26" s="15"/>
      <c r="AD26" s="16"/>
      <c r="AE26" s="16"/>
      <c r="AF26" s="16"/>
      <c r="AG26" s="17"/>
    </row>
    <row r="27" spans="1:33" ht="16">
      <c r="A27" s="10" t="s">
        <v>67</v>
      </c>
      <c r="B27" s="11" t="s">
        <v>12</v>
      </c>
      <c r="C27" s="21"/>
      <c r="D27" s="11" t="s">
        <v>34</v>
      </c>
      <c r="E27" s="4">
        <f>VLOOKUP(D27,Historical!$C$182:$D$201,2,0)</f>
        <v>5</v>
      </c>
      <c r="F27" s="4">
        <f>VLOOKUP(B27,Historical!$C$182:$D$201,2,0)</f>
        <v>12</v>
      </c>
      <c r="H27" s="4" t="str">
        <f t="shared" si="0"/>
        <v>Santos2008</v>
      </c>
      <c r="I27" s="11" t="s">
        <v>12</v>
      </c>
      <c r="J27" s="4">
        <f t="shared" si="1"/>
        <v>1</v>
      </c>
      <c r="K27" s="4">
        <f t="shared" si="2"/>
        <v>0</v>
      </c>
      <c r="L27" s="4">
        <f t="shared" si="3"/>
        <v>1</v>
      </c>
      <c r="M27" s="4">
        <f t="shared" si="4"/>
        <v>3</v>
      </c>
      <c r="N27" s="4">
        <f t="shared" si="5"/>
        <v>1</v>
      </c>
      <c r="O27" s="4">
        <f t="shared" si="6"/>
        <v>1</v>
      </c>
      <c r="P27" s="4">
        <f t="shared" si="7"/>
        <v>7</v>
      </c>
      <c r="Q27" s="4" t="str">
        <f t="shared" si="8"/>
        <v>OK</v>
      </c>
      <c r="S27" s="16"/>
      <c r="T27" s="15"/>
      <c r="U27" s="20"/>
      <c r="V27" s="15"/>
      <c r="W27" s="16"/>
      <c r="X27" s="16"/>
      <c r="Y27" s="16"/>
      <c r="Z27" s="17"/>
      <c r="AA27" s="15"/>
      <c r="AB27" s="15"/>
      <c r="AC27" s="15"/>
      <c r="AD27" s="16"/>
      <c r="AE27" s="16"/>
      <c r="AF27" s="16"/>
      <c r="AG27" s="17"/>
    </row>
    <row r="28" spans="1:33" ht="16">
      <c r="A28" s="8" t="s">
        <v>67</v>
      </c>
      <c r="B28" s="9" t="s">
        <v>37</v>
      </c>
      <c r="C28" s="9"/>
      <c r="D28" s="9" t="s">
        <v>14</v>
      </c>
      <c r="E28" s="4">
        <f>VLOOKUP(D28,Historical!$C$182:$D$201,2,0)</f>
        <v>3</v>
      </c>
      <c r="F28" s="4">
        <f>VLOOKUP(B28,Historical!$C$182:$D$201,2,0)</f>
        <v>9</v>
      </c>
      <c r="H28" s="4" t="str">
        <f t="shared" si="0"/>
        <v>Atletico-PR2008</v>
      </c>
      <c r="I28" s="9" t="s">
        <v>18</v>
      </c>
      <c r="J28" s="4">
        <f t="shared" si="1"/>
        <v>1</v>
      </c>
      <c r="K28" s="4">
        <f t="shared" si="2"/>
        <v>1</v>
      </c>
      <c r="L28" s="4">
        <f t="shared" si="3"/>
        <v>2</v>
      </c>
      <c r="M28" s="4">
        <f t="shared" si="4"/>
        <v>0</v>
      </c>
      <c r="N28" s="4">
        <f t="shared" si="5"/>
        <v>0</v>
      </c>
      <c r="O28" s="4">
        <f t="shared" si="6"/>
        <v>3</v>
      </c>
      <c r="P28" s="4">
        <f t="shared" si="7"/>
        <v>7</v>
      </c>
      <c r="Q28" s="4" t="str">
        <f t="shared" si="8"/>
        <v>OK</v>
      </c>
      <c r="S28" s="16"/>
      <c r="T28" s="15"/>
      <c r="U28" s="15"/>
      <c r="V28" s="15"/>
      <c r="W28" s="16"/>
      <c r="X28" s="16"/>
      <c r="Y28" s="16"/>
      <c r="Z28" s="17"/>
      <c r="AA28" s="20"/>
      <c r="AB28" s="15"/>
      <c r="AC28" s="16"/>
      <c r="AD28" s="16"/>
      <c r="AE28"/>
      <c r="AF28"/>
    </row>
    <row r="29" spans="1:33" ht="16">
      <c r="A29" s="10" t="s">
        <v>67</v>
      </c>
      <c r="B29" s="11" t="s">
        <v>20</v>
      </c>
      <c r="C29" s="11"/>
      <c r="D29" s="11" t="s">
        <v>30</v>
      </c>
      <c r="E29" s="4">
        <f>VLOOKUP(D29,Historical!$C$182:$D$201,2,0)</f>
        <v>7</v>
      </c>
      <c r="F29" s="4">
        <f>VLOOKUP(B29,Historical!$C$182:$D$201,2,0)</f>
        <v>2</v>
      </c>
      <c r="H29" s="4" t="str">
        <f t="shared" si="0"/>
        <v>Fluminense2008</v>
      </c>
      <c r="I29" s="11" t="s">
        <v>23</v>
      </c>
      <c r="J29" s="4">
        <f t="shared" si="1"/>
        <v>0</v>
      </c>
      <c r="K29" s="4">
        <f t="shared" si="2"/>
        <v>2</v>
      </c>
      <c r="L29" s="4">
        <f t="shared" si="3"/>
        <v>0</v>
      </c>
      <c r="M29" s="4">
        <f t="shared" si="4"/>
        <v>1</v>
      </c>
      <c r="N29" s="4">
        <f t="shared" si="5"/>
        <v>3</v>
      </c>
      <c r="O29" s="4">
        <f t="shared" si="6"/>
        <v>1</v>
      </c>
      <c r="P29" s="4">
        <f t="shared" si="7"/>
        <v>7</v>
      </c>
      <c r="Q29" s="4" t="str">
        <f t="shared" si="8"/>
        <v>OK</v>
      </c>
      <c r="S29" s="16"/>
      <c r="T29" s="15"/>
      <c r="U29" s="15"/>
      <c r="V29" s="15"/>
      <c r="W29" s="16"/>
      <c r="X29" s="16"/>
      <c r="Y29" s="16"/>
      <c r="Z29" s="15"/>
    </row>
    <row r="30" spans="1:33" ht="16">
      <c r="A30" s="8" t="s">
        <v>67</v>
      </c>
      <c r="B30" s="9" t="s">
        <v>13</v>
      </c>
      <c r="C30" s="22"/>
      <c r="D30" s="9" t="s">
        <v>33</v>
      </c>
      <c r="E30" s="4">
        <f>VLOOKUP(D30,Historical!$C$182:$D$201,2,0)</f>
        <v>15</v>
      </c>
      <c r="F30" s="4">
        <f>VLOOKUP(B30,Historical!$C$182:$D$201,2,0)</f>
        <v>1</v>
      </c>
      <c r="S30" s="16"/>
      <c r="T30" s="15"/>
      <c r="U30" s="20"/>
      <c r="V30" s="15"/>
      <c r="W30" s="16"/>
      <c r="X30" s="16"/>
      <c r="Y30" s="16"/>
      <c r="Z30" s="17"/>
    </row>
    <row r="31" spans="1:33" ht="16">
      <c r="A31" s="10" t="s">
        <v>67</v>
      </c>
      <c r="B31" s="11" t="s">
        <v>23</v>
      </c>
      <c r="C31" s="11"/>
      <c r="D31" s="11" t="s">
        <v>17</v>
      </c>
      <c r="E31" s="4">
        <f>VLOOKUP(D31,Historical!$C$182:$D$201,2,0)</f>
        <v>19</v>
      </c>
      <c r="F31" s="4">
        <f>VLOOKUP(B31,Historical!$C$182:$D$201,2,0)</f>
        <v>14</v>
      </c>
      <c r="S31" s="16"/>
      <c r="T31" s="15"/>
      <c r="U31" s="15"/>
      <c r="V31" s="15"/>
      <c r="W31"/>
      <c r="X31"/>
      <c r="Y31"/>
      <c r="Z31"/>
    </row>
    <row r="32" spans="1:33">
      <c r="A32" s="6"/>
      <c r="B32" s="6"/>
      <c r="C32" s="6"/>
      <c r="D32" s="6"/>
    </row>
    <row r="33" spans="1:26">
      <c r="A33" s="7" t="s">
        <v>68</v>
      </c>
      <c r="B33" s="7"/>
      <c r="C33" s="7"/>
      <c r="D33" s="7"/>
    </row>
    <row r="34" spans="1:26" ht="16">
      <c r="A34" s="8" t="s">
        <v>69</v>
      </c>
      <c r="B34" s="9" t="s">
        <v>32</v>
      </c>
      <c r="C34" s="22"/>
      <c r="D34" s="9" t="s">
        <v>20</v>
      </c>
      <c r="E34" s="4">
        <f>VLOOKUP(D34,Historical!$C$182:$D$201,2,0)</f>
        <v>2</v>
      </c>
      <c r="F34" s="4">
        <f>VLOOKUP(B34,Historical!$C$182:$D$201,2,0)</f>
        <v>17</v>
      </c>
      <c r="S34" s="18"/>
      <c r="T34" s="15"/>
      <c r="U34" s="20"/>
      <c r="V34" s="15"/>
      <c r="W34" s="16"/>
      <c r="X34" s="16"/>
      <c r="Y34" s="16"/>
      <c r="Z34" s="15"/>
    </row>
    <row r="35" spans="1:26" ht="16">
      <c r="A35" s="10" t="s">
        <v>69</v>
      </c>
      <c r="B35" s="11" t="s">
        <v>17</v>
      </c>
      <c r="C35" s="11"/>
      <c r="D35" s="11" t="s">
        <v>12</v>
      </c>
      <c r="E35" s="4">
        <f>VLOOKUP(D35,Historical!$C$182:$D$201,2,0)</f>
        <v>12</v>
      </c>
      <c r="F35" s="4">
        <f>VLOOKUP(B35,Historical!$C$182:$D$201,2,0)</f>
        <v>19</v>
      </c>
      <c r="S35" s="16"/>
      <c r="T35" s="15"/>
      <c r="U35" s="15"/>
      <c r="V35" s="15"/>
      <c r="W35" s="16"/>
      <c r="X35" s="16"/>
      <c r="Y35" s="16"/>
      <c r="Z35" s="15"/>
    </row>
    <row r="36" spans="1:26" ht="24" customHeight="1">
      <c r="A36" s="8" t="s">
        <v>69</v>
      </c>
      <c r="B36" s="9" t="s">
        <v>33</v>
      </c>
      <c r="C36" s="9"/>
      <c r="D36" s="9" t="s">
        <v>18</v>
      </c>
      <c r="E36" s="4">
        <f>VLOOKUP(D36,Historical!$C$182:$D$201,2,0)</f>
        <v>18</v>
      </c>
      <c r="F36" s="4">
        <f>VLOOKUP(B36,Historical!$C$182:$D$201,2,0)</f>
        <v>15</v>
      </c>
      <c r="S36" s="16"/>
      <c r="T36" s="15"/>
      <c r="U36" s="15"/>
      <c r="V36" s="15"/>
      <c r="W36" s="16"/>
      <c r="X36" s="16"/>
      <c r="Y36" s="16"/>
      <c r="Z36" s="15"/>
    </row>
    <row r="37" spans="1:26" ht="16">
      <c r="A37" s="10" t="s">
        <v>69</v>
      </c>
      <c r="B37" s="11" t="s">
        <v>14</v>
      </c>
      <c r="C37" s="11"/>
      <c r="D37" s="11" t="s">
        <v>23</v>
      </c>
      <c r="E37" s="4">
        <f>VLOOKUP(D37,Historical!$C$182:$D$201,2,0)</f>
        <v>14</v>
      </c>
      <c r="F37" s="4">
        <f>VLOOKUP(B37,Historical!$C$182:$D$201,2,0)</f>
        <v>3</v>
      </c>
      <c r="S37" s="18"/>
      <c r="T37" s="15"/>
      <c r="U37" s="15"/>
      <c r="V37" s="15"/>
      <c r="W37" s="16"/>
      <c r="X37" s="16"/>
      <c r="Y37" s="16"/>
      <c r="Z37" s="15"/>
    </row>
    <row r="38" spans="1:26" ht="16">
      <c r="A38" s="8" t="s">
        <v>69</v>
      </c>
      <c r="B38" s="9" t="s">
        <v>34</v>
      </c>
      <c r="C38" s="9"/>
      <c r="D38" s="9" t="s">
        <v>13</v>
      </c>
      <c r="E38" s="4">
        <f>VLOOKUP(D38,Historical!$C$182:$D$201,2,0)</f>
        <v>1</v>
      </c>
      <c r="F38" s="4">
        <f>VLOOKUP(B38,Historical!$C$182:$D$201,2,0)</f>
        <v>5</v>
      </c>
      <c r="S38" s="16"/>
      <c r="T38" s="15"/>
      <c r="U38" s="15"/>
      <c r="V38" s="15"/>
      <c r="W38" s="16"/>
      <c r="X38" s="16"/>
      <c r="Y38" s="16"/>
      <c r="Z38" s="15"/>
    </row>
    <row r="39" spans="1:26" ht="16">
      <c r="A39" s="10" t="s">
        <v>69</v>
      </c>
      <c r="B39" s="11" t="s">
        <v>24</v>
      </c>
      <c r="C39" s="21"/>
      <c r="D39" s="11" t="s">
        <v>37</v>
      </c>
      <c r="E39" s="4">
        <f>VLOOKUP(D39,Historical!$C$182:$D$201,2,0)</f>
        <v>9</v>
      </c>
      <c r="F39" s="4">
        <f>VLOOKUP(B39,Historical!$C$182:$D$201,2,0)</f>
        <v>11</v>
      </c>
      <c r="S39" s="16"/>
      <c r="T39" s="15"/>
      <c r="U39" s="20"/>
      <c r="V39" s="15"/>
      <c r="W39" s="16"/>
      <c r="X39" s="16"/>
      <c r="Y39" s="16"/>
      <c r="Z39" s="15"/>
    </row>
    <row r="40" spans="1:26" ht="16">
      <c r="A40" s="8" t="s">
        <v>69</v>
      </c>
      <c r="B40" s="9" t="s">
        <v>25</v>
      </c>
      <c r="C40" s="9"/>
      <c r="D40" s="9" t="s">
        <v>31</v>
      </c>
      <c r="E40" s="4">
        <f>VLOOKUP(D40,Historical!$C$182:$D$201,2,0)</f>
        <v>16</v>
      </c>
      <c r="F40" s="4">
        <f>VLOOKUP(B40,Historical!$C$182:$D$201,2,0)</f>
        <v>8</v>
      </c>
      <c r="S40" s="16"/>
      <c r="T40" s="15"/>
      <c r="U40" s="15"/>
      <c r="V40" s="15"/>
      <c r="W40" s="16"/>
      <c r="X40" s="16"/>
      <c r="Y40" s="16"/>
      <c r="Z40" s="17"/>
    </row>
    <row r="41" spans="1:26" ht="16">
      <c r="A41" s="10" t="s">
        <v>69</v>
      </c>
      <c r="B41" s="11" t="s">
        <v>30</v>
      </c>
      <c r="C41" s="11"/>
      <c r="D41" s="11" t="s">
        <v>46</v>
      </c>
      <c r="E41" s="4">
        <f>VLOOKUP(D41,Historical!$C$182:$D$201,2,0)</f>
        <v>20</v>
      </c>
      <c r="F41" s="4">
        <f>VLOOKUP(B41,Historical!$C$182:$D$201,2,0)</f>
        <v>7</v>
      </c>
      <c r="S41" s="16"/>
      <c r="T41" s="15"/>
      <c r="U41" s="15"/>
      <c r="V41" s="15"/>
      <c r="W41" s="16"/>
      <c r="X41" s="16"/>
      <c r="Y41" s="16"/>
      <c r="Z41" s="17"/>
    </row>
    <row r="42" spans="1:26" ht="16">
      <c r="A42" s="8" t="s">
        <v>69</v>
      </c>
      <c r="B42" s="9" t="s">
        <v>28</v>
      </c>
      <c r="C42" s="9"/>
      <c r="D42" s="9" t="s">
        <v>19</v>
      </c>
      <c r="E42" s="4">
        <f>VLOOKUP(D42,Historical!$C$182:$D$201,2,0)</f>
        <v>13</v>
      </c>
      <c r="F42" s="4">
        <f>VLOOKUP(B42,Historical!$C$182:$D$201,2,0)</f>
        <v>10</v>
      </c>
      <c r="S42" s="16"/>
      <c r="T42" s="15"/>
      <c r="U42" s="15"/>
      <c r="V42" s="15"/>
      <c r="W42" s="16"/>
      <c r="X42" s="16"/>
      <c r="Y42" s="16"/>
      <c r="Z42" s="17"/>
    </row>
    <row r="43" spans="1:26" ht="16">
      <c r="A43" s="10" t="s">
        <v>69</v>
      </c>
      <c r="B43" s="11" t="s">
        <v>15</v>
      </c>
      <c r="C43" s="11"/>
      <c r="D43" s="11" t="s">
        <v>16</v>
      </c>
      <c r="E43" s="4">
        <f>VLOOKUP(D43,Historical!$C$182:$D$201,2,0)</f>
        <v>4</v>
      </c>
      <c r="F43" s="4">
        <f>VLOOKUP(B43,Historical!$C$182:$D$201,2,0)</f>
        <v>6</v>
      </c>
      <c r="S43" s="16"/>
      <c r="T43" s="15"/>
      <c r="U43" s="15"/>
      <c r="V43" s="15"/>
      <c r="W43"/>
      <c r="X43"/>
      <c r="Y43"/>
      <c r="Z43"/>
    </row>
    <row r="44" spans="1:26">
      <c r="A44" s="6"/>
      <c r="B44" s="6"/>
      <c r="C44" s="6"/>
      <c r="D44" s="6"/>
    </row>
    <row r="45" spans="1:26">
      <c r="A45" s="7" t="s">
        <v>70</v>
      </c>
      <c r="B45" s="7"/>
      <c r="C45" s="7"/>
      <c r="D45" s="7"/>
    </row>
    <row r="46" spans="1:26" ht="16">
      <c r="A46" s="8" t="s">
        <v>71</v>
      </c>
      <c r="B46" s="9" t="s">
        <v>19</v>
      </c>
      <c r="C46" s="22"/>
      <c r="D46" s="9" t="s">
        <v>17</v>
      </c>
      <c r="E46" s="4">
        <f>VLOOKUP(D46,Historical!$C$182:$D$201,2,0)</f>
        <v>19</v>
      </c>
      <c r="F46" s="4">
        <f>VLOOKUP(B46,Historical!$C$182:$D$201,2,0)</f>
        <v>13</v>
      </c>
      <c r="S46" s="18"/>
      <c r="T46" s="15"/>
      <c r="U46" s="20"/>
      <c r="V46" s="15"/>
      <c r="W46" s="16"/>
      <c r="X46" s="16"/>
      <c r="Y46" s="16"/>
      <c r="Z46" s="15"/>
    </row>
    <row r="47" spans="1:26" ht="16">
      <c r="A47" s="10" t="s">
        <v>71</v>
      </c>
      <c r="B47" s="11" t="s">
        <v>23</v>
      </c>
      <c r="C47" s="21"/>
      <c r="D47" s="11" t="s">
        <v>32</v>
      </c>
      <c r="E47" s="4">
        <f>VLOOKUP(D47,Historical!$C$182:$D$201,2,0)</f>
        <v>17</v>
      </c>
      <c r="F47" s="4">
        <f>VLOOKUP(B47,Historical!$C$182:$D$201,2,0)</f>
        <v>14</v>
      </c>
      <c r="S47" s="18"/>
      <c r="T47" s="15"/>
      <c r="U47" s="20"/>
      <c r="V47" s="15"/>
      <c r="W47" s="16"/>
      <c r="X47" s="16"/>
      <c r="Y47" s="16"/>
      <c r="Z47" s="17"/>
    </row>
    <row r="48" spans="1:26" ht="16">
      <c r="A48" s="8" t="s">
        <v>71</v>
      </c>
      <c r="B48" s="9" t="s">
        <v>31</v>
      </c>
      <c r="C48" s="22"/>
      <c r="D48" s="9" t="s">
        <v>14</v>
      </c>
      <c r="E48" s="4">
        <f>VLOOKUP(D48,Historical!$C$182:$D$201,2,0)</f>
        <v>3</v>
      </c>
      <c r="F48" s="4">
        <f>VLOOKUP(B48,Historical!$C$182:$D$201,2,0)</f>
        <v>16</v>
      </c>
      <c r="S48" s="16"/>
      <c r="T48" s="15"/>
      <c r="U48" s="20"/>
      <c r="V48" s="15"/>
      <c r="W48" s="16"/>
      <c r="X48" s="16"/>
      <c r="Y48" s="16"/>
      <c r="Z48" s="15"/>
    </row>
    <row r="49" spans="1:26" ht="24" customHeight="1">
      <c r="A49" s="10" t="s">
        <v>71</v>
      </c>
      <c r="B49" s="11" t="s">
        <v>46</v>
      </c>
      <c r="C49" s="11"/>
      <c r="D49" s="11" t="s">
        <v>24</v>
      </c>
      <c r="E49" s="4">
        <f>VLOOKUP(D49,Historical!$C$182:$D$201,2,0)</f>
        <v>11</v>
      </c>
      <c r="F49" s="4">
        <f>VLOOKUP(B49,Historical!$C$182:$D$201,2,0)</f>
        <v>20</v>
      </c>
      <c r="S49" s="16"/>
      <c r="T49" s="15"/>
      <c r="U49" s="15"/>
      <c r="V49" s="15"/>
      <c r="W49" s="16"/>
      <c r="X49" s="16"/>
      <c r="Y49" s="16"/>
      <c r="Z49" s="17"/>
    </row>
    <row r="50" spans="1:26" ht="16">
      <c r="A50" s="8" t="s">
        <v>71</v>
      </c>
      <c r="B50" s="9" t="s">
        <v>20</v>
      </c>
      <c r="C50" s="22"/>
      <c r="D50" s="9" t="s">
        <v>33</v>
      </c>
      <c r="E50" s="4">
        <f>VLOOKUP(D50,Historical!$C$182:$D$201,2,0)</f>
        <v>15</v>
      </c>
      <c r="F50" s="4">
        <f>VLOOKUP(B50,Historical!$C$182:$D$201,2,0)</f>
        <v>2</v>
      </c>
      <c r="S50" s="18"/>
      <c r="T50" s="15"/>
      <c r="U50" s="20"/>
      <c r="V50" s="15"/>
      <c r="W50" s="16"/>
      <c r="X50" s="16"/>
      <c r="Y50" s="16"/>
      <c r="Z50" s="15"/>
    </row>
    <row r="51" spans="1:26" ht="16">
      <c r="A51" s="10" t="s">
        <v>71</v>
      </c>
      <c r="B51" s="11" t="s">
        <v>16</v>
      </c>
      <c r="C51" s="21"/>
      <c r="D51" s="11" t="s">
        <v>34</v>
      </c>
      <c r="E51" s="4">
        <f>VLOOKUP(D51,Historical!$C$182:$D$201,2,0)</f>
        <v>5</v>
      </c>
      <c r="F51" s="4">
        <f>VLOOKUP(B51,Historical!$C$182:$D$201,2,0)</f>
        <v>4</v>
      </c>
      <c r="S51" s="16"/>
      <c r="T51" s="15"/>
      <c r="U51" s="20"/>
      <c r="V51" s="15"/>
      <c r="W51" s="16"/>
      <c r="X51" s="16"/>
      <c r="Y51" s="16"/>
      <c r="Z51" s="17"/>
    </row>
    <row r="52" spans="1:26" ht="16">
      <c r="A52" s="8" t="s">
        <v>71</v>
      </c>
      <c r="B52" s="9" t="s">
        <v>37</v>
      </c>
      <c r="C52" s="22"/>
      <c r="D52" s="9" t="s">
        <v>15</v>
      </c>
      <c r="E52" s="4">
        <f>VLOOKUP(D52,Historical!$C$182:$D$201,2,0)</f>
        <v>6</v>
      </c>
      <c r="F52" s="4">
        <f>VLOOKUP(B52,Historical!$C$182:$D$201,2,0)</f>
        <v>9</v>
      </c>
      <c r="S52" s="16"/>
      <c r="T52" s="15"/>
      <c r="U52" s="20"/>
      <c r="V52" s="15"/>
      <c r="W52" s="16"/>
      <c r="X52" s="16"/>
      <c r="Y52" s="16"/>
      <c r="Z52" s="15"/>
    </row>
    <row r="53" spans="1:26" ht="16">
      <c r="A53" s="10" t="s">
        <v>71</v>
      </c>
      <c r="B53" s="11" t="s">
        <v>13</v>
      </c>
      <c r="C53" s="21"/>
      <c r="D53" s="11" t="s">
        <v>25</v>
      </c>
      <c r="E53" s="4">
        <f>VLOOKUP(D53,Historical!$C$182:$D$201,2,0)</f>
        <v>8</v>
      </c>
      <c r="F53" s="4">
        <f>VLOOKUP(B53,Historical!$C$182:$D$201,2,0)</f>
        <v>1</v>
      </c>
      <c r="S53" s="16"/>
      <c r="T53" s="15"/>
      <c r="U53" s="20"/>
      <c r="V53" s="15"/>
      <c r="W53" s="16"/>
      <c r="X53" s="16"/>
      <c r="Y53" s="16"/>
      <c r="Z53" s="15"/>
    </row>
    <row r="54" spans="1:26" ht="16">
      <c r="A54" s="8" t="s">
        <v>71</v>
      </c>
      <c r="B54" s="9" t="s">
        <v>18</v>
      </c>
      <c r="C54" s="22"/>
      <c r="D54" s="9" t="s">
        <v>28</v>
      </c>
      <c r="E54" s="4">
        <f>VLOOKUP(D54,Historical!$C$182:$D$201,2,0)</f>
        <v>10</v>
      </c>
      <c r="F54" s="4">
        <f>VLOOKUP(B54,Historical!$C$182:$D$201,2,0)</f>
        <v>18</v>
      </c>
      <c r="S54" s="16"/>
      <c r="T54" s="15"/>
      <c r="U54" s="20"/>
      <c r="V54" s="15"/>
      <c r="W54" s="16"/>
      <c r="X54" s="16"/>
      <c r="Y54" s="16"/>
      <c r="Z54" s="17"/>
    </row>
    <row r="55" spans="1:26" ht="16">
      <c r="A55" s="10" t="s">
        <v>71</v>
      </c>
      <c r="B55" s="11" t="s">
        <v>12</v>
      </c>
      <c r="C55" s="11"/>
      <c r="D55" s="11" t="s">
        <v>30</v>
      </c>
      <c r="E55" s="4">
        <f>VLOOKUP(D55,Historical!$C$182:$D$201,2,0)</f>
        <v>7</v>
      </c>
      <c r="F55" s="4">
        <f>VLOOKUP(B55,Historical!$C$182:$D$201,2,0)</f>
        <v>12</v>
      </c>
      <c r="S55" s="16"/>
      <c r="T55" s="15"/>
      <c r="U55" s="15"/>
      <c r="V55" s="15"/>
      <c r="W55"/>
      <c r="X55"/>
      <c r="Y55"/>
      <c r="Z55"/>
    </row>
    <row r="56" spans="1:26">
      <c r="A56" s="6"/>
      <c r="B56" s="6"/>
      <c r="C56" s="6"/>
      <c r="D56" s="6"/>
    </row>
    <row r="57" spans="1:26">
      <c r="A57" s="7" t="s">
        <v>72</v>
      </c>
      <c r="B57" s="7"/>
      <c r="C57" s="7"/>
      <c r="D57" s="7"/>
    </row>
    <row r="58" spans="1:26" ht="16">
      <c r="A58" s="8" t="s">
        <v>73</v>
      </c>
      <c r="B58" s="9" t="s">
        <v>33</v>
      </c>
      <c r="C58" s="22"/>
      <c r="D58" s="9" t="s">
        <v>31</v>
      </c>
      <c r="E58" s="4">
        <f>VLOOKUP(D58,Historical!$C$182:$D$201,2,0)</f>
        <v>16</v>
      </c>
      <c r="F58" s="4">
        <f>VLOOKUP(B58,Historical!$C$182:$D$201,2,0)</f>
        <v>15</v>
      </c>
      <c r="S58" s="18"/>
      <c r="T58" s="15"/>
      <c r="U58" s="20"/>
      <c r="V58" s="15"/>
      <c r="W58" s="16"/>
      <c r="X58" s="16"/>
      <c r="Y58" s="16"/>
      <c r="Z58" s="17"/>
    </row>
    <row r="59" spans="1:26" ht="16">
      <c r="A59" s="10" t="s">
        <v>73</v>
      </c>
      <c r="B59" s="11" t="s">
        <v>15</v>
      </c>
      <c r="C59" s="21"/>
      <c r="D59" s="11" t="s">
        <v>18</v>
      </c>
      <c r="E59" s="4">
        <f>VLOOKUP(D59,Historical!$C$182:$D$201,2,0)</f>
        <v>18</v>
      </c>
      <c r="F59" s="4">
        <f>VLOOKUP(B59,Historical!$C$182:$D$201,2,0)</f>
        <v>6</v>
      </c>
      <c r="S59" s="18"/>
      <c r="T59" s="15"/>
      <c r="U59" s="20"/>
      <c r="V59" s="15"/>
      <c r="W59" s="16"/>
      <c r="X59" s="16"/>
      <c r="Y59" s="16"/>
      <c r="Z59" s="15"/>
    </row>
    <row r="60" spans="1:26" ht="16">
      <c r="A60" s="8" t="s">
        <v>73</v>
      </c>
      <c r="B60" s="9" t="s">
        <v>32</v>
      </c>
      <c r="C60" s="9"/>
      <c r="D60" s="9" t="s">
        <v>37</v>
      </c>
      <c r="E60" s="4">
        <f>VLOOKUP(D60,Historical!$C$182:$D$201,2,0)</f>
        <v>9</v>
      </c>
      <c r="F60" s="4">
        <f>VLOOKUP(B60,Historical!$C$182:$D$201,2,0)</f>
        <v>17</v>
      </c>
      <c r="S60" s="16"/>
      <c r="T60" s="15"/>
      <c r="U60" s="15"/>
      <c r="V60" s="15"/>
      <c r="W60" s="16"/>
      <c r="X60" s="16"/>
      <c r="Y60" s="16"/>
      <c r="Z60" s="15"/>
    </row>
    <row r="61" spans="1:26" ht="16">
      <c r="A61" s="10" t="s">
        <v>73</v>
      </c>
      <c r="B61" s="11" t="s">
        <v>25</v>
      </c>
      <c r="C61" s="21"/>
      <c r="D61" s="11" t="s">
        <v>12</v>
      </c>
      <c r="E61" s="4">
        <f>VLOOKUP(D61,Historical!$C$182:$D$201,2,0)</f>
        <v>12</v>
      </c>
      <c r="F61" s="4">
        <f>VLOOKUP(B61,Historical!$C$182:$D$201,2,0)</f>
        <v>8</v>
      </c>
      <c r="S61" s="16"/>
      <c r="T61" s="15"/>
      <c r="U61" s="20"/>
      <c r="V61" s="15"/>
      <c r="W61" s="16"/>
      <c r="X61" s="16"/>
      <c r="Y61" s="16"/>
      <c r="Z61" s="15"/>
    </row>
    <row r="62" spans="1:26" ht="16">
      <c r="A62" s="8" t="s">
        <v>73</v>
      </c>
      <c r="B62" s="9" t="s">
        <v>14</v>
      </c>
      <c r="C62" s="22"/>
      <c r="D62" s="9" t="s">
        <v>16</v>
      </c>
      <c r="E62" s="4">
        <f>VLOOKUP(D62,Historical!$C$182:$D$201,2,0)</f>
        <v>4</v>
      </c>
      <c r="F62" s="4">
        <f>VLOOKUP(B62,Historical!$C$182:$D$201,2,0)</f>
        <v>3</v>
      </c>
      <c r="S62" s="18"/>
      <c r="T62" s="15"/>
      <c r="U62" s="20"/>
      <c r="V62" s="15"/>
      <c r="W62" s="16"/>
      <c r="X62" s="16"/>
      <c r="Y62" s="16"/>
      <c r="Z62" s="17"/>
    </row>
    <row r="63" spans="1:26" ht="16">
      <c r="A63" s="10" t="s">
        <v>73</v>
      </c>
      <c r="B63" s="11" t="s">
        <v>17</v>
      </c>
      <c r="C63" s="21"/>
      <c r="D63" s="11" t="s">
        <v>20</v>
      </c>
      <c r="E63" s="4">
        <f>VLOOKUP(D63,Historical!$C$182:$D$201,2,0)</f>
        <v>2</v>
      </c>
      <c r="F63" s="4">
        <f>VLOOKUP(B63,Historical!$C$182:$D$201,2,0)</f>
        <v>19</v>
      </c>
      <c r="S63" s="16"/>
      <c r="T63" s="15"/>
      <c r="U63" s="20"/>
      <c r="V63" s="15"/>
      <c r="W63" s="16"/>
      <c r="X63" s="16"/>
      <c r="Y63" s="16"/>
      <c r="Z63" s="15"/>
    </row>
    <row r="64" spans="1:26" ht="16">
      <c r="A64" s="8" t="s">
        <v>73</v>
      </c>
      <c r="B64" s="9" t="s">
        <v>28</v>
      </c>
      <c r="C64" s="22"/>
      <c r="D64" s="9" t="s">
        <v>13</v>
      </c>
      <c r="E64" s="4">
        <f>VLOOKUP(D64,Historical!$C$182:$D$201,2,0)</f>
        <v>1</v>
      </c>
      <c r="F64" s="4">
        <f>VLOOKUP(B64,Historical!$C$182:$D$201,2,0)</f>
        <v>10</v>
      </c>
      <c r="S64" s="16"/>
      <c r="T64" s="15"/>
      <c r="U64" s="20"/>
      <c r="V64" s="15"/>
      <c r="W64" s="16"/>
      <c r="X64" s="16"/>
      <c r="Y64" s="16"/>
      <c r="Z64" s="15"/>
    </row>
    <row r="65" spans="1:26" ht="16">
      <c r="A65" s="10" t="s">
        <v>73</v>
      </c>
      <c r="B65" s="11" t="s">
        <v>24</v>
      </c>
      <c r="C65" s="11"/>
      <c r="D65" s="11" t="s">
        <v>19</v>
      </c>
      <c r="E65" s="4">
        <f>VLOOKUP(D65,Historical!$C$182:$D$201,2,0)</f>
        <v>13</v>
      </c>
      <c r="F65" s="4">
        <f>VLOOKUP(B65,Historical!$C$182:$D$201,2,0)</f>
        <v>11</v>
      </c>
      <c r="S65" s="16"/>
      <c r="T65" s="15"/>
      <c r="U65" s="15"/>
      <c r="V65" s="15"/>
      <c r="W65" s="16"/>
      <c r="X65" s="16"/>
      <c r="Y65" s="16"/>
      <c r="Z65" s="15"/>
    </row>
    <row r="66" spans="1:26" ht="24" customHeight="1">
      <c r="A66" s="8" t="s">
        <v>73</v>
      </c>
      <c r="B66" s="9" t="s">
        <v>34</v>
      </c>
      <c r="C66" s="9"/>
      <c r="D66" s="9" t="s">
        <v>46</v>
      </c>
      <c r="E66" s="4">
        <f>VLOOKUP(D66,Historical!$C$182:$D$201,2,0)</f>
        <v>20</v>
      </c>
      <c r="F66" s="4">
        <f>VLOOKUP(B66,Historical!$C$182:$D$201,2,0)</f>
        <v>5</v>
      </c>
      <c r="S66" s="16"/>
      <c r="T66" s="15"/>
      <c r="U66" s="15"/>
      <c r="V66" s="15"/>
      <c r="W66" s="16"/>
      <c r="X66" s="16"/>
      <c r="Y66" s="16"/>
      <c r="Z66" s="15"/>
    </row>
    <row r="67" spans="1:26" ht="16">
      <c r="A67" s="10" t="s">
        <v>73</v>
      </c>
      <c r="B67" s="11" t="s">
        <v>30</v>
      </c>
      <c r="C67" s="11"/>
      <c r="D67" s="11" t="s">
        <v>23</v>
      </c>
      <c r="E67" s="4">
        <f>VLOOKUP(D67,Historical!$C$182:$D$201,2,0)</f>
        <v>14</v>
      </c>
      <c r="F67" s="4">
        <f>VLOOKUP(B67,Historical!$C$182:$D$201,2,0)</f>
        <v>7</v>
      </c>
      <c r="S67" s="16"/>
      <c r="T67" s="15"/>
      <c r="U67" s="15"/>
      <c r="V67" s="15"/>
      <c r="W67"/>
      <c r="X67"/>
      <c r="Y67"/>
      <c r="Z67"/>
    </row>
    <row r="68" spans="1:26">
      <c r="A68" s="6"/>
      <c r="B68" s="6"/>
      <c r="C68" s="6"/>
      <c r="D68" s="6"/>
    </row>
    <row r="69" spans="1:26" ht="16">
      <c r="A69" s="7" t="s">
        <v>74</v>
      </c>
      <c r="B69" s="7"/>
      <c r="C69" s="7"/>
      <c r="D69" s="7"/>
      <c r="S69" s="18"/>
      <c r="T69" s="15"/>
      <c r="U69" s="20"/>
      <c r="V69" s="15"/>
      <c r="W69" s="16"/>
      <c r="X69" s="16"/>
      <c r="Y69" s="16"/>
      <c r="Z69" s="15"/>
    </row>
    <row r="70" spans="1:26" ht="16">
      <c r="A70" s="8" t="s">
        <v>75</v>
      </c>
      <c r="B70" s="9" t="s">
        <v>16</v>
      </c>
      <c r="C70" s="22"/>
      <c r="D70" s="9" t="s">
        <v>37</v>
      </c>
      <c r="E70" s="4">
        <f>VLOOKUP(D70,Historical!$C$182:$D$201,2,0)</f>
        <v>9</v>
      </c>
      <c r="F70" s="4">
        <f>VLOOKUP(B70,Historical!$C$182:$D$201,2,0)</f>
        <v>4</v>
      </c>
      <c r="S70" s="16"/>
      <c r="T70" s="15"/>
      <c r="U70" s="20"/>
      <c r="V70" s="15"/>
      <c r="W70" s="16"/>
      <c r="X70" s="16"/>
      <c r="Y70" s="16"/>
      <c r="Z70" s="15"/>
    </row>
    <row r="71" spans="1:26" ht="16">
      <c r="A71" s="10" t="s">
        <v>75</v>
      </c>
      <c r="B71" s="11" t="s">
        <v>46</v>
      </c>
      <c r="C71" s="21"/>
      <c r="D71" s="11" t="s">
        <v>13</v>
      </c>
      <c r="E71" s="4">
        <f>VLOOKUP(D71,Historical!$C$182:$D$201,2,0)</f>
        <v>1</v>
      </c>
      <c r="F71" s="4">
        <f>VLOOKUP(B71,Historical!$C$182:$D$201,2,0)</f>
        <v>20</v>
      </c>
      <c r="S71" s="16"/>
      <c r="T71" s="15"/>
      <c r="U71" s="15"/>
      <c r="V71" s="15"/>
      <c r="W71" s="16"/>
      <c r="X71" s="16"/>
      <c r="Y71" s="16"/>
      <c r="Z71" s="17"/>
    </row>
    <row r="72" spans="1:26" ht="16">
      <c r="A72" s="8" t="s">
        <v>75</v>
      </c>
      <c r="B72" s="9" t="s">
        <v>19</v>
      </c>
      <c r="C72" s="9"/>
      <c r="D72" s="9" t="s">
        <v>12</v>
      </c>
      <c r="E72" s="4">
        <f>VLOOKUP(D72,Historical!$C$182:$D$201,2,0)</f>
        <v>12</v>
      </c>
      <c r="F72" s="4">
        <f>VLOOKUP(B72,Historical!$C$182:$D$201,2,0)</f>
        <v>13</v>
      </c>
      <c r="O72"/>
      <c r="P72"/>
      <c r="Q72"/>
      <c r="R72"/>
      <c r="S72" s="16"/>
      <c r="T72" s="15"/>
      <c r="U72" s="20"/>
      <c r="V72" s="15"/>
      <c r="W72" s="16"/>
      <c r="X72" s="16"/>
      <c r="Y72" s="16"/>
      <c r="Z72" s="15"/>
    </row>
    <row r="73" spans="1:26" ht="16">
      <c r="A73" s="10" t="s">
        <v>75</v>
      </c>
      <c r="B73" s="11" t="s">
        <v>20</v>
      </c>
      <c r="C73" s="21"/>
      <c r="D73" s="11" t="s">
        <v>23</v>
      </c>
      <c r="E73" s="4">
        <f>VLOOKUP(D73,Historical!$C$182:$D$201,2,0)</f>
        <v>14</v>
      </c>
      <c r="F73" s="4">
        <f>VLOOKUP(B73,Historical!$C$182:$D$201,2,0)</f>
        <v>2</v>
      </c>
      <c r="O73" s="18"/>
      <c r="P73" s="15"/>
      <c r="Q73" s="15"/>
      <c r="R73" s="15"/>
      <c r="S73" s="16"/>
      <c r="T73" s="15"/>
      <c r="U73" s="20"/>
      <c r="V73" s="15"/>
      <c r="W73" s="16"/>
      <c r="X73" s="16"/>
      <c r="Y73" s="16"/>
      <c r="Z73" s="17"/>
    </row>
    <row r="74" spans="1:26" ht="16">
      <c r="A74" s="8" t="s">
        <v>75</v>
      </c>
      <c r="B74" s="9" t="s">
        <v>31</v>
      </c>
      <c r="C74" s="22"/>
      <c r="D74" s="9" t="s">
        <v>18</v>
      </c>
      <c r="E74" s="4">
        <f>VLOOKUP(D74,Historical!$C$182:$D$201,2,0)</f>
        <v>18</v>
      </c>
      <c r="F74" s="4">
        <f>VLOOKUP(B74,Historical!$C$182:$D$201,2,0)</f>
        <v>16</v>
      </c>
      <c r="O74" s="16"/>
      <c r="P74" s="15"/>
      <c r="Q74" s="15"/>
      <c r="R74" s="15"/>
      <c r="S74" s="16"/>
      <c r="T74" s="15"/>
      <c r="U74" s="15"/>
      <c r="V74" s="15"/>
      <c r="W74" s="16"/>
      <c r="X74" s="16"/>
      <c r="Y74" s="16"/>
      <c r="Z74" s="17"/>
    </row>
    <row r="75" spans="1:26" ht="16">
      <c r="A75" s="10" t="s">
        <v>75</v>
      </c>
      <c r="B75" s="11" t="s">
        <v>25</v>
      </c>
      <c r="C75" s="11"/>
      <c r="D75" s="11" t="s">
        <v>17</v>
      </c>
      <c r="E75" s="4">
        <f>VLOOKUP(D75,Historical!$C$182:$D$201,2,0)</f>
        <v>19</v>
      </c>
      <c r="F75" s="4">
        <f>VLOOKUP(B75,Historical!$C$182:$D$201,2,0)</f>
        <v>8</v>
      </c>
      <c r="O75" s="16"/>
      <c r="P75" s="15"/>
      <c r="Q75" s="15"/>
      <c r="R75" s="15"/>
      <c r="S75" s="16"/>
      <c r="T75" s="15"/>
      <c r="U75" s="15"/>
      <c r="V75" s="15"/>
      <c r="W75" s="16"/>
      <c r="X75" s="16"/>
      <c r="Y75" s="16"/>
      <c r="Z75" s="15"/>
    </row>
    <row r="76" spans="1:26" ht="16">
      <c r="A76" s="8" t="s">
        <v>75</v>
      </c>
      <c r="B76" s="9" t="s">
        <v>30</v>
      </c>
      <c r="C76" s="9"/>
      <c r="D76" s="9" t="s">
        <v>14</v>
      </c>
      <c r="E76" s="4">
        <f>VLOOKUP(D76,Historical!$C$182:$D$201,2,0)</f>
        <v>3</v>
      </c>
      <c r="F76" s="4">
        <f>VLOOKUP(B76,Historical!$C$182:$D$201,2,0)</f>
        <v>7</v>
      </c>
      <c r="O76" s="16"/>
      <c r="P76" s="15"/>
      <c r="Q76" s="15"/>
      <c r="R76" s="15"/>
      <c r="S76" s="16"/>
      <c r="T76" s="15"/>
      <c r="U76" s="15"/>
      <c r="V76" s="15"/>
      <c r="W76" s="16"/>
      <c r="X76" s="16"/>
      <c r="Y76" s="16"/>
      <c r="Z76" s="17"/>
    </row>
    <row r="77" spans="1:26" ht="16">
      <c r="A77" s="10" t="s">
        <v>75</v>
      </c>
      <c r="B77" s="11" t="s">
        <v>28</v>
      </c>
      <c r="C77" s="11"/>
      <c r="D77" s="11" t="s">
        <v>34</v>
      </c>
      <c r="E77" s="4">
        <f>VLOOKUP(D77,Historical!$C$182:$D$201,2,0)</f>
        <v>5</v>
      </c>
      <c r="F77" s="4">
        <f>VLOOKUP(B77,Historical!$C$182:$D$201,2,0)</f>
        <v>10</v>
      </c>
      <c r="O77" s="16"/>
      <c r="P77" s="15"/>
      <c r="Q77" s="15"/>
      <c r="R77" s="15"/>
      <c r="S77" s="16"/>
      <c r="T77" s="15"/>
      <c r="U77" s="20"/>
      <c r="V77" s="15"/>
      <c r="W77" s="16"/>
      <c r="X77" s="16"/>
      <c r="Y77" s="16"/>
      <c r="Z77" s="15"/>
    </row>
    <row r="78" spans="1:26" ht="16">
      <c r="A78" s="8" t="s">
        <v>75</v>
      </c>
      <c r="B78" s="9" t="s">
        <v>32</v>
      </c>
      <c r="C78" s="22"/>
      <c r="D78" s="9" t="s">
        <v>24</v>
      </c>
      <c r="E78" s="4">
        <f>VLOOKUP(D78,Historical!$C$182:$D$201,2,0)</f>
        <v>11</v>
      </c>
      <c r="F78" s="4">
        <f>VLOOKUP(B78,Historical!$C$182:$D$201,2,0)</f>
        <v>17</v>
      </c>
      <c r="O78" s="16"/>
      <c r="P78" s="15"/>
      <c r="Q78" s="15"/>
      <c r="R78" s="15"/>
      <c r="S78" s="16"/>
      <c r="T78" s="15"/>
      <c r="U78" s="20"/>
      <c r="V78" s="15"/>
      <c r="W78"/>
      <c r="X78"/>
      <c r="Y78"/>
      <c r="Z78"/>
    </row>
    <row r="79" spans="1:26" ht="16">
      <c r="A79" s="10" t="s">
        <v>75</v>
      </c>
      <c r="B79" s="11" t="s">
        <v>15</v>
      </c>
      <c r="C79" s="21"/>
      <c r="D79" s="11" t="s">
        <v>33</v>
      </c>
      <c r="E79" s="4">
        <f>VLOOKUP(D79,Historical!$C$182:$D$201,2,0)</f>
        <v>15</v>
      </c>
      <c r="F79" s="4">
        <f>VLOOKUP(B79,Historical!$C$182:$D$201,2,0)</f>
        <v>6</v>
      </c>
      <c r="O79" s="16"/>
      <c r="P79" s="15"/>
      <c r="Q79" s="20"/>
      <c r="R79" s="15"/>
      <c r="S79" s="16"/>
      <c r="T79" s="16"/>
      <c r="U79" s="16"/>
      <c r="V79" s="17"/>
    </row>
    <row r="80" spans="1:26" ht="16">
      <c r="A80" s="6"/>
      <c r="B80" s="6"/>
      <c r="C80" s="6"/>
      <c r="D80" s="6"/>
      <c r="O80" s="16"/>
      <c r="P80" s="15"/>
      <c r="Q80" s="15"/>
      <c r="R80" s="15"/>
      <c r="S80" s="18"/>
      <c r="T80" s="15"/>
      <c r="U80" s="15"/>
      <c r="V80" s="15"/>
      <c r="W80" s="16"/>
      <c r="X80" s="16"/>
      <c r="Y80" s="16"/>
      <c r="Z80" s="15"/>
    </row>
    <row r="81" spans="1:26" ht="16">
      <c r="A81" s="7" t="s">
        <v>76</v>
      </c>
      <c r="B81" s="7"/>
      <c r="C81" s="7"/>
      <c r="D81" s="7"/>
      <c r="O81" s="16"/>
      <c r="P81" s="15"/>
      <c r="Q81" s="20"/>
      <c r="R81" s="15"/>
      <c r="S81" s="16"/>
      <c r="T81" s="15"/>
      <c r="U81" s="20"/>
      <c r="V81" s="15"/>
      <c r="W81" s="16"/>
      <c r="X81" s="16"/>
      <c r="Y81" s="16"/>
      <c r="Z81" s="17"/>
    </row>
    <row r="82" spans="1:26" ht="16">
      <c r="A82" s="8" t="s">
        <v>77</v>
      </c>
      <c r="B82" s="9" t="s">
        <v>17</v>
      </c>
      <c r="C82" s="9"/>
      <c r="D82" s="9" t="s">
        <v>28</v>
      </c>
      <c r="E82" s="4">
        <f>VLOOKUP(D82,Historical!$C$182:$D$201,2,0)</f>
        <v>10</v>
      </c>
      <c r="F82" s="4">
        <f>VLOOKUP(B82,Historical!$C$182:$D$201,2,0)</f>
        <v>19</v>
      </c>
      <c r="O82" s="16"/>
      <c r="P82" s="15"/>
      <c r="Q82" s="20"/>
      <c r="R82" s="15"/>
      <c r="S82" s="16"/>
      <c r="T82" s="15"/>
      <c r="U82" s="20"/>
      <c r="V82" s="15"/>
      <c r="W82" s="16"/>
      <c r="X82" s="16"/>
      <c r="Y82" s="16"/>
      <c r="Z82" s="17"/>
    </row>
    <row r="83" spans="1:26" ht="16">
      <c r="A83" s="10" t="s">
        <v>77</v>
      </c>
      <c r="B83" s="11" t="s">
        <v>33</v>
      </c>
      <c r="C83" s="21"/>
      <c r="D83" s="11" t="s">
        <v>30</v>
      </c>
      <c r="E83" s="4">
        <f>VLOOKUP(D83,Historical!$C$182:$D$201,2,0)</f>
        <v>7</v>
      </c>
      <c r="F83" s="4">
        <f>VLOOKUP(B83,Historical!$C$182:$D$201,2,0)</f>
        <v>15</v>
      </c>
      <c r="S83" s="16"/>
      <c r="T83" s="15"/>
      <c r="U83" s="15"/>
      <c r="V83" s="15"/>
      <c r="W83" s="16"/>
      <c r="X83" s="16"/>
      <c r="Y83" s="16"/>
      <c r="Z83" s="15"/>
    </row>
    <row r="84" spans="1:26" ht="16">
      <c r="A84" s="8" t="s">
        <v>77</v>
      </c>
      <c r="B84" s="9" t="s">
        <v>14</v>
      </c>
      <c r="C84" s="22"/>
      <c r="D84" s="9" t="s">
        <v>32</v>
      </c>
      <c r="E84" s="4">
        <f>VLOOKUP(D84,Historical!$C$182:$D$201,2,0)</f>
        <v>17</v>
      </c>
      <c r="F84" s="4">
        <f>VLOOKUP(B84,Historical!$C$182:$D$201,2,0)</f>
        <v>3</v>
      </c>
      <c r="S84" s="16"/>
      <c r="T84" s="15"/>
      <c r="U84" s="20"/>
      <c r="V84" s="15"/>
      <c r="W84" s="16"/>
      <c r="X84" s="16"/>
      <c r="Y84" s="16"/>
      <c r="Z84" s="15"/>
    </row>
    <row r="85" spans="1:26" ht="16">
      <c r="A85" s="10" t="s">
        <v>77</v>
      </c>
      <c r="B85" s="11" t="s">
        <v>34</v>
      </c>
      <c r="C85" s="11"/>
      <c r="D85" s="11" t="s">
        <v>15</v>
      </c>
      <c r="E85" s="4">
        <f>VLOOKUP(D85,Historical!$C$182:$D$201,2,0)</f>
        <v>6</v>
      </c>
      <c r="F85" s="4">
        <f>VLOOKUP(B85,Historical!$C$182:$D$201,2,0)</f>
        <v>5</v>
      </c>
      <c r="S85" s="16"/>
      <c r="T85" s="15"/>
      <c r="U85" s="20"/>
      <c r="V85" s="15"/>
      <c r="W85" s="16"/>
      <c r="X85" s="16"/>
      <c r="Y85" s="16"/>
      <c r="Z85" s="15"/>
    </row>
    <row r="86" spans="1:26" ht="16">
      <c r="A86" s="8" t="s">
        <v>77</v>
      </c>
      <c r="B86" s="9" t="s">
        <v>24</v>
      </c>
      <c r="C86" s="22"/>
      <c r="D86" s="9" t="s">
        <v>25</v>
      </c>
      <c r="E86" s="4">
        <f>VLOOKUP(D86,Historical!$C$182:$D$201,2,0)</f>
        <v>8</v>
      </c>
      <c r="F86" s="4">
        <f>VLOOKUP(B86,Historical!$C$182:$D$201,2,0)</f>
        <v>11</v>
      </c>
      <c r="S86" s="16"/>
      <c r="T86" s="15"/>
      <c r="U86" s="15"/>
      <c r="V86" s="15"/>
      <c r="W86" s="16"/>
      <c r="X86" s="16"/>
      <c r="Y86" s="16"/>
      <c r="Z86" s="15"/>
    </row>
    <row r="87" spans="1:26" ht="16">
      <c r="A87" s="10" t="s">
        <v>77</v>
      </c>
      <c r="B87" s="11" t="s">
        <v>18</v>
      </c>
      <c r="C87" s="21"/>
      <c r="D87" s="11" t="s">
        <v>16</v>
      </c>
      <c r="E87" s="4">
        <f>VLOOKUP(D87,Historical!$C$182:$D$201,2,0)</f>
        <v>4</v>
      </c>
      <c r="F87" s="4">
        <f>VLOOKUP(B87,Historical!$C$182:$D$201,2,0)</f>
        <v>18</v>
      </c>
      <c r="S87" s="16"/>
      <c r="T87" s="15"/>
      <c r="U87" s="15"/>
      <c r="V87" s="15"/>
      <c r="W87" s="16"/>
      <c r="X87" s="16"/>
      <c r="Y87" s="16"/>
      <c r="Z87" s="15"/>
    </row>
    <row r="88" spans="1:26" ht="24" customHeight="1">
      <c r="A88" s="8" t="s">
        <v>77</v>
      </c>
      <c r="B88" s="9" t="s">
        <v>13</v>
      </c>
      <c r="C88" s="9"/>
      <c r="D88" s="9" t="s">
        <v>19</v>
      </c>
      <c r="E88" s="4">
        <f>VLOOKUP(D88,Historical!$C$182:$D$201,2,0)</f>
        <v>13</v>
      </c>
      <c r="F88" s="4">
        <f>VLOOKUP(B88,Historical!$C$182:$D$201,2,0)</f>
        <v>1</v>
      </c>
      <c r="S88" s="16"/>
      <c r="T88" s="15"/>
      <c r="U88" s="15"/>
      <c r="V88" s="15"/>
      <c r="W88" s="16"/>
      <c r="X88" s="16"/>
      <c r="Y88" s="16"/>
      <c r="Z88" s="15"/>
    </row>
    <row r="89" spans="1:26" ht="16">
      <c r="A89" s="10" t="s">
        <v>77</v>
      </c>
      <c r="B89" s="11" t="s">
        <v>37</v>
      </c>
      <c r="C89" s="11"/>
      <c r="D89" s="11" t="s">
        <v>20</v>
      </c>
      <c r="E89" s="4">
        <f>VLOOKUP(D89,Historical!$C$182:$D$201,2,0)</f>
        <v>2</v>
      </c>
      <c r="F89" s="4">
        <f>VLOOKUP(B89,Historical!$C$182:$D$201,2,0)</f>
        <v>9</v>
      </c>
      <c r="S89" s="16"/>
      <c r="T89" s="15"/>
      <c r="U89" s="20"/>
      <c r="V89" s="15"/>
      <c r="W89"/>
      <c r="X89"/>
      <c r="Y89"/>
      <c r="Z89"/>
    </row>
    <row r="90" spans="1:26">
      <c r="A90" s="8" t="s">
        <v>77</v>
      </c>
      <c r="B90" s="9" t="s">
        <v>12</v>
      </c>
      <c r="C90" s="9"/>
      <c r="D90" s="9" t="s">
        <v>31</v>
      </c>
      <c r="E90" s="4">
        <f>VLOOKUP(D90,Historical!$C$182:$D$201,2,0)</f>
        <v>16</v>
      </c>
      <c r="F90" s="4">
        <f>VLOOKUP(B90,Historical!$C$182:$D$201,2,0)</f>
        <v>12</v>
      </c>
    </row>
    <row r="91" spans="1:26">
      <c r="A91" s="10" t="s">
        <v>77</v>
      </c>
      <c r="B91" s="11" t="s">
        <v>23</v>
      </c>
      <c r="C91" s="21"/>
      <c r="D91" s="11" t="s">
        <v>46</v>
      </c>
      <c r="E91" s="4">
        <f>VLOOKUP(D91,Historical!$C$182:$D$201,2,0)</f>
        <v>20</v>
      </c>
      <c r="F91" s="4">
        <f>VLOOKUP(B91,Historical!$C$182:$D$201,2,0)</f>
        <v>14</v>
      </c>
    </row>
    <row r="92" spans="1:26">
      <c r="A92" s="12"/>
      <c r="B92" s="12"/>
      <c r="C92" s="12"/>
      <c r="D92" s="12"/>
    </row>
    <row r="93" spans="1:26">
      <c r="A93" s="13"/>
      <c r="B93" s="13"/>
      <c r="C93" s="13"/>
      <c r="D93" s="13"/>
    </row>
    <row r="94" spans="1:26">
      <c r="A94" s="13"/>
      <c r="B94" s="13"/>
      <c r="C94" s="13"/>
      <c r="D94" s="13"/>
    </row>
    <row r="128" spans="5:5">
      <c r="E128" s="14"/>
    </row>
  </sheetData>
  <mergeCells count="2">
    <mergeCell ref="A6:D6"/>
    <mergeCell ref="A7:D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3E60-C0FF-384D-B263-36C71420B534}">
  <sheetPr codeName="Sheet13"/>
  <dimension ref="A6:AE128"/>
  <sheetViews>
    <sheetView zoomScale="173" zoomScaleNormal="173" workbookViewId="0">
      <selection activeCell="J15" sqref="J15:O15"/>
    </sheetView>
  </sheetViews>
  <sheetFormatPr baseColWidth="10" defaultColWidth="7.5" defaultRowHeight="12"/>
  <cols>
    <col min="1" max="1" width="8.33203125" style="4" bestFit="1" customWidth="1"/>
    <col min="2" max="2" width="10.33203125" style="4" bestFit="1" customWidth="1"/>
    <col min="3" max="3" width="2.6640625" style="4" customWidth="1"/>
    <col min="4" max="4" width="11.33203125" style="4" customWidth="1"/>
    <col min="5" max="6" width="5.33203125" style="4" bestFit="1" customWidth="1"/>
    <col min="7" max="7" width="7.5" style="4"/>
    <col min="8" max="8" width="14" style="4" bestFit="1" customWidth="1"/>
    <col min="9" max="9" width="10.33203125" style="4" bestFit="1" customWidth="1"/>
    <col min="10" max="11" width="7.5" style="4"/>
    <col min="12" max="12" width="9" style="4" bestFit="1" customWidth="1"/>
    <col min="13" max="13" width="8.5" style="4" bestFit="1" customWidth="1"/>
    <col min="14" max="16" width="7.5" style="4"/>
    <col min="17" max="17" width="9.83203125" style="4" bestFit="1" customWidth="1"/>
    <col min="18" max="16384" width="7.5" style="4"/>
  </cols>
  <sheetData>
    <row r="6" spans="1:27">
      <c r="A6" s="3" t="s">
        <v>300</v>
      </c>
      <c r="B6" s="3"/>
      <c r="C6" s="3"/>
      <c r="D6" s="3"/>
      <c r="E6" s="4">
        <v>2018</v>
      </c>
    </row>
    <row r="7" spans="1:27">
      <c r="A7" s="5" t="s">
        <v>51</v>
      </c>
      <c r="B7" s="5"/>
      <c r="C7" s="5"/>
      <c r="D7" s="5"/>
    </row>
    <row r="8" spans="1:27">
      <c r="A8" s="6"/>
      <c r="B8" s="6"/>
      <c r="C8" s="6"/>
      <c r="D8" s="6"/>
    </row>
    <row r="9" spans="1:27" ht="16">
      <c r="A9" s="7" t="s">
        <v>52</v>
      </c>
      <c r="B9" s="7"/>
      <c r="C9" s="7"/>
      <c r="D9" s="7"/>
      <c r="E9" s="4" t="s">
        <v>53</v>
      </c>
      <c r="F9" s="4" t="s">
        <v>54</v>
      </c>
      <c r="H9" s="4" t="s">
        <v>97</v>
      </c>
      <c r="I9" s="4" t="s">
        <v>96</v>
      </c>
      <c r="J9" s="4" t="s">
        <v>55</v>
      </c>
      <c r="K9" s="4" t="s">
        <v>56</v>
      </c>
      <c r="L9" s="4" t="s">
        <v>57</v>
      </c>
      <c r="M9" s="4" t="s">
        <v>58</v>
      </c>
      <c r="N9" s="4" t="s">
        <v>59</v>
      </c>
      <c r="O9" s="4" t="s">
        <v>60</v>
      </c>
      <c r="P9" s="4" t="s">
        <v>61</v>
      </c>
      <c r="Q9" s="4" t="s">
        <v>62</v>
      </c>
      <c r="T9" s="18"/>
      <c r="U9" s="15"/>
      <c r="V9" s="15"/>
      <c r="W9" s="15"/>
      <c r="X9" s="16"/>
      <c r="Y9" s="16"/>
      <c r="Z9" s="16"/>
      <c r="AA9" s="15"/>
    </row>
    <row r="10" spans="1:27" ht="16">
      <c r="A10" s="8" t="s">
        <v>63</v>
      </c>
      <c r="B10" s="9" t="s">
        <v>23</v>
      </c>
      <c r="C10" s="9"/>
      <c r="D10" s="9" t="s">
        <v>17</v>
      </c>
      <c r="E10" s="4">
        <f>VLOOKUP(D10,Actual!$C$2:$D$21,2,0)</f>
        <v>14</v>
      </c>
      <c r="F10" s="4">
        <f>VLOOKUP(B10,Actual!$C$2:$D$21,2,0)</f>
        <v>10</v>
      </c>
      <c r="H10" s="4" t="str">
        <f>I10&amp;$E$6</f>
        <v>Fluminense2018</v>
      </c>
      <c r="I10" s="9" t="s">
        <v>23</v>
      </c>
      <c r="J10" s="4">
        <f>COUNTIFS($B$10:$B$91,I10,$E$10:$E$91,"&lt;=6")</f>
        <v>0</v>
      </c>
      <c r="K10" s="4">
        <f>COUNTIFS($D$10:$D$91,I10,$F$10:$F$91,"&lt;=6")</f>
        <v>2</v>
      </c>
      <c r="L10" s="4">
        <f>COUNTIFS($B$10:$B$91,I10,$E$10:$E$91,"&lt;=14",$E$10:$E$91,"&gt;=7")</f>
        <v>2</v>
      </c>
      <c r="M10" s="4">
        <f>COUNTIFS($D$10:$D$91,I10,$F$10:$F$91,"&lt;=14",$F$10:$F$91,"&gt;=7")</f>
        <v>1</v>
      </c>
      <c r="N10" s="4">
        <f>COUNTIFS($B$10:$B$91,I10,$E$10:$E$91,"&gt;=15")</f>
        <v>2</v>
      </c>
      <c r="O10" s="4">
        <f>COUNTIFS($D$10:$D$91,I10,$F$10:$F$91,"&gt;=15")</f>
        <v>0</v>
      </c>
      <c r="P10" s="4">
        <f>SUM(J10:O10)</f>
        <v>7</v>
      </c>
      <c r="Q10" s="4" t="str">
        <f>IF(P10&lt;&gt;7,"ERRO","OK")</f>
        <v>OK</v>
      </c>
      <c r="T10" s="16"/>
      <c r="U10" s="15"/>
      <c r="V10" s="15"/>
      <c r="W10" s="15"/>
      <c r="X10" s="16"/>
      <c r="Y10" s="16"/>
      <c r="Z10" s="16"/>
      <c r="AA10" s="17"/>
    </row>
    <row r="11" spans="1:27" ht="16">
      <c r="A11" s="10" t="s">
        <v>63</v>
      </c>
      <c r="B11" s="11" t="s">
        <v>19</v>
      </c>
      <c r="C11" s="11"/>
      <c r="D11" s="11" t="s">
        <v>13</v>
      </c>
      <c r="E11" s="4">
        <f>VLOOKUP(D11,Actual!$C$2:$D$21,2,0)</f>
        <v>5</v>
      </c>
      <c r="F11" s="4">
        <f>VLOOKUP(B11,Actual!$C$2:$D$21,2,0)</f>
        <v>6</v>
      </c>
      <c r="H11" s="4" t="str">
        <f t="shared" ref="H11:H29" si="0">I11&amp;$E$6</f>
        <v>Atletico-MG2018</v>
      </c>
      <c r="I11" s="11" t="s">
        <v>19</v>
      </c>
      <c r="J11" s="4">
        <f t="shared" ref="J11:J29" si="1">COUNTIFS($B$10:$B$91,I11,$E$10:$E$91,"&lt;=6")</f>
        <v>2</v>
      </c>
      <c r="K11" s="4">
        <f t="shared" ref="K11:K29" si="2">COUNTIFS($D$10:$D$91,I11,$F$10:$F$91,"&lt;=6")</f>
        <v>1</v>
      </c>
      <c r="L11" s="4">
        <f t="shared" ref="L11:L29" si="3">COUNTIFS($B$10:$B$91,I11,$E$10:$E$91,"&lt;=14",$E$10:$E$91,"&gt;=7")</f>
        <v>1</v>
      </c>
      <c r="M11" s="4">
        <f t="shared" ref="M11:M29" si="4">COUNTIFS($D$10:$D$91,I11,$F$10:$F$91,"&lt;=14",$F$10:$F$91,"&gt;=7")</f>
        <v>1</v>
      </c>
      <c r="N11" s="4">
        <f t="shared" ref="N11:N29" si="5">COUNTIFS($B$10:$B$91,I11,$E$10:$E$91,"&gt;=15")</f>
        <v>1</v>
      </c>
      <c r="O11" s="4">
        <f t="shared" ref="O11:O29" si="6">COUNTIFS($D$10:$D$91,I11,$F$10:$F$91,"&gt;=15")</f>
        <v>1</v>
      </c>
      <c r="P11" s="4">
        <f t="shared" ref="P11:P29" si="7">SUM(J11:O11)</f>
        <v>7</v>
      </c>
      <c r="Q11" s="4" t="str">
        <f t="shared" ref="Q11:Q29" si="8">IF(P11&lt;&gt;7,"ERRO","OK")</f>
        <v>OK</v>
      </c>
      <c r="T11" s="16"/>
      <c r="U11" s="15"/>
      <c r="V11" s="20"/>
      <c r="W11" s="15"/>
      <c r="X11" s="16"/>
      <c r="Y11" s="16"/>
      <c r="Z11" s="16"/>
      <c r="AA11" s="17"/>
    </row>
    <row r="12" spans="1:27" ht="12" customHeight="1">
      <c r="A12" s="8" t="s">
        <v>63</v>
      </c>
      <c r="B12" s="9" t="s">
        <v>34</v>
      </c>
      <c r="C12" s="22"/>
      <c r="D12" s="9" t="s">
        <v>12</v>
      </c>
      <c r="E12" s="4">
        <f>VLOOKUP(D12,Actual!$C$2:$D$21,2,0)</f>
        <v>7</v>
      </c>
      <c r="F12" s="4">
        <f>VLOOKUP(B12,Actual!$C$2:$D$21,2,0)</f>
        <v>1</v>
      </c>
      <c r="H12" s="4" t="str">
        <f t="shared" si="0"/>
        <v>Palmeiras2018</v>
      </c>
      <c r="I12" s="9" t="s">
        <v>34</v>
      </c>
      <c r="J12" s="4">
        <f t="shared" si="1"/>
        <v>0</v>
      </c>
      <c r="K12" s="4">
        <f t="shared" si="2"/>
        <v>1</v>
      </c>
      <c r="L12" s="4">
        <f t="shared" si="3"/>
        <v>2</v>
      </c>
      <c r="M12" s="4">
        <f t="shared" si="4"/>
        <v>1</v>
      </c>
      <c r="N12" s="4">
        <f t="shared" si="5"/>
        <v>2</v>
      </c>
      <c r="O12" s="4">
        <f t="shared" si="6"/>
        <v>1</v>
      </c>
      <c r="P12" s="4">
        <f t="shared" si="7"/>
        <v>7</v>
      </c>
      <c r="Q12" s="4" t="str">
        <f t="shared" si="8"/>
        <v>OK</v>
      </c>
      <c r="T12" s="39"/>
      <c r="U12" s="28"/>
      <c r="V12" s="29"/>
      <c r="W12" s="28"/>
      <c r="X12" s="28"/>
      <c r="Y12" s="25"/>
      <c r="Z12" s="25"/>
      <c r="AA12" s="25"/>
    </row>
    <row r="13" spans="1:27" ht="12" customHeight="1">
      <c r="A13" s="10" t="s">
        <v>63</v>
      </c>
      <c r="B13" s="11" t="s">
        <v>20</v>
      </c>
      <c r="C13" s="26"/>
      <c r="D13" s="11" t="s">
        <v>16</v>
      </c>
      <c r="E13" s="4">
        <f>VLOOKUP(D13,Actual!$C$2:$D$21,2,0)</f>
        <v>2</v>
      </c>
      <c r="F13" s="4">
        <f>VLOOKUP(B13,Actual!$C$2:$D$21,2,0)</f>
        <v>4</v>
      </c>
      <c r="H13" s="4" t="str">
        <f t="shared" si="0"/>
        <v>São Paulo2018</v>
      </c>
      <c r="I13" s="11" t="s">
        <v>20</v>
      </c>
      <c r="J13" s="4">
        <f t="shared" si="1"/>
        <v>2</v>
      </c>
      <c r="K13" s="4">
        <f t="shared" si="2"/>
        <v>0</v>
      </c>
      <c r="L13" s="4">
        <f t="shared" si="3"/>
        <v>1</v>
      </c>
      <c r="M13" s="4">
        <f t="shared" si="4"/>
        <v>2</v>
      </c>
      <c r="N13" s="4">
        <f t="shared" si="5"/>
        <v>1</v>
      </c>
      <c r="O13" s="4">
        <f t="shared" si="6"/>
        <v>1</v>
      </c>
      <c r="P13" s="4">
        <f t="shared" si="7"/>
        <v>7</v>
      </c>
      <c r="Q13" s="4" t="str">
        <f t="shared" si="8"/>
        <v>OK</v>
      </c>
      <c r="T13" s="39"/>
      <c r="U13" s="28"/>
      <c r="V13" s="29"/>
      <c r="W13" s="28"/>
      <c r="X13" s="28"/>
      <c r="Y13" s="25"/>
      <c r="Z13" s="25"/>
      <c r="AA13" s="25"/>
    </row>
    <row r="14" spans="1:27" ht="12" customHeight="1">
      <c r="A14" s="8" t="s">
        <v>63</v>
      </c>
      <c r="B14" s="9" t="s">
        <v>15</v>
      </c>
      <c r="C14" s="27"/>
      <c r="D14" s="9" t="s">
        <v>11</v>
      </c>
      <c r="E14" s="4">
        <f>VLOOKUP(D14,Actual!$C$2:$D$21,2,0)</f>
        <v>11</v>
      </c>
      <c r="F14" s="4">
        <f>VLOOKUP(B14,Actual!$C$2:$D$21,2,0)</f>
        <v>15</v>
      </c>
      <c r="H14" s="4" t="str">
        <f t="shared" si="0"/>
        <v>Botafogo2018</v>
      </c>
      <c r="I14" s="9" t="s">
        <v>15</v>
      </c>
      <c r="J14" s="4">
        <f t="shared" si="1"/>
        <v>2</v>
      </c>
      <c r="K14" s="4">
        <f t="shared" si="2"/>
        <v>1</v>
      </c>
      <c r="L14" s="4">
        <f t="shared" si="3"/>
        <v>1</v>
      </c>
      <c r="M14" s="4">
        <f t="shared" si="4"/>
        <v>1</v>
      </c>
      <c r="N14" s="4">
        <f t="shared" si="5"/>
        <v>1</v>
      </c>
      <c r="O14" s="4">
        <f t="shared" si="6"/>
        <v>1</v>
      </c>
      <c r="P14" s="4">
        <f t="shared" si="7"/>
        <v>7</v>
      </c>
      <c r="Q14" s="4" t="str">
        <f t="shared" si="8"/>
        <v>OK</v>
      </c>
      <c r="T14" s="37"/>
      <c r="U14" s="28"/>
      <c r="V14" s="29"/>
      <c r="W14" s="28"/>
      <c r="X14" s="28"/>
      <c r="Y14" s="25"/>
      <c r="Z14" s="25"/>
      <c r="AA14" s="25"/>
    </row>
    <row r="15" spans="1:27" ht="12" customHeight="1">
      <c r="A15" s="10" t="s">
        <v>63</v>
      </c>
      <c r="B15" s="11" t="s">
        <v>36</v>
      </c>
      <c r="C15" s="26"/>
      <c r="D15" s="11" t="s">
        <v>14</v>
      </c>
      <c r="E15" s="4">
        <f>VLOOKUP(D15,Actual!$C$2:$D$21,2,0)</f>
        <v>9</v>
      </c>
      <c r="F15" s="4">
        <f>VLOOKUP(B15,Actual!$C$2:$D$21,2,0)</f>
        <v>16</v>
      </c>
      <c r="H15" s="4" t="str">
        <f t="shared" si="0"/>
        <v>America-MG2018</v>
      </c>
      <c r="I15" s="11" t="s">
        <v>36</v>
      </c>
      <c r="J15" s="4">
        <f t="shared" si="1"/>
        <v>0</v>
      </c>
      <c r="K15" s="4">
        <f t="shared" si="2"/>
        <v>2</v>
      </c>
      <c r="L15" s="4">
        <f t="shared" si="3"/>
        <v>3</v>
      </c>
      <c r="M15" s="4">
        <f t="shared" si="4"/>
        <v>1</v>
      </c>
      <c r="N15" s="4">
        <f t="shared" si="5"/>
        <v>1</v>
      </c>
      <c r="O15" s="4">
        <f t="shared" si="6"/>
        <v>0</v>
      </c>
      <c r="P15" s="4">
        <f t="shared" si="7"/>
        <v>7</v>
      </c>
      <c r="Q15" s="4" t="str">
        <f t="shared" si="8"/>
        <v>OK</v>
      </c>
      <c r="T15" s="37"/>
      <c r="U15" s="28"/>
      <c r="V15" s="29"/>
      <c r="W15" s="28"/>
      <c r="X15" s="28"/>
      <c r="Y15" s="25"/>
      <c r="Z15" s="25"/>
      <c r="AA15" s="25"/>
    </row>
    <row r="16" spans="1:27" ht="12" customHeight="1">
      <c r="A16" s="8" t="s">
        <v>63</v>
      </c>
      <c r="B16" s="9" t="s">
        <v>299</v>
      </c>
      <c r="C16" s="27"/>
      <c r="D16" s="9" t="s">
        <v>28</v>
      </c>
      <c r="E16" s="4">
        <f>VLOOKUP(D16,Actual!$C$2:$D$21,2,0)</f>
        <v>19</v>
      </c>
      <c r="F16" s="4">
        <f>VLOOKUP(B16,Actual!$C$2:$D$21,2,0)</f>
        <v>20</v>
      </c>
      <c r="H16" s="4" t="str">
        <f t="shared" si="0"/>
        <v>Parana2018</v>
      </c>
      <c r="I16" s="9" t="s">
        <v>299</v>
      </c>
      <c r="J16" s="4">
        <f t="shared" si="1"/>
        <v>3</v>
      </c>
      <c r="K16" s="4">
        <f t="shared" si="2"/>
        <v>0</v>
      </c>
      <c r="L16" s="4">
        <f t="shared" si="3"/>
        <v>0</v>
      </c>
      <c r="M16" s="4">
        <f t="shared" si="4"/>
        <v>1</v>
      </c>
      <c r="N16" s="4">
        <f t="shared" si="5"/>
        <v>1</v>
      </c>
      <c r="O16" s="4">
        <f t="shared" si="6"/>
        <v>2</v>
      </c>
      <c r="P16" s="4">
        <f t="shared" si="7"/>
        <v>7</v>
      </c>
      <c r="Q16" s="4" t="str">
        <f t="shared" si="8"/>
        <v>OK</v>
      </c>
      <c r="T16" s="37"/>
      <c r="U16" s="28"/>
      <c r="V16" s="29"/>
      <c r="W16" s="28"/>
      <c r="X16" s="28"/>
      <c r="Y16" s="25"/>
      <c r="Z16" s="25"/>
      <c r="AA16" s="25"/>
    </row>
    <row r="17" spans="1:27" ht="12" customHeight="1">
      <c r="A17" s="10" t="s">
        <v>63</v>
      </c>
      <c r="B17" s="11" t="s">
        <v>22</v>
      </c>
      <c r="C17" s="26"/>
      <c r="D17" s="11" t="s">
        <v>21</v>
      </c>
      <c r="E17" s="4">
        <f>VLOOKUP(D17,Actual!$C$2:$D$21,2,0)</f>
        <v>17</v>
      </c>
      <c r="F17" s="4">
        <f>VLOOKUP(B17,Actual!$C$2:$D$21,2,0)</f>
        <v>12</v>
      </c>
      <c r="H17" s="4" t="str">
        <f t="shared" si="0"/>
        <v>Bahia2018</v>
      </c>
      <c r="I17" s="11" t="s">
        <v>22</v>
      </c>
      <c r="J17" s="4">
        <f t="shared" si="1"/>
        <v>0</v>
      </c>
      <c r="K17" s="4">
        <f t="shared" si="2"/>
        <v>1</v>
      </c>
      <c r="L17" s="4">
        <f t="shared" si="3"/>
        <v>3</v>
      </c>
      <c r="M17" s="4">
        <f t="shared" si="4"/>
        <v>0</v>
      </c>
      <c r="N17" s="4">
        <f t="shared" si="5"/>
        <v>1</v>
      </c>
      <c r="O17" s="4">
        <f t="shared" si="6"/>
        <v>2</v>
      </c>
      <c r="P17" s="4">
        <f t="shared" si="7"/>
        <v>7</v>
      </c>
      <c r="Q17" s="4" t="str">
        <f t="shared" si="8"/>
        <v>OK</v>
      </c>
      <c r="T17" s="37"/>
      <c r="U17" s="28"/>
      <c r="V17" s="29"/>
      <c r="W17" s="28"/>
      <c r="X17" s="28"/>
      <c r="Y17" s="25"/>
      <c r="Z17" s="25"/>
      <c r="AA17" s="25"/>
    </row>
    <row r="18" spans="1:27" ht="12" customHeight="1">
      <c r="A18" s="8" t="s">
        <v>63</v>
      </c>
      <c r="B18" s="9" t="s">
        <v>30</v>
      </c>
      <c r="C18" s="27"/>
      <c r="D18" s="9" t="s">
        <v>18</v>
      </c>
      <c r="E18" s="4">
        <f>VLOOKUP(D18,Actual!$C$2:$D$21,2,0)</f>
        <v>8</v>
      </c>
      <c r="F18" s="4">
        <f>VLOOKUP(B18,Actual!$C$2:$D$21,2,0)</f>
        <v>3</v>
      </c>
      <c r="H18" s="4" t="str">
        <f t="shared" si="0"/>
        <v>Internacional2018</v>
      </c>
      <c r="I18" s="9" t="s">
        <v>30</v>
      </c>
      <c r="J18" s="4">
        <f t="shared" si="1"/>
        <v>1</v>
      </c>
      <c r="K18" s="4">
        <f t="shared" si="2"/>
        <v>0</v>
      </c>
      <c r="L18" s="4">
        <f t="shared" si="3"/>
        <v>2</v>
      </c>
      <c r="M18" s="4">
        <f t="shared" si="4"/>
        <v>1</v>
      </c>
      <c r="N18" s="4">
        <f t="shared" si="5"/>
        <v>1</v>
      </c>
      <c r="O18" s="4">
        <f t="shared" si="6"/>
        <v>2</v>
      </c>
      <c r="P18" s="4">
        <f t="shared" si="7"/>
        <v>7</v>
      </c>
      <c r="Q18" s="4" t="str">
        <f t="shared" si="8"/>
        <v>OK</v>
      </c>
      <c r="T18" s="37"/>
      <c r="U18" s="28"/>
      <c r="V18" s="29"/>
      <c r="W18" s="28"/>
      <c r="X18" s="28"/>
      <c r="Y18" s="25"/>
      <c r="Z18" s="25"/>
      <c r="AA18" s="25"/>
    </row>
    <row r="19" spans="1:27" ht="12" customHeight="1">
      <c r="A19" s="10" t="s">
        <v>63</v>
      </c>
      <c r="B19" s="11" t="s">
        <v>24</v>
      </c>
      <c r="C19" s="26"/>
      <c r="D19" s="11" t="s">
        <v>41</v>
      </c>
      <c r="E19" s="4">
        <f>VLOOKUP(D19,Actual!$C$2:$D$21,2,0)</f>
        <v>13</v>
      </c>
      <c r="F19" s="4">
        <f>VLOOKUP(B19,Actual!$C$2:$D$21,2,0)</f>
        <v>18</v>
      </c>
      <c r="H19" s="4" t="str">
        <f t="shared" si="0"/>
        <v>Sport2018</v>
      </c>
      <c r="I19" s="11" t="s">
        <v>24</v>
      </c>
      <c r="J19" s="4">
        <f t="shared" si="1"/>
        <v>1</v>
      </c>
      <c r="K19" s="4">
        <f t="shared" si="2"/>
        <v>1</v>
      </c>
      <c r="L19" s="4">
        <f t="shared" si="3"/>
        <v>2</v>
      </c>
      <c r="M19" s="4">
        <f t="shared" si="4"/>
        <v>1</v>
      </c>
      <c r="N19" s="4">
        <f t="shared" si="5"/>
        <v>1</v>
      </c>
      <c r="O19" s="4">
        <f t="shared" si="6"/>
        <v>1</v>
      </c>
      <c r="P19" s="4">
        <f t="shared" si="7"/>
        <v>7</v>
      </c>
      <c r="Q19" s="4" t="str">
        <f t="shared" si="8"/>
        <v>OK</v>
      </c>
      <c r="T19" s="37"/>
      <c r="U19" s="38"/>
      <c r="V19" s="38"/>
      <c r="W19" s="38"/>
      <c r="X19" s="28"/>
      <c r="Y19" s="25"/>
      <c r="Z19" s="25"/>
      <c r="AA19" s="25"/>
    </row>
    <row r="20" spans="1:27" ht="12" customHeight="1">
      <c r="A20" s="6"/>
      <c r="B20" s="6"/>
      <c r="C20" s="6"/>
      <c r="D20" s="6"/>
      <c r="H20" s="4" t="str">
        <f t="shared" si="0"/>
        <v>Vasco2018</v>
      </c>
      <c r="I20" s="9" t="s">
        <v>17</v>
      </c>
      <c r="J20" s="4">
        <f t="shared" si="1"/>
        <v>2</v>
      </c>
      <c r="K20" s="4">
        <f t="shared" si="2"/>
        <v>1</v>
      </c>
      <c r="L20" s="4">
        <f t="shared" si="3"/>
        <v>1</v>
      </c>
      <c r="M20" s="4">
        <f t="shared" si="4"/>
        <v>3</v>
      </c>
      <c r="N20" s="4">
        <f t="shared" si="5"/>
        <v>0</v>
      </c>
      <c r="O20" s="4">
        <f t="shared" si="6"/>
        <v>0</v>
      </c>
      <c r="P20" s="4">
        <f t="shared" si="7"/>
        <v>7</v>
      </c>
      <c r="Q20" s="4" t="str">
        <f t="shared" si="8"/>
        <v>OK</v>
      </c>
      <c r="T20" s="37"/>
      <c r="U20" s="38"/>
      <c r="V20" s="38"/>
      <c r="W20" s="38"/>
      <c r="X20" s="28"/>
      <c r="Y20" s="25"/>
      <c r="Z20" s="25"/>
      <c r="AA20" s="25"/>
    </row>
    <row r="21" spans="1:27" ht="12" customHeight="1">
      <c r="A21" s="7" t="s">
        <v>66</v>
      </c>
      <c r="B21" s="7"/>
      <c r="C21" s="7"/>
      <c r="D21" s="7"/>
      <c r="H21" s="4" t="str">
        <f t="shared" si="0"/>
        <v>Gremio2018</v>
      </c>
      <c r="I21" s="11" t="s">
        <v>13</v>
      </c>
      <c r="J21" s="4">
        <f t="shared" si="1"/>
        <v>0</v>
      </c>
      <c r="K21" s="4">
        <f t="shared" si="2"/>
        <v>3</v>
      </c>
      <c r="L21" s="4">
        <f t="shared" si="3"/>
        <v>2</v>
      </c>
      <c r="M21" s="4">
        <f t="shared" si="4"/>
        <v>0</v>
      </c>
      <c r="N21" s="4">
        <f t="shared" si="5"/>
        <v>1</v>
      </c>
      <c r="O21" s="4">
        <f t="shared" si="6"/>
        <v>1</v>
      </c>
      <c r="P21" s="4">
        <f t="shared" si="7"/>
        <v>7</v>
      </c>
      <c r="Q21" s="4" t="str">
        <f t="shared" si="8"/>
        <v>OK</v>
      </c>
      <c r="T21" s="37"/>
      <c r="U21" s="38"/>
      <c r="V21" s="38"/>
      <c r="W21" s="38"/>
      <c r="X21" s="28"/>
      <c r="Y21" s="25"/>
      <c r="Z21" s="25"/>
      <c r="AA21" s="25"/>
    </row>
    <row r="22" spans="1:27" ht="12" customHeight="1">
      <c r="A22" s="8" t="s">
        <v>67</v>
      </c>
      <c r="B22" s="9" t="s">
        <v>11</v>
      </c>
      <c r="C22" s="27"/>
      <c r="D22" s="9" t="s">
        <v>20</v>
      </c>
      <c r="E22" s="4">
        <f>VLOOKUP(D22,Actual!$C$2:$D$21,2,0)</f>
        <v>4</v>
      </c>
      <c r="F22" s="4">
        <f>VLOOKUP(B22,Actual!$C$2:$D$21,2,0)</f>
        <v>11</v>
      </c>
      <c r="H22" s="4" t="str">
        <f t="shared" si="0"/>
        <v>Santos2018</v>
      </c>
      <c r="I22" s="9" t="s">
        <v>12</v>
      </c>
      <c r="J22" s="4">
        <f t="shared" si="1"/>
        <v>1</v>
      </c>
      <c r="K22" s="4">
        <f t="shared" si="2"/>
        <v>2</v>
      </c>
      <c r="L22" s="4">
        <f t="shared" si="3"/>
        <v>0</v>
      </c>
      <c r="M22" s="4">
        <f t="shared" si="4"/>
        <v>0</v>
      </c>
      <c r="N22" s="4">
        <f t="shared" si="5"/>
        <v>2</v>
      </c>
      <c r="O22" s="4">
        <f t="shared" si="6"/>
        <v>2</v>
      </c>
      <c r="P22" s="4">
        <f t="shared" si="7"/>
        <v>7</v>
      </c>
      <c r="Q22" s="4" t="str">
        <f t="shared" si="8"/>
        <v>OK</v>
      </c>
      <c r="T22" s="37"/>
      <c r="U22" s="38"/>
      <c r="V22" s="38"/>
      <c r="W22" s="38"/>
      <c r="X22" s="28"/>
      <c r="Y22" s="25"/>
      <c r="Z22" s="25"/>
      <c r="AA22" s="25"/>
    </row>
    <row r="23" spans="1:27" ht="12" customHeight="1">
      <c r="A23" s="10" t="s">
        <v>67</v>
      </c>
      <c r="B23" s="11" t="s">
        <v>18</v>
      </c>
      <c r="C23" s="26"/>
      <c r="D23" s="11" t="s">
        <v>14</v>
      </c>
      <c r="E23" s="4">
        <f>VLOOKUP(D23,Actual!$C$2:$D$21,2,0)</f>
        <v>9</v>
      </c>
      <c r="F23" s="4">
        <f>VLOOKUP(B23,Actual!$C$2:$D$21,2,0)</f>
        <v>8</v>
      </c>
      <c r="H23" s="4" t="str">
        <f t="shared" si="0"/>
        <v>Flamengo2018</v>
      </c>
      <c r="I23" s="11" t="s">
        <v>16</v>
      </c>
      <c r="J23" s="4">
        <f t="shared" si="1"/>
        <v>1</v>
      </c>
      <c r="K23" s="4">
        <f t="shared" si="2"/>
        <v>1</v>
      </c>
      <c r="L23" s="4">
        <f t="shared" si="3"/>
        <v>2</v>
      </c>
      <c r="M23" s="4">
        <f t="shared" si="4"/>
        <v>1</v>
      </c>
      <c r="N23" s="4">
        <f t="shared" si="5"/>
        <v>0</v>
      </c>
      <c r="O23" s="4">
        <f t="shared" si="6"/>
        <v>2</v>
      </c>
      <c r="P23" s="4">
        <f t="shared" si="7"/>
        <v>7</v>
      </c>
      <c r="Q23" s="4" t="str">
        <f t="shared" si="8"/>
        <v>OK</v>
      </c>
      <c r="T23" s="37"/>
      <c r="U23" s="38"/>
      <c r="V23" s="38"/>
      <c r="W23" s="38"/>
      <c r="X23" s="28"/>
      <c r="Y23" s="25"/>
      <c r="Z23" s="25"/>
      <c r="AA23" s="25"/>
    </row>
    <row r="24" spans="1:27" ht="16">
      <c r="A24" s="8" t="s">
        <v>67</v>
      </c>
      <c r="B24" s="9" t="s">
        <v>15</v>
      </c>
      <c r="C24" s="27"/>
      <c r="D24" s="9" t="s">
        <v>16</v>
      </c>
      <c r="E24" s="4">
        <f>VLOOKUP(D24,Actual!$C$2:$D$21,2,0)</f>
        <v>2</v>
      </c>
      <c r="F24" s="4">
        <f>VLOOKUP(B24,Actual!$C$2:$D$21,2,0)</f>
        <v>15</v>
      </c>
      <c r="H24" s="4" t="str">
        <f t="shared" si="0"/>
        <v>Corinthians2018</v>
      </c>
      <c r="I24" s="9" t="s">
        <v>11</v>
      </c>
      <c r="J24" s="4">
        <f t="shared" si="1"/>
        <v>1</v>
      </c>
      <c r="K24" s="4">
        <f t="shared" si="2"/>
        <v>1</v>
      </c>
      <c r="L24" s="4">
        <f t="shared" si="3"/>
        <v>1</v>
      </c>
      <c r="M24" s="4">
        <f t="shared" si="4"/>
        <v>2</v>
      </c>
      <c r="N24" s="4">
        <f t="shared" si="5"/>
        <v>1</v>
      </c>
      <c r="O24" s="4">
        <f t="shared" si="6"/>
        <v>1</v>
      </c>
      <c r="P24" s="4">
        <f t="shared" si="7"/>
        <v>7</v>
      </c>
      <c r="Q24" s="4" t="str">
        <f t="shared" si="8"/>
        <v>OK</v>
      </c>
      <c r="T24" s="18"/>
      <c r="U24" s="15"/>
      <c r="V24" s="24"/>
      <c r="W24" s="15"/>
      <c r="X24" s="30"/>
      <c r="Y24" s="30"/>
      <c r="Z24" s="30"/>
      <c r="AA24" s="15" t="s">
        <v>301</v>
      </c>
    </row>
    <row r="25" spans="1:27" ht="16">
      <c r="A25" s="10" t="s">
        <v>67</v>
      </c>
      <c r="B25" s="11" t="s">
        <v>36</v>
      </c>
      <c r="C25" s="26"/>
      <c r="D25" s="11" t="s">
        <v>299</v>
      </c>
      <c r="E25" s="4">
        <f>VLOOKUP(D25,Actual!$C$2:$D$21,2,0)</f>
        <v>20</v>
      </c>
      <c r="F25" s="4">
        <f>VLOOKUP(B25,Actual!$C$2:$D$21,2,0)</f>
        <v>16</v>
      </c>
      <c r="H25" s="4" t="str">
        <f t="shared" si="0"/>
        <v>Cruzeiro2018</v>
      </c>
      <c r="I25" s="11" t="s">
        <v>14</v>
      </c>
      <c r="J25" s="4">
        <f t="shared" si="1"/>
        <v>1</v>
      </c>
      <c r="K25" s="4">
        <f t="shared" si="2"/>
        <v>1</v>
      </c>
      <c r="L25" s="4">
        <f t="shared" si="3"/>
        <v>1</v>
      </c>
      <c r="M25" s="4">
        <f t="shared" si="4"/>
        <v>2</v>
      </c>
      <c r="N25" s="4">
        <f t="shared" si="5"/>
        <v>1</v>
      </c>
      <c r="O25" s="4">
        <f t="shared" si="6"/>
        <v>1</v>
      </c>
      <c r="P25" s="4">
        <f t="shared" si="7"/>
        <v>7</v>
      </c>
      <c r="Q25" s="4" t="str">
        <f t="shared" si="8"/>
        <v>OK</v>
      </c>
      <c r="T25" s="16"/>
      <c r="U25" s="15"/>
      <c r="V25" s="24"/>
      <c r="W25" s="15"/>
      <c r="X25" s="30"/>
      <c r="Y25" s="30"/>
      <c r="Z25" s="30"/>
      <c r="AA25" s="15" t="s">
        <v>301</v>
      </c>
    </row>
    <row r="26" spans="1:27" ht="16">
      <c r="A26" s="8" t="s">
        <v>67</v>
      </c>
      <c r="B26" s="9" t="s">
        <v>41</v>
      </c>
      <c r="C26" s="27"/>
      <c r="D26" s="9" t="s">
        <v>30</v>
      </c>
      <c r="E26" s="4">
        <f>VLOOKUP(D26,Actual!$C$2:$D$21,2,0)</f>
        <v>3</v>
      </c>
      <c r="F26" s="4">
        <f>VLOOKUP(B26,Actual!$C$2:$D$21,2,0)</f>
        <v>13</v>
      </c>
      <c r="H26" s="4" t="str">
        <f t="shared" si="0"/>
        <v>Vitoria2018</v>
      </c>
      <c r="I26" s="9" t="s">
        <v>28</v>
      </c>
      <c r="J26" s="4">
        <f t="shared" si="1"/>
        <v>1</v>
      </c>
      <c r="K26" s="4">
        <f t="shared" si="2"/>
        <v>1</v>
      </c>
      <c r="L26" s="4">
        <f t="shared" si="3"/>
        <v>2</v>
      </c>
      <c r="M26" s="4">
        <f t="shared" si="4"/>
        <v>1</v>
      </c>
      <c r="N26" s="4">
        <f t="shared" si="5"/>
        <v>0</v>
      </c>
      <c r="O26" s="4">
        <f t="shared" si="6"/>
        <v>2</v>
      </c>
      <c r="P26" s="4">
        <f t="shared" si="7"/>
        <v>7</v>
      </c>
      <c r="Q26" s="4" t="str">
        <f t="shared" si="8"/>
        <v>OK</v>
      </c>
      <c r="T26" s="16"/>
      <c r="U26" s="15"/>
      <c r="V26" s="24"/>
      <c r="W26" s="15"/>
      <c r="X26" s="30"/>
      <c r="Y26" s="30"/>
      <c r="Z26" s="30"/>
      <c r="AA26" s="15" t="s">
        <v>301</v>
      </c>
    </row>
    <row r="27" spans="1:27" ht="16">
      <c r="A27" s="10" t="s">
        <v>67</v>
      </c>
      <c r="B27" s="11" t="s">
        <v>19</v>
      </c>
      <c r="C27" s="26"/>
      <c r="D27" s="11" t="s">
        <v>34</v>
      </c>
      <c r="E27" s="4">
        <f>VLOOKUP(D27,Actual!$C$2:$D$21,2,0)</f>
        <v>1</v>
      </c>
      <c r="F27" s="4">
        <f>VLOOKUP(B27,Actual!$C$2:$D$21,2,0)</f>
        <v>6</v>
      </c>
      <c r="H27" s="4" t="str">
        <f t="shared" si="0"/>
        <v>Chapecoense2018</v>
      </c>
      <c r="I27" s="11" t="s">
        <v>21</v>
      </c>
      <c r="J27" s="4">
        <f t="shared" si="1"/>
        <v>1</v>
      </c>
      <c r="K27" s="4">
        <f t="shared" si="2"/>
        <v>1</v>
      </c>
      <c r="L27" s="4">
        <f t="shared" si="3"/>
        <v>0</v>
      </c>
      <c r="M27" s="4">
        <f t="shared" si="4"/>
        <v>3</v>
      </c>
      <c r="N27" s="4">
        <f t="shared" si="5"/>
        <v>2</v>
      </c>
      <c r="O27" s="4">
        <f t="shared" si="6"/>
        <v>0</v>
      </c>
      <c r="P27" s="4">
        <f t="shared" si="7"/>
        <v>7</v>
      </c>
      <c r="Q27" s="4" t="str">
        <f t="shared" si="8"/>
        <v>OK</v>
      </c>
      <c r="T27" s="16"/>
      <c r="U27" s="15"/>
      <c r="V27" s="24"/>
      <c r="W27" s="15"/>
      <c r="X27" s="30"/>
      <c r="Y27" s="30"/>
      <c r="Z27" s="30"/>
      <c r="AA27" s="15" t="s">
        <v>301</v>
      </c>
    </row>
    <row r="28" spans="1:27" ht="16">
      <c r="A28" s="8" t="s">
        <v>67</v>
      </c>
      <c r="B28" s="9" t="s">
        <v>28</v>
      </c>
      <c r="C28" s="27"/>
      <c r="D28" s="9" t="s">
        <v>22</v>
      </c>
      <c r="E28" s="4">
        <f>VLOOKUP(D28,Actual!$C$2:$D$21,2,0)</f>
        <v>12</v>
      </c>
      <c r="F28" s="4">
        <f>VLOOKUP(B28,Actual!$C$2:$D$21,2,0)</f>
        <v>19</v>
      </c>
      <c r="H28" s="4" t="str">
        <f t="shared" si="0"/>
        <v>Atletico-PR2018</v>
      </c>
      <c r="I28" s="9" t="s">
        <v>18</v>
      </c>
      <c r="J28" s="4">
        <f t="shared" si="1"/>
        <v>0</v>
      </c>
      <c r="K28" s="4">
        <f t="shared" si="2"/>
        <v>2</v>
      </c>
      <c r="L28" s="4">
        <f t="shared" si="3"/>
        <v>3</v>
      </c>
      <c r="M28" s="4">
        <f t="shared" si="4"/>
        <v>1</v>
      </c>
      <c r="N28" s="4">
        <f t="shared" si="5"/>
        <v>0</v>
      </c>
      <c r="O28" s="4">
        <f t="shared" si="6"/>
        <v>1</v>
      </c>
      <c r="P28" s="4">
        <f t="shared" si="7"/>
        <v>7</v>
      </c>
      <c r="Q28" s="4" t="str">
        <f t="shared" si="8"/>
        <v>OK</v>
      </c>
      <c r="T28" s="18"/>
      <c r="U28" s="15"/>
      <c r="V28" s="24"/>
      <c r="W28" s="15"/>
      <c r="X28" s="30"/>
      <c r="Y28" s="30"/>
      <c r="Z28" s="30"/>
      <c r="AA28" s="15" t="s">
        <v>301</v>
      </c>
    </row>
    <row r="29" spans="1:27" ht="16">
      <c r="A29" s="10" t="s">
        <v>67</v>
      </c>
      <c r="B29" s="11" t="s">
        <v>23</v>
      </c>
      <c r="C29" s="26"/>
      <c r="D29" s="11" t="s">
        <v>24</v>
      </c>
      <c r="E29" s="4">
        <f>VLOOKUP(D29,Actual!$C$2:$D$21,2,0)</f>
        <v>18</v>
      </c>
      <c r="F29" s="4">
        <f>VLOOKUP(B29,Actual!$C$2:$D$21,2,0)</f>
        <v>10</v>
      </c>
      <c r="H29" s="4" t="str">
        <f t="shared" si="0"/>
        <v>Ceara2018</v>
      </c>
      <c r="I29" s="11" t="s">
        <v>41</v>
      </c>
      <c r="J29" s="4">
        <f t="shared" si="1"/>
        <v>1</v>
      </c>
      <c r="K29" s="4">
        <f t="shared" si="2"/>
        <v>0</v>
      </c>
      <c r="L29" s="4">
        <f t="shared" si="3"/>
        <v>1</v>
      </c>
      <c r="M29" s="4">
        <f t="shared" si="4"/>
        <v>3</v>
      </c>
      <c r="N29" s="4">
        <f t="shared" si="5"/>
        <v>1</v>
      </c>
      <c r="O29" s="4">
        <f t="shared" si="6"/>
        <v>1</v>
      </c>
      <c r="P29" s="4">
        <f t="shared" si="7"/>
        <v>7</v>
      </c>
      <c r="Q29" s="4" t="str">
        <f t="shared" si="8"/>
        <v>OK</v>
      </c>
      <c r="T29" s="16"/>
      <c r="U29" s="15"/>
      <c r="V29" s="24"/>
      <c r="W29" s="15"/>
      <c r="X29" s="30"/>
      <c r="Y29" s="30"/>
      <c r="Z29" s="30"/>
      <c r="AA29" s="15" t="s">
        <v>301</v>
      </c>
    </row>
    <row r="30" spans="1:27" ht="16">
      <c r="A30" s="8" t="s">
        <v>67</v>
      </c>
      <c r="B30" s="9" t="s">
        <v>12</v>
      </c>
      <c r="C30" s="27"/>
      <c r="D30" s="9" t="s">
        <v>21</v>
      </c>
      <c r="E30" s="4">
        <f>VLOOKUP(D30,Actual!$C$2:$D$21,2,0)</f>
        <v>17</v>
      </c>
      <c r="F30" s="4">
        <f>VLOOKUP(B30,Actual!$C$2:$D$21,2,0)</f>
        <v>7</v>
      </c>
      <c r="T30" s="16"/>
      <c r="U30" s="15"/>
      <c r="V30" s="24"/>
      <c r="W30" s="15"/>
      <c r="X30" s="30"/>
      <c r="Y30" s="30"/>
      <c r="Z30" s="30"/>
      <c r="AA30" s="15" t="s">
        <v>301</v>
      </c>
    </row>
    <row r="31" spans="1:27" ht="16">
      <c r="A31" s="10" t="s">
        <v>67</v>
      </c>
      <c r="B31" s="9" t="s">
        <v>13</v>
      </c>
      <c r="C31" s="9" t="s">
        <v>302</v>
      </c>
      <c r="D31" s="9" t="s">
        <v>17</v>
      </c>
      <c r="E31" s="4">
        <f>VLOOKUP(D31,Actual!$C$2:$D$21,2,0)</f>
        <v>14</v>
      </c>
      <c r="F31" s="4">
        <f>VLOOKUP(B31,Actual!$C$2:$D$21,2,0)</f>
        <v>5</v>
      </c>
      <c r="T31" s="16"/>
      <c r="U31" s="15"/>
      <c r="V31" s="24"/>
      <c r="W31" s="15"/>
      <c r="X31" s="30"/>
      <c r="Y31" s="30"/>
      <c r="Z31" s="30"/>
      <c r="AA31" s="15" t="s">
        <v>301</v>
      </c>
    </row>
    <row r="32" spans="1:27" ht="16">
      <c r="A32" s="6"/>
      <c r="B32" s="6"/>
      <c r="C32" s="6"/>
      <c r="D32" s="6"/>
      <c r="T32" s="18"/>
      <c r="U32" s="15"/>
      <c r="V32" s="24"/>
      <c r="W32" s="15"/>
      <c r="X32"/>
      <c r="Y32"/>
      <c r="Z32"/>
      <c r="AA32"/>
    </row>
    <row r="33" spans="1:31">
      <c r="A33" s="7" t="s">
        <v>68</v>
      </c>
      <c r="B33" s="7"/>
      <c r="C33" s="7"/>
      <c r="D33" s="7"/>
    </row>
    <row r="34" spans="1:31">
      <c r="A34" s="8" t="s">
        <v>69</v>
      </c>
      <c r="B34" s="6" t="s">
        <v>14</v>
      </c>
      <c r="C34" s="6" t="s">
        <v>302</v>
      </c>
      <c r="D34" s="6" t="s">
        <v>11</v>
      </c>
      <c r="E34" s="4">
        <f>VLOOKUP(D34,Actual!$C$2:$D$21,2,0)</f>
        <v>11</v>
      </c>
      <c r="F34" s="4">
        <f>VLOOKUP(B34,Actual!$C$2:$D$21,2,0)</f>
        <v>9</v>
      </c>
    </row>
    <row r="35" spans="1:31" ht="16">
      <c r="A35" s="10" t="s">
        <v>69</v>
      </c>
      <c r="B35" s="11" t="s">
        <v>24</v>
      </c>
      <c r="C35" s="11" t="s">
        <v>302</v>
      </c>
      <c r="D35" s="11" t="s">
        <v>28</v>
      </c>
      <c r="E35" s="4">
        <f>VLOOKUP(D35,Actual!$C$2:$D$21,2,0)</f>
        <v>19</v>
      </c>
      <c r="F35" s="4">
        <f>VLOOKUP(B35,Actual!$C$2:$D$21,2,0)</f>
        <v>18</v>
      </c>
      <c r="T35" s="18"/>
      <c r="U35" s="15"/>
      <c r="V35" s="15"/>
      <c r="W35" s="15"/>
      <c r="X35" s="30"/>
      <c r="Y35" s="30"/>
      <c r="Z35" s="30"/>
      <c r="AA35" s="15" t="s">
        <v>301</v>
      </c>
      <c r="AB35"/>
      <c r="AC35"/>
      <c r="AD35"/>
      <c r="AE35"/>
    </row>
    <row r="36" spans="1:31" ht="16">
      <c r="A36" s="8" t="s">
        <v>69</v>
      </c>
      <c r="B36" s="9" t="s">
        <v>34</v>
      </c>
      <c r="C36" s="9" t="s">
        <v>302</v>
      </c>
      <c r="D36" s="9" t="s">
        <v>23</v>
      </c>
      <c r="E36" s="4">
        <f>VLOOKUP(D36,Actual!$C$2:$D$21,2,0)</f>
        <v>10</v>
      </c>
      <c r="F36" s="4">
        <f>VLOOKUP(B36,Actual!$C$2:$D$21,2,0)</f>
        <v>1</v>
      </c>
      <c r="T36" s="18"/>
      <c r="U36" s="15"/>
      <c r="V36" s="15"/>
      <c r="W36" s="15"/>
      <c r="X36" s="30"/>
      <c r="Y36" s="30"/>
      <c r="Z36" s="30"/>
      <c r="AA36" s="15" t="s">
        <v>301</v>
      </c>
      <c r="AB36"/>
      <c r="AC36"/>
      <c r="AD36"/>
      <c r="AE36"/>
    </row>
    <row r="37" spans="1:31" ht="16">
      <c r="A37" s="10" t="s">
        <v>69</v>
      </c>
      <c r="B37" s="11" t="s">
        <v>30</v>
      </c>
      <c r="C37" s="11" t="s">
        <v>302</v>
      </c>
      <c r="D37" s="11" t="s">
        <v>36</v>
      </c>
      <c r="E37" s="4">
        <f>VLOOKUP(D37,Actual!$C$2:$D$21,2,0)</f>
        <v>16</v>
      </c>
      <c r="F37" s="4">
        <f>VLOOKUP(B37,Actual!$C$2:$D$21,2,0)</f>
        <v>3</v>
      </c>
      <c r="T37" s="16"/>
      <c r="U37" s="15"/>
      <c r="V37" s="15"/>
      <c r="W37" s="15"/>
      <c r="X37" s="30"/>
      <c r="Y37" s="30"/>
      <c r="Z37" s="30"/>
      <c r="AA37" s="15" t="s">
        <v>301</v>
      </c>
      <c r="AB37"/>
      <c r="AC37"/>
      <c r="AD37"/>
      <c r="AE37"/>
    </row>
    <row r="38" spans="1:31" ht="16">
      <c r="A38" s="8" t="s">
        <v>69</v>
      </c>
      <c r="B38" s="9" t="s">
        <v>20</v>
      </c>
      <c r="C38" s="9" t="s">
        <v>302</v>
      </c>
      <c r="D38" s="9" t="s">
        <v>13</v>
      </c>
      <c r="E38" s="4">
        <f>VLOOKUP(D38,Actual!$C$2:$D$21,2,0)</f>
        <v>5</v>
      </c>
      <c r="F38" s="4">
        <f>VLOOKUP(B38,Actual!$C$2:$D$21,2,0)</f>
        <v>4</v>
      </c>
      <c r="T38" s="16"/>
      <c r="U38" s="15"/>
      <c r="V38" s="15"/>
      <c r="W38" s="15"/>
      <c r="X38" s="30"/>
      <c r="Y38" s="30"/>
      <c r="Z38" s="30"/>
      <c r="AA38" s="15" t="s">
        <v>301</v>
      </c>
      <c r="AB38"/>
      <c r="AC38"/>
      <c r="AD38"/>
      <c r="AE38"/>
    </row>
    <row r="39" spans="1:31" ht="16">
      <c r="A39" s="10" t="s">
        <v>69</v>
      </c>
      <c r="B39" s="11" t="s">
        <v>16</v>
      </c>
      <c r="C39" s="11" t="s">
        <v>302</v>
      </c>
      <c r="D39" s="11" t="s">
        <v>12</v>
      </c>
      <c r="E39" s="4">
        <f>VLOOKUP(D39,Actual!$C$2:$D$21,2,0)</f>
        <v>7</v>
      </c>
      <c r="F39" s="4">
        <f>VLOOKUP(B39,Actual!$C$2:$D$21,2,0)</f>
        <v>2</v>
      </c>
      <c r="T39" s="16"/>
      <c r="U39" s="15"/>
      <c r="V39" s="15"/>
      <c r="W39" s="15"/>
      <c r="X39" s="30"/>
      <c r="Y39" s="30"/>
      <c r="Z39" s="30"/>
      <c r="AA39" s="15" t="s">
        <v>301</v>
      </c>
      <c r="AB39"/>
      <c r="AC39"/>
      <c r="AD39"/>
      <c r="AE39"/>
    </row>
    <row r="40" spans="1:31" ht="16">
      <c r="A40" s="8" t="s">
        <v>69</v>
      </c>
      <c r="B40" s="9" t="s">
        <v>299</v>
      </c>
      <c r="C40" s="9" t="s">
        <v>302</v>
      </c>
      <c r="D40" s="9" t="s">
        <v>19</v>
      </c>
      <c r="E40" s="4">
        <f>VLOOKUP(D40,Actual!$C$2:$D$21,2,0)</f>
        <v>6</v>
      </c>
      <c r="F40" s="4">
        <f>VLOOKUP(B40,Actual!$C$2:$D$21,2,0)</f>
        <v>20</v>
      </c>
      <c r="T40" s="16"/>
      <c r="U40" s="15"/>
      <c r="V40" s="15"/>
      <c r="W40" s="15"/>
      <c r="X40" s="30"/>
      <c r="Y40" s="30"/>
      <c r="Z40" s="30"/>
      <c r="AA40" s="15" t="s">
        <v>301</v>
      </c>
      <c r="AB40"/>
      <c r="AC40"/>
      <c r="AD40"/>
      <c r="AE40"/>
    </row>
    <row r="41" spans="1:31" ht="16">
      <c r="A41" s="10" t="s">
        <v>69</v>
      </c>
      <c r="B41" s="11" t="s">
        <v>21</v>
      </c>
      <c r="C41" s="11" t="s">
        <v>302</v>
      </c>
      <c r="D41" s="11" t="s">
        <v>15</v>
      </c>
      <c r="E41" s="4">
        <f>VLOOKUP(D41,Actual!$C$2:$D$21,2,0)</f>
        <v>15</v>
      </c>
      <c r="F41" s="4">
        <f>VLOOKUP(B41,Actual!$C$2:$D$21,2,0)</f>
        <v>17</v>
      </c>
      <c r="T41" s="16"/>
      <c r="U41" s="15"/>
      <c r="V41" s="15"/>
      <c r="W41" s="15"/>
      <c r="X41" s="30"/>
      <c r="Y41" s="30"/>
      <c r="Z41" s="30"/>
      <c r="AA41" s="15" t="s">
        <v>301</v>
      </c>
      <c r="AB41"/>
      <c r="AC41"/>
      <c r="AD41"/>
      <c r="AE41"/>
    </row>
    <row r="42" spans="1:31" ht="16">
      <c r="A42" s="8" t="s">
        <v>69</v>
      </c>
      <c r="B42" s="9" t="s">
        <v>22</v>
      </c>
      <c r="C42" s="9" t="s">
        <v>302</v>
      </c>
      <c r="D42" s="9" t="s">
        <v>41</v>
      </c>
      <c r="E42" s="4">
        <f>VLOOKUP(D42,Actual!$C$2:$D$21,2,0)</f>
        <v>13</v>
      </c>
      <c r="F42" s="4">
        <f>VLOOKUP(B42,Actual!$C$2:$D$21,2,0)</f>
        <v>12</v>
      </c>
      <c r="T42" s="16"/>
      <c r="U42" s="15"/>
      <c r="V42" s="15"/>
      <c r="W42" s="15"/>
      <c r="X42" s="30"/>
      <c r="Y42" s="30"/>
      <c r="Z42" s="30"/>
      <c r="AA42" s="15" t="s">
        <v>301</v>
      </c>
      <c r="AB42"/>
      <c r="AC42"/>
      <c r="AD42"/>
      <c r="AE42"/>
    </row>
    <row r="43" spans="1:31" ht="25">
      <c r="A43" s="10" t="s">
        <v>69</v>
      </c>
      <c r="B43" s="11" t="s">
        <v>17</v>
      </c>
      <c r="C43" s="11" t="s">
        <v>302</v>
      </c>
      <c r="D43" s="11" t="s">
        <v>18</v>
      </c>
      <c r="E43" s="4">
        <f>VLOOKUP(D43,Actual!$C$2:$D$21,2,0)</f>
        <v>8</v>
      </c>
      <c r="F43" s="4">
        <f>VLOOKUP(B43,Actual!$C$2:$D$21,2,0)</f>
        <v>14</v>
      </c>
      <c r="T43" s="16"/>
      <c r="U43" s="15"/>
      <c r="V43" s="15"/>
      <c r="W43" s="15"/>
      <c r="X43" s="30"/>
      <c r="Y43" s="30"/>
      <c r="Z43" s="30"/>
      <c r="AA43" s="15" t="s">
        <v>301</v>
      </c>
      <c r="AB43"/>
      <c r="AC43"/>
      <c r="AD43"/>
      <c r="AE43"/>
    </row>
    <row r="44" spans="1:31" ht="16">
      <c r="A44" s="6"/>
      <c r="B44" s="6"/>
      <c r="C44" s="6"/>
      <c r="D44" s="6"/>
      <c r="T44" s="16"/>
      <c r="U44" s="15"/>
      <c r="V44" s="15"/>
      <c r="W44" s="15"/>
      <c r="X44" s="30"/>
      <c r="Y44" s="30"/>
      <c r="Z44" s="30"/>
      <c r="AA44" s="15" t="s">
        <v>301</v>
      </c>
      <c r="AB44"/>
      <c r="AC44"/>
      <c r="AD44"/>
      <c r="AE44"/>
    </row>
    <row r="45" spans="1:31" ht="16">
      <c r="A45" s="7" t="s">
        <v>70</v>
      </c>
      <c r="B45" s="7"/>
      <c r="C45" s="7"/>
      <c r="D45" s="7"/>
      <c r="T45" s="16"/>
      <c r="U45" s="15"/>
      <c r="V45" s="15"/>
      <c r="W45" s="15"/>
      <c r="X45" s="30"/>
      <c r="Y45" s="30"/>
      <c r="Z45" s="30"/>
      <c r="AA45" s="15" t="s">
        <v>301</v>
      </c>
      <c r="AB45"/>
      <c r="AC45"/>
      <c r="AD45"/>
      <c r="AE45"/>
    </row>
    <row r="46" spans="1:31" ht="18">
      <c r="A46" s="8" t="s">
        <v>71</v>
      </c>
      <c r="B46" s="9" t="s">
        <v>20</v>
      </c>
      <c r="C46" s="9" t="s">
        <v>302</v>
      </c>
      <c r="D46" s="9" t="s">
        <v>14</v>
      </c>
      <c r="E46" s="4">
        <f>VLOOKUP(D46,Actual!$C$2:$D$21,2,0)</f>
        <v>9</v>
      </c>
      <c r="F46" s="4">
        <f>VLOOKUP(B46,Actual!$C$2:$D$21,2,0)</f>
        <v>4</v>
      </c>
      <c r="T46" s="31"/>
      <c r="U46"/>
      <c r="V46"/>
      <c r="W46"/>
      <c r="X46"/>
      <c r="Y46"/>
      <c r="Z46"/>
      <c r="AA46"/>
      <c r="AB46"/>
      <c r="AC46"/>
      <c r="AD46"/>
      <c r="AE46"/>
    </row>
    <row r="47" spans="1:31" ht="13">
      <c r="A47" s="10" t="s">
        <v>71</v>
      </c>
      <c r="B47" s="11" t="s">
        <v>24</v>
      </c>
      <c r="C47" s="11" t="s">
        <v>302</v>
      </c>
      <c r="D47" s="11" t="s">
        <v>16</v>
      </c>
      <c r="E47" s="4">
        <f>VLOOKUP(D47,Actual!$C$2:$D$21,2,0)</f>
        <v>2</v>
      </c>
      <c r="F47" s="4">
        <f>VLOOKUP(B47,Actual!$C$2:$D$21,2,0)</f>
        <v>18</v>
      </c>
      <c r="T47" s="32"/>
      <c r="U47" s="32"/>
      <c r="V47" s="33"/>
      <c r="W47" s="32"/>
      <c r="X47" s="32"/>
      <c r="Y47" s="32"/>
      <c r="Z47" s="32"/>
      <c r="AA47" s="32"/>
      <c r="AB47" s="32"/>
      <c r="AC47" s="32"/>
      <c r="AD47" s="32"/>
      <c r="AE47" s="32"/>
    </row>
    <row r="48" spans="1:31" ht="16">
      <c r="A48" s="8" t="s">
        <v>71</v>
      </c>
      <c r="B48" s="9" t="s">
        <v>11</v>
      </c>
      <c r="C48" s="9" t="s">
        <v>302</v>
      </c>
      <c r="D48" s="9" t="s">
        <v>17</v>
      </c>
      <c r="E48" s="4">
        <f>VLOOKUP(D48,Actual!$C$2:$D$21,2,0)</f>
        <v>14</v>
      </c>
      <c r="F48" s="4">
        <f>VLOOKUP(B48,Actual!$C$2:$D$21,2,0)</f>
        <v>11</v>
      </c>
      <c r="T48" s="16"/>
      <c r="U48" s="16"/>
      <c r="V48" s="15"/>
      <c r="W48" s="34"/>
      <c r="X48" s="15"/>
      <c r="Y48" s="15"/>
      <c r="Z48" s="15"/>
      <c r="AA48" s="15"/>
      <c r="AB48" s="15"/>
      <c r="AC48" s="15"/>
      <c r="AD48" s="16"/>
      <c r="AE48" s="15"/>
    </row>
    <row r="49" spans="1:31" ht="16">
      <c r="A49" s="10" t="s">
        <v>71</v>
      </c>
      <c r="B49" s="11" t="s">
        <v>13</v>
      </c>
      <c r="C49" s="11" t="s">
        <v>302</v>
      </c>
      <c r="D49" s="11" t="s">
        <v>21</v>
      </c>
      <c r="E49" s="4">
        <f>VLOOKUP(D49,Actual!$C$2:$D$21,2,0)</f>
        <v>17</v>
      </c>
      <c r="F49" s="4">
        <f>VLOOKUP(B49,Actual!$C$2:$D$21,2,0)</f>
        <v>5</v>
      </c>
      <c r="T49" s="16"/>
      <c r="U49" s="16"/>
      <c r="V49" s="15"/>
      <c r="W49" s="34"/>
      <c r="X49" s="15"/>
      <c r="Y49" s="15"/>
      <c r="Z49" s="15"/>
      <c r="AA49" s="15"/>
      <c r="AB49" s="15"/>
      <c r="AC49" s="15"/>
      <c r="AD49" s="16"/>
      <c r="AE49" s="15"/>
    </row>
    <row r="50" spans="1:31" ht="16">
      <c r="A50" s="8" t="s">
        <v>71</v>
      </c>
      <c r="B50" s="9" t="s">
        <v>15</v>
      </c>
      <c r="C50" s="9" t="s">
        <v>302</v>
      </c>
      <c r="D50" s="9" t="s">
        <v>30</v>
      </c>
      <c r="E50" s="4">
        <f>VLOOKUP(D50,Actual!$C$2:$D$21,2,0)</f>
        <v>3</v>
      </c>
      <c r="F50" s="4">
        <f>VLOOKUP(B50,Actual!$C$2:$D$21,2,0)</f>
        <v>15</v>
      </c>
      <c r="T50" s="16"/>
      <c r="U50" s="16"/>
      <c r="V50" s="15"/>
      <c r="W50" s="34"/>
      <c r="X50" s="15"/>
      <c r="Y50" s="15"/>
      <c r="Z50" s="15"/>
      <c r="AA50" s="15"/>
      <c r="AB50" s="15"/>
      <c r="AC50" s="15"/>
      <c r="AD50" s="16"/>
      <c r="AE50" s="15"/>
    </row>
    <row r="51" spans="1:31" ht="16">
      <c r="A51" s="10" t="s">
        <v>71</v>
      </c>
      <c r="B51" s="11" t="s">
        <v>23</v>
      </c>
      <c r="C51" s="11" t="s">
        <v>302</v>
      </c>
      <c r="D51" s="11" t="s">
        <v>41</v>
      </c>
      <c r="E51" s="4">
        <f>VLOOKUP(D51,Actual!$C$2:$D$21,2,0)</f>
        <v>13</v>
      </c>
      <c r="F51" s="4">
        <f>VLOOKUP(B51,Actual!$C$2:$D$21,2,0)</f>
        <v>10</v>
      </c>
      <c r="T51" s="16"/>
      <c r="U51" s="16"/>
      <c r="V51" s="15"/>
      <c r="W51" s="34"/>
      <c r="X51" s="15"/>
      <c r="Y51" s="15"/>
      <c r="Z51" s="15"/>
      <c r="AA51" s="15"/>
      <c r="AB51" s="15"/>
      <c r="AC51" s="15"/>
      <c r="AD51" s="16"/>
      <c r="AE51" s="15"/>
    </row>
    <row r="52" spans="1:31" ht="16">
      <c r="A52" s="8" t="s">
        <v>71</v>
      </c>
      <c r="B52" s="9" t="s">
        <v>299</v>
      </c>
      <c r="C52" s="9" t="s">
        <v>302</v>
      </c>
      <c r="D52" s="9" t="s">
        <v>34</v>
      </c>
      <c r="E52" s="4">
        <f>VLOOKUP(D52,Actual!$C$2:$D$21,2,0)</f>
        <v>1</v>
      </c>
      <c r="F52" s="4">
        <f>VLOOKUP(B52,Actual!$C$2:$D$21,2,0)</f>
        <v>20</v>
      </c>
      <c r="T52" s="16"/>
      <c r="U52" s="16"/>
      <c r="V52" s="15"/>
      <c r="W52" s="34"/>
      <c r="X52" s="15"/>
      <c r="Y52" s="15"/>
      <c r="Z52" s="15"/>
      <c r="AA52" s="15"/>
      <c r="AB52" s="15"/>
      <c r="AC52" s="15"/>
      <c r="AD52" s="16"/>
      <c r="AE52" s="15"/>
    </row>
    <row r="53" spans="1:31" ht="16">
      <c r="A53" s="10" t="s">
        <v>71</v>
      </c>
      <c r="B53" s="11" t="s">
        <v>36</v>
      </c>
      <c r="C53" s="11" t="s">
        <v>302</v>
      </c>
      <c r="D53" s="11" t="s">
        <v>12</v>
      </c>
      <c r="E53" s="4">
        <f>VLOOKUP(D53,Actual!$C$2:$D$21,2,0)</f>
        <v>7</v>
      </c>
      <c r="F53" s="4">
        <f>VLOOKUP(B53,Actual!$C$2:$D$21,2,0)</f>
        <v>16</v>
      </c>
      <c r="T53" s="16"/>
      <c r="U53" s="16"/>
      <c r="V53" s="15"/>
      <c r="W53" s="34"/>
      <c r="X53" s="15"/>
      <c r="Y53" s="15"/>
      <c r="Z53" s="15"/>
      <c r="AA53" s="15"/>
      <c r="AB53" s="15"/>
      <c r="AC53" s="15"/>
      <c r="AD53" s="16"/>
      <c r="AE53" s="15"/>
    </row>
    <row r="54" spans="1:31" ht="25">
      <c r="A54" s="8" t="s">
        <v>71</v>
      </c>
      <c r="B54" s="9" t="s">
        <v>28</v>
      </c>
      <c r="C54" s="9" t="s">
        <v>302</v>
      </c>
      <c r="D54" s="9" t="s">
        <v>18</v>
      </c>
      <c r="E54" s="4">
        <f>VLOOKUP(D54,Actual!$C$2:$D$21,2,0)</f>
        <v>8</v>
      </c>
      <c r="F54" s="4">
        <f>VLOOKUP(B54,Actual!$C$2:$D$21,2,0)</f>
        <v>19</v>
      </c>
      <c r="T54" s="16"/>
      <c r="U54" s="16"/>
      <c r="V54" s="15"/>
      <c r="W54" s="34"/>
      <c r="X54" s="15"/>
      <c r="Y54" s="15"/>
      <c r="Z54" s="15"/>
      <c r="AA54" s="15"/>
      <c r="AB54" s="15"/>
      <c r="AC54" s="15"/>
      <c r="AD54" s="16"/>
      <c r="AE54" s="15"/>
    </row>
    <row r="55" spans="1:31" ht="16">
      <c r="A55" s="10" t="s">
        <v>71</v>
      </c>
      <c r="B55" s="11" t="s">
        <v>19</v>
      </c>
      <c r="C55" s="11" t="s">
        <v>302</v>
      </c>
      <c r="D55" s="11" t="s">
        <v>22</v>
      </c>
      <c r="E55" s="4">
        <f>VLOOKUP(D55,Actual!$C$2:$D$21,2,0)</f>
        <v>12</v>
      </c>
      <c r="F55" s="4">
        <f>VLOOKUP(B55,Actual!$C$2:$D$21,2,0)</f>
        <v>6</v>
      </c>
      <c r="T55" s="16"/>
      <c r="U55" s="16"/>
      <c r="V55" s="15"/>
      <c r="W55" s="34"/>
      <c r="X55" s="15"/>
      <c r="Y55" s="15"/>
      <c r="Z55" s="15"/>
      <c r="AA55" s="15"/>
      <c r="AB55" s="15"/>
      <c r="AC55" s="15"/>
      <c r="AD55" s="16"/>
      <c r="AE55" s="15"/>
    </row>
    <row r="56" spans="1:31" ht="16">
      <c r="A56" s="6"/>
      <c r="B56" s="6"/>
      <c r="C56" s="6"/>
      <c r="D56" s="6"/>
      <c r="T56" s="16"/>
      <c r="U56" s="16"/>
      <c r="V56" s="15"/>
      <c r="W56" s="34"/>
      <c r="X56" s="15"/>
      <c r="Y56" s="15"/>
      <c r="Z56" s="15"/>
      <c r="AA56" s="15"/>
      <c r="AB56" s="15"/>
      <c r="AC56" s="15"/>
      <c r="AD56" s="16"/>
      <c r="AE56" s="15"/>
    </row>
    <row r="57" spans="1:31" ht="16">
      <c r="A57" s="7" t="s">
        <v>72</v>
      </c>
      <c r="B57" s="7"/>
      <c r="C57" s="7"/>
      <c r="D57" s="7"/>
      <c r="T57" s="16"/>
      <c r="U57" s="16"/>
      <c r="V57" s="15"/>
      <c r="W57" s="34"/>
      <c r="X57" s="15"/>
      <c r="Y57" s="15"/>
      <c r="Z57" s="15"/>
      <c r="AA57" s="15"/>
      <c r="AB57" s="15"/>
      <c r="AC57" s="15"/>
      <c r="AD57" s="16"/>
      <c r="AE57" s="15"/>
    </row>
    <row r="58" spans="1:31" ht="16">
      <c r="A58" s="8" t="s">
        <v>73</v>
      </c>
      <c r="B58" s="9" t="s">
        <v>41</v>
      </c>
      <c r="C58" s="9" t="s">
        <v>302</v>
      </c>
      <c r="D58" s="9" t="s">
        <v>299</v>
      </c>
      <c r="E58" s="4">
        <f>VLOOKUP(D58,Actual!$C$2:$D$21,2,0)</f>
        <v>20</v>
      </c>
      <c r="F58" s="4">
        <f>VLOOKUP(B58,Actual!$C$2:$D$21,2,0)</f>
        <v>13</v>
      </c>
      <c r="I58" s="18"/>
      <c r="J58" s="15"/>
      <c r="K58" s="15"/>
      <c r="L58" s="15"/>
      <c r="M58" s="30"/>
      <c r="N58" s="30"/>
      <c r="O58" s="30"/>
      <c r="P58" s="15"/>
      <c r="T58" s="16"/>
      <c r="U58" s="16"/>
      <c r="V58" s="15"/>
      <c r="W58" s="34"/>
      <c r="X58" s="15"/>
      <c r="Y58" s="15"/>
      <c r="Z58" s="15"/>
      <c r="AA58" s="15"/>
      <c r="AB58" s="15"/>
      <c r="AC58" s="15"/>
      <c r="AD58" s="16"/>
      <c r="AE58" s="15"/>
    </row>
    <row r="59" spans="1:31" ht="16">
      <c r="A59" s="10" t="s">
        <v>73</v>
      </c>
      <c r="B59" s="11" t="s">
        <v>12</v>
      </c>
      <c r="C59" s="11" t="s">
        <v>302</v>
      </c>
      <c r="D59" s="11" t="s">
        <v>15</v>
      </c>
      <c r="E59" s="4">
        <f>VLOOKUP(D59,Actual!$C$2:$D$21,2,0)</f>
        <v>15</v>
      </c>
      <c r="F59" s="4">
        <f>VLOOKUP(B59,Actual!$C$2:$D$21,2,0)</f>
        <v>7</v>
      </c>
      <c r="I59" s="16"/>
      <c r="J59" s="15"/>
      <c r="K59" s="15"/>
      <c r="L59" s="15"/>
      <c r="M59" s="30"/>
      <c r="N59" s="30"/>
      <c r="O59" s="30"/>
      <c r="P59" s="15"/>
      <c r="T59" s="16"/>
      <c r="U59" s="35"/>
      <c r="V59" s="15"/>
      <c r="W59" s="34"/>
      <c r="X59" s="15"/>
      <c r="Y59" s="15"/>
      <c r="Z59" s="15"/>
      <c r="AA59" s="15"/>
      <c r="AB59" s="15"/>
      <c r="AC59" s="15"/>
      <c r="AD59" s="16"/>
      <c r="AE59" s="15"/>
    </row>
    <row r="60" spans="1:31" ht="16">
      <c r="A60" s="8" t="s">
        <v>73</v>
      </c>
      <c r="B60" s="9" t="s">
        <v>34</v>
      </c>
      <c r="C60" s="9" t="s">
        <v>302</v>
      </c>
      <c r="D60" s="9" t="s">
        <v>36</v>
      </c>
      <c r="E60" s="4">
        <f>VLOOKUP(D60,Actual!$C$2:$D$21,2,0)</f>
        <v>16</v>
      </c>
      <c r="F60" s="4">
        <f>VLOOKUP(B60,Actual!$C$2:$D$21,2,0)</f>
        <v>1</v>
      </c>
      <c r="I60" s="16"/>
      <c r="J60" s="15"/>
      <c r="K60" s="15"/>
      <c r="L60" s="15"/>
      <c r="M60" s="30"/>
      <c r="N60" s="30"/>
      <c r="O60" s="30"/>
      <c r="P60" s="15"/>
      <c r="T60" s="16"/>
      <c r="U60" s="36"/>
      <c r="V60" s="15"/>
      <c r="W60" s="34"/>
      <c r="X60" s="15"/>
      <c r="Y60" s="15"/>
      <c r="Z60" s="15"/>
      <c r="AA60" s="15"/>
      <c r="AB60" s="15"/>
      <c r="AC60" s="15"/>
      <c r="AD60" s="16"/>
      <c r="AE60" s="15"/>
    </row>
    <row r="61" spans="1:31" ht="16">
      <c r="A61" s="10" t="s">
        <v>73</v>
      </c>
      <c r="B61" s="11" t="s">
        <v>30</v>
      </c>
      <c r="C61" s="11" t="s">
        <v>302</v>
      </c>
      <c r="D61" s="11" t="s">
        <v>19</v>
      </c>
      <c r="E61" s="4">
        <f>VLOOKUP(D61,Actual!$C$2:$D$21,2,0)</f>
        <v>6</v>
      </c>
      <c r="F61" s="4">
        <f>VLOOKUP(B61,Actual!$C$2:$D$21,2,0)</f>
        <v>3</v>
      </c>
      <c r="I61" s="16"/>
      <c r="J61" s="15"/>
      <c r="K61" s="15"/>
      <c r="L61" s="15"/>
      <c r="M61" s="30"/>
      <c r="N61" s="30"/>
      <c r="O61" s="30"/>
      <c r="P61" s="15"/>
      <c r="T61" s="16"/>
      <c r="U61" s="36"/>
      <c r="V61" s="15"/>
      <c r="W61" s="34"/>
      <c r="X61" s="15"/>
      <c r="Y61" s="15"/>
      <c r="Z61" s="15"/>
      <c r="AA61" s="15"/>
      <c r="AB61" s="15"/>
      <c r="AC61" s="15"/>
      <c r="AD61" s="16"/>
      <c r="AE61" s="15"/>
    </row>
    <row r="62" spans="1:31" ht="16">
      <c r="A62" s="8" t="s">
        <v>73</v>
      </c>
      <c r="B62" s="9" t="s">
        <v>16</v>
      </c>
      <c r="C62" s="9" t="s">
        <v>302</v>
      </c>
      <c r="D62" s="9" t="s">
        <v>13</v>
      </c>
      <c r="E62" s="4">
        <f>VLOOKUP(D62,Actual!$C$2:$D$21,2,0)</f>
        <v>5</v>
      </c>
      <c r="F62" s="4">
        <f>VLOOKUP(B62,Actual!$C$2:$D$21,2,0)</f>
        <v>2</v>
      </c>
      <c r="I62" s="16"/>
      <c r="J62" s="15"/>
      <c r="K62" s="15"/>
      <c r="L62" s="15"/>
      <c r="M62" s="30"/>
      <c r="N62" s="30"/>
      <c r="O62" s="30"/>
      <c r="P62" s="15"/>
      <c r="T62" s="16"/>
      <c r="U62" s="16"/>
      <c r="V62" s="15"/>
      <c r="W62" s="34"/>
      <c r="X62" s="15"/>
      <c r="Y62" s="15"/>
      <c r="Z62" s="15"/>
      <c r="AA62" s="15"/>
      <c r="AB62" s="15"/>
      <c r="AC62" s="15"/>
      <c r="AD62" s="16"/>
      <c r="AE62" s="15"/>
    </row>
    <row r="63" spans="1:31" ht="16">
      <c r="A63" s="10" t="s">
        <v>73</v>
      </c>
      <c r="B63" s="11" t="s">
        <v>17</v>
      </c>
      <c r="C63" s="11" t="s">
        <v>302</v>
      </c>
      <c r="D63" s="11" t="s">
        <v>20</v>
      </c>
      <c r="E63" s="4">
        <f>VLOOKUP(D63,Actual!$C$2:$D$21,2,0)</f>
        <v>4</v>
      </c>
      <c r="F63" s="4">
        <f>VLOOKUP(B63,Actual!$C$2:$D$21,2,0)</f>
        <v>14</v>
      </c>
      <c r="I63" s="16"/>
      <c r="J63" s="15"/>
      <c r="K63" s="15"/>
      <c r="L63" s="15"/>
      <c r="M63" s="30"/>
      <c r="N63" s="30"/>
      <c r="O63" s="30"/>
      <c r="P63" s="15"/>
      <c r="T63" s="16"/>
      <c r="U63" s="16"/>
      <c r="V63" s="15"/>
      <c r="W63" s="34"/>
      <c r="X63" s="15"/>
      <c r="Y63" s="15"/>
      <c r="Z63" s="15"/>
      <c r="AA63" s="15"/>
      <c r="AB63" s="15"/>
      <c r="AC63" s="15"/>
      <c r="AD63" s="16"/>
      <c r="AE63" s="15"/>
    </row>
    <row r="64" spans="1:31" ht="25">
      <c r="A64" s="8" t="s">
        <v>73</v>
      </c>
      <c r="B64" s="9" t="s">
        <v>18</v>
      </c>
      <c r="C64" s="9" t="s">
        <v>302</v>
      </c>
      <c r="D64" s="9" t="s">
        <v>11</v>
      </c>
      <c r="E64" s="4">
        <f>VLOOKUP(D64,Actual!$C$2:$D$21,2,0)</f>
        <v>11</v>
      </c>
      <c r="F64" s="4">
        <f>VLOOKUP(B64,Actual!$C$2:$D$21,2,0)</f>
        <v>8</v>
      </c>
      <c r="I64" s="16"/>
      <c r="J64" s="15"/>
      <c r="K64" s="15"/>
      <c r="L64" s="15"/>
      <c r="M64" s="30"/>
      <c r="N64" s="30"/>
      <c r="O64" s="30"/>
      <c r="P64" s="15"/>
      <c r="T64" s="16"/>
      <c r="U64" s="16"/>
      <c r="V64" s="15"/>
      <c r="W64" s="34"/>
      <c r="X64" s="15"/>
      <c r="Y64" s="15"/>
      <c r="Z64" s="15"/>
      <c r="AA64" s="15"/>
      <c r="AB64" s="15"/>
      <c r="AC64" s="15"/>
      <c r="AD64" s="16"/>
      <c r="AE64" s="15"/>
    </row>
    <row r="65" spans="1:31" ht="16">
      <c r="A65" s="10" t="s">
        <v>73</v>
      </c>
      <c r="B65" s="11" t="s">
        <v>21</v>
      </c>
      <c r="C65" s="11" t="s">
        <v>302</v>
      </c>
      <c r="D65" s="11" t="s">
        <v>24</v>
      </c>
      <c r="E65" s="4">
        <f>VLOOKUP(D65,Actual!$C$2:$D$21,2,0)</f>
        <v>18</v>
      </c>
      <c r="F65" s="4">
        <f>VLOOKUP(B65,Actual!$C$2:$D$21,2,0)</f>
        <v>17</v>
      </c>
      <c r="I65" s="16"/>
      <c r="J65" s="15"/>
      <c r="K65" s="15"/>
      <c r="L65" s="15"/>
      <c r="M65" s="30"/>
      <c r="N65" s="30"/>
      <c r="O65" s="30"/>
      <c r="P65" s="15"/>
      <c r="T65" s="16"/>
      <c r="U65" s="16"/>
      <c r="V65" s="15"/>
      <c r="W65" s="34"/>
      <c r="X65" s="15"/>
      <c r="Y65" s="15"/>
      <c r="Z65" s="15"/>
      <c r="AA65" s="15"/>
      <c r="AB65" s="15"/>
      <c r="AC65" s="15"/>
      <c r="AD65" s="16"/>
      <c r="AE65" s="15"/>
    </row>
    <row r="66" spans="1:31" ht="16">
      <c r="A66" s="8" t="s">
        <v>73</v>
      </c>
      <c r="B66" s="9" t="s">
        <v>22</v>
      </c>
      <c r="C66" s="9" t="s">
        <v>302</v>
      </c>
      <c r="D66" s="9" t="s">
        <v>23</v>
      </c>
      <c r="E66" s="4">
        <f>VLOOKUP(D66,Actual!$C$2:$D$21,2,0)</f>
        <v>10</v>
      </c>
      <c r="F66" s="4">
        <f>VLOOKUP(B66,Actual!$C$2:$D$21,2,0)</f>
        <v>12</v>
      </c>
      <c r="I66" s="16"/>
      <c r="J66" s="15"/>
      <c r="K66" s="15"/>
      <c r="L66" s="15"/>
      <c r="M66" s="30"/>
      <c r="N66" s="30"/>
      <c r="O66" s="30"/>
      <c r="P66" s="15"/>
      <c r="T66" s="16"/>
      <c r="U66" s="16"/>
      <c r="V66" s="15"/>
      <c r="W66" s="34"/>
      <c r="X66" s="15"/>
      <c r="Y66" s="15"/>
      <c r="Z66" s="15"/>
      <c r="AA66" s="15"/>
      <c r="AB66" s="15"/>
      <c r="AC66" s="15"/>
      <c r="AD66" s="16"/>
      <c r="AE66" s="15"/>
    </row>
    <row r="67" spans="1:31" ht="16">
      <c r="A67" s="10" t="s">
        <v>73</v>
      </c>
      <c r="B67" s="11" t="s">
        <v>14</v>
      </c>
      <c r="C67" s="11" t="s">
        <v>302</v>
      </c>
      <c r="D67" s="11" t="s">
        <v>28</v>
      </c>
      <c r="E67" s="4">
        <f>VLOOKUP(D67,Actual!$C$2:$D$21,2,0)</f>
        <v>19</v>
      </c>
      <c r="F67" s="4">
        <f>VLOOKUP(B67,Actual!$C$2:$D$21,2,0)</f>
        <v>9</v>
      </c>
      <c r="I67" s="16"/>
      <c r="J67" s="15"/>
      <c r="K67" s="15"/>
      <c r="L67" s="15"/>
      <c r="M67"/>
      <c r="N67"/>
      <c r="O67"/>
      <c r="P67"/>
      <c r="T67" s="16"/>
      <c r="U67" s="16"/>
      <c r="V67" s="15"/>
      <c r="W67" s="34"/>
      <c r="X67" s="15"/>
      <c r="Y67" s="15"/>
      <c r="Z67" s="15"/>
      <c r="AA67" s="15"/>
      <c r="AB67" s="15"/>
      <c r="AC67" s="15"/>
      <c r="AD67" s="16"/>
      <c r="AE67" s="15"/>
    </row>
    <row r="68" spans="1:31" ht="16">
      <c r="A68" s="6"/>
      <c r="B68" s="6"/>
      <c r="C68" s="6"/>
      <c r="D68" s="6"/>
      <c r="T68" s="15"/>
      <c r="U68"/>
      <c r="V68"/>
      <c r="W68"/>
      <c r="X68"/>
      <c r="Y68"/>
      <c r="Z68"/>
      <c r="AA68"/>
      <c r="AB68"/>
      <c r="AC68"/>
      <c r="AD68"/>
      <c r="AE68"/>
    </row>
    <row r="69" spans="1:31" ht="16">
      <c r="A69" s="7" t="s">
        <v>74</v>
      </c>
      <c r="B69" s="7"/>
      <c r="C69" s="7"/>
      <c r="D69" s="7"/>
      <c r="T69" s="16"/>
      <c r="U69" s="16"/>
      <c r="V69"/>
      <c r="W69"/>
      <c r="X69"/>
      <c r="Y69"/>
      <c r="Z69"/>
      <c r="AA69"/>
      <c r="AB69"/>
      <c r="AC69"/>
      <c r="AD69"/>
      <c r="AE69"/>
    </row>
    <row r="70" spans="1:31" ht="16">
      <c r="A70" s="8" t="s">
        <v>75</v>
      </c>
      <c r="B70" s="9" t="s">
        <v>14</v>
      </c>
      <c r="C70" s="9" t="s">
        <v>302</v>
      </c>
      <c r="D70" s="9" t="s">
        <v>16</v>
      </c>
      <c r="E70" s="4">
        <f>VLOOKUP(D70,Actual!$C$2:$D$21,2,0)</f>
        <v>2</v>
      </c>
      <c r="F70" s="4">
        <f>VLOOKUP(B70,Actual!$C$2:$D$21,2,0)</f>
        <v>9</v>
      </c>
      <c r="I70" s="18"/>
      <c r="J70" s="15"/>
      <c r="K70" s="15"/>
      <c r="L70" s="15"/>
      <c r="M70" s="30"/>
      <c r="N70" s="30"/>
      <c r="O70" s="30"/>
      <c r="P70" s="15"/>
      <c r="T70" s="16"/>
      <c r="U70" s="16"/>
      <c r="V70"/>
      <c r="W70"/>
      <c r="X70"/>
      <c r="Y70"/>
      <c r="Z70"/>
      <c r="AA70"/>
      <c r="AB70"/>
      <c r="AC70"/>
      <c r="AD70"/>
      <c r="AE70"/>
    </row>
    <row r="71" spans="1:31" ht="16">
      <c r="A71" s="10" t="s">
        <v>75</v>
      </c>
      <c r="B71" s="11" t="s">
        <v>36</v>
      </c>
      <c r="C71" s="11" t="s">
        <v>302</v>
      </c>
      <c r="D71" s="11" t="s">
        <v>22</v>
      </c>
      <c r="E71" s="4">
        <f>VLOOKUP(D71,Actual!$C$2:$D$21,2,0)</f>
        <v>12</v>
      </c>
      <c r="F71" s="4">
        <f>VLOOKUP(B71,Actual!$C$2:$D$21,2,0)</f>
        <v>16</v>
      </c>
      <c r="I71" s="18"/>
      <c r="J71" s="15"/>
      <c r="K71" s="15"/>
      <c r="L71" s="15"/>
      <c r="M71" s="30"/>
      <c r="N71" s="30"/>
      <c r="O71" s="30"/>
      <c r="P71" s="15"/>
      <c r="T71" s="16"/>
      <c r="U71" s="16"/>
      <c r="V71"/>
      <c r="W71"/>
      <c r="X71"/>
      <c r="Y71"/>
      <c r="Z71"/>
      <c r="AA71"/>
      <c r="AB71"/>
      <c r="AC71"/>
      <c r="AD71"/>
      <c r="AE71"/>
    </row>
    <row r="72" spans="1:31" ht="18">
      <c r="A72" s="8" t="s">
        <v>75</v>
      </c>
      <c r="B72" s="9" t="s">
        <v>28</v>
      </c>
      <c r="C72" s="9" t="s">
        <v>302</v>
      </c>
      <c r="D72" s="9" t="s">
        <v>13</v>
      </c>
      <c r="E72" s="4">
        <f>VLOOKUP(D72,Actual!$C$2:$D$21,2,0)</f>
        <v>5</v>
      </c>
      <c r="F72" s="4">
        <f>VLOOKUP(B72,Actual!$C$2:$D$21,2,0)</f>
        <v>19</v>
      </c>
      <c r="I72" s="16"/>
      <c r="J72" s="15"/>
      <c r="K72" s="15"/>
      <c r="L72" s="15"/>
      <c r="M72" s="30"/>
      <c r="N72" s="30"/>
      <c r="O72" s="30"/>
      <c r="P72" s="15"/>
      <c r="T72" s="31"/>
      <c r="U72"/>
      <c r="V72"/>
      <c r="W72"/>
      <c r="X72"/>
      <c r="Y72"/>
      <c r="Z72"/>
      <c r="AA72"/>
      <c r="AB72"/>
      <c r="AC72"/>
      <c r="AD72"/>
      <c r="AE72"/>
    </row>
    <row r="73" spans="1:31" ht="16">
      <c r="A73" s="10" t="s">
        <v>75</v>
      </c>
      <c r="B73" s="11" t="s">
        <v>17</v>
      </c>
      <c r="C73" s="11" t="s">
        <v>302</v>
      </c>
      <c r="D73" s="11" t="s">
        <v>34</v>
      </c>
      <c r="E73" s="4">
        <f>VLOOKUP(D73,Actual!$C$2:$D$21,2,0)</f>
        <v>1</v>
      </c>
      <c r="F73" s="4">
        <f>VLOOKUP(B73,Actual!$C$2:$D$21,2,0)</f>
        <v>14</v>
      </c>
      <c r="I73" s="16"/>
      <c r="J73" s="15"/>
      <c r="K73" s="15"/>
      <c r="L73" s="15"/>
      <c r="M73" s="30"/>
      <c r="N73" s="30"/>
      <c r="O73" s="30"/>
      <c r="P73" s="15"/>
      <c r="T73" s="18"/>
      <c r="U73" s="15"/>
      <c r="V73" s="15"/>
      <c r="W73" s="15"/>
      <c r="X73" s="30"/>
      <c r="Y73" s="30"/>
      <c r="Z73" s="30"/>
      <c r="AA73" s="15" t="s">
        <v>301</v>
      </c>
      <c r="AB73"/>
      <c r="AC73"/>
      <c r="AD73"/>
      <c r="AE73"/>
    </row>
    <row r="74" spans="1:31" ht="25">
      <c r="A74" s="8" t="s">
        <v>75</v>
      </c>
      <c r="B74" s="9" t="s">
        <v>18</v>
      </c>
      <c r="C74" s="9" t="s">
        <v>302</v>
      </c>
      <c r="D74" s="9" t="s">
        <v>41</v>
      </c>
      <c r="E74" s="4">
        <f>VLOOKUP(D74,Actual!$C$2:$D$21,2,0)</f>
        <v>13</v>
      </c>
      <c r="F74" s="4">
        <f>VLOOKUP(B74,Actual!$C$2:$D$21,2,0)</f>
        <v>8</v>
      </c>
      <c r="I74" s="16"/>
      <c r="J74" s="15"/>
      <c r="K74" s="15"/>
      <c r="L74" s="15"/>
      <c r="M74" s="30"/>
      <c r="N74" s="30"/>
      <c r="O74" s="30"/>
      <c r="P74" s="15"/>
      <c r="T74" s="16"/>
      <c r="U74" s="15"/>
      <c r="V74" s="15"/>
      <c r="W74" s="15"/>
      <c r="X74" s="30"/>
      <c r="Y74" s="30"/>
      <c r="Z74" s="30"/>
      <c r="AA74" s="15" t="s">
        <v>301</v>
      </c>
      <c r="AB74"/>
      <c r="AC74"/>
      <c r="AD74"/>
      <c r="AE74"/>
    </row>
    <row r="75" spans="1:31" ht="16">
      <c r="A75" s="10" t="s">
        <v>75</v>
      </c>
      <c r="B75" s="11" t="s">
        <v>30</v>
      </c>
      <c r="C75" s="11" t="s">
        <v>302</v>
      </c>
      <c r="D75" s="11" t="s">
        <v>23</v>
      </c>
      <c r="E75" s="4">
        <f>VLOOKUP(D75,Actual!$C$2:$D$21,2,0)</f>
        <v>10</v>
      </c>
      <c r="F75" s="4">
        <f>VLOOKUP(B75,Actual!$C$2:$D$21,2,0)</f>
        <v>3</v>
      </c>
      <c r="I75" s="16"/>
      <c r="J75" s="15"/>
      <c r="K75" s="15"/>
      <c r="L75" s="15"/>
      <c r="M75" s="30"/>
      <c r="N75" s="30"/>
      <c r="O75" s="30"/>
      <c r="P75" s="15"/>
      <c r="T75" s="16"/>
      <c r="U75" s="15"/>
      <c r="V75" s="15"/>
      <c r="W75" s="15"/>
      <c r="X75" s="30"/>
      <c r="Y75" s="30"/>
      <c r="Z75" s="30"/>
      <c r="AA75" s="15" t="s">
        <v>301</v>
      </c>
      <c r="AB75"/>
      <c r="AC75"/>
      <c r="AD75"/>
      <c r="AE75"/>
    </row>
    <row r="76" spans="1:31" ht="16">
      <c r="A76" s="8" t="s">
        <v>75</v>
      </c>
      <c r="B76" s="9" t="s">
        <v>20</v>
      </c>
      <c r="C76" s="9" t="s">
        <v>302</v>
      </c>
      <c r="D76" s="9" t="s">
        <v>24</v>
      </c>
      <c r="E76" s="4">
        <f>VLOOKUP(D76,Actual!$C$2:$D$21,2,0)</f>
        <v>18</v>
      </c>
      <c r="F76" s="4">
        <f>VLOOKUP(B76,Actual!$C$2:$D$21,2,0)</f>
        <v>4</v>
      </c>
      <c r="I76" s="16"/>
      <c r="J76" s="15"/>
      <c r="K76" s="15"/>
      <c r="L76" s="15"/>
      <c r="M76" s="30"/>
      <c r="N76" s="30"/>
      <c r="O76" s="30"/>
      <c r="P76" s="15"/>
      <c r="T76" s="16"/>
      <c r="U76" s="15"/>
      <c r="V76" s="15"/>
      <c r="W76" s="15"/>
      <c r="X76" s="30"/>
      <c r="Y76" s="30"/>
      <c r="Z76" s="30"/>
      <c r="AA76" s="15" t="s">
        <v>301</v>
      </c>
      <c r="AB76"/>
      <c r="AC76"/>
      <c r="AD76"/>
      <c r="AE76"/>
    </row>
    <row r="77" spans="1:31" ht="16">
      <c r="A77" s="10" t="s">
        <v>75</v>
      </c>
      <c r="B77" s="11" t="s">
        <v>12</v>
      </c>
      <c r="C77" s="11" t="s">
        <v>302</v>
      </c>
      <c r="D77" s="11" t="s">
        <v>19</v>
      </c>
      <c r="E77" s="4">
        <f>VLOOKUP(D77,Actual!$C$2:$D$21,2,0)</f>
        <v>6</v>
      </c>
      <c r="F77" s="4">
        <f>VLOOKUP(B77,Actual!$C$2:$D$21,2,0)</f>
        <v>7</v>
      </c>
      <c r="I77" s="16"/>
      <c r="J77" s="15"/>
      <c r="K77" s="15"/>
      <c r="L77" s="15"/>
      <c r="M77" s="30"/>
      <c r="N77" s="30"/>
      <c r="O77" s="30"/>
      <c r="P77" s="15"/>
      <c r="T77" s="16"/>
      <c r="U77" s="15"/>
      <c r="V77" s="15"/>
      <c r="W77" s="15"/>
      <c r="X77" s="30"/>
      <c r="Y77" s="30"/>
      <c r="Z77" s="30"/>
      <c r="AA77" s="15" t="s">
        <v>301</v>
      </c>
      <c r="AB77"/>
      <c r="AC77"/>
      <c r="AD77"/>
      <c r="AE77"/>
    </row>
    <row r="78" spans="1:31" ht="16">
      <c r="A78" s="8" t="s">
        <v>75</v>
      </c>
      <c r="B78" s="9" t="s">
        <v>11</v>
      </c>
      <c r="C78" s="9" t="s">
        <v>302</v>
      </c>
      <c r="D78" s="9" t="s">
        <v>21</v>
      </c>
      <c r="E78" s="4">
        <f>VLOOKUP(D78,Actual!$C$2:$D$21,2,0)</f>
        <v>17</v>
      </c>
      <c r="F78" s="4">
        <f>VLOOKUP(B78,Actual!$C$2:$D$21,2,0)</f>
        <v>11</v>
      </c>
      <c r="I78" s="16"/>
      <c r="J78" s="15"/>
      <c r="K78" s="15"/>
      <c r="L78" s="15"/>
      <c r="M78" s="30"/>
      <c r="N78" s="30"/>
      <c r="O78" s="30"/>
      <c r="P78" s="15"/>
      <c r="T78" s="16"/>
      <c r="U78" s="15"/>
      <c r="V78" s="15"/>
      <c r="W78" s="15"/>
      <c r="X78" s="30"/>
      <c r="Y78" s="30"/>
      <c r="Z78" s="30"/>
      <c r="AA78" s="15" t="s">
        <v>301</v>
      </c>
      <c r="AB78"/>
      <c r="AC78"/>
      <c r="AD78"/>
      <c r="AE78"/>
    </row>
    <row r="79" spans="1:31" ht="16">
      <c r="A79" s="10" t="s">
        <v>75</v>
      </c>
      <c r="B79" s="11" t="s">
        <v>15</v>
      </c>
      <c r="C79" s="11" t="s">
        <v>302</v>
      </c>
      <c r="D79" s="11" t="s">
        <v>299</v>
      </c>
      <c r="E79" s="4">
        <f>VLOOKUP(D79,Actual!$C$2:$D$21,2,0)</f>
        <v>20</v>
      </c>
      <c r="F79" s="4">
        <f>VLOOKUP(B79,Actual!$C$2:$D$21,2,0)</f>
        <v>15</v>
      </c>
      <c r="I79" s="16"/>
      <c r="J79" s="15"/>
      <c r="K79" s="15"/>
      <c r="L79" s="15"/>
      <c r="M79"/>
      <c r="N79"/>
      <c r="O79"/>
      <c r="P79"/>
      <c r="T79" s="16"/>
      <c r="U79" s="15"/>
      <c r="V79" s="15"/>
      <c r="W79" s="15"/>
      <c r="X79" s="30"/>
      <c r="Y79" s="30"/>
      <c r="Z79" s="30"/>
      <c r="AA79" s="15" t="s">
        <v>301</v>
      </c>
      <c r="AB79"/>
      <c r="AC79"/>
      <c r="AD79"/>
      <c r="AE79"/>
    </row>
    <row r="80" spans="1:31" ht="16">
      <c r="A80" s="6"/>
      <c r="B80" s="6"/>
      <c r="C80" s="6"/>
      <c r="D80" s="6"/>
      <c r="T80" s="16"/>
      <c r="U80" s="15"/>
      <c r="V80" s="15"/>
      <c r="W80" s="15"/>
      <c r="X80" s="30"/>
      <c r="Y80" s="30"/>
      <c r="Z80" s="30"/>
      <c r="AA80" s="15" t="s">
        <v>301</v>
      </c>
      <c r="AB80"/>
      <c r="AC80"/>
      <c r="AD80"/>
      <c r="AE80"/>
    </row>
    <row r="81" spans="1:31" ht="16">
      <c r="A81" s="7" t="s">
        <v>76</v>
      </c>
      <c r="B81" s="7"/>
      <c r="C81" s="7"/>
      <c r="D81" s="7"/>
      <c r="T81" s="16"/>
      <c r="U81" s="15"/>
      <c r="V81" s="15"/>
      <c r="W81" s="15"/>
      <c r="X81" s="30"/>
      <c r="Y81" s="30"/>
      <c r="Z81" s="30"/>
      <c r="AA81" s="15" t="s">
        <v>301</v>
      </c>
      <c r="AB81"/>
      <c r="AC81"/>
      <c r="AD81"/>
      <c r="AE81"/>
    </row>
    <row r="82" spans="1:31" ht="16">
      <c r="A82" s="8" t="s">
        <v>77</v>
      </c>
      <c r="B82" s="9" t="s">
        <v>41</v>
      </c>
      <c r="C82" s="9" t="s">
        <v>302</v>
      </c>
      <c r="D82" s="9" t="s">
        <v>17</v>
      </c>
      <c r="E82" s="4">
        <f>VLOOKUP(D82,Actual!$C$2:$D$21,2,0)</f>
        <v>14</v>
      </c>
      <c r="F82" s="4">
        <f>VLOOKUP(B82,Actual!$C$2:$D$21,2,0)</f>
        <v>13</v>
      </c>
      <c r="I82" s="16"/>
      <c r="J82"/>
      <c r="K82"/>
      <c r="L82"/>
      <c r="M82"/>
      <c r="N82"/>
      <c r="O82"/>
      <c r="P82"/>
      <c r="T82" s="16"/>
      <c r="U82" s="15"/>
      <c r="V82" s="15"/>
      <c r="W82" s="15"/>
      <c r="X82" s="30"/>
      <c r="Y82" s="30"/>
      <c r="Z82" s="30"/>
      <c r="AA82" s="15" t="s">
        <v>301</v>
      </c>
      <c r="AB82"/>
      <c r="AC82"/>
      <c r="AD82"/>
      <c r="AE82"/>
    </row>
    <row r="83" spans="1:31" ht="16">
      <c r="A83" s="10" t="s">
        <v>77</v>
      </c>
      <c r="B83" s="11" t="s">
        <v>24</v>
      </c>
      <c r="C83" s="11" t="s">
        <v>302</v>
      </c>
      <c r="D83" s="11" t="s">
        <v>12</v>
      </c>
      <c r="E83" s="4">
        <f>VLOOKUP(D83,Actual!$C$2:$D$21,2,0)</f>
        <v>7</v>
      </c>
      <c r="F83" s="4">
        <f>VLOOKUP(B83,Actual!$C$2:$D$21,2,0)</f>
        <v>18</v>
      </c>
      <c r="I83" s="18"/>
      <c r="J83" s="15"/>
      <c r="K83" s="15"/>
      <c r="L83" s="15"/>
      <c r="M83" s="30"/>
      <c r="N83" s="30"/>
      <c r="O83" s="30"/>
      <c r="P83" s="15"/>
    </row>
    <row r="84" spans="1:31" ht="16">
      <c r="A84" s="8" t="s">
        <v>77</v>
      </c>
      <c r="B84" s="9" t="s">
        <v>34</v>
      </c>
      <c r="C84" s="9" t="s">
        <v>302</v>
      </c>
      <c r="D84" s="9" t="s">
        <v>28</v>
      </c>
      <c r="E84" s="4">
        <f>VLOOKUP(D84,Actual!$C$2:$D$21,2,0)</f>
        <v>19</v>
      </c>
      <c r="F84" s="4">
        <f>VLOOKUP(B84,Actual!$C$2:$D$21,2,0)</f>
        <v>1</v>
      </c>
      <c r="I84" s="16"/>
      <c r="J84" s="15"/>
      <c r="K84" s="15"/>
      <c r="L84" s="15"/>
      <c r="M84" s="30"/>
      <c r="N84" s="30"/>
      <c r="O84" s="30"/>
      <c r="P84" s="15"/>
    </row>
    <row r="85" spans="1:31" ht="16">
      <c r="A85" s="10" t="s">
        <v>77</v>
      </c>
      <c r="B85" s="11" t="s">
        <v>13</v>
      </c>
      <c r="C85" s="11" t="s">
        <v>302</v>
      </c>
      <c r="D85" s="11" t="s">
        <v>11</v>
      </c>
      <c r="E85" s="4">
        <f>VLOOKUP(D85,Actual!$C$2:$D$21,2,0)</f>
        <v>11</v>
      </c>
      <c r="F85" s="4">
        <f>VLOOKUP(B85,Actual!$C$2:$D$21,2,0)</f>
        <v>5</v>
      </c>
      <c r="I85" s="16"/>
      <c r="J85" s="15"/>
      <c r="K85" s="15"/>
      <c r="L85" s="15"/>
      <c r="M85" s="30"/>
      <c r="N85" s="30"/>
      <c r="O85" s="30"/>
      <c r="P85" s="15"/>
    </row>
    <row r="86" spans="1:31" ht="25">
      <c r="A86" s="8" t="s">
        <v>77</v>
      </c>
      <c r="B86" s="9" t="s">
        <v>16</v>
      </c>
      <c r="C86" s="9" t="s">
        <v>302</v>
      </c>
      <c r="D86" s="9" t="s">
        <v>18</v>
      </c>
      <c r="E86" s="4">
        <f>VLOOKUP(D86,Actual!$C$2:$D$21,2,0)</f>
        <v>8</v>
      </c>
      <c r="F86" s="4">
        <f>VLOOKUP(B86,Actual!$C$2:$D$21,2,0)</f>
        <v>2</v>
      </c>
      <c r="I86" s="16"/>
      <c r="J86" s="15"/>
      <c r="K86" s="15"/>
      <c r="L86" s="15"/>
      <c r="M86" s="30"/>
      <c r="N86" s="30"/>
      <c r="O86" s="30"/>
      <c r="P86" s="15"/>
    </row>
    <row r="87" spans="1:31" ht="16">
      <c r="A87" s="10" t="s">
        <v>77</v>
      </c>
      <c r="B87" s="11" t="s">
        <v>23</v>
      </c>
      <c r="C87" s="11" t="s">
        <v>302</v>
      </c>
      <c r="D87" s="11" t="s">
        <v>36</v>
      </c>
      <c r="E87" s="4">
        <f>VLOOKUP(D87,Actual!$C$2:$D$21,2,0)</f>
        <v>16</v>
      </c>
      <c r="F87" s="4">
        <f>VLOOKUP(B87,Actual!$C$2:$D$21,2,0)</f>
        <v>10</v>
      </c>
      <c r="I87" s="16"/>
      <c r="J87" s="15"/>
      <c r="K87" s="15"/>
      <c r="L87" s="15"/>
      <c r="M87" s="30"/>
      <c r="N87" s="30"/>
      <c r="O87" s="30"/>
      <c r="P87" s="15"/>
    </row>
    <row r="88" spans="1:31" ht="16">
      <c r="A88" s="8" t="s">
        <v>77</v>
      </c>
      <c r="B88" s="9" t="s">
        <v>299</v>
      </c>
      <c r="C88" s="9" t="s">
        <v>302</v>
      </c>
      <c r="D88" s="9" t="s">
        <v>30</v>
      </c>
      <c r="E88" s="4">
        <f>VLOOKUP(D88,Actual!$C$2:$D$21,2,0)</f>
        <v>3</v>
      </c>
      <c r="F88" s="4">
        <f>VLOOKUP(B88,Actual!$C$2:$D$21,2,0)</f>
        <v>20</v>
      </c>
      <c r="I88" s="16"/>
      <c r="J88" s="15"/>
      <c r="K88" s="15"/>
      <c r="L88" s="15"/>
      <c r="M88" s="30"/>
      <c r="N88" s="30"/>
      <c r="O88" s="30"/>
      <c r="P88" s="15"/>
    </row>
    <row r="89" spans="1:31" ht="16">
      <c r="A89" s="10" t="s">
        <v>77</v>
      </c>
      <c r="B89" s="11" t="s">
        <v>21</v>
      </c>
      <c r="C89" s="11" t="s">
        <v>302</v>
      </c>
      <c r="D89" s="11" t="s">
        <v>20</v>
      </c>
      <c r="E89" s="4">
        <f>VLOOKUP(D89,Actual!$C$2:$D$21,2,0)</f>
        <v>4</v>
      </c>
      <c r="F89" s="4">
        <f>VLOOKUP(B89,Actual!$C$2:$D$21,2,0)</f>
        <v>17</v>
      </c>
      <c r="I89" s="16"/>
      <c r="J89" s="15"/>
      <c r="K89" s="15"/>
      <c r="L89" s="15"/>
      <c r="M89" s="30"/>
      <c r="N89" s="30"/>
      <c r="O89" s="30"/>
      <c r="P89" s="15"/>
    </row>
    <row r="90" spans="1:31" ht="16">
      <c r="A90" s="8" t="s">
        <v>77</v>
      </c>
      <c r="B90" s="9" t="s">
        <v>22</v>
      </c>
      <c r="C90" s="9" t="s">
        <v>302</v>
      </c>
      <c r="D90" s="9" t="s">
        <v>14</v>
      </c>
      <c r="E90" s="4">
        <f>VLOOKUP(D90,Actual!$C$2:$D$21,2,0)</f>
        <v>9</v>
      </c>
      <c r="F90" s="4">
        <f>VLOOKUP(B90,Actual!$C$2:$D$21,2,0)</f>
        <v>12</v>
      </c>
      <c r="I90" s="16"/>
      <c r="J90" s="15"/>
      <c r="K90" s="15"/>
      <c r="L90" s="15"/>
      <c r="M90" s="30"/>
      <c r="N90" s="30"/>
      <c r="O90" s="30"/>
      <c r="P90" s="15"/>
    </row>
    <row r="91" spans="1:31" ht="16">
      <c r="A91" s="10" t="s">
        <v>77</v>
      </c>
      <c r="B91" s="11" t="s">
        <v>19</v>
      </c>
      <c r="C91" s="11" t="s">
        <v>302</v>
      </c>
      <c r="D91" s="11" t="s">
        <v>15</v>
      </c>
      <c r="E91" s="4">
        <f>VLOOKUP(D91,Actual!$C$2:$D$21,2,0)</f>
        <v>15</v>
      </c>
      <c r="F91" s="4">
        <f>VLOOKUP(B91,Actual!$C$2:$D$21,2,0)</f>
        <v>6</v>
      </c>
      <c r="I91" s="16"/>
      <c r="J91" s="15"/>
      <c r="K91" s="15"/>
      <c r="L91" s="15"/>
      <c r="M91" s="30"/>
      <c r="N91" s="30"/>
      <c r="O91" s="30"/>
      <c r="P91" s="15"/>
    </row>
    <row r="92" spans="1:31" ht="16">
      <c r="A92" s="12"/>
      <c r="B92" s="12"/>
      <c r="C92" s="12"/>
      <c r="D92" s="12"/>
      <c r="I92" s="16"/>
      <c r="J92" s="15"/>
      <c r="K92" s="15"/>
      <c r="L92" s="15"/>
      <c r="M92" s="16"/>
      <c r="N92"/>
      <c r="O92"/>
      <c r="P92"/>
    </row>
    <row r="93" spans="1:31">
      <c r="A93" s="13"/>
      <c r="B93" s="13"/>
      <c r="C93" s="13"/>
      <c r="D93" s="13"/>
    </row>
    <row r="94" spans="1:31">
      <c r="A94" s="13"/>
      <c r="B94" s="13"/>
      <c r="C94" s="13"/>
      <c r="D94" s="13"/>
    </row>
    <row r="128" spans="5:5">
      <c r="E128" s="14"/>
    </row>
  </sheetData>
  <mergeCells count="20">
    <mergeCell ref="Z22:Z23"/>
    <mergeCell ref="AA22:AA23"/>
    <mergeCell ref="Y22:Y23"/>
    <mergeCell ref="Z18:Z19"/>
    <mergeCell ref="AA18:AA19"/>
    <mergeCell ref="Y20:Y21"/>
    <mergeCell ref="Z20:Z21"/>
    <mergeCell ref="AA20:AA21"/>
    <mergeCell ref="Y18:Y19"/>
    <mergeCell ref="Z14:Z15"/>
    <mergeCell ref="AA14:AA15"/>
    <mergeCell ref="Y16:Y17"/>
    <mergeCell ref="Z16:Z17"/>
    <mergeCell ref="AA16:AA17"/>
    <mergeCell ref="Y12:Y13"/>
    <mergeCell ref="Z12:Z13"/>
    <mergeCell ref="AA12:AA13"/>
    <mergeCell ref="Y14:Y15"/>
    <mergeCell ref="A6:D6"/>
    <mergeCell ref="A7:D7"/>
  </mergeCells>
  <hyperlinks>
    <hyperlink ref="AA24" r:id="rId1" display="http://www.ogol.com.br/xray.php?equipa_id=2234&amp;equipa_vs_equipa_id=2256" xr:uid="{AE9F0A18-3751-2C47-B2D2-79C84C21053A}"/>
    <hyperlink ref="AA25" r:id="rId2" display="http://www.ogol.com.br/xray.php?equipa_id=2230&amp;equipa_vs_equipa_id=2236" xr:uid="{974A1C4B-4191-D648-B7B9-E1A650AC4E48}"/>
    <hyperlink ref="AA26" r:id="rId3" display="http://www.ogol.com.br/xray.php?equipa_id=2233&amp;equipa_vs_equipa_id=2240" xr:uid="{97B82531-5916-404A-B8D9-910C73917D56}"/>
    <hyperlink ref="AA27" r:id="rId4" display="http://www.ogol.com.br/xray.php?equipa_id=2227&amp;equipa_vs_equipa_id=2249" xr:uid="{D1B0760A-C0E6-7A48-B073-C09FEB46F382}"/>
    <hyperlink ref="AA28" r:id="rId5" display="http://www.ogol.com.br/xray.php?equipa_id=3183&amp;equipa_vs_equipa_id=2245" xr:uid="{6A7E8993-1F9D-1245-A881-8692E733287B}"/>
    <hyperlink ref="AA29" r:id="rId6" display="http://www.ogol.com.br/xray.php?equipa_id=2229&amp;equipa_vs_equipa_id=2248" xr:uid="{C3E08E18-1B04-C94C-8EA6-B3815BFA08D7}"/>
    <hyperlink ref="AA30" r:id="rId7" display="http://www.ogol.com.br/xray.php?equipa_id=2259&amp;equipa_vs_equipa_id=2231" xr:uid="{E67E8C83-C80A-D644-99FA-F436F7AEAF3F}"/>
    <hyperlink ref="AA31" r:id="rId8" display="http://www.ogol.com.br/xray.php?equipa_id=2241&amp;equipa_vs_equipa_id=2257" xr:uid="{AF93EFCA-0533-8749-819A-085BA6FA0C17}"/>
    <hyperlink ref="AA35" r:id="rId9" display="http://www.ogol.com.br/xray.php?equipa_id=2243&amp;equipa_vs_equipa_id=2258" xr:uid="{D972A0AF-F9A6-6F4D-B91E-3BFE94D55F29}"/>
    <hyperlink ref="AA36" r:id="rId10" display="http://www.ogol.com.br/xray.php?equipa_id=2257&amp;equipa_vs_equipa_id=2259" xr:uid="{1F77173F-8C6C-7142-A0E1-848EA5E7CE79}"/>
    <hyperlink ref="AA37" r:id="rId11" display="http://www.ogol.com.br/xray.php?equipa_id=2248&amp;equipa_vs_equipa_id=2241" xr:uid="{8944A592-CC60-2F4B-A3A5-14A4B81D1F65}"/>
    <hyperlink ref="AA38" r:id="rId12" display="http://www.ogol.com.br/xray.php?equipa_id=2245&amp;equipa_vs_equipa_id=2227" xr:uid="{00DE863B-8642-7F40-BB81-C2616DE39458}"/>
    <hyperlink ref="AA39" r:id="rId13" display="http://www.ogol.com.br/xray.php?equipa_id=2256&amp;equipa_vs_equipa_id=2243" xr:uid="{0E9FC82E-0211-2845-BA22-1959276A02AC}"/>
    <hyperlink ref="AA40" r:id="rId14" display="http://www.ogol.com.br/xray.php?equipa_id=2240&amp;equipa_vs_equipa_id=2254" xr:uid="{7312747B-64C7-CE41-89F0-34C15F431F4A}"/>
    <hyperlink ref="AA41" r:id="rId15" display="http://www.ogol.com.br/xray.php?equipa_id=2249&amp;equipa_vs_equipa_id=2229" xr:uid="{F89D5548-FCEB-F043-B0DC-137858AD2C6B}"/>
    <hyperlink ref="AA42" r:id="rId16" display="http://www.ogol.com.br/xray.php?equipa_id=3195&amp;equipa_vs_equipa_id=2233" xr:uid="{26C950A5-C728-8842-A5AD-C9C4B9E98259}"/>
    <hyperlink ref="AA43" r:id="rId17" display="http://www.ogol.com.br/xray.php?equipa_id=2231&amp;equipa_vs_equipa_id=3183" xr:uid="{A99DA396-9B39-1745-8725-47FB6126F3F9}"/>
    <hyperlink ref="AA44" r:id="rId18" display="http://www.ogol.com.br/xray.php?equipa_id=2258&amp;equipa_vs_equipa_id=2230" xr:uid="{20008BE6-80B7-334E-B027-B3BCCEBACE6B}"/>
    <hyperlink ref="AA45" r:id="rId19" display="http://www.ogol.com.br/xray.php?equipa_id=2236&amp;equipa_vs_equipa_id=2234" xr:uid="{37ACA8AC-CDD8-C543-AACA-6F66FD86CDAC}"/>
    <hyperlink ref="AA73" r:id="rId20" display="http://www.ogol.com.br/xray.php?equipa_id=2256&amp;equipa_vs_equipa_id=2236" xr:uid="{BCD6A827-8CE6-EB45-A9F8-99780504AA47}"/>
    <hyperlink ref="AA74" r:id="rId21" display="http://www.ogol.com.br/xray.php?equipa_id=2257&amp;equipa_vs_equipa_id=2240" xr:uid="{CB36471B-7A91-9243-A037-69BB35F62D49}"/>
    <hyperlink ref="AA75" r:id="rId22" display="http://www.ogol.com.br/xray.php?equipa_id=2234&amp;equipa_vs_equipa_id=2258" xr:uid="{00396632-32EB-8E49-BDA8-15D529CB79BC}"/>
    <hyperlink ref="AA76" r:id="rId23" display="http://www.ogol.com.br/xray.php?equipa_id=2243&amp;equipa_vs_equipa_id=3195" xr:uid="{A8A97871-67A3-D041-A09D-4E3ADB001FC2}"/>
    <hyperlink ref="AA77" r:id="rId24" display="http://www.ogol.com.br/xray.php?equipa_id=2233&amp;equipa_vs_equipa_id=2245" xr:uid="{D0D22079-10FA-8841-9933-77A11A449C5F}"/>
    <hyperlink ref="AA78" r:id="rId25" display="http://www.ogol.com.br/xray.php?equipa_id=2241&amp;equipa_vs_equipa_id=3183" xr:uid="{0A23CB27-0822-7944-A597-4EEF13AA8F59}"/>
    <hyperlink ref="AA79" r:id="rId26" display="http://www.ogol.com.br/xray.php?equipa_id=2249&amp;equipa_vs_equipa_id=2248" xr:uid="{941174FA-FA36-ED44-8E52-877E5BD1EC9C}"/>
    <hyperlink ref="AA80" r:id="rId27" display="http://www.ogol.com.br/xray.php?equipa_id=2227&amp;equipa_vs_equipa_id=2254" xr:uid="{2FE7BD41-3FD1-1A47-A9C3-D5D67A4B4256}"/>
    <hyperlink ref="AA81" r:id="rId28" display="http://www.ogol.com.br/xray.php?equipa_id=2259&amp;equipa_vs_equipa_id=2230" xr:uid="{5CBA2319-3D7D-C141-A3CD-B7C8CC68ADCB}"/>
    <hyperlink ref="AA82" r:id="rId29" display="http://www.ogol.com.br/xray.php?equipa_id=2229&amp;equipa_vs_equipa_id=2231" xr:uid="{3476AD4F-7EC7-3142-A9FF-01BB0BCA8448}"/>
  </hyperlinks>
  <pageMargins left="0.511811024" right="0.511811024" top="0.78740157499999996" bottom="0.78740157499999996" header="0.31496062000000002" footer="0.31496062000000002"/>
  <pageSetup paperSize="9" orientation="portrait" r:id="rId30"/>
  <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98A54-7E27-E042-B878-5C6D9522E4A8}">
  <sheetPr codeName="Sheet5"/>
  <dimension ref="A1:L21"/>
  <sheetViews>
    <sheetView tabSelected="1" workbookViewId="0">
      <selection activeCell="O19" sqref="O19"/>
    </sheetView>
  </sheetViews>
  <sheetFormatPr baseColWidth="10" defaultColWidth="11" defaultRowHeight="16"/>
  <cols>
    <col min="1" max="1" width="15.83203125" bestFit="1" customWidth="1"/>
    <col min="2" max="2" width="12.83203125" customWidth="1"/>
    <col min="3" max="3" width="11.33203125" customWidth="1"/>
    <col min="4" max="4" width="12.83203125" customWidth="1"/>
    <col min="5" max="5" width="13.1640625" customWidth="1"/>
    <col min="6" max="6" width="6.33203125" bestFit="1" customWidth="1"/>
    <col min="7" max="7" width="19" bestFit="1" customWidth="1"/>
    <col min="8" max="8" width="18.6640625" bestFit="1" customWidth="1"/>
    <col min="9" max="9" width="23.1640625" bestFit="1" customWidth="1"/>
    <col min="10" max="10" width="22.83203125" bestFit="1" customWidth="1"/>
    <col min="11" max="11" width="18.83203125" bestFit="1" customWidth="1"/>
    <col min="12" max="12" width="18.5" bestFit="1" customWidth="1"/>
  </cols>
  <sheetData>
    <row r="1" spans="1:12">
      <c r="A1" t="s">
        <v>97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</row>
    <row r="2" spans="1:12">
      <c r="A2" t="str">
        <f>C2&amp;B2</f>
        <v>Palmeiras2018</v>
      </c>
      <c r="B2">
        <v>2018</v>
      </c>
      <c r="C2" t="s">
        <v>34</v>
      </c>
      <c r="D2">
        <v>1</v>
      </c>
      <c r="E2">
        <v>63</v>
      </c>
      <c r="F2">
        <v>31</v>
      </c>
      <c r="G2">
        <f>VLOOKUP(A2,'2018'!$H$10:$O$29,3)</f>
        <v>0</v>
      </c>
      <c r="H2">
        <f>VLOOKUP(A2,'2018'!$H$10:$O$29,4)</f>
        <v>2</v>
      </c>
      <c r="I2">
        <f>VLOOKUP(A2,'2018'!$H$10:$O$29,5)</f>
        <v>3</v>
      </c>
      <c r="J2">
        <f>VLOOKUP(A2,'2018'!$H$10:$O$29,6)</f>
        <v>1</v>
      </c>
      <c r="K2">
        <f>VLOOKUP(A2,'2018'!$H$10:$O$29,7)</f>
        <v>1</v>
      </c>
      <c r="L2">
        <f>VLOOKUP(A2,'2018'!$H$10:$O$29,8)</f>
        <v>0</v>
      </c>
    </row>
    <row r="3" spans="1:12">
      <c r="A3" t="str">
        <f t="shared" ref="A3:A21" si="0">C3&amp;B3</f>
        <v>Flamengo2018</v>
      </c>
      <c r="B3">
        <v>2018</v>
      </c>
      <c r="C3" t="s">
        <v>16</v>
      </c>
      <c r="D3">
        <v>2</v>
      </c>
      <c r="E3">
        <v>59</v>
      </c>
      <c r="F3">
        <v>31</v>
      </c>
      <c r="G3">
        <f>VLOOKUP(A3,'2018'!$H$10:$O$29,3)</f>
        <v>0</v>
      </c>
      <c r="H3">
        <f>VLOOKUP(A3,'2018'!$H$10:$O$29,4)</f>
        <v>2</v>
      </c>
      <c r="I3">
        <f>VLOOKUP(A3,'2018'!$H$10:$O$29,5)</f>
        <v>3</v>
      </c>
      <c r="J3">
        <f>VLOOKUP(A3,'2018'!$H$10:$O$29,6)</f>
        <v>1</v>
      </c>
      <c r="K3">
        <f>VLOOKUP(A3,'2018'!$H$10:$O$29,7)</f>
        <v>1</v>
      </c>
      <c r="L3">
        <f>VLOOKUP(A3,'2018'!$H$10:$O$29,8)</f>
        <v>0</v>
      </c>
    </row>
    <row r="4" spans="1:12">
      <c r="A4" t="str">
        <f t="shared" si="0"/>
        <v>Internacional2018</v>
      </c>
      <c r="B4">
        <v>2018</v>
      </c>
      <c r="C4" t="s">
        <v>30</v>
      </c>
      <c r="D4">
        <v>3</v>
      </c>
      <c r="E4">
        <v>58</v>
      </c>
      <c r="F4">
        <v>31</v>
      </c>
      <c r="G4">
        <f>VLOOKUP(A4,'2018'!$H$10:$O$29,3)</f>
        <v>0</v>
      </c>
      <c r="H4">
        <f>VLOOKUP(A4,'2018'!$H$10:$O$29,4)</f>
        <v>2</v>
      </c>
      <c r="I4">
        <f>VLOOKUP(A4,'2018'!$H$10:$O$29,5)</f>
        <v>3</v>
      </c>
      <c r="J4">
        <f>VLOOKUP(A4,'2018'!$H$10:$O$29,6)</f>
        <v>1</v>
      </c>
      <c r="K4">
        <f>VLOOKUP(A4,'2018'!$H$10:$O$29,7)</f>
        <v>1</v>
      </c>
      <c r="L4">
        <f>VLOOKUP(A4,'2018'!$H$10:$O$29,8)</f>
        <v>0</v>
      </c>
    </row>
    <row r="5" spans="1:12">
      <c r="A5" t="str">
        <f t="shared" si="0"/>
        <v>São Paulo2018</v>
      </c>
      <c r="B5">
        <v>2018</v>
      </c>
      <c r="C5" t="s">
        <v>20</v>
      </c>
      <c r="D5">
        <v>4</v>
      </c>
      <c r="E5">
        <v>56</v>
      </c>
      <c r="F5">
        <v>31</v>
      </c>
      <c r="G5">
        <f>VLOOKUP(A5,'2018'!$H$10:$O$29,3)</f>
        <v>1</v>
      </c>
      <c r="H5">
        <f>VLOOKUP(A5,'2018'!$H$10:$O$29,4)</f>
        <v>0</v>
      </c>
      <c r="I5">
        <f>VLOOKUP(A5,'2018'!$H$10:$O$29,5)</f>
        <v>2</v>
      </c>
      <c r="J5">
        <f>VLOOKUP(A5,'2018'!$H$10:$O$29,6)</f>
        <v>1</v>
      </c>
      <c r="K5">
        <f>VLOOKUP(A5,'2018'!$H$10:$O$29,7)</f>
        <v>1</v>
      </c>
      <c r="L5">
        <f>VLOOKUP(A5,'2018'!$H$10:$O$29,8)</f>
        <v>2</v>
      </c>
    </row>
    <row r="6" spans="1:12">
      <c r="A6" t="str">
        <f t="shared" si="0"/>
        <v>Gremio2018</v>
      </c>
      <c r="B6">
        <v>2018</v>
      </c>
      <c r="C6" t="s">
        <v>13</v>
      </c>
      <c r="D6">
        <v>5</v>
      </c>
      <c r="E6">
        <v>52</v>
      </c>
      <c r="F6">
        <v>31</v>
      </c>
      <c r="G6">
        <f>VLOOKUP(A6,'2018'!$H$10:$O$29,3)</f>
        <v>0</v>
      </c>
      <c r="H6">
        <f>VLOOKUP(A6,'2018'!$H$10:$O$29,4)</f>
        <v>2</v>
      </c>
      <c r="I6">
        <f>VLOOKUP(A6,'2018'!$H$10:$O$29,5)</f>
        <v>3</v>
      </c>
      <c r="J6">
        <f>VLOOKUP(A6,'2018'!$H$10:$O$29,6)</f>
        <v>1</v>
      </c>
      <c r="K6">
        <f>VLOOKUP(A6,'2018'!$H$10:$O$29,7)</f>
        <v>1</v>
      </c>
      <c r="L6">
        <f>VLOOKUP(A6,'2018'!$H$10:$O$29,8)</f>
        <v>0</v>
      </c>
    </row>
    <row r="7" spans="1:12">
      <c r="A7" t="str">
        <f t="shared" si="0"/>
        <v>Atletico-MG2018</v>
      </c>
      <c r="B7">
        <v>2018</v>
      </c>
      <c r="C7" t="s">
        <v>19</v>
      </c>
      <c r="D7">
        <v>6</v>
      </c>
      <c r="E7">
        <v>46</v>
      </c>
      <c r="F7">
        <v>31</v>
      </c>
      <c r="G7">
        <f>VLOOKUP(A7,'2018'!$H$10:$O$29,3)</f>
        <v>2</v>
      </c>
      <c r="H7">
        <f>VLOOKUP(A7,'2018'!$H$10:$O$29,4)</f>
        <v>1</v>
      </c>
      <c r="I7">
        <f>VLOOKUP(A7,'2018'!$H$10:$O$29,5)</f>
        <v>1</v>
      </c>
      <c r="J7">
        <f>VLOOKUP(A7,'2018'!$H$10:$O$29,6)</f>
        <v>1</v>
      </c>
      <c r="K7">
        <f>VLOOKUP(A7,'2018'!$H$10:$O$29,7)</f>
        <v>1</v>
      </c>
      <c r="L7">
        <f>VLOOKUP(A7,'2018'!$H$10:$O$29,8)</f>
        <v>1</v>
      </c>
    </row>
    <row r="8" spans="1:12">
      <c r="A8" t="str">
        <f t="shared" si="0"/>
        <v>Santos2018</v>
      </c>
      <c r="B8">
        <v>2018</v>
      </c>
      <c r="C8" t="s">
        <v>12</v>
      </c>
      <c r="D8">
        <v>7</v>
      </c>
      <c r="E8">
        <v>46</v>
      </c>
      <c r="F8">
        <v>31</v>
      </c>
      <c r="G8">
        <f>VLOOKUP(A8,'2018'!$H$10:$O$29,3)</f>
        <v>1</v>
      </c>
      <c r="H8">
        <f>VLOOKUP(A8,'2018'!$H$10:$O$29,4)</f>
        <v>0</v>
      </c>
      <c r="I8">
        <f>VLOOKUP(A8,'2018'!$H$10:$O$29,5)</f>
        <v>2</v>
      </c>
      <c r="J8">
        <f>VLOOKUP(A8,'2018'!$H$10:$O$29,6)</f>
        <v>1</v>
      </c>
      <c r="K8">
        <f>VLOOKUP(A8,'2018'!$H$10:$O$29,7)</f>
        <v>1</v>
      </c>
      <c r="L8">
        <f>VLOOKUP(A8,'2018'!$H$10:$O$29,8)</f>
        <v>2</v>
      </c>
    </row>
    <row r="9" spans="1:12">
      <c r="A9" t="str">
        <f t="shared" si="0"/>
        <v>Atletico-PR2018</v>
      </c>
      <c r="B9">
        <v>2018</v>
      </c>
      <c r="C9" t="s">
        <v>18</v>
      </c>
      <c r="D9">
        <v>8</v>
      </c>
      <c r="E9">
        <v>43</v>
      </c>
      <c r="F9">
        <v>31</v>
      </c>
      <c r="G9">
        <f>VLOOKUP(A9,'2018'!$H$10:$O$29,3)</f>
        <v>2</v>
      </c>
      <c r="H9">
        <f>VLOOKUP(A9,'2018'!$H$10:$O$29,4)</f>
        <v>1</v>
      </c>
      <c r="I9">
        <f>VLOOKUP(A9,'2018'!$H$10:$O$29,5)</f>
        <v>1</v>
      </c>
      <c r="J9">
        <f>VLOOKUP(A9,'2018'!$H$10:$O$29,6)</f>
        <v>1</v>
      </c>
      <c r="K9">
        <f>VLOOKUP(A9,'2018'!$H$10:$O$29,7)</f>
        <v>1</v>
      </c>
      <c r="L9">
        <f>VLOOKUP(A9,'2018'!$H$10:$O$29,8)</f>
        <v>1</v>
      </c>
    </row>
    <row r="10" spans="1:12">
      <c r="A10" t="str">
        <f t="shared" si="0"/>
        <v>Cruzeiro2018</v>
      </c>
      <c r="B10">
        <v>2018</v>
      </c>
      <c r="C10" t="s">
        <v>14</v>
      </c>
      <c r="D10">
        <v>9</v>
      </c>
      <c r="E10">
        <v>43</v>
      </c>
      <c r="F10">
        <v>31</v>
      </c>
      <c r="G10">
        <f>VLOOKUP(A10,'2018'!$H$10:$O$29,3)</f>
        <v>0</v>
      </c>
      <c r="H10">
        <f>VLOOKUP(A10,'2018'!$H$10:$O$29,4)</f>
        <v>2</v>
      </c>
      <c r="I10">
        <f>VLOOKUP(A10,'2018'!$H$10:$O$29,5)</f>
        <v>3</v>
      </c>
      <c r="J10">
        <f>VLOOKUP(A10,'2018'!$H$10:$O$29,6)</f>
        <v>1</v>
      </c>
      <c r="K10">
        <f>VLOOKUP(A10,'2018'!$H$10:$O$29,7)</f>
        <v>1</v>
      </c>
      <c r="L10">
        <f>VLOOKUP(A10,'2018'!$H$10:$O$29,8)</f>
        <v>0</v>
      </c>
    </row>
    <row r="11" spans="1:12">
      <c r="A11" t="str">
        <f t="shared" si="0"/>
        <v>Fluminense2018</v>
      </c>
      <c r="B11">
        <v>2018</v>
      </c>
      <c r="C11" t="s">
        <v>23</v>
      </c>
      <c r="D11">
        <v>10</v>
      </c>
      <c r="E11">
        <v>40</v>
      </c>
      <c r="F11">
        <v>31</v>
      </c>
      <c r="G11">
        <f>VLOOKUP(A11,'2018'!$H$10:$O$29,3)</f>
        <v>0</v>
      </c>
      <c r="H11">
        <f>VLOOKUP(A11,'2018'!$H$10:$O$29,4)</f>
        <v>2</v>
      </c>
      <c r="I11">
        <f>VLOOKUP(A11,'2018'!$H$10:$O$29,5)</f>
        <v>3</v>
      </c>
      <c r="J11">
        <f>VLOOKUP(A11,'2018'!$H$10:$O$29,6)</f>
        <v>1</v>
      </c>
      <c r="K11">
        <f>VLOOKUP(A11,'2018'!$H$10:$O$29,7)</f>
        <v>1</v>
      </c>
      <c r="L11">
        <f>VLOOKUP(A11,'2018'!$H$10:$O$29,8)</f>
        <v>0</v>
      </c>
    </row>
    <row r="12" spans="1:12">
      <c r="A12" t="str">
        <f t="shared" si="0"/>
        <v>Corinthians2018</v>
      </c>
      <c r="B12">
        <v>2018</v>
      </c>
      <c r="C12" t="s">
        <v>11</v>
      </c>
      <c r="D12">
        <v>11</v>
      </c>
      <c r="E12">
        <v>39</v>
      </c>
      <c r="F12">
        <v>31</v>
      </c>
      <c r="G12">
        <f>VLOOKUP(A12,'2018'!$H$10:$O$29,3)</f>
        <v>0</v>
      </c>
      <c r="H12">
        <f>VLOOKUP(A12,'2018'!$H$10:$O$29,4)</f>
        <v>2</v>
      </c>
      <c r="I12">
        <f>VLOOKUP(A12,'2018'!$H$10:$O$29,5)</f>
        <v>3</v>
      </c>
      <c r="J12">
        <f>VLOOKUP(A12,'2018'!$H$10:$O$29,6)</f>
        <v>1</v>
      </c>
      <c r="K12">
        <f>VLOOKUP(A12,'2018'!$H$10:$O$29,7)</f>
        <v>1</v>
      </c>
      <c r="L12">
        <f>VLOOKUP(A12,'2018'!$H$10:$O$29,8)</f>
        <v>0</v>
      </c>
    </row>
    <row r="13" spans="1:12">
      <c r="A13" t="str">
        <f t="shared" si="0"/>
        <v>Bahia2018</v>
      </c>
      <c r="B13">
        <v>2018</v>
      </c>
      <c r="C13" t="s">
        <v>22</v>
      </c>
      <c r="D13">
        <v>12</v>
      </c>
      <c r="E13">
        <v>37</v>
      </c>
      <c r="F13">
        <v>31</v>
      </c>
      <c r="G13">
        <f>VLOOKUP(A13,'2018'!$H$10:$O$29,3)</f>
        <v>2</v>
      </c>
      <c r="H13">
        <f>VLOOKUP(A13,'2018'!$H$10:$O$29,4)</f>
        <v>1</v>
      </c>
      <c r="I13">
        <f>VLOOKUP(A13,'2018'!$H$10:$O$29,5)</f>
        <v>1</v>
      </c>
      <c r="J13">
        <f>VLOOKUP(A13,'2018'!$H$10:$O$29,6)</f>
        <v>1</v>
      </c>
      <c r="K13">
        <f>VLOOKUP(A13,'2018'!$H$10:$O$29,7)</f>
        <v>1</v>
      </c>
      <c r="L13">
        <f>VLOOKUP(A13,'2018'!$H$10:$O$29,8)</f>
        <v>1</v>
      </c>
    </row>
    <row r="14" spans="1:12">
      <c r="A14" t="str">
        <f t="shared" si="0"/>
        <v>Ceara2018</v>
      </c>
      <c r="B14">
        <v>2018</v>
      </c>
      <c r="C14" t="s">
        <v>41</v>
      </c>
      <c r="D14">
        <v>13</v>
      </c>
      <c r="E14">
        <v>37</v>
      </c>
      <c r="F14">
        <v>31</v>
      </c>
      <c r="G14">
        <f>VLOOKUP(A14,'2018'!$H$10:$O$29,3)</f>
        <v>0</v>
      </c>
      <c r="H14">
        <f>VLOOKUP(A14,'2018'!$H$10:$O$29,4)</f>
        <v>2</v>
      </c>
      <c r="I14">
        <f>VLOOKUP(A14,'2018'!$H$10:$O$29,5)</f>
        <v>3</v>
      </c>
      <c r="J14">
        <f>VLOOKUP(A14,'2018'!$H$10:$O$29,6)</f>
        <v>1</v>
      </c>
      <c r="K14">
        <f>VLOOKUP(A14,'2018'!$H$10:$O$29,7)</f>
        <v>1</v>
      </c>
      <c r="L14">
        <f>VLOOKUP(A14,'2018'!$H$10:$O$29,8)</f>
        <v>0</v>
      </c>
    </row>
    <row r="15" spans="1:12">
      <c r="A15" t="str">
        <f t="shared" si="0"/>
        <v>Vasco2018</v>
      </c>
      <c r="B15">
        <v>2018</v>
      </c>
      <c r="C15" t="s">
        <v>17</v>
      </c>
      <c r="D15">
        <v>14</v>
      </c>
      <c r="E15">
        <v>35</v>
      </c>
      <c r="F15">
        <v>31</v>
      </c>
      <c r="G15">
        <f>VLOOKUP(A15,'2018'!$H$10:$O$29,3)</f>
        <v>1</v>
      </c>
      <c r="H15">
        <f>VLOOKUP(A15,'2018'!$H$10:$O$29,4)</f>
        <v>0</v>
      </c>
      <c r="I15">
        <f>VLOOKUP(A15,'2018'!$H$10:$O$29,5)</f>
        <v>1</v>
      </c>
      <c r="J15">
        <f>VLOOKUP(A15,'2018'!$H$10:$O$29,6)</f>
        <v>3</v>
      </c>
      <c r="K15">
        <f>VLOOKUP(A15,'2018'!$H$10:$O$29,7)</f>
        <v>1</v>
      </c>
      <c r="L15">
        <f>VLOOKUP(A15,'2018'!$H$10:$O$29,8)</f>
        <v>1</v>
      </c>
    </row>
    <row r="16" spans="1:12">
      <c r="A16" t="str">
        <f t="shared" si="0"/>
        <v>Botafogo2018</v>
      </c>
      <c r="B16">
        <v>2018</v>
      </c>
      <c r="C16" t="s">
        <v>15</v>
      </c>
      <c r="D16">
        <v>15</v>
      </c>
      <c r="E16">
        <v>35</v>
      </c>
      <c r="F16">
        <v>31</v>
      </c>
      <c r="G16">
        <f>VLOOKUP(A16,'2018'!$H$10:$O$29,3)</f>
        <v>2</v>
      </c>
      <c r="H16">
        <f>VLOOKUP(A16,'2018'!$H$10:$O$29,4)</f>
        <v>1</v>
      </c>
      <c r="I16">
        <f>VLOOKUP(A16,'2018'!$H$10:$O$29,5)</f>
        <v>1</v>
      </c>
      <c r="J16">
        <f>VLOOKUP(A16,'2018'!$H$10:$O$29,6)</f>
        <v>1</v>
      </c>
      <c r="K16">
        <f>VLOOKUP(A16,'2018'!$H$10:$O$29,7)</f>
        <v>1</v>
      </c>
      <c r="L16">
        <f>VLOOKUP(A16,'2018'!$H$10:$O$29,8)</f>
        <v>1</v>
      </c>
    </row>
    <row r="17" spans="1:12">
      <c r="A17" t="str">
        <f>C17&amp;B17</f>
        <v>America-MG2018</v>
      </c>
      <c r="B17">
        <v>2018</v>
      </c>
      <c r="C17" t="s">
        <v>36</v>
      </c>
      <c r="D17">
        <v>16</v>
      </c>
      <c r="E17">
        <v>34</v>
      </c>
      <c r="F17">
        <v>31</v>
      </c>
      <c r="G17">
        <v>0</v>
      </c>
      <c r="H17">
        <v>2</v>
      </c>
      <c r="I17">
        <v>3</v>
      </c>
      <c r="J17">
        <v>1</v>
      </c>
      <c r="K17">
        <v>1</v>
      </c>
      <c r="L17">
        <v>0</v>
      </c>
    </row>
    <row r="18" spans="1:12">
      <c r="A18" t="str">
        <f t="shared" si="0"/>
        <v>Chapecoense2018</v>
      </c>
      <c r="B18">
        <v>2018</v>
      </c>
      <c r="C18" t="s">
        <v>21</v>
      </c>
      <c r="D18">
        <v>17</v>
      </c>
      <c r="E18">
        <v>34</v>
      </c>
      <c r="F18">
        <v>31</v>
      </c>
      <c r="G18">
        <f>VLOOKUP(A18,'2018'!$H$10:$O$29,3)</f>
        <v>0</v>
      </c>
      <c r="H18">
        <f>VLOOKUP(A18,'2018'!$H$10:$O$29,4)</f>
        <v>2</v>
      </c>
      <c r="I18">
        <f>VLOOKUP(A18,'2018'!$H$10:$O$29,5)</f>
        <v>3</v>
      </c>
      <c r="J18">
        <f>VLOOKUP(A18,'2018'!$H$10:$O$29,6)</f>
        <v>1</v>
      </c>
      <c r="K18">
        <f>VLOOKUP(A18,'2018'!$H$10:$O$29,7)</f>
        <v>1</v>
      </c>
      <c r="L18">
        <f>VLOOKUP(A18,'2018'!$H$10:$O$29,8)</f>
        <v>0</v>
      </c>
    </row>
    <row r="19" spans="1:12">
      <c r="A19" t="str">
        <f t="shared" si="0"/>
        <v>Sport2018</v>
      </c>
      <c r="B19">
        <v>2018</v>
      </c>
      <c r="C19" t="s">
        <v>24</v>
      </c>
      <c r="D19">
        <v>18</v>
      </c>
      <c r="E19">
        <v>33</v>
      </c>
      <c r="F19">
        <v>31</v>
      </c>
      <c r="G19">
        <f>VLOOKUP(A19,'2018'!$H$10:$O$29,3)</f>
        <v>1</v>
      </c>
      <c r="H19">
        <f>VLOOKUP(A19,'2018'!$H$10:$O$29,4)</f>
        <v>1</v>
      </c>
      <c r="I19">
        <f>VLOOKUP(A19,'2018'!$H$10:$O$29,5)</f>
        <v>2</v>
      </c>
      <c r="J19">
        <f>VLOOKUP(A19,'2018'!$H$10:$O$29,6)</f>
        <v>1</v>
      </c>
      <c r="K19">
        <f>VLOOKUP(A19,'2018'!$H$10:$O$29,7)</f>
        <v>1</v>
      </c>
      <c r="L19">
        <f>VLOOKUP(A19,'2018'!$H$10:$O$29,8)</f>
        <v>1</v>
      </c>
    </row>
    <row r="20" spans="1:12">
      <c r="A20" t="str">
        <f t="shared" si="0"/>
        <v>Vitoria2018</v>
      </c>
      <c r="B20">
        <v>2018</v>
      </c>
      <c r="C20" t="s">
        <v>28</v>
      </c>
      <c r="D20">
        <v>19</v>
      </c>
      <c r="E20">
        <v>33</v>
      </c>
      <c r="F20">
        <v>31</v>
      </c>
      <c r="G20">
        <f>VLOOKUP(A20,'2018'!$H$10:$O$29,3)</f>
        <v>1</v>
      </c>
      <c r="H20">
        <f>VLOOKUP(A20,'2018'!$H$10:$O$29,4)</f>
        <v>0</v>
      </c>
      <c r="I20">
        <f>VLOOKUP(A20,'2018'!$H$10:$O$29,5)</f>
        <v>1</v>
      </c>
      <c r="J20">
        <f>VLOOKUP(A20,'2018'!$H$10:$O$29,6)</f>
        <v>3</v>
      </c>
      <c r="K20">
        <f>VLOOKUP(A20,'2018'!$H$10:$O$29,7)</f>
        <v>1</v>
      </c>
      <c r="L20">
        <f>VLOOKUP(A20,'2018'!$H$10:$O$29,8)</f>
        <v>1</v>
      </c>
    </row>
    <row r="21" spans="1:12">
      <c r="A21" t="str">
        <f t="shared" si="0"/>
        <v>Parana2018</v>
      </c>
      <c r="B21">
        <v>2018</v>
      </c>
      <c r="C21" t="s">
        <v>299</v>
      </c>
      <c r="D21">
        <v>20</v>
      </c>
      <c r="E21">
        <v>17</v>
      </c>
      <c r="F21">
        <v>31</v>
      </c>
      <c r="G21">
        <f>VLOOKUP(A21,'2018'!$H$10:$O$29,3)</f>
        <v>3</v>
      </c>
      <c r="H21">
        <f>VLOOKUP(A21,'2018'!$H$10:$O$29,4)</f>
        <v>0</v>
      </c>
      <c r="I21">
        <f>VLOOKUP(A21,'2018'!$H$10:$O$29,5)</f>
        <v>0</v>
      </c>
      <c r="J21">
        <f>VLOOKUP(A21,'2018'!$H$10:$O$29,6)</f>
        <v>1</v>
      </c>
      <c r="K21">
        <f>VLOOKUP(A21,'2018'!$H$10:$O$29,7)</f>
        <v>1</v>
      </c>
      <c r="L21">
        <f>VLOOKUP(A21,'2018'!$H$10:$O$29,8)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C8EF-DE82-D74D-BB95-C16BA035DE69}">
  <dimension ref="A1:J201"/>
  <sheetViews>
    <sheetView workbookViewId="0">
      <selection activeCell="O180" sqref="O180"/>
    </sheetView>
  </sheetViews>
  <sheetFormatPr baseColWidth="10" defaultRowHeight="16"/>
  <cols>
    <col min="1" max="1" width="15.83203125" bestFit="1" customWidth="1"/>
  </cols>
  <sheetData>
    <row r="1" spans="1:10">
      <c r="A1" t="s">
        <v>97</v>
      </c>
      <c r="B1" t="s">
        <v>96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</row>
    <row r="2" spans="1:10">
      <c r="A2" t="s">
        <v>118</v>
      </c>
      <c r="B2" t="s">
        <v>29</v>
      </c>
      <c r="C2">
        <v>0</v>
      </c>
      <c r="D2">
        <v>2</v>
      </c>
      <c r="E2">
        <v>3</v>
      </c>
      <c r="F2">
        <v>1</v>
      </c>
      <c r="G2">
        <v>1</v>
      </c>
      <c r="H2">
        <v>0</v>
      </c>
      <c r="I2">
        <v>7</v>
      </c>
      <c r="J2" t="s">
        <v>119</v>
      </c>
    </row>
    <row r="3" spans="1:10">
      <c r="A3" t="s">
        <v>120</v>
      </c>
      <c r="B3" t="s">
        <v>22</v>
      </c>
      <c r="C3">
        <v>1</v>
      </c>
      <c r="D3">
        <v>0</v>
      </c>
      <c r="E3">
        <v>2</v>
      </c>
      <c r="F3">
        <v>1</v>
      </c>
      <c r="G3">
        <v>1</v>
      </c>
      <c r="H3">
        <v>2</v>
      </c>
      <c r="I3">
        <v>7</v>
      </c>
      <c r="J3" t="s">
        <v>119</v>
      </c>
    </row>
    <row r="4" spans="1:10">
      <c r="A4" t="s">
        <v>121</v>
      </c>
      <c r="B4" t="s">
        <v>15</v>
      </c>
      <c r="C4">
        <v>1</v>
      </c>
      <c r="D4">
        <v>1</v>
      </c>
      <c r="E4">
        <v>2</v>
      </c>
      <c r="F4">
        <v>1</v>
      </c>
      <c r="G4">
        <v>1</v>
      </c>
      <c r="H4">
        <v>1</v>
      </c>
      <c r="I4">
        <v>7</v>
      </c>
      <c r="J4" t="s">
        <v>119</v>
      </c>
    </row>
    <row r="5" spans="1:10">
      <c r="A5" t="s">
        <v>122</v>
      </c>
      <c r="B5" t="s">
        <v>21</v>
      </c>
      <c r="C5">
        <v>1</v>
      </c>
      <c r="D5">
        <v>0</v>
      </c>
      <c r="E5">
        <v>0</v>
      </c>
      <c r="F5">
        <v>2</v>
      </c>
      <c r="G5">
        <v>3</v>
      </c>
      <c r="H5">
        <v>1</v>
      </c>
      <c r="I5">
        <v>7</v>
      </c>
      <c r="J5" t="s">
        <v>119</v>
      </c>
    </row>
    <row r="6" spans="1:10">
      <c r="A6" t="s">
        <v>123</v>
      </c>
      <c r="B6" t="s">
        <v>11</v>
      </c>
      <c r="C6">
        <v>1</v>
      </c>
      <c r="D6">
        <v>0</v>
      </c>
      <c r="E6">
        <v>2</v>
      </c>
      <c r="F6">
        <v>2</v>
      </c>
      <c r="G6">
        <v>1</v>
      </c>
      <c r="H6">
        <v>1</v>
      </c>
      <c r="I6">
        <v>7</v>
      </c>
      <c r="J6" t="s">
        <v>119</v>
      </c>
    </row>
    <row r="7" spans="1:10">
      <c r="A7" t="s">
        <v>124</v>
      </c>
      <c r="B7" t="s">
        <v>25</v>
      </c>
      <c r="C7">
        <v>0</v>
      </c>
      <c r="D7">
        <v>0</v>
      </c>
      <c r="E7">
        <v>2</v>
      </c>
      <c r="F7">
        <v>3</v>
      </c>
      <c r="G7">
        <v>2</v>
      </c>
      <c r="H7">
        <v>0</v>
      </c>
      <c r="I7">
        <v>7</v>
      </c>
      <c r="J7" t="s">
        <v>119</v>
      </c>
    </row>
    <row r="8" spans="1:10">
      <c r="A8" t="s">
        <v>125</v>
      </c>
      <c r="B8" t="s">
        <v>14</v>
      </c>
      <c r="C8">
        <v>0</v>
      </c>
      <c r="D8">
        <v>1</v>
      </c>
      <c r="E8">
        <v>3</v>
      </c>
      <c r="F8">
        <v>1</v>
      </c>
      <c r="G8">
        <v>1</v>
      </c>
      <c r="H8">
        <v>1</v>
      </c>
      <c r="I8">
        <v>7</v>
      </c>
      <c r="J8" t="s">
        <v>119</v>
      </c>
    </row>
    <row r="9" spans="1:10">
      <c r="A9" t="s">
        <v>126</v>
      </c>
      <c r="B9" t="s">
        <v>13</v>
      </c>
      <c r="C9">
        <v>0</v>
      </c>
      <c r="D9">
        <v>1</v>
      </c>
      <c r="E9">
        <v>2</v>
      </c>
      <c r="F9">
        <v>1</v>
      </c>
      <c r="G9">
        <v>2</v>
      </c>
      <c r="H9">
        <v>1</v>
      </c>
      <c r="I9">
        <v>7</v>
      </c>
      <c r="J9" t="s">
        <v>119</v>
      </c>
    </row>
    <row r="10" spans="1:10">
      <c r="A10" t="s">
        <v>127</v>
      </c>
      <c r="B10" t="s">
        <v>12</v>
      </c>
      <c r="C10">
        <v>1</v>
      </c>
      <c r="D10">
        <v>0</v>
      </c>
      <c r="E10">
        <v>2</v>
      </c>
      <c r="F10">
        <v>3</v>
      </c>
      <c r="G10">
        <v>1</v>
      </c>
      <c r="H10">
        <v>0</v>
      </c>
      <c r="I10">
        <v>7</v>
      </c>
      <c r="J10" t="s">
        <v>119</v>
      </c>
    </row>
    <row r="11" spans="1:10">
      <c r="A11" t="s">
        <v>128</v>
      </c>
      <c r="B11" t="s">
        <v>17</v>
      </c>
      <c r="C11">
        <v>0</v>
      </c>
      <c r="D11">
        <v>2</v>
      </c>
      <c r="E11">
        <v>2</v>
      </c>
      <c r="F11">
        <v>1</v>
      </c>
      <c r="G11">
        <v>2</v>
      </c>
      <c r="H11">
        <v>0</v>
      </c>
      <c r="I11">
        <v>7</v>
      </c>
      <c r="J11" t="s">
        <v>119</v>
      </c>
    </row>
    <row r="12" spans="1:10">
      <c r="A12" t="s">
        <v>129</v>
      </c>
      <c r="B12" t="s">
        <v>20</v>
      </c>
      <c r="C12">
        <v>1</v>
      </c>
      <c r="D12">
        <v>1</v>
      </c>
      <c r="E12">
        <v>2</v>
      </c>
      <c r="F12">
        <v>1</v>
      </c>
      <c r="G12">
        <v>0</v>
      </c>
      <c r="H12">
        <v>2</v>
      </c>
      <c r="I12">
        <v>7</v>
      </c>
      <c r="J12" t="s">
        <v>119</v>
      </c>
    </row>
    <row r="13" spans="1:10">
      <c r="A13" t="s">
        <v>130</v>
      </c>
      <c r="B13" t="s">
        <v>26</v>
      </c>
      <c r="C13">
        <v>1</v>
      </c>
      <c r="D13">
        <v>0</v>
      </c>
      <c r="E13">
        <v>1</v>
      </c>
      <c r="F13">
        <v>3</v>
      </c>
      <c r="G13">
        <v>1</v>
      </c>
      <c r="H13">
        <v>1</v>
      </c>
      <c r="I13">
        <v>7</v>
      </c>
      <c r="J13" t="s">
        <v>119</v>
      </c>
    </row>
    <row r="14" spans="1:10">
      <c r="A14" t="s">
        <v>131</v>
      </c>
      <c r="B14" t="s">
        <v>23</v>
      </c>
      <c r="C14">
        <v>0</v>
      </c>
      <c r="D14">
        <v>3</v>
      </c>
      <c r="E14">
        <v>0</v>
      </c>
      <c r="F14">
        <v>0</v>
      </c>
      <c r="G14">
        <v>3</v>
      </c>
      <c r="H14">
        <v>1</v>
      </c>
      <c r="I14">
        <v>7</v>
      </c>
      <c r="J14" t="s">
        <v>119</v>
      </c>
    </row>
    <row r="15" spans="1:10">
      <c r="A15" t="s">
        <v>132</v>
      </c>
      <c r="B15" t="s">
        <v>24</v>
      </c>
      <c r="C15">
        <v>2</v>
      </c>
      <c r="D15">
        <v>1</v>
      </c>
      <c r="E15">
        <v>1</v>
      </c>
      <c r="F15">
        <v>2</v>
      </c>
      <c r="G15">
        <v>0</v>
      </c>
      <c r="H15">
        <v>1</v>
      </c>
      <c r="I15">
        <v>7</v>
      </c>
      <c r="J15" t="s">
        <v>119</v>
      </c>
    </row>
    <row r="16" spans="1:10">
      <c r="A16" t="s">
        <v>133</v>
      </c>
      <c r="B16" t="s">
        <v>34</v>
      </c>
      <c r="C16">
        <v>1</v>
      </c>
      <c r="D16">
        <v>1</v>
      </c>
      <c r="E16">
        <v>1</v>
      </c>
      <c r="F16">
        <v>1</v>
      </c>
      <c r="G16">
        <v>1</v>
      </c>
      <c r="H16">
        <v>2</v>
      </c>
      <c r="I16">
        <v>7</v>
      </c>
      <c r="J16" t="s">
        <v>119</v>
      </c>
    </row>
    <row r="17" spans="1:10">
      <c r="A17" t="s">
        <v>134</v>
      </c>
      <c r="B17" t="s">
        <v>27</v>
      </c>
      <c r="C17">
        <v>1</v>
      </c>
      <c r="D17">
        <v>3</v>
      </c>
      <c r="E17">
        <v>2</v>
      </c>
      <c r="F17">
        <v>0</v>
      </c>
      <c r="G17">
        <v>0</v>
      </c>
      <c r="H17">
        <v>1</v>
      </c>
      <c r="I17">
        <v>7</v>
      </c>
      <c r="J17" t="s">
        <v>119</v>
      </c>
    </row>
    <row r="18" spans="1:10">
      <c r="A18" t="s">
        <v>135</v>
      </c>
      <c r="B18" t="s">
        <v>18</v>
      </c>
      <c r="C18">
        <v>2</v>
      </c>
      <c r="D18">
        <v>2</v>
      </c>
      <c r="E18">
        <v>1</v>
      </c>
      <c r="F18">
        <v>0</v>
      </c>
      <c r="G18">
        <v>0</v>
      </c>
      <c r="H18">
        <v>2</v>
      </c>
      <c r="I18">
        <v>7</v>
      </c>
      <c r="J18" t="s">
        <v>119</v>
      </c>
    </row>
    <row r="19" spans="1:10">
      <c r="A19" t="s">
        <v>136</v>
      </c>
      <c r="B19" t="s">
        <v>16</v>
      </c>
      <c r="C19">
        <v>3</v>
      </c>
      <c r="D19">
        <v>2</v>
      </c>
      <c r="E19">
        <v>0</v>
      </c>
      <c r="F19">
        <v>0</v>
      </c>
      <c r="G19">
        <v>0</v>
      </c>
      <c r="H19">
        <v>2</v>
      </c>
      <c r="I19">
        <v>7</v>
      </c>
      <c r="J19" t="s">
        <v>119</v>
      </c>
    </row>
    <row r="20" spans="1:10">
      <c r="A20" t="s">
        <v>137</v>
      </c>
      <c r="B20" t="s">
        <v>19</v>
      </c>
      <c r="C20">
        <v>1</v>
      </c>
      <c r="D20">
        <v>2</v>
      </c>
      <c r="E20">
        <v>0</v>
      </c>
      <c r="F20">
        <v>2</v>
      </c>
      <c r="G20">
        <v>2</v>
      </c>
      <c r="H20">
        <v>0</v>
      </c>
      <c r="I20">
        <v>7</v>
      </c>
      <c r="J20" t="s">
        <v>119</v>
      </c>
    </row>
    <row r="21" spans="1:10">
      <c r="A21" t="s">
        <v>138</v>
      </c>
      <c r="B21" t="s">
        <v>28</v>
      </c>
      <c r="C21">
        <v>2</v>
      </c>
      <c r="D21">
        <v>1</v>
      </c>
      <c r="E21">
        <v>1</v>
      </c>
      <c r="F21">
        <v>2</v>
      </c>
      <c r="G21">
        <v>0</v>
      </c>
      <c r="H21">
        <v>1</v>
      </c>
      <c r="I21">
        <v>7</v>
      </c>
      <c r="J21" t="s">
        <v>119</v>
      </c>
    </row>
    <row r="22" spans="1:10">
      <c r="A22" t="s">
        <v>139</v>
      </c>
      <c r="B22" t="s">
        <v>25</v>
      </c>
      <c r="C22">
        <v>1</v>
      </c>
      <c r="D22">
        <v>2</v>
      </c>
      <c r="E22">
        <v>1</v>
      </c>
      <c r="F22">
        <v>1</v>
      </c>
      <c r="G22">
        <v>2</v>
      </c>
      <c r="H22">
        <v>0</v>
      </c>
      <c r="I22">
        <v>7</v>
      </c>
      <c r="J22" t="s">
        <v>119</v>
      </c>
    </row>
    <row r="23" spans="1:10">
      <c r="A23" t="s">
        <v>140</v>
      </c>
      <c r="B23" t="s">
        <v>21</v>
      </c>
      <c r="C23">
        <v>2</v>
      </c>
      <c r="D23">
        <v>2</v>
      </c>
      <c r="E23">
        <v>1</v>
      </c>
      <c r="F23">
        <v>1</v>
      </c>
      <c r="G23">
        <v>1</v>
      </c>
      <c r="H23">
        <v>0</v>
      </c>
      <c r="I23">
        <v>7</v>
      </c>
      <c r="J23" t="s">
        <v>119</v>
      </c>
    </row>
    <row r="24" spans="1:10">
      <c r="A24" t="s">
        <v>141</v>
      </c>
      <c r="B24" t="s">
        <v>36</v>
      </c>
      <c r="C24">
        <v>2</v>
      </c>
      <c r="D24">
        <v>1</v>
      </c>
      <c r="E24">
        <v>2</v>
      </c>
      <c r="F24">
        <v>1</v>
      </c>
      <c r="G24">
        <v>0</v>
      </c>
      <c r="H24">
        <v>1</v>
      </c>
      <c r="I24">
        <v>7</v>
      </c>
      <c r="J24" t="s">
        <v>119</v>
      </c>
    </row>
    <row r="25" spans="1:10">
      <c r="A25" t="s">
        <v>142</v>
      </c>
      <c r="B25" t="s">
        <v>35</v>
      </c>
      <c r="C25">
        <v>2</v>
      </c>
      <c r="D25">
        <v>0</v>
      </c>
      <c r="E25">
        <v>1</v>
      </c>
      <c r="F25">
        <v>1</v>
      </c>
      <c r="G25">
        <v>1</v>
      </c>
      <c r="H25">
        <v>2</v>
      </c>
      <c r="I25">
        <v>7</v>
      </c>
      <c r="J25" t="s">
        <v>119</v>
      </c>
    </row>
    <row r="26" spans="1:10">
      <c r="A26" t="s">
        <v>143</v>
      </c>
      <c r="B26" t="s">
        <v>13</v>
      </c>
      <c r="C26">
        <v>1</v>
      </c>
      <c r="D26">
        <v>0</v>
      </c>
      <c r="E26">
        <v>1</v>
      </c>
      <c r="F26">
        <v>1</v>
      </c>
      <c r="G26">
        <v>2</v>
      </c>
      <c r="H26">
        <v>2</v>
      </c>
      <c r="I26">
        <v>7</v>
      </c>
      <c r="J26" t="s">
        <v>119</v>
      </c>
    </row>
    <row r="27" spans="1:10">
      <c r="A27" t="s">
        <v>144</v>
      </c>
      <c r="B27" t="s">
        <v>19</v>
      </c>
      <c r="C27">
        <v>2</v>
      </c>
      <c r="D27">
        <v>0</v>
      </c>
      <c r="E27">
        <v>1</v>
      </c>
      <c r="F27">
        <v>1</v>
      </c>
      <c r="G27">
        <v>1</v>
      </c>
      <c r="H27">
        <v>2</v>
      </c>
      <c r="I27">
        <v>7</v>
      </c>
      <c r="J27" t="s">
        <v>119</v>
      </c>
    </row>
    <row r="28" spans="1:10">
      <c r="A28" t="s">
        <v>145</v>
      </c>
      <c r="B28" t="s">
        <v>34</v>
      </c>
      <c r="C28">
        <v>1</v>
      </c>
      <c r="D28">
        <v>2</v>
      </c>
      <c r="E28">
        <v>2</v>
      </c>
      <c r="F28">
        <v>0</v>
      </c>
      <c r="G28">
        <v>1</v>
      </c>
      <c r="H28">
        <v>1</v>
      </c>
      <c r="I28">
        <v>7</v>
      </c>
      <c r="J28" t="s">
        <v>119</v>
      </c>
    </row>
    <row r="29" spans="1:10">
      <c r="A29" t="s">
        <v>146</v>
      </c>
      <c r="B29" t="s">
        <v>20</v>
      </c>
      <c r="C29">
        <v>0</v>
      </c>
      <c r="D29">
        <v>1</v>
      </c>
      <c r="E29">
        <v>3</v>
      </c>
      <c r="F29">
        <v>1</v>
      </c>
      <c r="G29">
        <v>1</v>
      </c>
      <c r="H29">
        <v>1</v>
      </c>
      <c r="I29">
        <v>7</v>
      </c>
      <c r="J29" t="s">
        <v>119</v>
      </c>
    </row>
    <row r="30" spans="1:10">
      <c r="A30" t="s">
        <v>147</v>
      </c>
      <c r="B30" t="s">
        <v>16</v>
      </c>
      <c r="C30">
        <v>2</v>
      </c>
      <c r="D30">
        <v>2</v>
      </c>
      <c r="E30">
        <v>1</v>
      </c>
      <c r="F30">
        <v>0</v>
      </c>
      <c r="G30">
        <v>1</v>
      </c>
      <c r="H30">
        <v>1</v>
      </c>
      <c r="I30">
        <v>7</v>
      </c>
      <c r="J30" t="s">
        <v>119</v>
      </c>
    </row>
    <row r="31" spans="1:10">
      <c r="A31" t="s">
        <v>148</v>
      </c>
      <c r="B31" t="s">
        <v>28</v>
      </c>
      <c r="C31">
        <v>2</v>
      </c>
      <c r="D31">
        <v>1</v>
      </c>
      <c r="E31">
        <v>1</v>
      </c>
      <c r="F31">
        <v>1</v>
      </c>
      <c r="G31">
        <v>1</v>
      </c>
      <c r="H31">
        <v>1</v>
      </c>
      <c r="I31">
        <v>7</v>
      </c>
      <c r="J31" t="s">
        <v>119</v>
      </c>
    </row>
    <row r="32" spans="1:10">
      <c r="A32" t="s">
        <v>149</v>
      </c>
      <c r="B32" t="s">
        <v>23</v>
      </c>
      <c r="C32">
        <v>1</v>
      </c>
      <c r="D32">
        <v>0</v>
      </c>
      <c r="E32">
        <v>0</v>
      </c>
      <c r="F32">
        <v>2</v>
      </c>
      <c r="G32">
        <v>2</v>
      </c>
      <c r="H32">
        <v>2</v>
      </c>
      <c r="I32">
        <v>7</v>
      </c>
      <c r="J32" t="s">
        <v>119</v>
      </c>
    </row>
    <row r="33" spans="1:10">
      <c r="A33" t="s">
        <v>150</v>
      </c>
      <c r="B33" t="s">
        <v>12</v>
      </c>
      <c r="C33">
        <v>1</v>
      </c>
      <c r="D33">
        <v>1</v>
      </c>
      <c r="E33">
        <v>0</v>
      </c>
      <c r="F33">
        <v>3</v>
      </c>
      <c r="G33">
        <v>2</v>
      </c>
      <c r="H33">
        <v>0</v>
      </c>
      <c r="I33">
        <v>7</v>
      </c>
      <c r="J33" t="s">
        <v>119</v>
      </c>
    </row>
    <row r="34" spans="1:10">
      <c r="A34" t="s">
        <v>151</v>
      </c>
      <c r="B34" t="s">
        <v>18</v>
      </c>
      <c r="C34">
        <v>1</v>
      </c>
      <c r="D34">
        <v>0</v>
      </c>
      <c r="E34">
        <v>2</v>
      </c>
      <c r="F34">
        <v>2</v>
      </c>
      <c r="G34">
        <v>0</v>
      </c>
      <c r="H34">
        <v>2</v>
      </c>
      <c r="I34">
        <v>7</v>
      </c>
      <c r="J34" t="s">
        <v>119</v>
      </c>
    </row>
    <row r="35" spans="1:10">
      <c r="A35" t="s">
        <v>152</v>
      </c>
      <c r="B35" t="s">
        <v>15</v>
      </c>
      <c r="C35">
        <v>0</v>
      </c>
      <c r="D35">
        <v>2</v>
      </c>
      <c r="E35">
        <v>2</v>
      </c>
      <c r="F35">
        <v>1</v>
      </c>
      <c r="G35">
        <v>1</v>
      </c>
      <c r="H35">
        <v>1</v>
      </c>
      <c r="I35">
        <v>7</v>
      </c>
      <c r="J35" t="s">
        <v>119</v>
      </c>
    </row>
    <row r="36" spans="1:10">
      <c r="A36" t="s">
        <v>153</v>
      </c>
      <c r="B36" t="s">
        <v>30</v>
      </c>
      <c r="C36">
        <v>0</v>
      </c>
      <c r="D36">
        <v>1</v>
      </c>
      <c r="E36">
        <v>2</v>
      </c>
      <c r="F36">
        <v>3</v>
      </c>
      <c r="G36">
        <v>1</v>
      </c>
      <c r="H36">
        <v>0</v>
      </c>
      <c r="I36">
        <v>7</v>
      </c>
      <c r="J36" t="s">
        <v>119</v>
      </c>
    </row>
    <row r="37" spans="1:10">
      <c r="A37" t="s">
        <v>154</v>
      </c>
      <c r="B37" t="s">
        <v>33</v>
      </c>
      <c r="C37">
        <v>0</v>
      </c>
      <c r="D37">
        <v>1</v>
      </c>
      <c r="E37">
        <v>3</v>
      </c>
      <c r="F37">
        <v>2</v>
      </c>
      <c r="G37">
        <v>0</v>
      </c>
      <c r="H37">
        <v>1</v>
      </c>
      <c r="I37">
        <v>7</v>
      </c>
      <c r="J37" t="s">
        <v>119</v>
      </c>
    </row>
    <row r="38" spans="1:10">
      <c r="A38" t="s">
        <v>155</v>
      </c>
      <c r="B38" t="s">
        <v>24</v>
      </c>
      <c r="C38">
        <v>0</v>
      </c>
      <c r="D38">
        <v>2</v>
      </c>
      <c r="E38">
        <v>2</v>
      </c>
      <c r="F38">
        <v>1</v>
      </c>
      <c r="G38">
        <v>1</v>
      </c>
      <c r="H38">
        <v>1</v>
      </c>
      <c r="I38">
        <v>7</v>
      </c>
      <c r="J38" t="s">
        <v>119</v>
      </c>
    </row>
    <row r="39" spans="1:10">
      <c r="A39" t="s">
        <v>156</v>
      </c>
      <c r="B39" t="s">
        <v>26</v>
      </c>
      <c r="C39">
        <v>1</v>
      </c>
      <c r="D39">
        <v>1</v>
      </c>
      <c r="E39">
        <v>1</v>
      </c>
      <c r="F39">
        <v>2</v>
      </c>
      <c r="G39">
        <v>1</v>
      </c>
      <c r="H39">
        <v>1</v>
      </c>
      <c r="I39">
        <v>7</v>
      </c>
      <c r="J39" t="s">
        <v>119</v>
      </c>
    </row>
    <row r="40" spans="1:10">
      <c r="A40" t="s">
        <v>157</v>
      </c>
      <c r="B40" t="s">
        <v>11</v>
      </c>
      <c r="C40">
        <v>1</v>
      </c>
      <c r="D40">
        <v>1</v>
      </c>
      <c r="E40">
        <v>1</v>
      </c>
      <c r="F40">
        <v>2</v>
      </c>
      <c r="G40">
        <v>1</v>
      </c>
      <c r="H40">
        <v>1</v>
      </c>
      <c r="I40">
        <v>7</v>
      </c>
      <c r="J40" t="s">
        <v>119</v>
      </c>
    </row>
    <row r="41" spans="1:10">
      <c r="A41" t="s">
        <v>158</v>
      </c>
      <c r="B41" t="s">
        <v>14</v>
      </c>
      <c r="C41">
        <v>1</v>
      </c>
      <c r="D41">
        <v>1</v>
      </c>
      <c r="E41">
        <v>2</v>
      </c>
      <c r="F41">
        <v>1</v>
      </c>
      <c r="G41">
        <v>0</v>
      </c>
      <c r="H41">
        <v>2</v>
      </c>
      <c r="I41">
        <v>7</v>
      </c>
      <c r="J41" t="s">
        <v>119</v>
      </c>
    </row>
    <row r="42" spans="1:10">
      <c r="A42" t="s">
        <v>159</v>
      </c>
      <c r="B42" t="s">
        <v>11</v>
      </c>
      <c r="C42">
        <v>1</v>
      </c>
      <c r="D42">
        <v>1</v>
      </c>
      <c r="E42">
        <v>1</v>
      </c>
      <c r="F42">
        <v>1</v>
      </c>
      <c r="G42">
        <v>2</v>
      </c>
      <c r="H42">
        <v>1</v>
      </c>
      <c r="I42">
        <v>7</v>
      </c>
      <c r="J42" t="s">
        <v>119</v>
      </c>
    </row>
    <row r="43" spans="1:10">
      <c r="A43" t="s">
        <v>160</v>
      </c>
      <c r="B43" t="s">
        <v>19</v>
      </c>
      <c r="C43">
        <v>1</v>
      </c>
      <c r="D43">
        <v>2</v>
      </c>
      <c r="E43">
        <v>2</v>
      </c>
      <c r="F43">
        <v>0</v>
      </c>
      <c r="G43">
        <v>1</v>
      </c>
      <c r="H43">
        <v>1</v>
      </c>
      <c r="I43">
        <v>7</v>
      </c>
      <c r="J43" t="s">
        <v>119</v>
      </c>
    </row>
    <row r="44" spans="1:10">
      <c r="A44" t="s">
        <v>161</v>
      </c>
      <c r="B44" t="s">
        <v>13</v>
      </c>
      <c r="C44">
        <v>1</v>
      </c>
      <c r="D44">
        <v>0</v>
      </c>
      <c r="E44">
        <v>2</v>
      </c>
      <c r="F44">
        <v>2</v>
      </c>
      <c r="G44">
        <v>0</v>
      </c>
      <c r="H44">
        <v>2</v>
      </c>
      <c r="I44">
        <v>7</v>
      </c>
      <c r="J44" t="s">
        <v>119</v>
      </c>
    </row>
    <row r="45" spans="1:10">
      <c r="A45" t="s">
        <v>162</v>
      </c>
      <c r="B45" t="s">
        <v>12</v>
      </c>
      <c r="C45">
        <v>1</v>
      </c>
      <c r="D45">
        <v>0</v>
      </c>
      <c r="E45">
        <v>2</v>
      </c>
      <c r="F45">
        <v>0</v>
      </c>
      <c r="G45">
        <v>0</v>
      </c>
      <c r="H45">
        <v>4</v>
      </c>
      <c r="I45">
        <v>7</v>
      </c>
      <c r="J45" t="s">
        <v>119</v>
      </c>
    </row>
    <row r="46" spans="1:10">
      <c r="A46" t="s">
        <v>163</v>
      </c>
      <c r="B46" t="s">
        <v>34</v>
      </c>
      <c r="C46">
        <v>0</v>
      </c>
      <c r="D46">
        <v>1</v>
      </c>
      <c r="E46">
        <v>2</v>
      </c>
      <c r="F46">
        <v>2</v>
      </c>
      <c r="G46">
        <v>2</v>
      </c>
      <c r="H46">
        <v>0</v>
      </c>
      <c r="I46">
        <v>7</v>
      </c>
      <c r="J46" t="s">
        <v>119</v>
      </c>
    </row>
    <row r="47" spans="1:10">
      <c r="A47" t="s">
        <v>164</v>
      </c>
      <c r="B47" t="s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2</v>
      </c>
      <c r="I47">
        <v>7</v>
      </c>
      <c r="J47" t="s">
        <v>119</v>
      </c>
    </row>
    <row r="48" spans="1:10">
      <c r="A48" t="s">
        <v>165</v>
      </c>
      <c r="B48" t="s">
        <v>30</v>
      </c>
      <c r="C48">
        <v>1</v>
      </c>
      <c r="D48">
        <v>0</v>
      </c>
      <c r="E48">
        <v>2</v>
      </c>
      <c r="F48">
        <v>2</v>
      </c>
      <c r="G48">
        <v>1</v>
      </c>
      <c r="H48">
        <v>1</v>
      </c>
      <c r="I48">
        <v>7</v>
      </c>
      <c r="J48" t="s">
        <v>119</v>
      </c>
    </row>
    <row r="49" spans="1:10">
      <c r="A49" t="s">
        <v>166</v>
      </c>
      <c r="B49" t="s">
        <v>26</v>
      </c>
      <c r="C49">
        <v>0</v>
      </c>
      <c r="D49">
        <v>1</v>
      </c>
      <c r="E49">
        <v>1</v>
      </c>
      <c r="F49">
        <v>2</v>
      </c>
      <c r="G49">
        <v>2</v>
      </c>
      <c r="H49">
        <v>1</v>
      </c>
      <c r="I49">
        <v>7</v>
      </c>
      <c r="J49" t="s">
        <v>119</v>
      </c>
    </row>
    <row r="50" spans="1:10">
      <c r="A50" t="s">
        <v>167</v>
      </c>
      <c r="B50" t="s">
        <v>24</v>
      </c>
      <c r="C50">
        <v>2</v>
      </c>
      <c r="D50">
        <v>2</v>
      </c>
      <c r="E50">
        <v>1</v>
      </c>
      <c r="F50">
        <v>2</v>
      </c>
      <c r="G50">
        <v>0</v>
      </c>
      <c r="H50">
        <v>0</v>
      </c>
      <c r="I50">
        <v>7</v>
      </c>
      <c r="J50" t="s">
        <v>119</v>
      </c>
    </row>
    <row r="51" spans="1:10">
      <c r="A51" t="s">
        <v>168</v>
      </c>
      <c r="B51" t="s">
        <v>16</v>
      </c>
      <c r="C51">
        <v>1</v>
      </c>
      <c r="D51">
        <v>3</v>
      </c>
      <c r="E51">
        <v>1</v>
      </c>
      <c r="F51">
        <v>1</v>
      </c>
      <c r="G51">
        <v>1</v>
      </c>
      <c r="H51">
        <v>0</v>
      </c>
      <c r="I51">
        <v>7</v>
      </c>
      <c r="J51" t="s">
        <v>119</v>
      </c>
    </row>
    <row r="52" spans="1:10">
      <c r="A52" t="s">
        <v>169</v>
      </c>
      <c r="B52" t="s">
        <v>14</v>
      </c>
      <c r="C52">
        <v>1</v>
      </c>
      <c r="D52">
        <v>1</v>
      </c>
      <c r="E52">
        <v>1</v>
      </c>
      <c r="F52">
        <v>1</v>
      </c>
      <c r="G52">
        <v>1</v>
      </c>
      <c r="H52">
        <v>2</v>
      </c>
      <c r="I52">
        <v>7</v>
      </c>
      <c r="J52" t="s">
        <v>119</v>
      </c>
    </row>
    <row r="53" spans="1:10">
      <c r="A53" t="s">
        <v>170</v>
      </c>
      <c r="B53" t="s">
        <v>23</v>
      </c>
      <c r="C53">
        <v>0</v>
      </c>
      <c r="D53">
        <v>1</v>
      </c>
      <c r="E53">
        <v>3</v>
      </c>
      <c r="F53">
        <v>0</v>
      </c>
      <c r="G53">
        <v>1</v>
      </c>
      <c r="H53">
        <v>2</v>
      </c>
      <c r="I53">
        <v>7</v>
      </c>
      <c r="J53" t="s">
        <v>119</v>
      </c>
    </row>
    <row r="54" spans="1:10">
      <c r="A54" t="s">
        <v>171</v>
      </c>
      <c r="B54" t="s">
        <v>18</v>
      </c>
      <c r="C54">
        <v>1</v>
      </c>
      <c r="D54">
        <v>1</v>
      </c>
      <c r="E54">
        <v>1</v>
      </c>
      <c r="F54">
        <v>3</v>
      </c>
      <c r="G54">
        <v>1</v>
      </c>
      <c r="H54">
        <v>0</v>
      </c>
      <c r="I54">
        <v>7</v>
      </c>
      <c r="J54" t="s">
        <v>119</v>
      </c>
    </row>
    <row r="55" spans="1:10">
      <c r="A55" t="s">
        <v>172</v>
      </c>
      <c r="B55" t="s">
        <v>21</v>
      </c>
      <c r="C55">
        <v>0</v>
      </c>
      <c r="D55">
        <v>1</v>
      </c>
      <c r="E55">
        <v>2</v>
      </c>
      <c r="F55">
        <v>1</v>
      </c>
      <c r="G55">
        <v>2</v>
      </c>
      <c r="H55">
        <v>1</v>
      </c>
      <c r="I55">
        <v>7</v>
      </c>
      <c r="J55" t="s">
        <v>119</v>
      </c>
    </row>
    <row r="56" spans="1:10">
      <c r="A56" t="s">
        <v>173</v>
      </c>
      <c r="B56" t="s">
        <v>33</v>
      </c>
      <c r="C56">
        <v>2</v>
      </c>
      <c r="D56">
        <v>1</v>
      </c>
      <c r="E56">
        <v>2</v>
      </c>
      <c r="F56">
        <v>1</v>
      </c>
      <c r="G56">
        <v>0</v>
      </c>
      <c r="H56">
        <v>1</v>
      </c>
      <c r="I56">
        <v>7</v>
      </c>
      <c r="J56" t="s">
        <v>119</v>
      </c>
    </row>
    <row r="57" spans="1:10">
      <c r="A57" t="s">
        <v>174</v>
      </c>
      <c r="B57" t="s">
        <v>27</v>
      </c>
      <c r="C57">
        <v>0</v>
      </c>
      <c r="D57">
        <v>1</v>
      </c>
      <c r="E57">
        <v>2</v>
      </c>
      <c r="F57">
        <v>3</v>
      </c>
      <c r="G57">
        <v>1</v>
      </c>
      <c r="H57">
        <v>0</v>
      </c>
      <c r="I57">
        <v>7</v>
      </c>
      <c r="J57" t="s">
        <v>119</v>
      </c>
    </row>
    <row r="58" spans="1:10">
      <c r="A58" t="s">
        <v>175</v>
      </c>
      <c r="B58" t="s">
        <v>25</v>
      </c>
      <c r="C58">
        <v>2</v>
      </c>
      <c r="D58">
        <v>2</v>
      </c>
      <c r="E58">
        <v>0</v>
      </c>
      <c r="F58">
        <v>0</v>
      </c>
      <c r="G58">
        <v>2</v>
      </c>
      <c r="H58">
        <v>1</v>
      </c>
      <c r="I58">
        <v>7</v>
      </c>
      <c r="J58" t="s">
        <v>119</v>
      </c>
    </row>
    <row r="59" spans="1:10">
      <c r="A59" t="s">
        <v>176</v>
      </c>
      <c r="B59" t="s">
        <v>37</v>
      </c>
      <c r="C59">
        <v>1</v>
      </c>
      <c r="D59">
        <v>1</v>
      </c>
      <c r="E59">
        <v>2</v>
      </c>
      <c r="F59">
        <v>2</v>
      </c>
      <c r="G59">
        <v>1</v>
      </c>
      <c r="H59">
        <v>0</v>
      </c>
      <c r="I59">
        <v>7</v>
      </c>
      <c r="J59" t="s">
        <v>119</v>
      </c>
    </row>
    <row r="60" spans="1:10">
      <c r="A60" t="s">
        <v>177</v>
      </c>
      <c r="B60" t="s">
        <v>38</v>
      </c>
      <c r="C60">
        <v>2</v>
      </c>
      <c r="D60">
        <v>0</v>
      </c>
      <c r="E60">
        <v>0</v>
      </c>
      <c r="F60">
        <v>3</v>
      </c>
      <c r="G60">
        <v>1</v>
      </c>
      <c r="H60">
        <v>1</v>
      </c>
      <c r="I60">
        <v>7</v>
      </c>
      <c r="J60" t="s">
        <v>119</v>
      </c>
    </row>
    <row r="61" spans="1:10">
      <c r="A61" t="s">
        <v>178</v>
      </c>
      <c r="B61" t="s">
        <v>17</v>
      </c>
      <c r="C61">
        <v>3</v>
      </c>
      <c r="D61">
        <v>1</v>
      </c>
      <c r="E61">
        <v>1</v>
      </c>
      <c r="F61">
        <v>0</v>
      </c>
      <c r="G61">
        <v>0</v>
      </c>
      <c r="H61">
        <v>2</v>
      </c>
      <c r="I61">
        <v>7</v>
      </c>
      <c r="J61" t="s">
        <v>119</v>
      </c>
    </row>
    <row r="62" spans="1:10">
      <c r="A62" t="s">
        <v>179</v>
      </c>
      <c r="B62" t="s">
        <v>37</v>
      </c>
      <c r="C62">
        <v>2</v>
      </c>
      <c r="D62">
        <v>2</v>
      </c>
      <c r="E62">
        <v>0</v>
      </c>
      <c r="F62">
        <v>1</v>
      </c>
      <c r="G62">
        <v>2</v>
      </c>
      <c r="H62">
        <v>0</v>
      </c>
      <c r="I62">
        <v>7</v>
      </c>
      <c r="J62" t="s">
        <v>119</v>
      </c>
    </row>
    <row r="63" spans="1:10">
      <c r="A63" t="s">
        <v>180</v>
      </c>
      <c r="B63" t="s">
        <v>13</v>
      </c>
      <c r="C63">
        <v>2</v>
      </c>
      <c r="D63">
        <v>1</v>
      </c>
      <c r="E63">
        <v>1</v>
      </c>
      <c r="F63">
        <v>0</v>
      </c>
      <c r="G63">
        <v>1</v>
      </c>
      <c r="H63">
        <v>2</v>
      </c>
      <c r="I63">
        <v>7</v>
      </c>
      <c r="J63" t="s">
        <v>119</v>
      </c>
    </row>
    <row r="64" spans="1:10">
      <c r="A64" t="s">
        <v>181</v>
      </c>
      <c r="B64" t="s">
        <v>11</v>
      </c>
      <c r="C64">
        <v>0</v>
      </c>
      <c r="D64">
        <v>1</v>
      </c>
      <c r="E64">
        <v>2</v>
      </c>
      <c r="F64">
        <v>1</v>
      </c>
      <c r="G64">
        <v>2</v>
      </c>
      <c r="H64">
        <v>1</v>
      </c>
      <c r="I64">
        <v>7</v>
      </c>
      <c r="J64" t="s">
        <v>119</v>
      </c>
    </row>
    <row r="65" spans="1:10">
      <c r="A65" t="s">
        <v>182</v>
      </c>
      <c r="B65" t="s">
        <v>39</v>
      </c>
      <c r="C65">
        <v>1</v>
      </c>
      <c r="D65">
        <v>2</v>
      </c>
      <c r="E65">
        <v>2</v>
      </c>
      <c r="F65">
        <v>1</v>
      </c>
      <c r="G65">
        <v>1</v>
      </c>
      <c r="H65">
        <v>0</v>
      </c>
      <c r="I65">
        <v>7</v>
      </c>
      <c r="J65" t="s">
        <v>119</v>
      </c>
    </row>
    <row r="66" spans="1:10">
      <c r="A66" t="s">
        <v>183</v>
      </c>
      <c r="B66" t="s">
        <v>14</v>
      </c>
      <c r="C66">
        <v>1</v>
      </c>
      <c r="D66">
        <v>0</v>
      </c>
      <c r="E66">
        <v>1</v>
      </c>
      <c r="F66">
        <v>2</v>
      </c>
      <c r="G66">
        <v>2</v>
      </c>
      <c r="H66">
        <v>1</v>
      </c>
      <c r="I66">
        <v>7</v>
      </c>
      <c r="J66" t="s">
        <v>119</v>
      </c>
    </row>
    <row r="67" spans="1:10">
      <c r="A67" t="s">
        <v>184</v>
      </c>
      <c r="B67" t="s">
        <v>12</v>
      </c>
      <c r="C67">
        <v>3</v>
      </c>
      <c r="D67">
        <v>1</v>
      </c>
      <c r="E67">
        <v>0</v>
      </c>
      <c r="F67">
        <v>1</v>
      </c>
      <c r="G67">
        <v>1</v>
      </c>
      <c r="H67">
        <v>1</v>
      </c>
      <c r="I67">
        <v>7</v>
      </c>
      <c r="J67" t="s">
        <v>119</v>
      </c>
    </row>
    <row r="68" spans="1:10">
      <c r="A68" t="s">
        <v>185</v>
      </c>
      <c r="B68" t="s">
        <v>24</v>
      </c>
      <c r="C68">
        <v>2</v>
      </c>
      <c r="D68">
        <v>0</v>
      </c>
      <c r="E68">
        <v>2</v>
      </c>
      <c r="F68">
        <v>2</v>
      </c>
      <c r="G68">
        <v>0</v>
      </c>
      <c r="H68">
        <v>1</v>
      </c>
      <c r="I68">
        <v>7</v>
      </c>
      <c r="J68" t="s">
        <v>119</v>
      </c>
    </row>
    <row r="69" spans="1:10">
      <c r="A69" t="s">
        <v>186</v>
      </c>
      <c r="B69" t="s">
        <v>16</v>
      </c>
      <c r="C69">
        <v>0</v>
      </c>
      <c r="D69">
        <v>1</v>
      </c>
      <c r="E69">
        <v>0</v>
      </c>
      <c r="F69">
        <v>2</v>
      </c>
      <c r="G69">
        <v>4</v>
      </c>
      <c r="H69">
        <v>0</v>
      </c>
      <c r="I69">
        <v>7</v>
      </c>
      <c r="J69" t="s">
        <v>119</v>
      </c>
    </row>
    <row r="70" spans="1:10">
      <c r="A70" t="s">
        <v>187</v>
      </c>
      <c r="B70" t="s">
        <v>18</v>
      </c>
      <c r="C70">
        <v>1</v>
      </c>
      <c r="D70">
        <v>0</v>
      </c>
      <c r="E70">
        <v>3</v>
      </c>
      <c r="F70">
        <v>1</v>
      </c>
      <c r="G70">
        <v>0</v>
      </c>
      <c r="H70">
        <v>2</v>
      </c>
      <c r="I70">
        <v>7</v>
      </c>
      <c r="J70" t="s">
        <v>119</v>
      </c>
    </row>
    <row r="71" spans="1:10">
      <c r="A71" t="s">
        <v>188</v>
      </c>
      <c r="B71" t="s">
        <v>22</v>
      </c>
      <c r="C71">
        <v>1</v>
      </c>
      <c r="D71">
        <v>0</v>
      </c>
      <c r="E71">
        <v>3</v>
      </c>
      <c r="F71">
        <v>1</v>
      </c>
      <c r="G71">
        <v>0</v>
      </c>
      <c r="H71">
        <v>2</v>
      </c>
      <c r="I71">
        <v>7</v>
      </c>
      <c r="J71" t="s">
        <v>119</v>
      </c>
    </row>
    <row r="72" spans="1:10">
      <c r="A72" t="s">
        <v>189</v>
      </c>
      <c r="B72" t="s">
        <v>23</v>
      </c>
      <c r="C72">
        <v>1</v>
      </c>
      <c r="D72">
        <v>1</v>
      </c>
      <c r="E72">
        <v>0</v>
      </c>
      <c r="F72">
        <v>2</v>
      </c>
      <c r="G72">
        <v>2</v>
      </c>
      <c r="H72">
        <v>1</v>
      </c>
      <c r="I72">
        <v>7</v>
      </c>
      <c r="J72" t="s">
        <v>119</v>
      </c>
    </row>
    <row r="73" spans="1:10">
      <c r="A73" t="s">
        <v>190</v>
      </c>
      <c r="B73" t="s">
        <v>28</v>
      </c>
      <c r="C73">
        <v>1</v>
      </c>
      <c r="D73">
        <v>0</v>
      </c>
      <c r="E73">
        <v>1</v>
      </c>
      <c r="F73">
        <v>3</v>
      </c>
      <c r="G73">
        <v>1</v>
      </c>
      <c r="H73">
        <v>1</v>
      </c>
      <c r="I73">
        <v>7</v>
      </c>
      <c r="J73" t="s">
        <v>119</v>
      </c>
    </row>
    <row r="74" spans="1:10">
      <c r="A74" t="s">
        <v>191</v>
      </c>
      <c r="B74" t="s">
        <v>25</v>
      </c>
      <c r="C74">
        <v>1</v>
      </c>
      <c r="D74">
        <v>2</v>
      </c>
      <c r="E74">
        <v>1</v>
      </c>
      <c r="F74">
        <v>1</v>
      </c>
      <c r="G74">
        <v>1</v>
      </c>
      <c r="H74">
        <v>1</v>
      </c>
      <c r="I74">
        <v>7</v>
      </c>
      <c r="J74" t="s">
        <v>119</v>
      </c>
    </row>
    <row r="75" spans="1:10">
      <c r="A75" t="s">
        <v>192</v>
      </c>
      <c r="B75" t="s">
        <v>20</v>
      </c>
      <c r="C75">
        <v>1</v>
      </c>
      <c r="D75">
        <v>0</v>
      </c>
      <c r="E75">
        <v>2</v>
      </c>
      <c r="F75">
        <v>2</v>
      </c>
      <c r="G75">
        <v>0</v>
      </c>
      <c r="H75">
        <v>2</v>
      </c>
      <c r="I75">
        <v>7</v>
      </c>
      <c r="J75" t="s">
        <v>119</v>
      </c>
    </row>
    <row r="76" spans="1:10">
      <c r="A76" t="s">
        <v>193</v>
      </c>
      <c r="B76" t="s">
        <v>15</v>
      </c>
      <c r="C76">
        <v>1</v>
      </c>
      <c r="D76">
        <v>2</v>
      </c>
      <c r="E76">
        <v>2</v>
      </c>
      <c r="F76">
        <v>1</v>
      </c>
      <c r="G76">
        <v>0</v>
      </c>
      <c r="H76">
        <v>1</v>
      </c>
      <c r="I76">
        <v>7</v>
      </c>
      <c r="J76" t="s">
        <v>119</v>
      </c>
    </row>
    <row r="77" spans="1:10">
      <c r="A77" t="s">
        <v>194</v>
      </c>
      <c r="B77" t="s">
        <v>30</v>
      </c>
      <c r="C77">
        <v>1</v>
      </c>
      <c r="D77">
        <v>1</v>
      </c>
      <c r="E77">
        <v>2</v>
      </c>
      <c r="F77">
        <v>3</v>
      </c>
      <c r="G77">
        <v>0</v>
      </c>
      <c r="H77">
        <v>0</v>
      </c>
      <c r="I77">
        <v>7</v>
      </c>
      <c r="J77" t="s">
        <v>119</v>
      </c>
    </row>
    <row r="78" spans="1:10">
      <c r="A78" t="s">
        <v>195</v>
      </c>
      <c r="B78" t="s">
        <v>33</v>
      </c>
      <c r="C78">
        <v>1</v>
      </c>
      <c r="D78">
        <v>2</v>
      </c>
      <c r="E78">
        <v>0</v>
      </c>
      <c r="F78">
        <v>1</v>
      </c>
      <c r="G78">
        <v>2</v>
      </c>
      <c r="H78">
        <v>1</v>
      </c>
      <c r="I78">
        <v>7</v>
      </c>
      <c r="J78" t="s">
        <v>119</v>
      </c>
    </row>
    <row r="79" spans="1:10">
      <c r="A79" t="s">
        <v>196</v>
      </c>
      <c r="B79" t="s">
        <v>21</v>
      </c>
      <c r="C79">
        <v>1</v>
      </c>
      <c r="D79">
        <v>1</v>
      </c>
      <c r="E79">
        <v>0</v>
      </c>
      <c r="F79">
        <v>3</v>
      </c>
      <c r="G79">
        <v>2</v>
      </c>
      <c r="H79">
        <v>0</v>
      </c>
      <c r="I79">
        <v>7</v>
      </c>
      <c r="J79" t="s">
        <v>119</v>
      </c>
    </row>
    <row r="80" spans="1:10">
      <c r="A80" t="s">
        <v>197</v>
      </c>
      <c r="B80" t="s">
        <v>19</v>
      </c>
      <c r="C80">
        <v>0</v>
      </c>
      <c r="D80">
        <v>1</v>
      </c>
      <c r="E80">
        <v>2</v>
      </c>
      <c r="F80">
        <v>2</v>
      </c>
      <c r="G80">
        <v>1</v>
      </c>
      <c r="H80">
        <v>1</v>
      </c>
      <c r="I80">
        <v>7</v>
      </c>
      <c r="J80" t="s">
        <v>119</v>
      </c>
    </row>
    <row r="81" spans="1:10">
      <c r="A81" t="s">
        <v>198</v>
      </c>
      <c r="B81" t="s">
        <v>34</v>
      </c>
      <c r="C81">
        <v>1</v>
      </c>
      <c r="D81">
        <v>2</v>
      </c>
      <c r="E81">
        <v>2</v>
      </c>
      <c r="F81">
        <v>0</v>
      </c>
      <c r="G81">
        <v>0</v>
      </c>
      <c r="H81">
        <v>2</v>
      </c>
      <c r="I81">
        <v>7</v>
      </c>
      <c r="J81" t="s">
        <v>119</v>
      </c>
    </row>
    <row r="82" spans="1:10">
      <c r="A82" t="s">
        <v>199</v>
      </c>
      <c r="B82" t="s">
        <v>20</v>
      </c>
      <c r="C82">
        <v>1</v>
      </c>
      <c r="D82">
        <v>1</v>
      </c>
      <c r="E82">
        <v>3</v>
      </c>
      <c r="F82">
        <v>0</v>
      </c>
      <c r="G82">
        <v>0</v>
      </c>
      <c r="H82">
        <v>2</v>
      </c>
      <c r="I82">
        <v>7</v>
      </c>
      <c r="J82" t="s">
        <v>119</v>
      </c>
    </row>
    <row r="83" spans="1:10">
      <c r="A83" t="s">
        <v>200</v>
      </c>
      <c r="B83" t="s">
        <v>17</v>
      </c>
      <c r="C83">
        <v>1</v>
      </c>
      <c r="D83">
        <v>2</v>
      </c>
      <c r="E83">
        <v>2</v>
      </c>
      <c r="F83">
        <v>1</v>
      </c>
      <c r="G83">
        <v>1</v>
      </c>
      <c r="H83">
        <v>0</v>
      </c>
      <c r="I83">
        <v>7</v>
      </c>
      <c r="J83" t="s">
        <v>119</v>
      </c>
    </row>
    <row r="84" spans="1:10">
      <c r="A84" t="s">
        <v>201</v>
      </c>
      <c r="B84" t="s">
        <v>19</v>
      </c>
      <c r="C84">
        <v>2</v>
      </c>
      <c r="D84">
        <v>0</v>
      </c>
      <c r="E84">
        <v>1</v>
      </c>
      <c r="F84">
        <v>1</v>
      </c>
      <c r="G84">
        <v>1</v>
      </c>
      <c r="H84">
        <v>2</v>
      </c>
      <c r="I84">
        <v>7</v>
      </c>
      <c r="J84" t="s">
        <v>119</v>
      </c>
    </row>
    <row r="85" spans="1:10">
      <c r="A85" t="s">
        <v>202</v>
      </c>
      <c r="B85" t="s">
        <v>12</v>
      </c>
      <c r="C85">
        <v>2</v>
      </c>
      <c r="D85">
        <v>2</v>
      </c>
      <c r="E85">
        <v>0</v>
      </c>
      <c r="F85">
        <v>0</v>
      </c>
      <c r="G85">
        <v>2</v>
      </c>
      <c r="H85">
        <v>1</v>
      </c>
      <c r="I85">
        <v>7</v>
      </c>
      <c r="J85" t="s">
        <v>119</v>
      </c>
    </row>
    <row r="86" spans="1:10">
      <c r="A86" t="s">
        <v>203</v>
      </c>
      <c r="B86" t="s">
        <v>13</v>
      </c>
      <c r="C86">
        <v>1</v>
      </c>
      <c r="D86">
        <v>1</v>
      </c>
      <c r="E86">
        <v>1</v>
      </c>
      <c r="F86">
        <v>1</v>
      </c>
      <c r="G86">
        <v>2</v>
      </c>
      <c r="H86">
        <v>1</v>
      </c>
      <c r="I86">
        <v>7</v>
      </c>
      <c r="J86" t="s">
        <v>119</v>
      </c>
    </row>
    <row r="87" spans="1:10">
      <c r="A87" t="s">
        <v>204</v>
      </c>
      <c r="B87" t="s">
        <v>28</v>
      </c>
      <c r="C87">
        <v>1</v>
      </c>
      <c r="D87">
        <v>0</v>
      </c>
      <c r="E87">
        <v>3</v>
      </c>
      <c r="F87">
        <v>1</v>
      </c>
      <c r="G87">
        <v>0</v>
      </c>
      <c r="H87">
        <v>2</v>
      </c>
      <c r="I87">
        <v>7</v>
      </c>
      <c r="J87" t="s">
        <v>119</v>
      </c>
    </row>
    <row r="88" spans="1:10">
      <c r="A88" t="s">
        <v>205</v>
      </c>
      <c r="B88" t="s">
        <v>37</v>
      </c>
      <c r="C88">
        <v>1</v>
      </c>
      <c r="D88">
        <v>1</v>
      </c>
      <c r="E88">
        <v>2</v>
      </c>
      <c r="F88">
        <v>2</v>
      </c>
      <c r="G88">
        <v>1</v>
      </c>
      <c r="H88">
        <v>0</v>
      </c>
      <c r="I88">
        <v>7</v>
      </c>
      <c r="J88" t="s">
        <v>119</v>
      </c>
    </row>
    <row r="89" spans="1:10">
      <c r="A89" t="s">
        <v>206</v>
      </c>
      <c r="B89" t="s">
        <v>18</v>
      </c>
      <c r="C89">
        <v>0</v>
      </c>
      <c r="D89">
        <v>1</v>
      </c>
      <c r="E89">
        <v>2</v>
      </c>
      <c r="F89">
        <v>1</v>
      </c>
      <c r="G89">
        <v>2</v>
      </c>
      <c r="H89">
        <v>1</v>
      </c>
      <c r="I89">
        <v>7</v>
      </c>
      <c r="J89" t="s">
        <v>119</v>
      </c>
    </row>
    <row r="90" spans="1:10">
      <c r="A90" t="s">
        <v>207</v>
      </c>
      <c r="B90" t="s">
        <v>39</v>
      </c>
      <c r="C90">
        <v>2</v>
      </c>
      <c r="D90">
        <v>1</v>
      </c>
      <c r="E90">
        <v>1</v>
      </c>
      <c r="F90">
        <v>1</v>
      </c>
      <c r="G90">
        <v>1</v>
      </c>
      <c r="H90">
        <v>1</v>
      </c>
      <c r="I90">
        <v>7</v>
      </c>
      <c r="J90" t="s">
        <v>119</v>
      </c>
    </row>
    <row r="91" spans="1:10">
      <c r="A91" t="s">
        <v>208</v>
      </c>
      <c r="B91" t="s">
        <v>16</v>
      </c>
      <c r="C91">
        <v>2</v>
      </c>
      <c r="D91">
        <v>2</v>
      </c>
      <c r="E91">
        <v>1</v>
      </c>
      <c r="F91">
        <v>1</v>
      </c>
      <c r="G91">
        <v>1</v>
      </c>
      <c r="H91">
        <v>0</v>
      </c>
      <c r="I91">
        <v>7</v>
      </c>
      <c r="J91" t="s">
        <v>119</v>
      </c>
    </row>
    <row r="92" spans="1:10">
      <c r="A92" t="s">
        <v>209</v>
      </c>
      <c r="B92" t="s">
        <v>32</v>
      </c>
      <c r="C92">
        <v>1</v>
      </c>
      <c r="D92">
        <v>1</v>
      </c>
      <c r="E92">
        <v>2</v>
      </c>
      <c r="F92">
        <v>1</v>
      </c>
      <c r="G92">
        <v>0</v>
      </c>
      <c r="H92">
        <v>2</v>
      </c>
      <c r="I92">
        <v>7</v>
      </c>
      <c r="J92" t="s">
        <v>119</v>
      </c>
    </row>
    <row r="93" spans="1:10">
      <c r="A93" t="s">
        <v>210</v>
      </c>
      <c r="B93" t="s">
        <v>25</v>
      </c>
      <c r="C93">
        <v>1</v>
      </c>
      <c r="D93">
        <v>0</v>
      </c>
      <c r="E93">
        <v>1</v>
      </c>
      <c r="F93">
        <v>3</v>
      </c>
      <c r="G93">
        <v>1</v>
      </c>
      <c r="H93">
        <v>1</v>
      </c>
      <c r="I93">
        <v>7</v>
      </c>
      <c r="J93" t="s">
        <v>119</v>
      </c>
    </row>
    <row r="94" spans="1:10">
      <c r="A94" t="s">
        <v>211</v>
      </c>
      <c r="B94" t="s">
        <v>31</v>
      </c>
      <c r="C94">
        <v>0</v>
      </c>
      <c r="D94">
        <v>1</v>
      </c>
      <c r="E94">
        <v>1</v>
      </c>
      <c r="F94">
        <v>1</v>
      </c>
      <c r="G94">
        <v>2</v>
      </c>
      <c r="H94">
        <v>2</v>
      </c>
      <c r="I94">
        <v>7</v>
      </c>
      <c r="J94" t="s">
        <v>119</v>
      </c>
    </row>
    <row r="95" spans="1:10">
      <c r="A95" t="s">
        <v>212</v>
      </c>
      <c r="B95" t="s">
        <v>14</v>
      </c>
      <c r="C95">
        <v>1</v>
      </c>
      <c r="D95">
        <v>1</v>
      </c>
      <c r="E95">
        <v>0</v>
      </c>
      <c r="F95">
        <v>2</v>
      </c>
      <c r="G95">
        <v>2</v>
      </c>
      <c r="H95">
        <v>1</v>
      </c>
      <c r="I95">
        <v>7</v>
      </c>
      <c r="J95" t="s">
        <v>119</v>
      </c>
    </row>
    <row r="96" spans="1:10">
      <c r="A96" t="s">
        <v>213</v>
      </c>
      <c r="B96" t="s">
        <v>22</v>
      </c>
      <c r="C96">
        <v>0</v>
      </c>
      <c r="D96">
        <v>2</v>
      </c>
      <c r="E96">
        <v>2</v>
      </c>
      <c r="F96">
        <v>1</v>
      </c>
      <c r="G96">
        <v>1</v>
      </c>
      <c r="H96">
        <v>1</v>
      </c>
      <c r="I96">
        <v>7</v>
      </c>
      <c r="J96" t="s">
        <v>119</v>
      </c>
    </row>
    <row r="97" spans="1:10">
      <c r="A97" t="s">
        <v>214</v>
      </c>
      <c r="B97" t="s">
        <v>11</v>
      </c>
      <c r="C97">
        <v>0</v>
      </c>
      <c r="D97">
        <v>1</v>
      </c>
      <c r="E97">
        <v>1</v>
      </c>
      <c r="F97">
        <v>2</v>
      </c>
      <c r="G97">
        <v>2</v>
      </c>
      <c r="H97">
        <v>1</v>
      </c>
      <c r="I97">
        <v>7</v>
      </c>
      <c r="J97" t="s">
        <v>119</v>
      </c>
    </row>
    <row r="98" spans="1:10">
      <c r="A98" t="s">
        <v>215</v>
      </c>
      <c r="B98" t="s">
        <v>15</v>
      </c>
      <c r="C98">
        <v>1</v>
      </c>
      <c r="D98">
        <v>1</v>
      </c>
      <c r="E98">
        <v>1</v>
      </c>
      <c r="F98">
        <v>3</v>
      </c>
      <c r="G98">
        <v>1</v>
      </c>
      <c r="H98">
        <v>0</v>
      </c>
      <c r="I98">
        <v>7</v>
      </c>
      <c r="J98" t="s">
        <v>119</v>
      </c>
    </row>
    <row r="99" spans="1:10">
      <c r="A99" t="s">
        <v>216</v>
      </c>
      <c r="B99" t="s">
        <v>30</v>
      </c>
      <c r="C99">
        <v>1</v>
      </c>
      <c r="D99">
        <v>2</v>
      </c>
      <c r="E99">
        <v>1</v>
      </c>
      <c r="F99">
        <v>2</v>
      </c>
      <c r="G99">
        <v>1</v>
      </c>
      <c r="H99">
        <v>0</v>
      </c>
      <c r="I99">
        <v>7</v>
      </c>
      <c r="J99" t="s">
        <v>119</v>
      </c>
    </row>
    <row r="100" spans="1:10">
      <c r="A100" t="s">
        <v>217</v>
      </c>
      <c r="B100" t="s">
        <v>26</v>
      </c>
      <c r="C100">
        <v>2</v>
      </c>
      <c r="D100">
        <v>2</v>
      </c>
      <c r="E100">
        <v>1</v>
      </c>
      <c r="F100">
        <v>1</v>
      </c>
      <c r="G100">
        <v>0</v>
      </c>
      <c r="H100">
        <v>1</v>
      </c>
      <c r="I100">
        <v>7</v>
      </c>
      <c r="J100" t="s">
        <v>119</v>
      </c>
    </row>
    <row r="101" spans="1:10">
      <c r="A101" t="s">
        <v>218</v>
      </c>
      <c r="B101" t="s">
        <v>23</v>
      </c>
      <c r="C101">
        <v>0</v>
      </c>
      <c r="D101">
        <v>0</v>
      </c>
      <c r="E101">
        <v>2</v>
      </c>
      <c r="F101">
        <v>3</v>
      </c>
      <c r="G101">
        <v>1</v>
      </c>
      <c r="H101">
        <v>1</v>
      </c>
      <c r="I101">
        <v>7</v>
      </c>
      <c r="J101" t="s">
        <v>119</v>
      </c>
    </row>
    <row r="102" spans="1:10">
      <c r="A102" t="s">
        <v>219</v>
      </c>
      <c r="B102" t="s">
        <v>34</v>
      </c>
      <c r="C102">
        <v>1</v>
      </c>
      <c r="D102">
        <v>0</v>
      </c>
      <c r="E102">
        <v>3</v>
      </c>
      <c r="F102">
        <v>1</v>
      </c>
      <c r="G102">
        <v>1</v>
      </c>
      <c r="H102">
        <v>1</v>
      </c>
      <c r="I102">
        <v>7</v>
      </c>
      <c r="J102" t="s">
        <v>119</v>
      </c>
    </row>
    <row r="103" spans="1:10">
      <c r="A103" t="s">
        <v>220</v>
      </c>
      <c r="B103" t="s">
        <v>13</v>
      </c>
      <c r="C103">
        <v>2</v>
      </c>
      <c r="D103">
        <v>0</v>
      </c>
      <c r="E103">
        <v>3</v>
      </c>
      <c r="F103">
        <v>1</v>
      </c>
      <c r="G103">
        <v>0</v>
      </c>
      <c r="H103">
        <v>1</v>
      </c>
      <c r="I103">
        <v>7</v>
      </c>
      <c r="J103" t="s">
        <v>119</v>
      </c>
    </row>
    <row r="104" spans="1:10">
      <c r="A104" t="s">
        <v>221</v>
      </c>
      <c r="B104" t="s">
        <v>11</v>
      </c>
      <c r="C104">
        <v>0</v>
      </c>
      <c r="D104">
        <v>2</v>
      </c>
      <c r="E104">
        <v>2</v>
      </c>
      <c r="F104">
        <v>0</v>
      </c>
      <c r="G104">
        <v>1</v>
      </c>
      <c r="H104">
        <v>2</v>
      </c>
      <c r="I104">
        <v>7</v>
      </c>
      <c r="J104" t="s">
        <v>119</v>
      </c>
    </row>
    <row r="105" spans="1:10">
      <c r="A105" t="s">
        <v>222</v>
      </c>
      <c r="B105" t="s">
        <v>31</v>
      </c>
      <c r="C105">
        <v>2</v>
      </c>
      <c r="D105">
        <v>1</v>
      </c>
      <c r="E105">
        <v>1</v>
      </c>
      <c r="F105">
        <v>0</v>
      </c>
      <c r="G105">
        <v>2</v>
      </c>
      <c r="H105">
        <v>1</v>
      </c>
      <c r="I105">
        <v>7</v>
      </c>
      <c r="J105" t="s">
        <v>119</v>
      </c>
    </row>
    <row r="106" spans="1:10">
      <c r="A106" t="s">
        <v>223</v>
      </c>
      <c r="B106" t="s">
        <v>16</v>
      </c>
      <c r="C106">
        <v>1</v>
      </c>
      <c r="D106">
        <v>1</v>
      </c>
      <c r="E106">
        <v>1</v>
      </c>
      <c r="F106">
        <v>1</v>
      </c>
      <c r="G106">
        <v>3</v>
      </c>
      <c r="H106">
        <v>0</v>
      </c>
      <c r="I106">
        <v>7</v>
      </c>
      <c r="J106" t="s">
        <v>119</v>
      </c>
    </row>
    <row r="107" spans="1:10">
      <c r="A107" t="s">
        <v>224</v>
      </c>
      <c r="B107" t="s">
        <v>19</v>
      </c>
      <c r="C107">
        <v>1</v>
      </c>
      <c r="D107">
        <v>1</v>
      </c>
      <c r="E107">
        <v>1</v>
      </c>
      <c r="F107">
        <v>3</v>
      </c>
      <c r="G107">
        <v>1</v>
      </c>
      <c r="H107">
        <v>0</v>
      </c>
      <c r="I107">
        <v>7</v>
      </c>
      <c r="J107" t="s">
        <v>119</v>
      </c>
    </row>
    <row r="108" spans="1:10">
      <c r="A108" t="s">
        <v>225</v>
      </c>
      <c r="B108" t="s">
        <v>26</v>
      </c>
      <c r="C108">
        <v>2</v>
      </c>
      <c r="D108">
        <v>2</v>
      </c>
      <c r="E108">
        <v>1</v>
      </c>
      <c r="F108">
        <v>1</v>
      </c>
      <c r="G108">
        <v>0</v>
      </c>
      <c r="H108">
        <v>1</v>
      </c>
      <c r="I108">
        <v>7</v>
      </c>
      <c r="J108" t="s">
        <v>119</v>
      </c>
    </row>
    <row r="109" spans="1:10">
      <c r="A109" t="s">
        <v>226</v>
      </c>
      <c r="B109" t="s">
        <v>29</v>
      </c>
      <c r="C109">
        <v>0</v>
      </c>
      <c r="D109">
        <v>1</v>
      </c>
      <c r="E109">
        <v>3</v>
      </c>
      <c r="F109">
        <v>0</v>
      </c>
      <c r="G109">
        <v>2</v>
      </c>
      <c r="H109">
        <v>1</v>
      </c>
      <c r="I109">
        <v>7</v>
      </c>
      <c r="J109" t="s">
        <v>119</v>
      </c>
    </row>
    <row r="110" spans="1:10">
      <c r="A110" t="s">
        <v>227</v>
      </c>
      <c r="B110" t="s">
        <v>17</v>
      </c>
      <c r="C110">
        <v>2</v>
      </c>
      <c r="D110">
        <v>1</v>
      </c>
      <c r="E110">
        <v>0</v>
      </c>
      <c r="F110">
        <v>1</v>
      </c>
      <c r="G110">
        <v>3</v>
      </c>
      <c r="H110">
        <v>0</v>
      </c>
      <c r="I110">
        <v>7</v>
      </c>
      <c r="J110" t="s">
        <v>119</v>
      </c>
    </row>
    <row r="111" spans="1:10">
      <c r="A111" t="s">
        <v>228</v>
      </c>
      <c r="B111" t="s">
        <v>33</v>
      </c>
      <c r="C111">
        <v>1</v>
      </c>
      <c r="D111">
        <v>0</v>
      </c>
      <c r="E111">
        <v>1</v>
      </c>
      <c r="F111">
        <v>2</v>
      </c>
      <c r="G111">
        <v>1</v>
      </c>
      <c r="H111">
        <v>2</v>
      </c>
      <c r="I111">
        <v>7</v>
      </c>
      <c r="J111" t="s">
        <v>119</v>
      </c>
    </row>
    <row r="112" spans="1:10">
      <c r="A112" t="s">
        <v>229</v>
      </c>
      <c r="B112" t="s">
        <v>14</v>
      </c>
      <c r="C112">
        <v>0</v>
      </c>
      <c r="D112">
        <v>2</v>
      </c>
      <c r="E112">
        <v>3</v>
      </c>
      <c r="F112">
        <v>0</v>
      </c>
      <c r="G112">
        <v>1</v>
      </c>
      <c r="H112">
        <v>1</v>
      </c>
      <c r="I112">
        <v>7</v>
      </c>
      <c r="J112" t="s">
        <v>119</v>
      </c>
    </row>
    <row r="113" spans="1:10">
      <c r="A113" t="s">
        <v>230</v>
      </c>
      <c r="B113" t="s">
        <v>25</v>
      </c>
      <c r="C113">
        <v>3</v>
      </c>
      <c r="D113">
        <v>1</v>
      </c>
      <c r="E113">
        <v>0</v>
      </c>
      <c r="F113">
        <v>2</v>
      </c>
      <c r="G113">
        <v>1</v>
      </c>
      <c r="H113">
        <v>0</v>
      </c>
      <c r="I113">
        <v>7</v>
      </c>
      <c r="J113" t="s">
        <v>119</v>
      </c>
    </row>
    <row r="114" spans="1:10">
      <c r="A114" t="s">
        <v>231</v>
      </c>
      <c r="B114" t="s">
        <v>22</v>
      </c>
      <c r="C114">
        <v>0</v>
      </c>
      <c r="D114">
        <v>0</v>
      </c>
      <c r="E114">
        <v>2</v>
      </c>
      <c r="F114">
        <v>4</v>
      </c>
      <c r="G114">
        <v>0</v>
      </c>
      <c r="H114">
        <v>1</v>
      </c>
      <c r="I114">
        <v>7</v>
      </c>
      <c r="J114" t="s">
        <v>119</v>
      </c>
    </row>
    <row r="115" spans="1:10">
      <c r="A115" t="s">
        <v>232</v>
      </c>
      <c r="B115" t="s">
        <v>32</v>
      </c>
      <c r="C115">
        <v>1</v>
      </c>
      <c r="D115">
        <v>1</v>
      </c>
      <c r="E115">
        <v>1</v>
      </c>
      <c r="F115">
        <v>2</v>
      </c>
      <c r="G115">
        <v>2</v>
      </c>
      <c r="H115">
        <v>0</v>
      </c>
      <c r="I115">
        <v>7</v>
      </c>
      <c r="J115" t="s">
        <v>119</v>
      </c>
    </row>
    <row r="116" spans="1:10">
      <c r="A116" t="s">
        <v>233</v>
      </c>
      <c r="B116" t="s">
        <v>20</v>
      </c>
      <c r="C116">
        <v>2</v>
      </c>
      <c r="D116">
        <v>1</v>
      </c>
      <c r="E116">
        <v>2</v>
      </c>
      <c r="F116">
        <v>1</v>
      </c>
      <c r="G116">
        <v>0</v>
      </c>
      <c r="H116">
        <v>1</v>
      </c>
      <c r="I116">
        <v>7</v>
      </c>
      <c r="J116" t="s">
        <v>119</v>
      </c>
    </row>
    <row r="117" spans="1:10">
      <c r="A117" t="s">
        <v>234</v>
      </c>
      <c r="B117" t="s">
        <v>23</v>
      </c>
      <c r="C117">
        <v>1</v>
      </c>
      <c r="D117">
        <v>3</v>
      </c>
      <c r="E117">
        <v>1</v>
      </c>
      <c r="F117">
        <v>0</v>
      </c>
      <c r="G117">
        <v>0</v>
      </c>
      <c r="H117">
        <v>2</v>
      </c>
      <c r="I117">
        <v>7</v>
      </c>
      <c r="J117" t="s">
        <v>119</v>
      </c>
    </row>
    <row r="118" spans="1:10">
      <c r="A118" t="s">
        <v>235</v>
      </c>
      <c r="B118" t="s">
        <v>12</v>
      </c>
      <c r="C118">
        <v>0</v>
      </c>
      <c r="D118">
        <v>0</v>
      </c>
      <c r="E118">
        <v>0</v>
      </c>
      <c r="F118">
        <v>4</v>
      </c>
      <c r="G118">
        <v>2</v>
      </c>
      <c r="H118">
        <v>1</v>
      </c>
      <c r="I118">
        <v>7</v>
      </c>
      <c r="J118" t="s">
        <v>119</v>
      </c>
    </row>
    <row r="119" spans="1:10">
      <c r="A119" t="s">
        <v>236</v>
      </c>
      <c r="B119" t="s">
        <v>24</v>
      </c>
      <c r="C119">
        <v>1</v>
      </c>
      <c r="D119">
        <v>2</v>
      </c>
      <c r="E119">
        <v>1</v>
      </c>
      <c r="F119">
        <v>1</v>
      </c>
      <c r="G119">
        <v>0</v>
      </c>
      <c r="H119">
        <v>2</v>
      </c>
      <c r="I119">
        <v>7</v>
      </c>
      <c r="J119" t="s">
        <v>119</v>
      </c>
    </row>
    <row r="120" spans="1:10">
      <c r="A120" t="s">
        <v>237</v>
      </c>
      <c r="B120" t="s">
        <v>30</v>
      </c>
      <c r="C120">
        <v>0</v>
      </c>
      <c r="D120">
        <v>2</v>
      </c>
      <c r="E120">
        <v>2</v>
      </c>
      <c r="F120">
        <v>3</v>
      </c>
      <c r="G120">
        <v>0</v>
      </c>
      <c r="H120">
        <v>0</v>
      </c>
      <c r="I120">
        <v>7</v>
      </c>
      <c r="J120" t="s">
        <v>119</v>
      </c>
    </row>
    <row r="121" spans="1:10">
      <c r="A121" t="s">
        <v>238</v>
      </c>
      <c r="B121" t="s">
        <v>15</v>
      </c>
      <c r="C121">
        <v>1</v>
      </c>
      <c r="D121">
        <v>0</v>
      </c>
      <c r="E121">
        <v>1</v>
      </c>
      <c r="F121">
        <v>0</v>
      </c>
      <c r="G121">
        <v>0</v>
      </c>
      <c r="H121">
        <v>5</v>
      </c>
      <c r="I121">
        <v>7</v>
      </c>
      <c r="J121" t="s">
        <v>119</v>
      </c>
    </row>
    <row r="122" spans="1:10">
      <c r="A122" t="s">
        <v>239</v>
      </c>
      <c r="B122" t="s">
        <v>12</v>
      </c>
      <c r="C122">
        <v>1</v>
      </c>
      <c r="D122">
        <v>1</v>
      </c>
      <c r="E122">
        <v>2</v>
      </c>
      <c r="F122">
        <v>1</v>
      </c>
      <c r="G122">
        <v>1</v>
      </c>
      <c r="H122">
        <v>1</v>
      </c>
      <c r="I122">
        <v>7</v>
      </c>
      <c r="J122" t="s">
        <v>119</v>
      </c>
    </row>
    <row r="123" spans="1:10">
      <c r="A123" t="s">
        <v>240</v>
      </c>
      <c r="B123" t="s">
        <v>15</v>
      </c>
      <c r="C123">
        <v>1</v>
      </c>
      <c r="D123">
        <v>1</v>
      </c>
      <c r="E123">
        <v>2</v>
      </c>
      <c r="F123">
        <v>0</v>
      </c>
      <c r="G123">
        <v>1</v>
      </c>
      <c r="H123">
        <v>2</v>
      </c>
      <c r="I123">
        <v>7</v>
      </c>
      <c r="J123" t="s">
        <v>119</v>
      </c>
    </row>
    <row r="124" spans="1:10">
      <c r="A124" t="s">
        <v>241</v>
      </c>
      <c r="B124" t="s">
        <v>41</v>
      </c>
      <c r="C124">
        <v>2</v>
      </c>
      <c r="D124">
        <v>0</v>
      </c>
      <c r="E124">
        <v>1</v>
      </c>
      <c r="F124">
        <v>2</v>
      </c>
      <c r="G124">
        <v>1</v>
      </c>
      <c r="H124">
        <v>1</v>
      </c>
      <c r="I124">
        <v>7</v>
      </c>
      <c r="J124" t="s">
        <v>119</v>
      </c>
    </row>
    <row r="125" spans="1:10">
      <c r="A125" t="s">
        <v>242</v>
      </c>
      <c r="B125" t="s">
        <v>33</v>
      </c>
      <c r="C125">
        <v>2</v>
      </c>
      <c r="D125">
        <v>2</v>
      </c>
      <c r="E125">
        <v>1</v>
      </c>
      <c r="F125">
        <v>0</v>
      </c>
      <c r="G125">
        <v>1</v>
      </c>
      <c r="H125">
        <v>1</v>
      </c>
      <c r="I125">
        <v>7</v>
      </c>
      <c r="J125" t="s">
        <v>119</v>
      </c>
    </row>
    <row r="126" spans="1:10">
      <c r="A126" t="s">
        <v>243</v>
      </c>
      <c r="B126" t="s">
        <v>13</v>
      </c>
      <c r="C126">
        <v>1</v>
      </c>
      <c r="D126">
        <v>1</v>
      </c>
      <c r="E126">
        <v>2</v>
      </c>
      <c r="F126">
        <v>1</v>
      </c>
      <c r="G126">
        <v>1</v>
      </c>
      <c r="H126">
        <v>1</v>
      </c>
      <c r="I126">
        <v>7</v>
      </c>
      <c r="J126" t="s">
        <v>119</v>
      </c>
    </row>
    <row r="127" spans="1:10">
      <c r="A127" t="s">
        <v>244</v>
      </c>
      <c r="B127" t="s">
        <v>17</v>
      </c>
      <c r="C127">
        <v>3</v>
      </c>
      <c r="D127">
        <v>1</v>
      </c>
      <c r="E127">
        <v>0</v>
      </c>
      <c r="F127">
        <v>2</v>
      </c>
      <c r="G127">
        <v>1</v>
      </c>
      <c r="H127">
        <v>0</v>
      </c>
      <c r="I127">
        <v>7</v>
      </c>
      <c r="J127" t="s">
        <v>119</v>
      </c>
    </row>
    <row r="128" spans="1:10">
      <c r="A128" t="s">
        <v>245</v>
      </c>
      <c r="B128" t="s">
        <v>11</v>
      </c>
      <c r="C128">
        <v>0</v>
      </c>
      <c r="D128">
        <v>0</v>
      </c>
      <c r="E128">
        <v>1</v>
      </c>
      <c r="F128">
        <v>1</v>
      </c>
      <c r="G128">
        <v>3</v>
      </c>
      <c r="H128">
        <v>2</v>
      </c>
      <c r="I128">
        <v>7</v>
      </c>
      <c r="J128" t="s">
        <v>119</v>
      </c>
    </row>
    <row r="129" spans="1:10">
      <c r="A129" t="s">
        <v>246</v>
      </c>
      <c r="B129" t="s">
        <v>25</v>
      </c>
      <c r="C129">
        <v>1</v>
      </c>
      <c r="D129">
        <v>0</v>
      </c>
      <c r="E129">
        <v>1</v>
      </c>
      <c r="F129">
        <v>1</v>
      </c>
      <c r="G129">
        <v>2</v>
      </c>
      <c r="H129">
        <v>2</v>
      </c>
      <c r="I129">
        <v>7</v>
      </c>
      <c r="J129" t="s">
        <v>119</v>
      </c>
    </row>
    <row r="130" spans="1:10">
      <c r="A130" t="s">
        <v>247</v>
      </c>
      <c r="B130" t="s">
        <v>29</v>
      </c>
      <c r="C130">
        <v>1</v>
      </c>
      <c r="D130">
        <v>0</v>
      </c>
      <c r="E130">
        <v>2</v>
      </c>
      <c r="F130">
        <v>2</v>
      </c>
      <c r="G130">
        <v>1</v>
      </c>
      <c r="H130">
        <v>1</v>
      </c>
      <c r="I130">
        <v>7</v>
      </c>
      <c r="J130" t="s">
        <v>119</v>
      </c>
    </row>
    <row r="131" spans="1:10">
      <c r="A131" t="s">
        <v>248</v>
      </c>
      <c r="B131" t="s">
        <v>19</v>
      </c>
      <c r="C131">
        <v>1</v>
      </c>
      <c r="D131">
        <v>1</v>
      </c>
      <c r="E131">
        <v>3</v>
      </c>
      <c r="F131">
        <v>1</v>
      </c>
      <c r="G131">
        <v>0</v>
      </c>
      <c r="H131">
        <v>1</v>
      </c>
      <c r="I131">
        <v>7</v>
      </c>
      <c r="J131" t="s">
        <v>119</v>
      </c>
    </row>
    <row r="132" spans="1:10">
      <c r="A132" t="s">
        <v>249</v>
      </c>
      <c r="B132" t="s">
        <v>18</v>
      </c>
      <c r="C132">
        <v>1</v>
      </c>
      <c r="D132">
        <v>1</v>
      </c>
      <c r="E132">
        <v>2</v>
      </c>
      <c r="F132">
        <v>1</v>
      </c>
      <c r="G132">
        <v>0</v>
      </c>
      <c r="H132">
        <v>2</v>
      </c>
      <c r="I132">
        <v>7</v>
      </c>
      <c r="J132" t="s">
        <v>119</v>
      </c>
    </row>
    <row r="133" spans="1:10">
      <c r="A133" t="s">
        <v>250</v>
      </c>
      <c r="B133" t="s">
        <v>14</v>
      </c>
      <c r="C133">
        <v>0</v>
      </c>
      <c r="D133">
        <v>2</v>
      </c>
      <c r="E133">
        <v>1</v>
      </c>
      <c r="F133">
        <v>0</v>
      </c>
      <c r="G133">
        <v>2</v>
      </c>
      <c r="H133">
        <v>2</v>
      </c>
      <c r="I133">
        <v>7</v>
      </c>
      <c r="J133" t="s">
        <v>119</v>
      </c>
    </row>
    <row r="134" spans="1:10">
      <c r="A134" t="s">
        <v>251</v>
      </c>
      <c r="B134" t="s">
        <v>23</v>
      </c>
      <c r="C134">
        <v>1</v>
      </c>
      <c r="D134">
        <v>1</v>
      </c>
      <c r="E134">
        <v>1</v>
      </c>
      <c r="F134">
        <v>2</v>
      </c>
      <c r="G134">
        <v>1</v>
      </c>
      <c r="H134">
        <v>1</v>
      </c>
      <c r="I134">
        <v>7</v>
      </c>
      <c r="J134" t="s">
        <v>119</v>
      </c>
    </row>
    <row r="135" spans="1:10">
      <c r="A135" t="s">
        <v>252</v>
      </c>
      <c r="B135" t="s">
        <v>22</v>
      </c>
      <c r="C135">
        <v>1</v>
      </c>
      <c r="D135">
        <v>0</v>
      </c>
      <c r="E135">
        <v>1</v>
      </c>
      <c r="F135">
        <v>4</v>
      </c>
      <c r="G135">
        <v>1</v>
      </c>
      <c r="H135">
        <v>0</v>
      </c>
      <c r="I135">
        <v>7</v>
      </c>
      <c r="J135" t="s">
        <v>119</v>
      </c>
    </row>
    <row r="136" spans="1:10">
      <c r="A136" t="s">
        <v>253</v>
      </c>
      <c r="B136" t="s">
        <v>16</v>
      </c>
      <c r="C136">
        <v>0</v>
      </c>
      <c r="D136">
        <v>1</v>
      </c>
      <c r="E136">
        <v>2</v>
      </c>
      <c r="F136">
        <v>3</v>
      </c>
      <c r="G136">
        <v>1</v>
      </c>
      <c r="H136">
        <v>0</v>
      </c>
      <c r="I136">
        <v>7</v>
      </c>
      <c r="J136" t="s">
        <v>119</v>
      </c>
    </row>
    <row r="137" spans="1:10">
      <c r="A137" t="s">
        <v>254</v>
      </c>
      <c r="B137" t="s">
        <v>20</v>
      </c>
      <c r="C137">
        <v>0</v>
      </c>
      <c r="D137">
        <v>1</v>
      </c>
      <c r="E137">
        <v>1</v>
      </c>
      <c r="F137">
        <v>2</v>
      </c>
      <c r="G137">
        <v>2</v>
      </c>
      <c r="H137">
        <v>1</v>
      </c>
      <c r="I137">
        <v>7</v>
      </c>
      <c r="J137" t="s">
        <v>119</v>
      </c>
    </row>
    <row r="138" spans="1:10">
      <c r="A138" t="s">
        <v>255</v>
      </c>
      <c r="B138" t="s">
        <v>27</v>
      </c>
      <c r="C138">
        <v>0</v>
      </c>
      <c r="D138">
        <v>3</v>
      </c>
      <c r="E138">
        <v>1</v>
      </c>
      <c r="F138">
        <v>1</v>
      </c>
      <c r="G138">
        <v>2</v>
      </c>
      <c r="H138">
        <v>0</v>
      </c>
      <c r="I138">
        <v>7</v>
      </c>
      <c r="J138" t="s">
        <v>119</v>
      </c>
    </row>
    <row r="139" spans="1:10">
      <c r="A139" t="s">
        <v>256</v>
      </c>
      <c r="B139" t="s">
        <v>36</v>
      </c>
      <c r="C139">
        <v>2</v>
      </c>
      <c r="D139">
        <v>2</v>
      </c>
      <c r="E139">
        <v>0</v>
      </c>
      <c r="F139">
        <v>2</v>
      </c>
      <c r="G139">
        <v>1</v>
      </c>
      <c r="H139">
        <v>0</v>
      </c>
      <c r="I139">
        <v>7</v>
      </c>
      <c r="J139" t="s">
        <v>119</v>
      </c>
    </row>
    <row r="140" spans="1:10">
      <c r="A140" t="s">
        <v>257</v>
      </c>
      <c r="B140" t="s">
        <v>30</v>
      </c>
      <c r="C140">
        <v>1</v>
      </c>
      <c r="D140">
        <v>2</v>
      </c>
      <c r="E140">
        <v>2</v>
      </c>
      <c r="F140">
        <v>1</v>
      </c>
      <c r="G140">
        <v>0</v>
      </c>
      <c r="H140">
        <v>1</v>
      </c>
      <c r="I140">
        <v>7</v>
      </c>
      <c r="J140" t="s">
        <v>119</v>
      </c>
    </row>
    <row r="141" spans="1:10">
      <c r="A141" t="s">
        <v>258</v>
      </c>
      <c r="B141" t="s">
        <v>34</v>
      </c>
      <c r="C141">
        <v>2</v>
      </c>
      <c r="D141">
        <v>1</v>
      </c>
      <c r="E141">
        <v>1</v>
      </c>
      <c r="F141">
        <v>2</v>
      </c>
      <c r="G141">
        <v>0</v>
      </c>
      <c r="H141">
        <v>1</v>
      </c>
      <c r="I141">
        <v>7</v>
      </c>
      <c r="J141" t="s">
        <v>119</v>
      </c>
    </row>
    <row r="142" spans="1:10">
      <c r="A142" t="s">
        <v>259</v>
      </c>
      <c r="B142" t="s">
        <v>16</v>
      </c>
      <c r="C142">
        <v>2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7</v>
      </c>
      <c r="J142" t="s">
        <v>119</v>
      </c>
    </row>
    <row r="143" spans="1:10">
      <c r="A143" t="s">
        <v>260</v>
      </c>
      <c r="B143" t="s">
        <v>20</v>
      </c>
      <c r="C143">
        <v>2</v>
      </c>
      <c r="D143">
        <v>1</v>
      </c>
      <c r="E143">
        <v>1</v>
      </c>
      <c r="F143">
        <v>2</v>
      </c>
      <c r="G143">
        <v>1</v>
      </c>
      <c r="H143">
        <v>0</v>
      </c>
      <c r="I143">
        <v>7</v>
      </c>
      <c r="J143" t="s">
        <v>119</v>
      </c>
    </row>
    <row r="144" spans="1:10">
      <c r="A144" t="s">
        <v>261</v>
      </c>
      <c r="B144" t="s">
        <v>23</v>
      </c>
      <c r="C144">
        <v>0</v>
      </c>
      <c r="D144">
        <v>1</v>
      </c>
      <c r="E144">
        <v>2</v>
      </c>
      <c r="F144">
        <v>2</v>
      </c>
      <c r="G144">
        <v>2</v>
      </c>
      <c r="H144">
        <v>0</v>
      </c>
      <c r="I144">
        <v>7</v>
      </c>
      <c r="J144" t="s">
        <v>119</v>
      </c>
    </row>
    <row r="145" spans="1:10">
      <c r="A145" t="s">
        <v>262</v>
      </c>
      <c r="B145" t="s">
        <v>29</v>
      </c>
      <c r="C145">
        <v>1</v>
      </c>
      <c r="D145">
        <v>1</v>
      </c>
      <c r="E145">
        <v>3</v>
      </c>
      <c r="F145">
        <v>0</v>
      </c>
      <c r="G145">
        <v>0</v>
      </c>
      <c r="H145">
        <v>2</v>
      </c>
      <c r="I145">
        <v>7</v>
      </c>
      <c r="J145" t="s">
        <v>119</v>
      </c>
    </row>
    <row r="146" spans="1:10">
      <c r="A146" t="s">
        <v>263</v>
      </c>
      <c r="B146" t="s">
        <v>28</v>
      </c>
      <c r="C146">
        <v>2</v>
      </c>
      <c r="D146">
        <v>2</v>
      </c>
      <c r="E146">
        <v>2</v>
      </c>
      <c r="F146">
        <v>0</v>
      </c>
      <c r="G146">
        <v>0</v>
      </c>
      <c r="H146">
        <v>1</v>
      </c>
      <c r="I146">
        <v>7</v>
      </c>
      <c r="J146" t="s">
        <v>119</v>
      </c>
    </row>
    <row r="147" spans="1:10">
      <c r="A147" t="s">
        <v>264</v>
      </c>
      <c r="B147" t="s">
        <v>30</v>
      </c>
      <c r="C147">
        <v>2</v>
      </c>
      <c r="D147">
        <v>1</v>
      </c>
      <c r="E147">
        <v>0</v>
      </c>
      <c r="F147">
        <v>1</v>
      </c>
      <c r="G147">
        <v>2</v>
      </c>
      <c r="H147">
        <v>1</v>
      </c>
      <c r="I147">
        <v>7</v>
      </c>
      <c r="J147" t="s">
        <v>119</v>
      </c>
    </row>
    <row r="148" spans="1:10">
      <c r="A148" t="s">
        <v>265</v>
      </c>
      <c r="B148" t="s">
        <v>45</v>
      </c>
      <c r="C148">
        <v>2</v>
      </c>
      <c r="D148">
        <v>1</v>
      </c>
      <c r="E148">
        <v>1</v>
      </c>
      <c r="F148">
        <v>2</v>
      </c>
      <c r="G148">
        <v>1</v>
      </c>
      <c r="H148">
        <v>0</v>
      </c>
      <c r="I148">
        <v>7</v>
      </c>
      <c r="J148" t="s">
        <v>119</v>
      </c>
    </row>
    <row r="149" spans="1:10">
      <c r="A149" t="s">
        <v>266</v>
      </c>
      <c r="B149" t="s">
        <v>19</v>
      </c>
      <c r="C149">
        <v>2</v>
      </c>
      <c r="D149">
        <v>0</v>
      </c>
      <c r="E149">
        <v>1</v>
      </c>
      <c r="F149">
        <v>2</v>
      </c>
      <c r="G149">
        <v>1</v>
      </c>
      <c r="H149">
        <v>1</v>
      </c>
      <c r="I149">
        <v>7</v>
      </c>
      <c r="J149" t="s">
        <v>119</v>
      </c>
    </row>
    <row r="150" spans="1:10">
      <c r="A150" t="s">
        <v>267</v>
      </c>
      <c r="B150" t="s">
        <v>27</v>
      </c>
      <c r="C150">
        <v>2</v>
      </c>
      <c r="D150">
        <v>2</v>
      </c>
      <c r="E150">
        <v>1</v>
      </c>
      <c r="F150">
        <v>1</v>
      </c>
      <c r="G150">
        <v>1</v>
      </c>
      <c r="H150">
        <v>0</v>
      </c>
      <c r="I150">
        <v>7</v>
      </c>
      <c r="J150" t="s">
        <v>119</v>
      </c>
    </row>
    <row r="151" spans="1:10">
      <c r="A151" t="s">
        <v>268</v>
      </c>
      <c r="B151" t="s">
        <v>34</v>
      </c>
      <c r="C151">
        <v>1</v>
      </c>
      <c r="D151">
        <v>1</v>
      </c>
      <c r="E151">
        <v>0</v>
      </c>
      <c r="F151">
        <v>2</v>
      </c>
      <c r="G151">
        <v>3</v>
      </c>
      <c r="H151">
        <v>0</v>
      </c>
      <c r="I151">
        <v>7</v>
      </c>
      <c r="J151" t="s">
        <v>119</v>
      </c>
    </row>
    <row r="152" spans="1:10">
      <c r="A152" t="s">
        <v>269</v>
      </c>
      <c r="B152" t="s">
        <v>11</v>
      </c>
      <c r="C152">
        <v>1</v>
      </c>
      <c r="D152">
        <v>0</v>
      </c>
      <c r="E152">
        <v>1</v>
      </c>
      <c r="F152">
        <v>2</v>
      </c>
      <c r="G152">
        <v>1</v>
      </c>
      <c r="H152">
        <v>2</v>
      </c>
      <c r="I152">
        <v>7</v>
      </c>
      <c r="J152" t="s">
        <v>119</v>
      </c>
    </row>
    <row r="153" spans="1:10">
      <c r="A153" t="s">
        <v>270</v>
      </c>
      <c r="B153" t="s">
        <v>18</v>
      </c>
      <c r="C153">
        <v>0</v>
      </c>
      <c r="D153">
        <v>0</v>
      </c>
      <c r="E153">
        <v>1</v>
      </c>
      <c r="F153">
        <v>4</v>
      </c>
      <c r="G153">
        <v>2</v>
      </c>
      <c r="H153">
        <v>0</v>
      </c>
      <c r="I153">
        <v>7</v>
      </c>
      <c r="J153" t="s">
        <v>119</v>
      </c>
    </row>
    <row r="154" spans="1:10">
      <c r="A154" t="s">
        <v>271</v>
      </c>
      <c r="B154" t="s">
        <v>13</v>
      </c>
      <c r="C154">
        <v>1</v>
      </c>
      <c r="D154">
        <v>2</v>
      </c>
      <c r="E154">
        <v>2</v>
      </c>
      <c r="F154">
        <v>0</v>
      </c>
      <c r="G154">
        <v>0</v>
      </c>
      <c r="H154">
        <v>2</v>
      </c>
      <c r="I154">
        <v>7</v>
      </c>
      <c r="J154" t="s">
        <v>119</v>
      </c>
    </row>
    <row r="155" spans="1:10">
      <c r="A155" t="s">
        <v>272</v>
      </c>
      <c r="B155" t="s">
        <v>41</v>
      </c>
      <c r="C155">
        <v>1</v>
      </c>
      <c r="D155">
        <v>0</v>
      </c>
      <c r="E155">
        <v>2</v>
      </c>
      <c r="F155">
        <v>3</v>
      </c>
      <c r="G155">
        <v>0</v>
      </c>
      <c r="H155">
        <v>1</v>
      </c>
      <c r="I155">
        <v>7</v>
      </c>
      <c r="J155" t="s">
        <v>119</v>
      </c>
    </row>
    <row r="156" spans="1:10">
      <c r="A156" t="s">
        <v>273</v>
      </c>
      <c r="B156" t="s">
        <v>17</v>
      </c>
      <c r="C156">
        <v>0</v>
      </c>
      <c r="D156">
        <v>3</v>
      </c>
      <c r="E156">
        <v>2</v>
      </c>
      <c r="F156">
        <v>0</v>
      </c>
      <c r="G156">
        <v>1</v>
      </c>
      <c r="H156">
        <v>1</v>
      </c>
      <c r="I156">
        <v>7</v>
      </c>
      <c r="J156" t="s">
        <v>119</v>
      </c>
    </row>
    <row r="157" spans="1:10">
      <c r="A157" t="s">
        <v>274</v>
      </c>
      <c r="B157" t="s">
        <v>12</v>
      </c>
      <c r="C157">
        <v>0</v>
      </c>
      <c r="D157">
        <v>1</v>
      </c>
      <c r="E157">
        <v>2</v>
      </c>
      <c r="F157">
        <v>0</v>
      </c>
      <c r="G157">
        <v>1</v>
      </c>
      <c r="H157">
        <v>3</v>
      </c>
      <c r="I157">
        <v>7</v>
      </c>
      <c r="J157" t="s">
        <v>119</v>
      </c>
    </row>
    <row r="158" spans="1:10">
      <c r="A158" t="s">
        <v>275</v>
      </c>
      <c r="B158" t="s">
        <v>14</v>
      </c>
      <c r="C158">
        <v>0</v>
      </c>
      <c r="D158">
        <v>1</v>
      </c>
      <c r="E158">
        <v>3</v>
      </c>
      <c r="F158">
        <v>1</v>
      </c>
      <c r="G158">
        <v>0</v>
      </c>
      <c r="H158">
        <v>2</v>
      </c>
      <c r="I158">
        <v>7</v>
      </c>
      <c r="J158" t="s">
        <v>119</v>
      </c>
    </row>
    <row r="159" spans="1:10">
      <c r="A159" t="s">
        <v>276</v>
      </c>
      <c r="B159" t="s">
        <v>15</v>
      </c>
      <c r="C159">
        <v>1</v>
      </c>
      <c r="D159">
        <v>0</v>
      </c>
      <c r="E159">
        <v>1</v>
      </c>
      <c r="F159">
        <v>2</v>
      </c>
      <c r="G159">
        <v>1</v>
      </c>
      <c r="H159">
        <v>2</v>
      </c>
      <c r="I159">
        <v>7</v>
      </c>
      <c r="J159" t="s">
        <v>119</v>
      </c>
    </row>
    <row r="160" spans="1:10">
      <c r="A160" t="s">
        <v>277</v>
      </c>
      <c r="B160" t="s">
        <v>44</v>
      </c>
      <c r="C160">
        <v>0</v>
      </c>
      <c r="D160">
        <v>1</v>
      </c>
      <c r="E160">
        <v>1</v>
      </c>
      <c r="F160">
        <v>2</v>
      </c>
      <c r="G160">
        <v>2</v>
      </c>
      <c r="H160">
        <v>1</v>
      </c>
      <c r="I160">
        <v>7</v>
      </c>
      <c r="J160" t="s">
        <v>119</v>
      </c>
    </row>
    <row r="161" spans="1:10">
      <c r="A161" t="s">
        <v>278</v>
      </c>
      <c r="B161" t="s">
        <v>37</v>
      </c>
      <c r="C161">
        <v>2</v>
      </c>
      <c r="D161">
        <v>1</v>
      </c>
      <c r="E161">
        <v>1</v>
      </c>
      <c r="F161">
        <v>1</v>
      </c>
      <c r="G161">
        <v>0</v>
      </c>
      <c r="H161">
        <v>2</v>
      </c>
      <c r="I161">
        <v>7</v>
      </c>
      <c r="J161" t="s">
        <v>119</v>
      </c>
    </row>
    <row r="162" spans="1:10">
      <c r="A162" t="s">
        <v>279</v>
      </c>
      <c r="B162" t="s">
        <v>15</v>
      </c>
      <c r="C162">
        <v>2</v>
      </c>
      <c r="D162">
        <v>1</v>
      </c>
      <c r="E162">
        <v>0</v>
      </c>
      <c r="F162">
        <v>2</v>
      </c>
      <c r="G162">
        <v>2</v>
      </c>
      <c r="H162">
        <v>0</v>
      </c>
      <c r="I162">
        <v>7</v>
      </c>
      <c r="J162" t="s">
        <v>119</v>
      </c>
    </row>
    <row r="163" spans="1:10">
      <c r="A163" t="s">
        <v>280</v>
      </c>
      <c r="B163" t="s">
        <v>18</v>
      </c>
      <c r="C163">
        <v>1</v>
      </c>
      <c r="D163">
        <v>0</v>
      </c>
      <c r="E163">
        <v>2</v>
      </c>
      <c r="F163">
        <v>2</v>
      </c>
      <c r="G163">
        <v>1</v>
      </c>
      <c r="H163">
        <v>1</v>
      </c>
      <c r="I163">
        <v>7</v>
      </c>
      <c r="J163" t="s">
        <v>119</v>
      </c>
    </row>
    <row r="164" spans="1:10">
      <c r="A164" t="s">
        <v>281</v>
      </c>
      <c r="B164" t="s">
        <v>13</v>
      </c>
      <c r="C164">
        <v>2</v>
      </c>
      <c r="D164">
        <v>2</v>
      </c>
      <c r="E164">
        <v>2</v>
      </c>
      <c r="F164">
        <v>0</v>
      </c>
      <c r="G164">
        <v>0</v>
      </c>
      <c r="H164">
        <v>1</v>
      </c>
      <c r="I164">
        <v>7</v>
      </c>
      <c r="J164" t="s">
        <v>119</v>
      </c>
    </row>
    <row r="165" spans="1:10">
      <c r="A165" t="s">
        <v>282</v>
      </c>
      <c r="B165" t="s">
        <v>14</v>
      </c>
      <c r="C165">
        <v>0</v>
      </c>
      <c r="D165">
        <v>0</v>
      </c>
      <c r="E165">
        <v>1</v>
      </c>
      <c r="F165">
        <v>2</v>
      </c>
      <c r="G165">
        <v>3</v>
      </c>
      <c r="H165">
        <v>1</v>
      </c>
      <c r="I165">
        <v>7</v>
      </c>
      <c r="J165" t="s">
        <v>119</v>
      </c>
    </row>
    <row r="166" spans="1:10">
      <c r="A166" t="s">
        <v>283</v>
      </c>
      <c r="B166" t="s">
        <v>28</v>
      </c>
      <c r="C166">
        <v>0</v>
      </c>
      <c r="D166">
        <v>1</v>
      </c>
      <c r="E166">
        <v>4</v>
      </c>
      <c r="F166">
        <v>0</v>
      </c>
      <c r="G166">
        <v>0</v>
      </c>
      <c r="H166">
        <v>2</v>
      </c>
      <c r="I166">
        <v>7</v>
      </c>
      <c r="J166" t="s">
        <v>119</v>
      </c>
    </row>
    <row r="167" spans="1:10">
      <c r="A167" t="s">
        <v>284</v>
      </c>
      <c r="B167" t="s">
        <v>42</v>
      </c>
      <c r="C167">
        <v>2</v>
      </c>
      <c r="D167">
        <v>1</v>
      </c>
      <c r="E167">
        <v>1</v>
      </c>
      <c r="F167">
        <v>2</v>
      </c>
      <c r="G167">
        <v>1</v>
      </c>
      <c r="H167">
        <v>0</v>
      </c>
      <c r="I167">
        <v>7</v>
      </c>
      <c r="J167" t="s">
        <v>119</v>
      </c>
    </row>
    <row r="168" spans="1:10">
      <c r="A168" t="s">
        <v>285</v>
      </c>
      <c r="B168" t="s">
        <v>20</v>
      </c>
      <c r="C168">
        <v>1</v>
      </c>
      <c r="D168">
        <v>0</v>
      </c>
      <c r="E168">
        <v>2</v>
      </c>
      <c r="F168">
        <v>2</v>
      </c>
      <c r="G168">
        <v>1</v>
      </c>
      <c r="H168">
        <v>1</v>
      </c>
      <c r="I168">
        <v>7</v>
      </c>
      <c r="J168" t="s">
        <v>119</v>
      </c>
    </row>
    <row r="169" spans="1:10">
      <c r="A169" t="s">
        <v>286</v>
      </c>
      <c r="B169" t="s">
        <v>23</v>
      </c>
      <c r="C169">
        <v>2</v>
      </c>
      <c r="D169">
        <v>1</v>
      </c>
      <c r="E169">
        <v>2</v>
      </c>
      <c r="F169">
        <v>0</v>
      </c>
      <c r="G169">
        <v>0</v>
      </c>
      <c r="H169">
        <v>2</v>
      </c>
      <c r="I169">
        <v>7</v>
      </c>
      <c r="J169" t="s">
        <v>119</v>
      </c>
    </row>
    <row r="170" spans="1:10">
      <c r="A170" t="s">
        <v>287</v>
      </c>
      <c r="B170" t="s">
        <v>24</v>
      </c>
      <c r="C170">
        <v>2</v>
      </c>
      <c r="D170">
        <v>2</v>
      </c>
      <c r="E170">
        <v>0</v>
      </c>
      <c r="F170">
        <v>0</v>
      </c>
      <c r="G170">
        <v>2</v>
      </c>
      <c r="H170">
        <v>1</v>
      </c>
      <c r="I170">
        <v>7</v>
      </c>
      <c r="J170" t="s">
        <v>119</v>
      </c>
    </row>
    <row r="171" spans="1:10">
      <c r="A171" t="s">
        <v>288</v>
      </c>
      <c r="B171" t="s">
        <v>34</v>
      </c>
      <c r="C171">
        <v>1</v>
      </c>
      <c r="D171">
        <v>0</v>
      </c>
      <c r="E171">
        <v>2</v>
      </c>
      <c r="F171">
        <v>1</v>
      </c>
      <c r="G171">
        <v>1</v>
      </c>
      <c r="H171">
        <v>2</v>
      </c>
      <c r="I171">
        <v>7</v>
      </c>
      <c r="J171" t="s">
        <v>119</v>
      </c>
    </row>
    <row r="172" spans="1:10">
      <c r="A172" t="s">
        <v>289</v>
      </c>
      <c r="B172" t="s">
        <v>31</v>
      </c>
      <c r="C172">
        <v>1</v>
      </c>
      <c r="D172">
        <v>0</v>
      </c>
      <c r="E172">
        <v>1</v>
      </c>
      <c r="F172">
        <v>2</v>
      </c>
      <c r="G172">
        <v>1</v>
      </c>
      <c r="H172">
        <v>2</v>
      </c>
      <c r="I172">
        <v>7</v>
      </c>
      <c r="J172" t="s">
        <v>119</v>
      </c>
    </row>
    <row r="173" spans="1:10">
      <c r="A173" t="s">
        <v>290</v>
      </c>
      <c r="B173" t="s">
        <v>12</v>
      </c>
      <c r="C173">
        <v>1</v>
      </c>
      <c r="D173">
        <v>2</v>
      </c>
      <c r="E173">
        <v>0</v>
      </c>
      <c r="F173">
        <v>2</v>
      </c>
      <c r="G173">
        <v>2</v>
      </c>
      <c r="H173">
        <v>0</v>
      </c>
      <c r="I173">
        <v>7</v>
      </c>
      <c r="J173" t="s">
        <v>119</v>
      </c>
    </row>
    <row r="174" spans="1:10">
      <c r="A174" t="s">
        <v>291</v>
      </c>
      <c r="B174" t="s">
        <v>27</v>
      </c>
      <c r="C174">
        <v>0</v>
      </c>
      <c r="D174">
        <v>0</v>
      </c>
      <c r="E174">
        <v>3</v>
      </c>
      <c r="F174">
        <v>2</v>
      </c>
      <c r="G174">
        <v>0</v>
      </c>
      <c r="H174">
        <v>2</v>
      </c>
      <c r="I174">
        <v>7</v>
      </c>
      <c r="J174" t="s">
        <v>119</v>
      </c>
    </row>
    <row r="175" spans="1:10">
      <c r="A175" t="s">
        <v>292</v>
      </c>
      <c r="B175" t="s">
        <v>43</v>
      </c>
      <c r="C175">
        <v>0</v>
      </c>
      <c r="D175">
        <v>2</v>
      </c>
      <c r="E175">
        <v>2</v>
      </c>
      <c r="F175">
        <v>2</v>
      </c>
      <c r="G175">
        <v>1</v>
      </c>
      <c r="H175">
        <v>0</v>
      </c>
      <c r="I175">
        <v>7</v>
      </c>
      <c r="J175" t="s">
        <v>119</v>
      </c>
    </row>
    <row r="176" spans="1:10">
      <c r="A176" t="s">
        <v>293</v>
      </c>
      <c r="B176" t="s">
        <v>11</v>
      </c>
      <c r="C176">
        <v>1</v>
      </c>
      <c r="D176">
        <v>2</v>
      </c>
      <c r="E176">
        <v>0</v>
      </c>
      <c r="F176">
        <v>2</v>
      </c>
      <c r="G176">
        <v>2</v>
      </c>
      <c r="H176">
        <v>0</v>
      </c>
      <c r="I176">
        <v>7</v>
      </c>
      <c r="J176" t="s">
        <v>119</v>
      </c>
    </row>
    <row r="177" spans="1:10">
      <c r="A177" t="s">
        <v>294</v>
      </c>
      <c r="B177" t="s">
        <v>16</v>
      </c>
      <c r="C177">
        <v>0</v>
      </c>
      <c r="D177">
        <v>1</v>
      </c>
      <c r="E177">
        <v>3</v>
      </c>
      <c r="F177">
        <v>2</v>
      </c>
      <c r="G177">
        <v>0</v>
      </c>
      <c r="H177">
        <v>1</v>
      </c>
      <c r="I177">
        <v>7</v>
      </c>
      <c r="J177" t="s">
        <v>119</v>
      </c>
    </row>
    <row r="178" spans="1:10">
      <c r="A178" t="s">
        <v>295</v>
      </c>
      <c r="B178" t="s">
        <v>30</v>
      </c>
      <c r="C178">
        <v>0</v>
      </c>
      <c r="D178">
        <v>2</v>
      </c>
      <c r="E178">
        <v>1</v>
      </c>
      <c r="F178">
        <v>1</v>
      </c>
      <c r="G178">
        <v>2</v>
      </c>
      <c r="H178">
        <v>1</v>
      </c>
      <c r="I178">
        <v>7</v>
      </c>
      <c r="J178" t="s">
        <v>119</v>
      </c>
    </row>
    <row r="179" spans="1:10">
      <c r="A179" t="s">
        <v>296</v>
      </c>
      <c r="B179" t="s">
        <v>19</v>
      </c>
      <c r="C179">
        <v>2</v>
      </c>
      <c r="D179">
        <v>1</v>
      </c>
      <c r="E179">
        <v>1</v>
      </c>
      <c r="F179">
        <v>1</v>
      </c>
      <c r="G179">
        <v>0</v>
      </c>
      <c r="H179">
        <v>2</v>
      </c>
      <c r="I179">
        <v>7</v>
      </c>
      <c r="J179" t="s">
        <v>119</v>
      </c>
    </row>
    <row r="180" spans="1:10">
      <c r="A180" t="s">
        <v>297</v>
      </c>
      <c r="B180" t="s">
        <v>25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2</v>
      </c>
      <c r="I180">
        <v>7</v>
      </c>
      <c r="J180" t="s">
        <v>119</v>
      </c>
    </row>
    <row r="181" spans="1:10">
      <c r="A181" t="s">
        <v>298</v>
      </c>
      <c r="B181" t="s">
        <v>37</v>
      </c>
      <c r="C181">
        <v>2</v>
      </c>
      <c r="D181">
        <v>2</v>
      </c>
      <c r="E181">
        <v>0</v>
      </c>
      <c r="F181">
        <v>2</v>
      </c>
      <c r="G181">
        <v>1</v>
      </c>
      <c r="H181">
        <v>0</v>
      </c>
      <c r="I181">
        <v>7</v>
      </c>
      <c r="J181" t="s">
        <v>119</v>
      </c>
    </row>
    <row r="182" spans="1:10">
      <c r="A182" t="s">
        <v>98</v>
      </c>
      <c r="B182" t="s">
        <v>25</v>
      </c>
      <c r="C182">
        <v>0</v>
      </c>
      <c r="D182">
        <v>1</v>
      </c>
      <c r="E182">
        <v>2</v>
      </c>
      <c r="F182">
        <v>1</v>
      </c>
      <c r="G182">
        <v>2</v>
      </c>
      <c r="H182">
        <v>1</v>
      </c>
      <c r="I182">
        <v>7</v>
      </c>
      <c r="J182" t="s">
        <v>119</v>
      </c>
    </row>
    <row r="183" spans="1:10">
      <c r="A183" t="s">
        <v>99</v>
      </c>
      <c r="B183" t="s">
        <v>32</v>
      </c>
      <c r="C183">
        <v>1</v>
      </c>
      <c r="D183">
        <v>2</v>
      </c>
      <c r="E183">
        <v>2</v>
      </c>
      <c r="F183">
        <v>1</v>
      </c>
      <c r="G183">
        <v>1</v>
      </c>
      <c r="H183">
        <v>0</v>
      </c>
      <c r="I183">
        <v>7</v>
      </c>
      <c r="J183" t="s">
        <v>119</v>
      </c>
    </row>
    <row r="184" spans="1:10">
      <c r="A184" t="s">
        <v>100</v>
      </c>
      <c r="B184" t="s">
        <v>30</v>
      </c>
      <c r="C184">
        <v>1</v>
      </c>
      <c r="D184">
        <v>1</v>
      </c>
      <c r="E184">
        <v>1</v>
      </c>
      <c r="F184">
        <v>1</v>
      </c>
      <c r="G184">
        <v>2</v>
      </c>
      <c r="H184">
        <v>1</v>
      </c>
      <c r="I184">
        <v>7</v>
      </c>
      <c r="J184" t="s">
        <v>119</v>
      </c>
    </row>
    <row r="185" spans="1:10">
      <c r="A185" t="s">
        <v>101</v>
      </c>
      <c r="B185" t="s">
        <v>34</v>
      </c>
      <c r="C185">
        <v>2</v>
      </c>
      <c r="D185">
        <v>1</v>
      </c>
      <c r="E185">
        <v>1</v>
      </c>
      <c r="F185">
        <v>2</v>
      </c>
      <c r="G185">
        <v>1</v>
      </c>
      <c r="H185">
        <v>0</v>
      </c>
      <c r="I185">
        <v>7</v>
      </c>
      <c r="J185" t="s">
        <v>119</v>
      </c>
    </row>
    <row r="186" spans="1:10">
      <c r="A186" t="s">
        <v>102</v>
      </c>
      <c r="B186" t="s">
        <v>14</v>
      </c>
      <c r="C186">
        <v>2</v>
      </c>
      <c r="D186">
        <v>0</v>
      </c>
      <c r="E186">
        <v>1</v>
      </c>
      <c r="F186">
        <v>2</v>
      </c>
      <c r="G186">
        <v>1</v>
      </c>
      <c r="H186">
        <v>1</v>
      </c>
      <c r="I186">
        <v>7</v>
      </c>
      <c r="J186" t="s">
        <v>119</v>
      </c>
    </row>
    <row r="187" spans="1:10">
      <c r="A187" t="s">
        <v>103</v>
      </c>
      <c r="B187" t="s">
        <v>28</v>
      </c>
      <c r="C187">
        <v>3</v>
      </c>
      <c r="D187">
        <v>0</v>
      </c>
      <c r="E187">
        <v>1</v>
      </c>
      <c r="F187">
        <v>0</v>
      </c>
      <c r="G187">
        <v>0</v>
      </c>
      <c r="H187">
        <v>3</v>
      </c>
      <c r="I187">
        <v>7</v>
      </c>
      <c r="J187" t="s">
        <v>119</v>
      </c>
    </row>
    <row r="188" spans="1:10">
      <c r="A188" t="s">
        <v>104</v>
      </c>
      <c r="B188" t="s">
        <v>15</v>
      </c>
      <c r="C188">
        <v>2</v>
      </c>
      <c r="D188">
        <v>1</v>
      </c>
      <c r="E188">
        <v>0</v>
      </c>
      <c r="F188">
        <v>2</v>
      </c>
      <c r="G188">
        <v>2</v>
      </c>
      <c r="H188">
        <v>0</v>
      </c>
      <c r="I188">
        <v>7</v>
      </c>
      <c r="J188" t="s">
        <v>119</v>
      </c>
    </row>
    <row r="189" spans="1:10">
      <c r="A189" t="s">
        <v>105</v>
      </c>
      <c r="B189" t="s">
        <v>24</v>
      </c>
      <c r="C189">
        <v>0</v>
      </c>
      <c r="D189">
        <v>0</v>
      </c>
      <c r="E189">
        <v>4</v>
      </c>
      <c r="F189">
        <v>0</v>
      </c>
      <c r="G189">
        <v>0</v>
      </c>
      <c r="H189">
        <v>3</v>
      </c>
      <c r="I189">
        <v>7</v>
      </c>
      <c r="J189" t="s">
        <v>119</v>
      </c>
    </row>
    <row r="190" spans="1:10">
      <c r="A190" t="s">
        <v>106</v>
      </c>
      <c r="B190" t="s">
        <v>17</v>
      </c>
      <c r="C190">
        <v>1</v>
      </c>
      <c r="D190">
        <v>0</v>
      </c>
      <c r="E190">
        <v>2</v>
      </c>
      <c r="F190">
        <v>3</v>
      </c>
      <c r="G190">
        <v>1</v>
      </c>
      <c r="H190">
        <v>0</v>
      </c>
      <c r="I190">
        <v>7</v>
      </c>
      <c r="J190" t="s">
        <v>119</v>
      </c>
    </row>
    <row r="191" spans="1:10">
      <c r="A191" t="s">
        <v>107</v>
      </c>
      <c r="B191" t="s">
        <v>33</v>
      </c>
      <c r="C191">
        <v>0</v>
      </c>
      <c r="D191">
        <v>3</v>
      </c>
      <c r="E191">
        <v>2</v>
      </c>
      <c r="F191">
        <v>0</v>
      </c>
      <c r="G191">
        <v>2</v>
      </c>
      <c r="H191">
        <v>0</v>
      </c>
      <c r="I191">
        <v>7</v>
      </c>
      <c r="J191" t="s">
        <v>119</v>
      </c>
    </row>
    <row r="192" spans="1:10">
      <c r="A192" t="s">
        <v>108</v>
      </c>
      <c r="B192" t="s">
        <v>19</v>
      </c>
      <c r="C192">
        <v>1</v>
      </c>
      <c r="D192">
        <v>1</v>
      </c>
      <c r="E192">
        <v>1</v>
      </c>
      <c r="F192">
        <v>3</v>
      </c>
      <c r="G192">
        <v>1</v>
      </c>
      <c r="H192">
        <v>0</v>
      </c>
      <c r="I192">
        <v>7</v>
      </c>
      <c r="J192" t="s">
        <v>119</v>
      </c>
    </row>
    <row r="193" spans="1:10">
      <c r="A193" t="s">
        <v>109</v>
      </c>
      <c r="B193" t="s">
        <v>46</v>
      </c>
      <c r="C193">
        <v>1</v>
      </c>
      <c r="D193">
        <v>1</v>
      </c>
      <c r="E193">
        <v>2</v>
      </c>
      <c r="F193">
        <v>2</v>
      </c>
      <c r="G193">
        <v>0</v>
      </c>
      <c r="H193">
        <v>1</v>
      </c>
      <c r="I193">
        <v>7</v>
      </c>
      <c r="J193" t="s">
        <v>119</v>
      </c>
    </row>
    <row r="194" spans="1:10">
      <c r="A194" t="s">
        <v>110</v>
      </c>
      <c r="B194" t="s">
        <v>31</v>
      </c>
      <c r="C194">
        <v>1</v>
      </c>
      <c r="D194">
        <v>0</v>
      </c>
      <c r="E194">
        <v>1</v>
      </c>
      <c r="F194">
        <v>3</v>
      </c>
      <c r="G194">
        <v>1</v>
      </c>
      <c r="H194">
        <v>1</v>
      </c>
      <c r="I194">
        <v>7</v>
      </c>
      <c r="J194" t="s">
        <v>119</v>
      </c>
    </row>
    <row r="195" spans="1:10">
      <c r="A195" t="s">
        <v>111</v>
      </c>
      <c r="B195" t="s">
        <v>37</v>
      </c>
      <c r="C195">
        <v>3</v>
      </c>
      <c r="D195">
        <v>2</v>
      </c>
      <c r="E195">
        <v>0</v>
      </c>
      <c r="F195">
        <v>1</v>
      </c>
      <c r="G195">
        <v>0</v>
      </c>
      <c r="H195">
        <v>1</v>
      </c>
      <c r="I195">
        <v>7</v>
      </c>
      <c r="J195" t="s">
        <v>119</v>
      </c>
    </row>
    <row r="196" spans="1:10">
      <c r="A196" t="s">
        <v>112</v>
      </c>
      <c r="B196" t="s">
        <v>13</v>
      </c>
      <c r="C196">
        <v>0</v>
      </c>
      <c r="D196">
        <v>2</v>
      </c>
      <c r="E196">
        <v>2</v>
      </c>
      <c r="F196">
        <v>1</v>
      </c>
      <c r="G196">
        <v>1</v>
      </c>
      <c r="H196">
        <v>1</v>
      </c>
      <c r="I196">
        <v>7</v>
      </c>
      <c r="J196" t="s">
        <v>119</v>
      </c>
    </row>
    <row r="197" spans="1:10">
      <c r="A197" t="s">
        <v>113</v>
      </c>
      <c r="B197" t="s">
        <v>16</v>
      </c>
      <c r="C197">
        <v>1</v>
      </c>
      <c r="D197">
        <v>2</v>
      </c>
      <c r="E197">
        <v>1</v>
      </c>
      <c r="F197">
        <v>1</v>
      </c>
      <c r="G197">
        <v>1</v>
      </c>
      <c r="H197">
        <v>1</v>
      </c>
      <c r="I197">
        <v>7</v>
      </c>
      <c r="J197" t="s">
        <v>119</v>
      </c>
    </row>
    <row r="198" spans="1:10">
      <c r="A198" t="s">
        <v>114</v>
      </c>
      <c r="B198" t="s">
        <v>20</v>
      </c>
      <c r="C198">
        <v>0</v>
      </c>
      <c r="D198">
        <v>1</v>
      </c>
      <c r="E198">
        <v>2</v>
      </c>
      <c r="F198">
        <v>1</v>
      </c>
      <c r="G198">
        <v>1</v>
      </c>
      <c r="H198">
        <v>2</v>
      </c>
      <c r="I198">
        <v>7</v>
      </c>
      <c r="J198" t="s">
        <v>119</v>
      </c>
    </row>
    <row r="199" spans="1:10">
      <c r="A199" t="s">
        <v>115</v>
      </c>
      <c r="B199" t="s">
        <v>12</v>
      </c>
      <c r="C199">
        <v>1</v>
      </c>
      <c r="D199">
        <v>0</v>
      </c>
      <c r="E199">
        <v>1</v>
      </c>
      <c r="F199">
        <v>3</v>
      </c>
      <c r="G199">
        <v>1</v>
      </c>
      <c r="H199">
        <v>1</v>
      </c>
      <c r="I199">
        <v>7</v>
      </c>
      <c r="J199" t="s">
        <v>119</v>
      </c>
    </row>
    <row r="200" spans="1:10">
      <c r="A200" t="s">
        <v>116</v>
      </c>
      <c r="B200" t="s">
        <v>18</v>
      </c>
      <c r="C200">
        <v>1</v>
      </c>
      <c r="D200">
        <v>1</v>
      </c>
      <c r="E200">
        <v>2</v>
      </c>
      <c r="F200">
        <v>0</v>
      </c>
      <c r="G200">
        <v>0</v>
      </c>
      <c r="H200">
        <v>3</v>
      </c>
      <c r="I200">
        <v>7</v>
      </c>
      <c r="J200" t="s">
        <v>119</v>
      </c>
    </row>
    <row r="201" spans="1:10">
      <c r="A201" t="s">
        <v>117</v>
      </c>
      <c r="B201" t="s">
        <v>23</v>
      </c>
      <c r="C201">
        <v>0</v>
      </c>
      <c r="D201">
        <v>2</v>
      </c>
      <c r="E201">
        <v>0</v>
      </c>
      <c r="F201">
        <v>1</v>
      </c>
      <c r="G201">
        <v>3</v>
      </c>
      <c r="H201">
        <v>1</v>
      </c>
      <c r="I201">
        <v>7</v>
      </c>
      <c r="J201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5D7E0-9CA4-2444-856D-A1613012F8EB}">
  <sheetPr codeName="Sheet3"/>
  <dimension ref="A6:Q128"/>
  <sheetViews>
    <sheetView zoomScale="173" zoomScaleNormal="173" workbookViewId="0">
      <selection activeCell="H9" sqref="H9:Q29"/>
    </sheetView>
  </sheetViews>
  <sheetFormatPr baseColWidth="10" defaultColWidth="7.5" defaultRowHeight="12"/>
  <cols>
    <col min="1" max="1" width="8.33203125" style="4" bestFit="1" customWidth="1"/>
    <col min="2" max="2" width="10.33203125" style="4" bestFit="1" customWidth="1"/>
    <col min="3" max="3" width="2.6640625" style="4" customWidth="1"/>
    <col min="4" max="4" width="11.33203125" style="4" customWidth="1"/>
    <col min="5" max="6" width="5.33203125" style="4" bestFit="1" customWidth="1"/>
    <col min="7" max="8" width="7.5" style="4"/>
    <col min="9" max="9" width="10.33203125" style="4" bestFit="1" customWidth="1"/>
    <col min="10" max="11" width="7.5" style="4"/>
    <col min="12" max="12" width="9" style="4" bestFit="1" customWidth="1"/>
    <col min="13" max="13" width="8.5" style="4" bestFit="1" customWidth="1"/>
    <col min="14" max="16" width="7.5" style="4"/>
    <col min="17" max="17" width="9.83203125" style="4" bestFit="1" customWidth="1"/>
    <col min="18" max="16384" width="7.5" style="4"/>
  </cols>
  <sheetData>
    <row r="6" spans="1:17">
      <c r="A6" s="3" t="s">
        <v>50</v>
      </c>
      <c r="B6" s="3"/>
      <c r="C6" s="3"/>
      <c r="D6" s="3"/>
      <c r="E6" s="4">
        <v>2017</v>
      </c>
    </row>
    <row r="7" spans="1:17">
      <c r="A7" s="5" t="s">
        <v>51</v>
      </c>
      <c r="B7" s="5"/>
      <c r="C7" s="5"/>
      <c r="D7" s="5"/>
    </row>
    <row r="8" spans="1:17">
      <c r="A8" s="6"/>
      <c r="B8" s="6"/>
      <c r="C8" s="6"/>
      <c r="D8" s="6"/>
    </row>
    <row r="9" spans="1:17">
      <c r="A9" s="7" t="s">
        <v>52</v>
      </c>
      <c r="B9" s="7"/>
      <c r="C9" s="7"/>
      <c r="D9" s="7"/>
      <c r="E9" s="4" t="s">
        <v>53</v>
      </c>
      <c r="F9" s="4" t="s">
        <v>54</v>
      </c>
      <c r="H9" s="4" t="s">
        <v>97</v>
      </c>
      <c r="I9" s="4" t="s">
        <v>96</v>
      </c>
      <c r="J9" s="4" t="s">
        <v>55</v>
      </c>
      <c r="K9" s="4" t="s">
        <v>56</v>
      </c>
      <c r="L9" s="4" t="s">
        <v>57</v>
      </c>
      <c r="M9" s="4" t="s">
        <v>58</v>
      </c>
      <c r="N9" s="4" t="s">
        <v>59</v>
      </c>
      <c r="O9" s="4" t="s">
        <v>60</v>
      </c>
      <c r="P9" s="4" t="s">
        <v>61</v>
      </c>
      <c r="Q9" s="4" t="s">
        <v>62</v>
      </c>
    </row>
    <row r="10" spans="1:17">
      <c r="A10" s="8" t="s">
        <v>63</v>
      </c>
      <c r="B10" s="9" t="s">
        <v>29</v>
      </c>
      <c r="C10" s="9"/>
      <c r="D10" s="9" t="s">
        <v>20</v>
      </c>
      <c r="E10" s="4">
        <f>VLOOKUP(D10,Historical!$C$2:$D$21,2,0)</f>
        <v>11</v>
      </c>
      <c r="F10" s="4">
        <f>VLOOKUP(B10,Historical!$C$2:$D$21,2,0)</f>
        <v>20</v>
      </c>
      <c r="H10" s="4" t="str">
        <f>I10&amp;$E$6</f>
        <v>Atletico-GO2017</v>
      </c>
      <c r="I10" s="9" t="s">
        <v>29</v>
      </c>
      <c r="J10" s="4">
        <f>COUNTIFS($B$10:$B$91,I10,$E$10:$E$91,"&lt;=6")</f>
        <v>0</v>
      </c>
      <c r="K10" s="4">
        <f>COUNTIFS($D$10:$D$91,I10,$F$10:$F$91,"&lt;=6")</f>
        <v>2</v>
      </c>
      <c r="L10" s="4">
        <f>COUNTIFS($B$10:$B$91,I10,$E$10:$E$91,"&lt;=14",$E$10:$E$91,"&gt;=7")</f>
        <v>3</v>
      </c>
      <c r="M10" s="4">
        <f>COUNTIFS($D$10:$D$91,I10,$F$10:$F$91,"&lt;=14",$F$10:$F$91,"&gt;=7")</f>
        <v>1</v>
      </c>
      <c r="N10" s="4">
        <f>COUNTIFS($B$10:$B$91,I10,$E$10:$E$91,"&gt;=15")</f>
        <v>1</v>
      </c>
      <c r="O10" s="4">
        <f>COUNTIFS($D$10:$D$91,I10,$F$10:$F$91,"&gt;=15")</f>
        <v>0</v>
      </c>
      <c r="P10" s="4">
        <f>SUM(J10:O10)</f>
        <v>7</v>
      </c>
      <c r="Q10" s="4" t="str">
        <f>IF(P10&lt;&gt;7,"ERRO","OK")</f>
        <v>OK</v>
      </c>
    </row>
    <row r="11" spans="1:17">
      <c r="A11" s="10" t="s">
        <v>63</v>
      </c>
      <c r="B11" s="11" t="s">
        <v>22</v>
      </c>
      <c r="C11" s="11"/>
      <c r="D11" s="11" t="s">
        <v>26</v>
      </c>
      <c r="E11" s="4">
        <f>VLOOKUP(D11,Historical!$C$2:$D$21,2,0)</f>
        <v>17</v>
      </c>
      <c r="F11" s="4">
        <f>VLOOKUP(B11,Historical!$C$2:$D$21,2,0)</f>
        <v>13</v>
      </c>
      <c r="H11" s="4" t="str">
        <f t="shared" ref="H11:H29" si="0">I11&amp;$E$6</f>
        <v>Bahia2017</v>
      </c>
      <c r="I11" s="11" t="s">
        <v>22</v>
      </c>
      <c r="J11" s="4">
        <f t="shared" ref="J11:J29" si="1">COUNTIFS($B$10:$B$91,I11,$E$10:$E$91,"&lt;=6")</f>
        <v>1</v>
      </c>
      <c r="K11" s="4">
        <f t="shared" ref="K11:K29" si="2">COUNTIFS($D$10:$D$91,I11,$F$10:$F$91,"&lt;=6")</f>
        <v>0</v>
      </c>
      <c r="L11" s="4">
        <f t="shared" ref="L11:L29" si="3">COUNTIFS($B$10:$B$91,I11,$E$10:$E$91,"&lt;=14",$E$10:$E$91,"&gt;=7")</f>
        <v>2</v>
      </c>
      <c r="M11" s="4">
        <f t="shared" ref="M11:M29" si="4">COUNTIFS($D$10:$D$91,I11,$F$10:$F$91,"&lt;=14",$F$10:$F$91,"&gt;=7")</f>
        <v>1</v>
      </c>
      <c r="N11" s="4">
        <f t="shared" ref="N11:N29" si="5">COUNTIFS($B$10:$B$91,I11,$E$10:$E$91,"&gt;=15")</f>
        <v>1</v>
      </c>
      <c r="O11" s="4">
        <f t="shared" ref="O11:O29" si="6">COUNTIFS($D$10:$D$91,I11,$F$10:$F$91,"&gt;=15")</f>
        <v>2</v>
      </c>
      <c r="P11" s="4">
        <f t="shared" ref="P11:P29" si="7">SUM(J11:O11)</f>
        <v>7</v>
      </c>
      <c r="Q11" s="4" t="str">
        <f t="shared" ref="Q11:Q29" si="8">IF(P11&lt;&gt;7,"ERRO","OK")</f>
        <v>OK</v>
      </c>
    </row>
    <row r="12" spans="1:17">
      <c r="A12" s="8" t="s">
        <v>63</v>
      </c>
      <c r="B12" s="9" t="s">
        <v>15</v>
      </c>
      <c r="C12" s="9"/>
      <c r="D12" s="9" t="s">
        <v>23</v>
      </c>
      <c r="E12" s="4">
        <f>VLOOKUP(D12,Historical!$C$2:$D$21,2,0)</f>
        <v>14</v>
      </c>
      <c r="F12" s="4">
        <f>VLOOKUP(B12,Historical!$C$2:$D$21,2,0)</f>
        <v>6</v>
      </c>
      <c r="H12" s="4" t="str">
        <f t="shared" si="0"/>
        <v>Botafogo2017</v>
      </c>
      <c r="I12" s="9" t="s">
        <v>15</v>
      </c>
      <c r="J12" s="4">
        <f t="shared" si="1"/>
        <v>1</v>
      </c>
      <c r="K12" s="4">
        <f t="shared" si="2"/>
        <v>1</v>
      </c>
      <c r="L12" s="4">
        <f t="shared" si="3"/>
        <v>2</v>
      </c>
      <c r="M12" s="4">
        <f t="shared" si="4"/>
        <v>1</v>
      </c>
      <c r="N12" s="4">
        <f t="shared" si="5"/>
        <v>1</v>
      </c>
      <c r="O12" s="4">
        <f t="shared" si="6"/>
        <v>1</v>
      </c>
      <c r="P12" s="4">
        <f t="shared" si="7"/>
        <v>7</v>
      </c>
      <c r="Q12" s="4" t="str">
        <f t="shared" si="8"/>
        <v>OK</v>
      </c>
    </row>
    <row r="13" spans="1:17">
      <c r="A13" s="10" t="s">
        <v>63</v>
      </c>
      <c r="B13" s="11" t="s">
        <v>21</v>
      </c>
      <c r="C13" s="11"/>
      <c r="D13" s="11" t="s">
        <v>24</v>
      </c>
      <c r="E13" s="4">
        <f>VLOOKUP(D13,Historical!$C$2:$D$21,2,0)</f>
        <v>15</v>
      </c>
      <c r="F13" s="4">
        <f>VLOOKUP(B13,Historical!$C$2:$D$21,2,0)</f>
        <v>12</v>
      </c>
      <c r="H13" s="4" t="str">
        <f t="shared" si="0"/>
        <v>Chapecoense2017</v>
      </c>
      <c r="I13" s="11" t="s">
        <v>21</v>
      </c>
      <c r="J13" s="4">
        <f t="shared" si="1"/>
        <v>1</v>
      </c>
      <c r="K13" s="4">
        <f t="shared" si="2"/>
        <v>0</v>
      </c>
      <c r="L13" s="4">
        <f t="shared" si="3"/>
        <v>0</v>
      </c>
      <c r="M13" s="4">
        <f t="shared" si="4"/>
        <v>2</v>
      </c>
      <c r="N13" s="4">
        <f t="shared" si="5"/>
        <v>3</v>
      </c>
      <c r="O13" s="4">
        <f t="shared" si="6"/>
        <v>1</v>
      </c>
      <c r="P13" s="4">
        <f t="shared" si="7"/>
        <v>7</v>
      </c>
      <c r="Q13" s="4" t="str">
        <f t="shared" si="8"/>
        <v>OK</v>
      </c>
    </row>
    <row r="14" spans="1:17">
      <c r="A14" s="8" t="s">
        <v>63</v>
      </c>
      <c r="B14" s="9" t="s">
        <v>11</v>
      </c>
      <c r="C14" s="9"/>
      <c r="D14" s="9" t="s">
        <v>34</v>
      </c>
      <c r="E14" s="4">
        <f>VLOOKUP(D14,Historical!$C$2:$D$21,2,0)</f>
        <v>2</v>
      </c>
      <c r="F14" s="4">
        <f>VLOOKUP(B14,Historical!$C$2:$D$21,2,0)</f>
        <v>1</v>
      </c>
      <c r="H14" s="4" t="str">
        <f t="shared" si="0"/>
        <v>Corinthians2017</v>
      </c>
      <c r="I14" s="9" t="s">
        <v>11</v>
      </c>
      <c r="J14" s="4">
        <f t="shared" si="1"/>
        <v>1</v>
      </c>
      <c r="K14" s="4">
        <f t="shared" si="2"/>
        <v>0</v>
      </c>
      <c r="L14" s="4">
        <f t="shared" si="3"/>
        <v>2</v>
      </c>
      <c r="M14" s="4">
        <f t="shared" si="4"/>
        <v>2</v>
      </c>
      <c r="N14" s="4">
        <f t="shared" si="5"/>
        <v>1</v>
      </c>
      <c r="O14" s="4">
        <f t="shared" si="6"/>
        <v>1</v>
      </c>
      <c r="P14" s="4">
        <f t="shared" si="7"/>
        <v>7</v>
      </c>
      <c r="Q14" s="4" t="str">
        <f t="shared" si="8"/>
        <v>OK</v>
      </c>
    </row>
    <row r="15" spans="1:17">
      <c r="A15" s="10" t="s">
        <v>63</v>
      </c>
      <c r="B15" s="11" t="s">
        <v>25</v>
      </c>
      <c r="C15" s="11"/>
      <c r="D15" s="11" t="s">
        <v>27</v>
      </c>
      <c r="E15" s="4">
        <f>VLOOKUP(D15,Historical!$C$2:$D$21,2,0)</f>
        <v>18</v>
      </c>
      <c r="F15" s="4">
        <f>VLOOKUP(B15,Historical!$C$2:$D$21,2,0)</f>
        <v>16</v>
      </c>
      <c r="H15" s="4" t="str">
        <f t="shared" si="0"/>
        <v>Coritiba2017</v>
      </c>
      <c r="I15" s="11" t="s">
        <v>25</v>
      </c>
      <c r="J15" s="4">
        <f t="shared" si="1"/>
        <v>0</v>
      </c>
      <c r="K15" s="4">
        <f t="shared" si="2"/>
        <v>0</v>
      </c>
      <c r="L15" s="4">
        <f t="shared" si="3"/>
        <v>2</v>
      </c>
      <c r="M15" s="4">
        <f t="shared" si="4"/>
        <v>3</v>
      </c>
      <c r="N15" s="4">
        <f t="shared" si="5"/>
        <v>2</v>
      </c>
      <c r="O15" s="4">
        <f t="shared" si="6"/>
        <v>0</v>
      </c>
      <c r="P15" s="4">
        <f t="shared" si="7"/>
        <v>7</v>
      </c>
      <c r="Q15" s="4" t="str">
        <f t="shared" si="8"/>
        <v>OK</v>
      </c>
    </row>
    <row r="16" spans="1:17">
      <c r="A16" s="8" t="s">
        <v>63</v>
      </c>
      <c r="B16" s="9" t="s">
        <v>14</v>
      </c>
      <c r="C16" s="9"/>
      <c r="D16" s="9" t="s">
        <v>18</v>
      </c>
      <c r="E16" s="4">
        <f>VLOOKUP(D16,Historical!$C$2:$D$21,2,0)</f>
        <v>9</v>
      </c>
      <c r="F16" s="4">
        <f>VLOOKUP(B16,Historical!$C$2:$D$21,2,0)</f>
        <v>5</v>
      </c>
      <c r="H16" s="4" t="str">
        <f t="shared" si="0"/>
        <v>Cruzeiro2017</v>
      </c>
      <c r="I16" s="9" t="s">
        <v>14</v>
      </c>
      <c r="J16" s="4">
        <f t="shared" si="1"/>
        <v>0</v>
      </c>
      <c r="K16" s="4">
        <f t="shared" si="2"/>
        <v>1</v>
      </c>
      <c r="L16" s="4">
        <f t="shared" si="3"/>
        <v>3</v>
      </c>
      <c r="M16" s="4">
        <f t="shared" si="4"/>
        <v>1</v>
      </c>
      <c r="N16" s="4">
        <f t="shared" si="5"/>
        <v>1</v>
      </c>
      <c r="O16" s="4">
        <f t="shared" si="6"/>
        <v>1</v>
      </c>
      <c r="P16" s="4">
        <f t="shared" si="7"/>
        <v>7</v>
      </c>
      <c r="Q16" s="4" t="str">
        <f t="shared" si="8"/>
        <v>OK</v>
      </c>
    </row>
    <row r="17" spans="1:17">
      <c r="A17" s="10" t="s">
        <v>63</v>
      </c>
      <c r="B17" s="11" t="s">
        <v>13</v>
      </c>
      <c r="C17" s="11"/>
      <c r="D17" s="11" t="s">
        <v>16</v>
      </c>
      <c r="E17" s="4">
        <f>VLOOKUP(D17,Historical!$C$2:$D$21,2,0)</f>
        <v>7</v>
      </c>
      <c r="F17" s="4">
        <f>VLOOKUP(B17,Historical!$C$2:$D$21,2,0)</f>
        <v>4</v>
      </c>
      <c r="H17" s="4" t="str">
        <f t="shared" si="0"/>
        <v>Gremio2017</v>
      </c>
      <c r="I17" s="11" t="s">
        <v>13</v>
      </c>
      <c r="J17" s="4">
        <f t="shared" si="1"/>
        <v>0</v>
      </c>
      <c r="K17" s="4">
        <f t="shared" si="2"/>
        <v>1</v>
      </c>
      <c r="L17" s="4">
        <f t="shared" si="3"/>
        <v>2</v>
      </c>
      <c r="M17" s="4">
        <f t="shared" si="4"/>
        <v>1</v>
      </c>
      <c r="N17" s="4">
        <f t="shared" si="5"/>
        <v>2</v>
      </c>
      <c r="O17" s="4">
        <f t="shared" si="6"/>
        <v>1</v>
      </c>
      <c r="P17" s="4">
        <f t="shared" si="7"/>
        <v>7</v>
      </c>
      <c r="Q17" s="4" t="str">
        <f t="shared" si="8"/>
        <v>OK</v>
      </c>
    </row>
    <row r="18" spans="1:17">
      <c r="A18" s="8" t="s">
        <v>63</v>
      </c>
      <c r="B18" s="9" t="s">
        <v>12</v>
      </c>
      <c r="C18" s="9"/>
      <c r="D18" s="9" t="s">
        <v>19</v>
      </c>
      <c r="E18" s="4">
        <f>VLOOKUP(D18,Historical!$C$2:$D$21,2,0)</f>
        <v>10</v>
      </c>
      <c r="F18" s="4">
        <f>VLOOKUP(B18,Historical!$C$2:$D$21,2,0)</f>
        <v>3</v>
      </c>
      <c r="H18" s="4" t="str">
        <f t="shared" si="0"/>
        <v>Santos2017</v>
      </c>
      <c r="I18" s="9" t="s">
        <v>12</v>
      </c>
      <c r="J18" s="4">
        <f t="shared" si="1"/>
        <v>1</v>
      </c>
      <c r="K18" s="4">
        <f t="shared" si="2"/>
        <v>0</v>
      </c>
      <c r="L18" s="4">
        <f t="shared" si="3"/>
        <v>2</v>
      </c>
      <c r="M18" s="4">
        <f t="shared" si="4"/>
        <v>3</v>
      </c>
      <c r="N18" s="4">
        <f t="shared" si="5"/>
        <v>1</v>
      </c>
      <c r="O18" s="4">
        <f t="shared" si="6"/>
        <v>0</v>
      </c>
      <c r="P18" s="4">
        <f t="shared" si="7"/>
        <v>7</v>
      </c>
      <c r="Q18" s="4" t="str">
        <f t="shared" si="8"/>
        <v>OK</v>
      </c>
    </row>
    <row r="19" spans="1:17">
      <c r="A19" s="10" t="s">
        <v>63</v>
      </c>
      <c r="B19" s="11" t="s">
        <v>17</v>
      </c>
      <c r="C19" s="11"/>
      <c r="D19" s="11" t="s">
        <v>28</v>
      </c>
      <c r="E19" s="4">
        <f>VLOOKUP(D19,Historical!$C$2:$D$21,2,0)</f>
        <v>19</v>
      </c>
      <c r="F19" s="4">
        <f>VLOOKUP(B19,Historical!$C$2:$D$21,2,0)</f>
        <v>8</v>
      </c>
      <c r="H19" s="4" t="str">
        <f t="shared" si="0"/>
        <v>Vasco2017</v>
      </c>
      <c r="I19" s="11" t="s">
        <v>17</v>
      </c>
      <c r="J19" s="4">
        <f t="shared" si="1"/>
        <v>0</v>
      </c>
      <c r="K19" s="4">
        <f t="shared" si="2"/>
        <v>2</v>
      </c>
      <c r="L19" s="4">
        <f t="shared" si="3"/>
        <v>2</v>
      </c>
      <c r="M19" s="4">
        <f t="shared" si="4"/>
        <v>1</v>
      </c>
      <c r="N19" s="4">
        <f t="shared" si="5"/>
        <v>2</v>
      </c>
      <c r="O19" s="4">
        <f t="shared" si="6"/>
        <v>0</v>
      </c>
      <c r="P19" s="4">
        <f t="shared" si="7"/>
        <v>7</v>
      </c>
      <c r="Q19" s="4" t="str">
        <f t="shared" si="8"/>
        <v>OK</v>
      </c>
    </row>
    <row r="20" spans="1:17">
      <c r="A20" s="6"/>
      <c r="B20" s="6"/>
      <c r="C20" s="6"/>
      <c r="D20" s="6"/>
      <c r="H20" s="4" t="str">
        <f t="shared" si="0"/>
        <v>São Paulo2017</v>
      </c>
      <c r="I20" s="9" t="s">
        <v>20</v>
      </c>
      <c r="J20" s="4">
        <f t="shared" si="1"/>
        <v>1</v>
      </c>
      <c r="K20" s="4">
        <f t="shared" si="2"/>
        <v>1</v>
      </c>
      <c r="L20" s="4">
        <f t="shared" si="3"/>
        <v>2</v>
      </c>
      <c r="M20" s="4">
        <f t="shared" si="4"/>
        <v>1</v>
      </c>
      <c r="N20" s="4">
        <f t="shared" si="5"/>
        <v>0</v>
      </c>
      <c r="O20" s="4">
        <f t="shared" si="6"/>
        <v>2</v>
      </c>
      <c r="P20" s="4">
        <f t="shared" si="7"/>
        <v>7</v>
      </c>
      <c r="Q20" s="4" t="str">
        <f t="shared" si="8"/>
        <v>OK</v>
      </c>
    </row>
    <row r="21" spans="1:17">
      <c r="A21" s="7" t="s">
        <v>66</v>
      </c>
      <c r="B21" s="7"/>
      <c r="C21" s="7"/>
      <c r="D21" s="7"/>
      <c r="H21" s="4" t="str">
        <f t="shared" si="0"/>
        <v>Ponte Preta2017</v>
      </c>
      <c r="I21" s="11" t="s">
        <v>26</v>
      </c>
      <c r="J21" s="4">
        <f t="shared" si="1"/>
        <v>1</v>
      </c>
      <c r="K21" s="4">
        <f t="shared" si="2"/>
        <v>0</v>
      </c>
      <c r="L21" s="4">
        <f t="shared" si="3"/>
        <v>1</v>
      </c>
      <c r="M21" s="4">
        <f t="shared" si="4"/>
        <v>3</v>
      </c>
      <c r="N21" s="4">
        <f t="shared" si="5"/>
        <v>1</v>
      </c>
      <c r="O21" s="4">
        <f t="shared" si="6"/>
        <v>1</v>
      </c>
      <c r="P21" s="4">
        <f t="shared" si="7"/>
        <v>7</v>
      </c>
      <c r="Q21" s="4" t="str">
        <f t="shared" si="8"/>
        <v>OK</v>
      </c>
    </row>
    <row r="22" spans="1:17">
      <c r="A22" s="8" t="s">
        <v>67</v>
      </c>
      <c r="B22" s="9" t="s">
        <v>19</v>
      </c>
      <c r="C22" s="9"/>
      <c r="D22" s="9" t="s">
        <v>29</v>
      </c>
      <c r="E22" s="4">
        <f>VLOOKUP(D22,Historical!$C$2:$D$21,2,0)</f>
        <v>20</v>
      </c>
      <c r="F22" s="4">
        <f>VLOOKUP(B22,Historical!$C$2:$D$21,2,0)</f>
        <v>10</v>
      </c>
      <c r="H22" s="4" t="str">
        <f t="shared" si="0"/>
        <v>Fluminense2017</v>
      </c>
      <c r="I22" s="9" t="s">
        <v>23</v>
      </c>
      <c r="J22" s="4">
        <f t="shared" si="1"/>
        <v>0</v>
      </c>
      <c r="K22" s="4">
        <f t="shared" si="2"/>
        <v>3</v>
      </c>
      <c r="L22" s="4">
        <f t="shared" si="3"/>
        <v>0</v>
      </c>
      <c r="M22" s="4">
        <f t="shared" si="4"/>
        <v>0</v>
      </c>
      <c r="N22" s="4">
        <f t="shared" si="5"/>
        <v>3</v>
      </c>
      <c r="O22" s="4">
        <f t="shared" si="6"/>
        <v>1</v>
      </c>
      <c r="P22" s="4">
        <f t="shared" si="7"/>
        <v>7</v>
      </c>
      <c r="Q22" s="4" t="str">
        <f t="shared" si="8"/>
        <v>OK</v>
      </c>
    </row>
    <row r="23" spans="1:17">
      <c r="A23" s="10" t="s">
        <v>67</v>
      </c>
      <c r="B23" s="11" t="s">
        <v>18</v>
      </c>
      <c r="C23" s="11"/>
      <c r="D23" s="11" t="s">
        <v>11</v>
      </c>
      <c r="E23" s="4">
        <f>VLOOKUP(D23,Historical!$C$2:$D$21,2,0)</f>
        <v>1</v>
      </c>
      <c r="F23" s="4">
        <f>VLOOKUP(B23,Historical!$C$2:$D$21,2,0)</f>
        <v>9</v>
      </c>
      <c r="H23" s="4" t="str">
        <f t="shared" si="0"/>
        <v>Sport2017</v>
      </c>
      <c r="I23" s="11" t="s">
        <v>24</v>
      </c>
      <c r="J23" s="4">
        <f t="shared" si="1"/>
        <v>2</v>
      </c>
      <c r="K23" s="4">
        <f t="shared" si="2"/>
        <v>1</v>
      </c>
      <c r="L23" s="4">
        <f t="shared" si="3"/>
        <v>1</v>
      </c>
      <c r="M23" s="4">
        <f t="shared" si="4"/>
        <v>2</v>
      </c>
      <c r="N23" s="4">
        <f t="shared" si="5"/>
        <v>0</v>
      </c>
      <c r="O23" s="4">
        <f t="shared" si="6"/>
        <v>1</v>
      </c>
      <c r="P23" s="4">
        <f t="shared" si="7"/>
        <v>7</v>
      </c>
      <c r="Q23" s="4" t="str">
        <f t="shared" si="8"/>
        <v>OK</v>
      </c>
    </row>
    <row r="24" spans="1:17">
      <c r="A24" s="8" t="s">
        <v>67</v>
      </c>
      <c r="B24" s="9" t="s">
        <v>27</v>
      </c>
      <c r="C24" s="9"/>
      <c r="D24" s="9" t="s">
        <v>22</v>
      </c>
      <c r="E24" s="4">
        <f>VLOOKUP(D24,Historical!$C$2:$D$21,2,0)</f>
        <v>13</v>
      </c>
      <c r="F24" s="4">
        <f>VLOOKUP(B24,Historical!$C$2:$D$21,2,0)</f>
        <v>18</v>
      </c>
      <c r="H24" s="4" t="str">
        <f t="shared" si="0"/>
        <v>Palmeiras2017</v>
      </c>
      <c r="I24" s="9" t="s">
        <v>34</v>
      </c>
      <c r="J24" s="4">
        <f t="shared" si="1"/>
        <v>1</v>
      </c>
      <c r="K24" s="4">
        <f t="shared" si="2"/>
        <v>1</v>
      </c>
      <c r="L24" s="4">
        <f t="shared" si="3"/>
        <v>1</v>
      </c>
      <c r="M24" s="4">
        <f t="shared" si="4"/>
        <v>1</v>
      </c>
      <c r="N24" s="4">
        <f t="shared" si="5"/>
        <v>1</v>
      </c>
      <c r="O24" s="4">
        <f t="shared" si="6"/>
        <v>2</v>
      </c>
      <c r="P24" s="4">
        <f t="shared" si="7"/>
        <v>7</v>
      </c>
      <c r="Q24" s="4" t="str">
        <f t="shared" si="8"/>
        <v>OK</v>
      </c>
    </row>
    <row r="25" spans="1:17">
      <c r="A25" s="10" t="s">
        <v>67</v>
      </c>
      <c r="B25" s="11" t="s">
        <v>16</v>
      </c>
      <c r="C25" s="11"/>
      <c r="D25" s="11" t="s">
        <v>14</v>
      </c>
      <c r="E25" s="4">
        <f>VLOOKUP(D25,Historical!$C$2:$D$21,2,0)</f>
        <v>5</v>
      </c>
      <c r="F25" s="4">
        <f>VLOOKUP(B25,Historical!$C$2:$D$21,2,0)</f>
        <v>7</v>
      </c>
      <c r="H25" s="4" t="str">
        <f t="shared" si="0"/>
        <v>Avai2017</v>
      </c>
      <c r="I25" s="11" t="s">
        <v>27</v>
      </c>
      <c r="J25" s="4">
        <f t="shared" si="1"/>
        <v>1</v>
      </c>
      <c r="K25" s="4">
        <f t="shared" si="2"/>
        <v>3</v>
      </c>
      <c r="L25" s="4">
        <f t="shared" si="3"/>
        <v>2</v>
      </c>
      <c r="M25" s="4">
        <f t="shared" si="4"/>
        <v>0</v>
      </c>
      <c r="N25" s="4">
        <f t="shared" si="5"/>
        <v>0</v>
      </c>
      <c r="O25" s="4">
        <f t="shared" si="6"/>
        <v>1</v>
      </c>
      <c r="P25" s="4">
        <f t="shared" si="7"/>
        <v>7</v>
      </c>
      <c r="Q25" s="4" t="str">
        <f t="shared" si="8"/>
        <v>OK</v>
      </c>
    </row>
    <row r="26" spans="1:17">
      <c r="A26" s="8" t="s">
        <v>67</v>
      </c>
      <c r="B26" s="9" t="s">
        <v>23</v>
      </c>
      <c r="C26" s="9"/>
      <c r="D26" s="9" t="s">
        <v>25</v>
      </c>
      <c r="E26" s="4">
        <f>VLOOKUP(D26,Historical!$C$2:$D$21,2,0)</f>
        <v>16</v>
      </c>
      <c r="F26" s="4">
        <f>VLOOKUP(B26,Historical!$C$2:$D$21,2,0)</f>
        <v>14</v>
      </c>
      <c r="H26" s="4" t="str">
        <f t="shared" si="0"/>
        <v>Atletico-PR2017</v>
      </c>
      <c r="I26" s="9" t="s">
        <v>18</v>
      </c>
      <c r="J26" s="4">
        <f t="shared" si="1"/>
        <v>2</v>
      </c>
      <c r="K26" s="4">
        <f t="shared" si="2"/>
        <v>2</v>
      </c>
      <c r="L26" s="4">
        <f t="shared" si="3"/>
        <v>1</v>
      </c>
      <c r="M26" s="4">
        <f t="shared" si="4"/>
        <v>0</v>
      </c>
      <c r="N26" s="4">
        <f t="shared" si="5"/>
        <v>0</v>
      </c>
      <c r="O26" s="4">
        <f t="shared" si="6"/>
        <v>2</v>
      </c>
      <c r="P26" s="4">
        <f t="shared" si="7"/>
        <v>7</v>
      </c>
      <c r="Q26" s="4" t="str">
        <f t="shared" si="8"/>
        <v>OK</v>
      </c>
    </row>
    <row r="27" spans="1:17">
      <c r="A27" s="10" t="s">
        <v>67</v>
      </c>
      <c r="B27" s="11" t="s">
        <v>26</v>
      </c>
      <c r="C27" s="11"/>
      <c r="D27" s="11" t="s">
        <v>13</v>
      </c>
      <c r="E27" s="4">
        <f>VLOOKUP(D27,Historical!$C$2:$D$21,2,0)</f>
        <v>4</v>
      </c>
      <c r="F27" s="4">
        <f>VLOOKUP(B27,Historical!$C$2:$D$21,2,0)</f>
        <v>17</v>
      </c>
      <c r="H27" s="4" t="str">
        <f t="shared" si="0"/>
        <v>Flamengo2017</v>
      </c>
      <c r="I27" s="11" t="s">
        <v>16</v>
      </c>
      <c r="J27" s="4">
        <f t="shared" si="1"/>
        <v>3</v>
      </c>
      <c r="K27" s="4">
        <f t="shared" si="2"/>
        <v>2</v>
      </c>
      <c r="L27" s="4">
        <f t="shared" si="3"/>
        <v>0</v>
      </c>
      <c r="M27" s="4">
        <f t="shared" si="4"/>
        <v>0</v>
      </c>
      <c r="N27" s="4">
        <f t="shared" si="5"/>
        <v>0</v>
      </c>
      <c r="O27" s="4">
        <f t="shared" si="6"/>
        <v>2</v>
      </c>
      <c r="P27" s="4">
        <f t="shared" si="7"/>
        <v>7</v>
      </c>
      <c r="Q27" s="4" t="str">
        <f t="shared" si="8"/>
        <v>OK</v>
      </c>
    </row>
    <row r="28" spans="1:17">
      <c r="A28" s="8" t="s">
        <v>67</v>
      </c>
      <c r="B28" s="9" t="s">
        <v>12</v>
      </c>
      <c r="C28" s="9"/>
      <c r="D28" s="9" t="s">
        <v>17</v>
      </c>
      <c r="E28" s="4">
        <f>VLOOKUP(D28,Historical!$C$2:$D$21,2,0)</f>
        <v>8</v>
      </c>
      <c r="F28" s="4">
        <f>VLOOKUP(B28,Historical!$C$2:$D$21,2,0)</f>
        <v>3</v>
      </c>
      <c r="H28" s="4" t="str">
        <f t="shared" si="0"/>
        <v>Atletico-MG2017</v>
      </c>
      <c r="I28" s="9" t="s">
        <v>19</v>
      </c>
      <c r="J28" s="4">
        <f t="shared" si="1"/>
        <v>1</v>
      </c>
      <c r="K28" s="4">
        <f t="shared" si="2"/>
        <v>2</v>
      </c>
      <c r="L28" s="4">
        <f t="shared" si="3"/>
        <v>0</v>
      </c>
      <c r="M28" s="4">
        <f t="shared" si="4"/>
        <v>2</v>
      </c>
      <c r="N28" s="4">
        <f t="shared" si="5"/>
        <v>2</v>
      </c>
      <c r="O28" s="4">
        <f t="shared" si="6"/>
        <v>0</v>
      </c>
      <c r="P28" s="4">
        <f t="shared" si="7"/>
        <v>7</v>
      </c>
      <c r="Q28" s="4" t="str">
        <f t="shared" si="8"/>
        <v>OK</v>
      </c>
    </row>
    <row r="29" spans="1:17">
      <c r="A29" s="10" t="s">
        <v>67</v>
      </c>
      <c r="B29" s="11" t="s">
        <v>20</v>
      </c>
      <c r="C29" s="11"/>
      <c r="D29" s="11" t="s">
        <v>21</v>
      </c>
      <c r="E29" s="4">
        <f>VLOOKUP(D29,Historical!$C$2:$D$21,2,0)</f>
        <v>12</v>
      </c>
      <c r="F29" s="4">
        <f>VLOOKUP(B29,Historical!$C$2:$D$21,2,0)</f>
        <v>11</v>
      </c>
      <c r="H29" s="4" t="str">
        <f t="shared" si="0"/>
        <v>Vitoria2017</v>
      </c>
      <c r="I29" s="11" t="s">
        <v>28</v>
      </c>
      <c r="J29" s="4">
        <f t="shared" si="1"/>
        <v>2</v>
      </c>
      <c r="K29" s="4">
        <f t="shared" si="2"/>
        <v>1</v>
      </c>
      <c r="L29" s="4">
        <f t="shared" si="3"/>
        <v>1</v>
      </c>
      <c r="M29" s="4">
        <f t="shared" si="4"/>
        <v>2</v>
      </c>
      <c r="N29" s="4">
        <f t="shared" si="5"/>
        <v>0</v>
      </c>
      <c r="O29" s="4">
        <f t="shared" si="6"/>
        <v>1</v>
      </c>
      <c r="P29" s="4">
        <f t="shared" si="7"/>
        <v>7</v>
      </c>
      <c r="Q29" s="4" t="str">
        <f t="shared" si="8"/>
        <v>OK</v>
      </c>
    </row>
    <row r="30" spans="1:17">
      <c r="A30" s="8" t="s">
        <v>67</v>
      </c>
      <c r="B30" s="9" t="s">
        <v>24</v>
      </c>
      <c r="C30" s="9"/>
      <c r="D30" s="9" t="s">
        <v>15</v>
      </c>
      <c r="E30" s="4">
        <f>VLOOKUP(D30,Historical!$C$2:$D$21,2,0)</f>
        <v>6</v>
      </c>
      <c r="F30" s="4">
        <f>VLOOKUP(B30,Historical!$C$2:$D$21,2,0)</f>
        <v>15</v>
      </c>
    </row>
    <row r="31" spans="1:17">
      <c r="A31" s="10" t="s">
        <v>67</v>
      </c>
      <c r="B31" s="11" t="s">
        <v>28</v>
      </c>
      <c r="C31" s="11"/>
      <c r="D31" s="11" t="s">
        <v>34</v>
      </c>
      <c r="E31" s="4">
        <f>VLOOKUP(D31,Historical!$C$2:$D$21,2,0)</f>
        <v>2</v>
      </c>
      <c r="F31" s="4">
        <f>VLOOKUP(B31,Historical!$C$2:$D$21,2,0)</f>
        <v>19</v>
      </c>
    </row>
    <row r="32" spans="1:17">
      <c r="A32" s="6"/>
      <c r="B32" s="6"/>
      <c r="C32" s="6"/>
      <c r="D32" s="6"/>
    </row>
    <row r="33" spans="1:6">
      <c r="A33" s="7" t="s">
        <v>68</v>
      </c>
      <c r="B33" s="7"/>
      <c r="C33" s="7"/>
      <c r="D33" s="7"/>
    </row>
    <row r="34" spans="1:6">
      <c r="A34" s="8" t="s">
        <v>69</v>
      </c>
      <c r="B34" s="9" t="s">
        <v>29</v>
      </c>
      <c r="C34" s="9"/>
      <c r="D34" s="9" t="s">
        <v>24</v>
      </c>
      <c r="E34" s="4">
        <f>VLOOKUP(D34,Historical!$C$2:$D$21,2,0)</f>
        <v>15</v>
      </c>
      <c r="F34" s="4">
        <f>VLOOKUP(B34,Historical!$C$2:$D$21,2,0)</f>
        <v>20</v>
      </c>
    </row>
    <row r="35" spans="1:6">
      <c r="A35" s="10" t="s">
        <v>69</v>
      </c>
      <c r="B35" s="11" t="s">
        <v>22</v>
      </c>
      <c r="C35" s="11"/>
      <c r="D35" s="11" t="s">
        <v>19</v>
      </c>
      <c r="E35" s="4">
        <f>VLOOKUP(D35,Historical!$C$2:$D$21,2,0)</f>
        <v>10</v>
      </c>
      <c r="F35" s="4">
        <f>VLOOKUP(B35,Historical!$C$2:$D$21,2,0)</f>
        <v>13</v>
      </c>
    </row>
    <row r="36" spans="1:6">
      <c r="A36" s="8" t="s">
        <v>69</v>
      </c>
      <c r="B36" s="9" t="s">
        <v>15</v>
      </c>
      <c r="C36" s="9"/>
      <c r="D36" s="9" t="s">
        <v>18</v>
      </c>
      <c r="E36" s="4">
        <f>VLOOKUP(D36,Historical!$C$2:$D$21,2,0)</f>
        <v>9</v>
      </c>
      <c r="F36" s="4">
        <f>VLOOKUP(B36,Historical!$C$2:$D$21,2,0)</f>
        <v>6</v>
      </c>
    </row>
    <row r="37" spans="1:6">
      <c r="A37" s="10" t="s">
        <v>69</v>
      </c>
      <c r="B37" s="11" t="s">
        <v>21</v>
      </c>
      <c r="C37" s="11"/>
      <c r="D37" s="11" t="s">
        <v>12</v>
      </c>
      <c r="E37" s="4">
        <f>VLOOKUP(D37,Historical!$C$2:$D$21,2,0)</f>
        <v>3</v>
      </c>
      <c r="F37" s="4">
        <f>VLOOKUP(B37,Historical!$C$2:$D$21,2,0)</f>
        <v>12</v>
      </c>
    </row>
    <row r="38" spans="1:6">
      <c r="A38" s="8" t="s">
        <v>69</v>
      </c>
      <c r="B38" s="9" t="s">
        <v>11</v>
      </c>
      <c r="C38" s="9"/>
      <c r="D38" s="9" t="s">
        <v>27</v>
      </c>
      <c r="E38" s="4">
        <f>VLOOKUP(D38,Historical!$C$2:$D$21,2,0)</f>
        <v>18</v>
      </c>
      <c r="F38" s="4">
        <f>VLOOKUP(B38,Historical!$C$2:$D$21,2,0)</f>
        <v>1</v>
      </c>
    </row>
    <row r="39" spans="1:6">
      <c r="A39" s="10" t="s">
        <v>69</v>
      </c>
      <c r="B39" s="11" t="s">
        <v>25</v>
      </c>
      <c r="C39" s="11"/>
      <c r="D39" s="11" t="s">
        <v>26</v>
      </c>
      <c r="E39" s="4">
        <f>VLOOKUP(D39,Historical!$C$2:$D$21,2,0)</f>
        <v>17</v>
      </c>
      <c r="F39" s="4">
        <f>VLOOKUP(B39,Historical!$C$2:$D$21,2,0)</f>
        <v>16</v>
      </c>
    </row>
    <row r="40" spans="1:6">
      <c r="A40" s="8" t="s">
        <v>69</v>
      </c>
      <c r="B40" s="9" t="s">
        <v>14</v>
      </c>
      <c r="C40" s="9"/>
      <c r="D40" s="9" t="s">
        <v>23</v>
      </c>
      <c r="E40" s="4">
        <f>VLOOKUP(D40,Historical!$C$2:$D$21,2,0)</f>
        <v>14</v>
      </c>
      <c r="F40" s="4">
        <f>VLOOKUP(B40,Historical!$C$2:$D$21,2,0)</f>
        <v>5</v>
      </c>
    </row>
    <row r="41" spans="1:6">
      <c r="A41" s="10" t="s">
        <v>69</v>
      </c>
      <c r="B41" s="11" t="s">
        <v>13</v>
      </c>
      <c r="C41" s="11"/>
      <c r="D41" s="11" t="s">
        <v>28</v>
      </c>
      <c r="E41" s="4">
        <f>VLOOKUP(D41,Historical!$C$2:$D$21,2,0)</f>
        <v>19</v>
      </c>
      <c r="F41" s="4">
        <f>VLOOKUP(B41,Historical!$C$2:$D$21,2,0)</f>
        <v>4</v>
      </c>
    </row>
    <row r="42" spans="1:6">
      <c r="A42" s="8" t="s">
        <v>69</v>
      </c>
      <c r="B42" s="9" t="s">
        <v>34</v>
      </c>
      <c r="C42" s="9"/>
      <c r="D42" s="9" t="s">
        <v>16</v>
      </c>
      <c r="E42" s="4">
        <f>VLOOKUP(D42,Historical!$C$2:$D$21,2,0)</f>
        <v>7</v>
      </c>
      <c r="F42" s="4">
        <f>VLOOKUP(B42,Historical!$C$2:$D$21,2,0)</f>
        <v>2</v>
      </c>
    </row>
    <row r="43" spans="1:6">
      <c r="A43" s="10" t="s">
        <v>69</v>
      </c>
      <c r="B43" s="11" t="s">
        <v>17</v>
      </c>
      <c r="C43" s="11"/>
      <c r="D43" s="11" t="s">
        <v>20</v>
      </c>
      <c r="E43" s="4">
        <f>VLOOKUP(D43,Historical!$C$2:$D$21,2,0)</f>
        <v>11</v>
      </c>
      <c r="F43" s="4">
        <f>VLOOKUP(B43,Historical!$C$2:$D$21,2,0)</f>
        <v>8</v>
      </c>
    </row>
    <row r="44" spans="1:6">
      <c r="A44" s="6"/>
      <c r="B44" s="6"/>
      <c r="C44" s="6"/>
      <c r="D44" s="6"/>
    </row>
    <row r="45" spans="1:6">
      <c r="A45" s="7" t="s">
        <v>70</v>
      </c>
      <c r="B45" s="7"/>
      <c r="C45" s="7"/>
      <c r="D45" s="7"/>
    </row>
    <row r="46" spans="1:6">
      <c r="A46" s="8" t="s">
        <v>71</v>
      </c>
      <c r="B46" s="9" t="s">
        <v>22</v>
      </c>
      <c r="C46" s="9"/>
      <c r="D46" s="9" t="s">
        <v>12</v>
      </c>
      <c r="E46" s="4">
        <f>VLOOKUP(D46,Historical!$C$2:$D$21,2,0)</f>
        <v>3</v>
      </c>
      <c r="F46" s="4">
        <f>VLOOKUP(B46,Historical!$C$2:$D$21,2,0)</f>
        <v>13</v>
      </c>
    </row>
    <row r="47" spans="1:6">
      <c r="A47" s="10" t="s">
        <v>71</v>
      </c>
      <c r="B47" s="11" t="s">
        <v>15</v>
      </c>
      <c r="C47" s="11"/>
      <c r="D47" s="11" t="s">
        <v>29</v>
      </c>
      <c r="E47" s="4">
        <f>VLOOKUP(D47,Historical!$C$2:$D$21,2,0)</f>
        <v>20</v>
      </c>
      <c r="F47" s="4">
        <f>VLOOKUP(B47,Historical!$C$2:$D$21,2,0)</f>
        <v>6</v>
      </c>
    </row>
    <row r="48" spans="1:6">
      <c r="A48" s="8" t="s">
        <v>71</v>
      </c>
      <c r="B48" s="9" t="s">
        <v>21</v>
      </c>
      <c r="C48" s="9"/>
      <c r="D48" s="9" t="s">
        <v>28</v>
      </c>
      <c r="E48" s="4">
        <f>VLOOKUP(D48,Historical!$C$2:$D$21,2,0)</f>
        <v>19</v>
      </c>
      <c r="F48" s="4">
        <f>VLOOKUP(B48,Historical!$C$2:$D$21,2,0)</f>
        <v>12</v>
      </c>
    </row>
    <row r="49" spans="1:6">
      <c r="A49" s="10" t="s">
        <v>71</v>
      </c>
      <c r="B49" s="11" t="s">
        <v>11</v>
      </c>
      <c r="C49" s="11"/>
      <c r="D49" s="11" t="s">
        <v>23</v>
      </c>
      <c r="E49" s="4">
        <f>VLOOKUP(D49,Historical!$C$2:$D$21,2,0)</f>
        <v>14</v>
      </c>
      <c r="F49" s="4">
        <f>VLOOKUP(B49,Historical!$C$2:$D$21,2,0)</f>
        <v>1</v>
      </c>
    </row>
    <row r="50" spans="1:6">
      <c r="A50" s="8" t="s">
        <v>71</v>
      </c>
      <c r="B50" s="9" t="s">
        <v>25</v>
      </c>
      <c r="C50" s="9"/>
      <c r="D50" s="9" t="s">
        <v>16</v>
      </c>
      <c r="E50" s="4">
        <f>VLOOKUP(D50,Historical!$C$2:$D$21,2,0)</f>
        <v>7</v>
      </c>
      <c r="F50" s="4">
        <f>VLOOKUP(B50,Historical!$C$2:$D$21,2,0)</f>
        <v>16</v>
      </c>
    </row>
    <row r="51" spans="1:6">
      <c r="A51" s="10" t="s">
        <v>71</v>
      </c>
      <c r="B51" s="11" t="s">
        <v>14</v>
      </c>
      <c r="C51" s="11"/>
      <c r="D51" s="11" t="s">
        <v>27</v>
      </c>
      <c r="E51" s="4">
        <f>VLOOKUP(D51,Historical!$C$2:$D$21,2,0)</f>
        <v>18</v>
      </c>
      <c r="F51" s="4">
        <f>VLOOKUP(B51,Historical!$C$2:$D$21,2,0)</f>
        <v>5</v>
      </c>
    </row>
    <row r="52" spans="1:6">
      <c r="A52" s="8" t="s">
        <v>71</v>
      </c>
      <c r="B52" s="9" t="s">
        <v>13</v>
      </c>
      <c r="C52" s="9"/>
      <c r="D52" s="9" t="s">
        <v>20</v>
      </c>
      <c r="E52" s="4">
        <f>VLOOKUP(D52,Historical!$C$2:$D$21,2,0)</f>
        <v>11</v>
      </c>
      <c r="F52" s="4">
        <f>VLOOKUP(B52,Historical!$C$2:$D$21,2,0)</f>
        <v>4</v>
      </c>
    </row>
    <row r="53" spans="1:6">
      <c r="A53" s="10" t="s">
        <v>71</v>
      </c>
      <c r="B53" s="11" t="s">
        <v>34</v>
      </c>
      <c r="C53" s="11"/>
      <c r="D53" s="11" t="s">
        <v>24</v>
      </c>
      <c r="E53" s="4">
        <f>VLOOKUP(D53,Historical!$C$2:$D$21,2,0)</f>
        <v>15</v>
      </c>
      <c r="F53" s="4">
        <f>VLOOKUP(B53,Historical!$C$2:$D$21,2,0)</f>
        <v>2</v>
      </c>
    </row>
    <row r="54" spans="1:6">
      <c r="A54" s="8" t="s">
        <v>71</v>
      </c>
      <c r="B54" s="9" t="s">
        <v>26</v>
      </c>
      <c r="C54" s="9"/>
      <c r="D54" s="9" t="s">
        <v>18</v>
      </c>
      <c r="E54" s="4">
        <f>VLOOKUP(D54,Historical!$C$2:$D$21,2,0)</f>
        <v>9</v>
      </c>
      <c r="F54" s="4">
        <f>VLOOKUP(B54,Historical!$C$2:$D$21,2,0)</f>
        <v>17</v>
      </c>
    </row>
    <row r="55" spans="1:6">
      <c r="A55" s="10" t="s">
        <v>71</v>
      </c>
      <c r="B55" s="11" t="s">
        <v>17</v>
      </c>
      <c r="C55" s="11"/>
      <c r="D55" s="11" t="s">
        <v>19</v>
      </c>
      <c r="E55" s="4">
        <f>VLOOKUP(D55,Historical!$C$2:$D$21,2,0)</f>
        <v>10</v>
      </c>
      <c r="F55" s="4">
        <f>VLOOKUP(B55,Historical!$C$2:$D$21,2,0)</f>
        <v>8</v>
      </c>
    </row>
    <row r="56" spans="1:6">
      <c r="A56" s="6"/>
      <c r="B56" s="6"/>
      <c r="C56" s="6"/>
      <c r="D56" s="6"/>
    </row>
    <row r="57" spans="1:6">
      <c r="A57" s="7" t="s">
        <v>72</v>
      </c>
      <c r="B57" s="7"/>
      <c r="C57" s="7"/>
      <c r="D57" s="7"/>
    </row>
    <row r="58" spans="1:6">
      <c r="A58" s="8" t="s">
        <v>73</v>
      </c>
      <c r="B58" s="9" t="s">
        <v>29</v>
      </c>
      <c r="C58" s="9"/>
      <c r="D58" s="9" t="s">
        <v>21</v>
      </c>
      <c r="E58" s="4">
        <f>VLOOKUP(D58,Historical!$C$2:$D$21,2,0)</f>
        <v>12</v>
      </c>
      <c r="F58" s="4">
        <f>VLOOKUP(B58,Historical!$C$2:$D$21,2,0)</f>
        <v>20</v>
      </c>
    </row>
    <row r="59" spans="1:6">
      <c r="A59" s="10" t="s">
        <v>73</v>
      </c>
      <c r="B59" s="11" t="s">
        <v>19</v>
      </c>
      <c r="C59" s="11"/>
      <c r="D59" s="11" t="s">
        <v>25</v>
      </c>
      <c r="E59" s="4">
        <f>VLOOKUP(D59,Historical!$C$2:$D$21,2,0)</f>
        <v>16</v>
      </c>
      <c r="F59" s="4">
        <f>VLOOKUP(B59,Historical!$C$2:$D$21,2,0)</f>
        <v>10</v>
      </c>
    </row>
    <row r="60" spans="1:6">
      <c r="A60" s="8" t="s">
        <v>73</v>
      </c>
      <c r="B60" s="9" t="s">
        <v>18</v>
      </c>
      <c r="C60" s="9"/>
      <c r="D60" s="9" t="s">
        <v>17</v>
      </c>
      <c r="E60" s="4">
        <f>VLOOKUP(D60,Historical!$C$2:$D$21,2,0)</f>
        <v>8</v>
      </c>
      <c r="F60" s="4">
        <f>VLOOKUP(B60,Historical!$C$2:$D$21,2,0)</f>
        <v>9</v>
      </c>
    </row>
    <row r="61" spans="1:6">
      <c r="A61" s="10" t="s">
        <v>73</v>
      </c>
      <c r="B61" s="11" t="s">
        <v>27</v>
      </c>
      <c r="C61" s="11"/>
      <c r="D61" s="11" t="s">
        <v>34</v>
      </c>
      <c r="E61" s="4">
        <f>VLOOKUP(D61,Historical!$C$2:$D$21,2,0)</f>
        <v>2</v>
      </c>
      <c r="F61" s="4">
        <f>VLOOKUP(B61,Historical!$C$2:$D$21,2,0)</f>
        <v>18</v>
      </c>
    </row>
    <row r="62" spans="1:6">
      <c r="A62" s="8" t="s">
        <v>73</v>
      </c>
      <c r="B62" s="9" t="s">
        <v>16</v>
      </c>
      <c r="C62" s="9"/>
      <c r="D62" s="9" t="s">
        <v>11</v>
      </c>
      <c r="E62" s="4">
        <f>VLOOKUP(D62,Historical!$C$2:$D$21,2,0)</f>
        <v>1</v>
      </c>
      <c r="F62" s="4">
        <f>VLOOKUP(B62,Historical!$C$2:$D$21,2,0)</f>
        <v>7</v>
      </c>
    </row>
    <row r="63" spans="1:6">
      <c r="A63" s="10" t="s">
        <v>73</v>
      </c>
      <c r="B63" s="11" t="s">
        <v>23</v>
      </c>
      <c r="C63" s="11"/>
      <c r="D63" s="11" t="s">
        <v>26</v>
      </c>
      <c r="E63" s="4">
        <f>VLOOKUP(D63,Historical!$C$2:$D$21,2,0)</f>
        <v>17</v>
      </c>
      <c r="F63" s="4">
        <f>VLOOKUP(B63,Historical!$C$2:$D$21,2,0)</f>
        <v>14</v>
      </c>
    </row>
    <row r="64" spans="1:6">
      <c r="A64" s="8" t="s">
        <v>73</v>
      </c>
      <c r="B64" s="9" t="s">
        <v>12</v>
      </c>
      <c r="C64" s="9"/>
      <c r="D64" s="9" t="s">
        <v>13</v>
      </c>
      <c r="E64" s="4">
        <f>VLOOKUP(D64,Historical!$C$2:$D$21,2,0)</f>
        <v>4</v>
      </c>
      <c r="F64" s="4">
        <f>VLOOKUP(B64,Historical!$C$2:$D$21,2,0)</f>
        <v>3</v>
      </c>
    </row>
    <row r="65" spans="1:6">
      <c r="A65" s="10" t="s">
        <v>73</v>
      </c>
      <c r="B65" s="11" t="s">
        <v>20</v>
      </c>
      <c r="C65" s="11"/>
      <c r="D65" s="11" t="s">
        <v>15</v>
      </c>
      <c r="E65" s="4">
        <f>VLOOKUP(D65,Historical!$C$2:$D$21,2,0)</f>
        <v>6</v>
      </c>
      <c r="F65" s="4">
        <f>VLOOKUP(B65,Historical!$C$2:$D$21,2,0)</f>
        <v>11</v>
      </c>
    </row>
    <row r="66" spans="1:6">
      <c r="A66" s="8" t="s">
        <v>73</v>
      </c>
      <c r="B66" s="9" t="s">
        <v>24</v>
      </c>
      <c r="C66" s="9"/>
      <c r="D66" s="9" t="s">
        <v>22</v>
      </c>
      <c r="E66" s="4">
        <f>VLOOKUP(D66,Historical!$C$2:$D$21,2,0)</f>
        <v>13</v>
      </c>
      <c r="F66" s="4">
        <f>VLOOKUP(B66,Historical!$C$2:$D$21,2,0)</f>
        <v>15</v>
      </c>
    </row>
    <row r="67" spans="1:6">
      <c r="A67" s="10" t="s">
        <v>73</v>
      </c>
      <c r="B67" s="11" t="s">
        <v>28</v>
      </c>
      <c r="C67" s="11"/>
      <c r="D67" s="11" t="s">
        <v>14</v>
      </c>
      <c r="E67" s="4">
        <f>VLOOKUP(D67,Historical!$C$2:$D$21,2,0)</f>
        <v>5</v>
      </c>
      <c r="F67" s="4">
        <f>VLOOKUP(B67,Historical!$C$2:$D$21,2,0)</f>
        <v>19</v>
      </c>
    </row>
    <row r="68" spans="1:6">
      <c r="A68" s="6"/>
      <c r="B68" s="6"/>
      <c r="C68" s="6"/>
      <c r="D68" s="6"/>
    </row>
    <row r="69" spans="1:6">
      <c r="A69" s="7" t="s">
        <v>74</v>
      </c>
      <c r="B69" s="7"/>
      <c r="C69" s="7"/>
      <c r="D69" s="7"/>
    </row>
    <row r="70" spans="1:6">
      <c r="A70" s="8" t="s">
        <v>75</v>
      </c>
      <c r="B70" s="9" t="s">
        <v>27</v>
      </c>
      <c r="C70" s="9"/>
      <c r="D70" s="9" t="s">
        <v>18</v>
      </c>
      <c r="E70" s="4">
        <f>VLOOKUP(D70,Historical!$C$2:$D$21,2,0)</f>
        <v>9</v>
      </c>
      <c r="F70" s="4">
        <f>VLOOKUP(B70,Historical!$C$2:$D$21,2,0)</f>
        <v>18</v>
      </c>
    </row>
    <row r="71" spans="1:6">
      <c r="A71" s="10" t="s">
        <v>75</v>
      </c>
      <c r="B71" s="11" t="s">
        <v>22</v>
      </c>
      <c r="C71" s="11"/>
      <c r="D71" s="11" t="s">
        <v>21</v>
      </c>
      <c r="E71" s="4">
        <f>VLOOKUP(D71,Historical!$C$2:$D$21,2,0)</f>
        <v>12</v>
      </c>
      <c r="F71" s="4">
        <f>VLOOKUP(B71,Historical!$C$2:$D$21,2,0)</f>
        <v>13</v>
      </c>
    </row>
    <row r="72" spans="1:6">
      <c r="A72" s="8" t="s">
        <v>75</v>
      </c>
      <c r="B72" s="9" t="s">
        <v>11</v>
      </c>
      <c r="C72" s="9"/>
      <c r="D72" s="9" t="s">
        <v>19</v>
      </c>
      <c r="E72" s="4">
        <f>VLOOKUP(D72,Historical!$C$2:$D$21,2,0)</f>
        <v>10</v>
      </c>
      <c r="F72" s="4">
        <f>VLOOKUP(B72,Historical!$C$2:$D$21,2,0)</f>
        <v>1</v>
      </c>
    </row>
    <row r="73" spans="1:6">
      <c r="A73" s="10" t="s">
        <v>75</v>
      </c>
      <c r="B73" s="11" t="s">
        <v>25</v>
      </c>
      <c r="C73" s="11"/>
      <c r="D73" s="11" t="s">
        <v>20</v>
      </c>
      <c r="E73" s="4">
        <f>VLOOKUP(D73,Historical!$C$2:$D$21,2,0)</f>
        <v>11</v>
      </c>
      <c r="F73" s="4">
        <f>VLOOKUP(B73,Historical!$C$2:$D$21,2,0)</f>
        <v>16</v>
      </c>
    </row>
    <row r="74" spans="1:6">
      <c r="A74" s="8" t="s">
        <v>75</v>
      </c>
      <c r="B74" s="9" t="s">
        <v>14</v>
      </c>
      <c r="C74" s="9"/>
      <c r="D74" s="9" t="s">
        <v>17</v>
      </c>
      <c r="E74" s="4">
        <f>VLOOKUP(D74,Historical!$C$2:$D$21,2,0)</f>
        <v>8</v>
      </c>
      <c r="F74" s="4">
        <f>VLOOKUP(B74,Historical!$C$2:$D$21,2,0)</f>
        <v>5</v>
      </c>
    </row>
    <row r="75" spans="1:6">
      <c r="A75" s="10" t="s">
        <v>75</v>
      </c>
      <c r="B75" s="11" t="s">
        <v>16</v>
      </c>
      <c r="C75" s="11"/>
      <c r="D75" s="11" t="s">
        <v>12</v>
      </c>
      <c r="E75" s="4">
        <f>VLOOKUP(D75,Historical!$C$2:$D$21,2,0)</f>
        <v>3</v>
      </c>
      <c r="F75" s="4">
        <f>VLOOKUP(B75,Historical!$C$2:$D$21,2,0)</f>
        <v>7</v>
      </c>
    </row>
    <row r="76" spans="1:6">
      <c r="A76" s="8" t="s">
        <v>75</v>
      </c>
      <c r="B76" s="9" t="s">
        <v>23</v>
      </c>
      <c r="C76" s="9"/>
      <c r="D76" s="9" t="s">
        <v>24</v>
      </c>
      <c r="E76" s="4">
        <f>VLOOKUP(D76,Historical!$C$2:$D$21,2,0)</f>
        <v>15</v>
      </c>
      <c r="F76" s="4">
        <f>VLOOKUP(B76,Historical!$C$2:$D$21,2,0)</f>
        <v>14</v>
      </c>
    </row>
    <row r="77" spans="1:6">
      <c r="A77" s="10" t="s">
        <v>75</v>
      </c>
      <c r="B77" s="11" t="s">
        <v>13</v>
      </c>
      <c r="C77" s="11"/>
      <c r="D77" s="11" t="s">
        <v>29</v>
      </c>
      <c r="E77" s="4">
        <f>VLOOKUP(D77,Historical!$C$2:$D$21,2,0)</f>
        <v>20</v>
      </c>
      <c r="F77" s="4">
        <f>VLOOKUP(B77,Historical!$C$2:$D$21,2,0)</f>
        <v>4</v>
      </c>
    </row>
    <row r="78" spans="1:6">
      <c r="A78" s="8" t="s">
        <v>75</v>
      </c>
      <c r="B78" s="9" t="s">
        <v>34</v>
      </c>
      <c r="C78" s="9"/>
      <c r="D78" s="9" t="s">
        <v>15</v>
      </c>
      <c r="E78" s="4">
        <f>VLOOKUP(D78,Historical!$C$2:$D$21,2,0)</f>
        <v>6</v>
      </c>
      <c r="F78" s="4">
        <f>VLOOKUP(B78,Historical!$C$2:$D$21,2,0)</f>
        <v>2</v>
      </c>
    </row>
    <row r="79" spans="1:6">
      <c r="A79" s="10" t="s">
        <v>75</v>
      </c>
      <c r="B79" s="11" t="s">
        <v>26</v>
      </c>
      <c r="C79" s="11"/>
      <c r="D79" s="11" t="s">
        <v>28</v>
      </c>
      <c r="E79" s="4">
        <f>VLOOKUP(D79,Historical!$C$2:$D$21,2,0)</f>
        <v>19</v>
      </c>
      <c r="F79" s="4">
        <f>VLOOKUP(B79,Historical!$C$2:$D$21,2,0)</f>
        <v>17</v>
      </c>
    </row>
    <row r="80" spans="1:6">
      <c r="A80" s="6"/>
      <c r="B80" s="6"/>
      <c r="C80" s="6"/>
      <c r="D80" s="6"/>
    </row>
    <row r="81" spans="1:6">
      <c r="A81" s="7" t="s">
        <v>76</v>
      </c>
      <c r="B81" s="7"/>
      <c r="C81" s="7"/>
      <c r="D81" s="7"/>
    </row>
    <row r="82" spans="1:6">
      <c r="A82" s="8" t="s">
        <v>77</v>
      </c>
      <c r="B82" s="9" t="s">
        <v>29</v>
      </c>
      <c r="C82" s="9"/>
      <c r="D82" s="9" t="s">
        <v>23</v>
      </c>
      <c r="E82" s="4">
        <f>VLOOKUP(D82,Historical!$C$2:$D$21,2,0)</f>
        <v>14</v>
      </c>
      <c r="F82" s="4">
        <f>VLOOKUP(B82,Historical!$C$2:$D$21,2,0)</f>
        <v>20</v>
      </c>
    </row>
    <row r="83" spans="1:6">
      <c r="A83" s="10" t="s">
        <v>77</v>
      </c>
      <c r="B83" s="11" t="s">
        <v>19</v>
      </c>
      <c r="C83" s="11"/>
      <c r="D83" s="11" t="s">
        <v>13</v>
      </c>
      <c r="E83" s="4">
        <f>VLOOKUP(D83,Historical!$C$2:$D$21,2,0)</f>
        <v>4</v>
      </c>
      <c r="F83" s="4">
        <f>VLOOKUP(B83,Historical!$C$2:$D$21,2,0)</f>
        <v>10</v>
      </c>
    </row>
    <row r="84" spans="1:6">
      <c r="A84" s="8" t="s">
        <v>77</v>
      </c>
      <c r="B84" s="9" t="s">
        <v>18</v>
      </c>
      <c r="C84" s="9"/>
      <c r="D84" s="9" t="s">
        <v>34</v>
      </c>
      <c r="E84" s="4">
        <f>VLOOKUP(D84,Historical!$C$2:$D$21,2,0)</f>
        <v>2</v>
      </c>
      <c r="F84" s="4">
        <f>VLOOKUP(B84,Historical!$C$2:$D$21,2,0)</f>
        <v>9</v>
      </c>
    </row>
    <row r="85" spans="1:6">
      <c r="A85" s="10" t="s">
        <v>77</v>
      </c>
      <c r="B85" s="11" t="s">
        <v>15</v>
      </c>
      <c r="C85" s="11"/>
      <c r="D85" s="11" t="s">
        <v>14</v>
      </c>
      <c r="E85" s="4">
        <f>VLOOKUP(D85,Historical!$C$2:$D$21,2,0)</f>
        <v>5</v>
      </c>
      <c r="F85" s="4">
        <f>VLOOKUP(B85,Historical!$C$2:$D$21,2,0)</f>
        <v>6</v>
      </c>
    </row>
    <row r="86" spans="1:6">
      <c r="A86" s="8" t="s">
        <v>77</v>
      </c>
      <c r="B86" s="9" t="s">
        <v>21</v>
      </c>
      <c r="C86" s="9"/>
      <c r="D86" s="9" t="s">
        <v>25</v>
      </c>
      <c r="E86" s="4">
        <f>VLOOKUP(D86,Historical!$C$2:$D$21,2,0)</f>
        <v>16</v>
      </c>
      <c r="F86" s="4">
        <f>VLOOKUP(B86,Historical!$C$2:$D$21,2,0)</f>
        <v>12</v>
      </c>
    </row>
    <row r="87" spans="1:6">
      <c r="A87" s="10" t="s">
        <v>77</v>
      </c>
      <c r="B87" s="11" t="s">
        <v>12</v>
      </c>
      <c r="C87" s="11"/>
      <c r="D87" s="11" t="s">
        <v>27</v>
      </c>
      <c r="E87" s="4">
        <f>VLOOKUP(D87,Historical!$C$2:$D$21,2,0)</f>
        <v>18</v>
      </c>
      <c r="F87" s="4">
        <f>VLOOKUP(B87,Historical!$C$2:$D$21,2,0)</f>
        <v>3</v>
      </c>
    </row>
    <row r="88" spans="1:6">
      <c r="A88" s="8" t="s">
        <v>77</v>
      </c>
      <c r="B88" s="9" t="s">
        <v>20</v>
      </c>
      <c r="C88" s="9"/>
      <c r="D88" s="9" t="s">
        <v>22</v>
      </c>
      <c r="E88" s="4">
        <f>VLOOKUP(D88,Historical!$C$2:$D$21,2,0)</f>
        <v>13</v>
      </c>
      <c r="F88" s="4">
        <f>VLOOKUP(B88,Historical!$C$2:$D$21,2,0)</f>
        <v>11</v>
      </c>
    </row>
    <row r="89" spans="1:6">
      <c r="A89" s="10" t="s">
        <v>77</v>
      </c>
      <c r="B89" s="11" t="s">
        <v>24</v>
      </c>
      <c r="C89" s="11"/>
      <c r="D89" s="11" t="s">
        <v>11</v>
      </c>
      <c r="E89" s="4">
        <f>VLOOKUP(D89,Historical!$C$2:$D$21,2,0)</f>
        <v>1</v>
      </c>
      <c r="F89" s="4">
        <f>VLOOKUP(B89,Historical!$C$2:$D$21,2,0)</f>
        <v>15</v>
      </c>
    </row>
    <row r="90" spans="1:6">
      <c r="A90" s="8" t="s">
        <v>77</v>
      </c>
      <c r="B90" s="9" t="s">
        <v>17</v>
      </c>
      <c r="C90" s="9"/>
      <c r="D90" s="9" t="s">
        <v>26</v>
      </c>
      <c r="E90" s="4">
        <f>VLOOKUP(D90,Historical!$C$2:$D$21,2,0)</f>
        <v>17</v>
      </c>
      <c r="F90" s="4">
        <f>VLOOKUP(B90,Historical!$C$2:$D$21,2,0)</f>
        <v>8</v>
      </c>
    </row>
    <row r="91" spans="1:6">
      <c r="A91" s="10" t="s">
        <v>77</v>
      </c>
      <c r="B91" s="11" t="s">
        <v>28</v>
      </c>
      <c r="C91" s="11"/>
      <c r="D91" s="11" t="s">
        <v>16</v>
      </c>
      <c r="E91" s="4">
        <f>VLOOKUP(D91,Historical!$C$2:$D$21,2,0)</f>
        <v>7</v>
      </c>
      <c r="F91" s="4">
        <f>VLOOKUP(B91,Historical!$C$2:$D$21,2,0)</f>
        <v>19</v>
      </c>
    </row>
    <row r="92" spans="1:6">
      <c r="A92" s="12"/>
      <c r="B92" s="12"/>
      <c r="C92" s="12"/>
      <c r="D92" s="12"/>
    </row>
    <row r="93" spans="1:6">
      <c r="A93" s="13"/>
      <c r="B93" s="13"/>
      <c r="C93" s="13"/>
      <c r="D93" s="13"/>
    </row>
    <row r="94" spans="1:6">
      <c r="A94" s="13"/>
      <c r="B94" s="13"/>
      <c r="C94" s="13"/>
      <c r="D94" s="13"/>
    </row>
    <row r="128" spans="5:5">
      <c r="E128" s="14"/>
    </row>
  </sheetData>
  <mergeCells count="2">
    <mergeCell ref="A6:D6"/>
    <mergeCell ref="A7:D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27186-7DA7-2748-8A8D-BD483A705A99}">
  <sheetPr codeName="Sheet2"/>
  <dimension ref="A6:AB128"/>
  <sheetViews>
    <sheetView zoomScale="173" zoomScaleNormal="173" workbookViewId="0">
      <selection activeCell="H10" sqref="H10:Q29"/>
    </sheetView>
  </sheetViews>
  <sheetFormatPr baseColWidth="10" defaultColWidth="7.5" defaultRowHeight="12"/>
  <cols>
    <col min="1" max="1" width="8.33203125" style="4" bestFit="1" customWidth="1"/>
    <col min="2" max="2" width="11.83203125" style="4" bestFit="1" customWidth="1"/>
    <col min="3" max="3" width="2.6640625" style="4" customWidth="1"/>
    <col min="4" max="4" width="11.83203125" style="4" bestFit="1" customWidth="1"/>
    <col min="5" max="6" width="5.33203125" style="4" bestFit="1" customWidth="1"/>
    <col min="7" max="8" width="7.5" style="4"/>
    <col min="9" max="9" width="11.83203125" style="4" bestFit="1" customWidth="1"/>
    <col min="10" max="11" width="7.5" style="4"/>
    <col min="12" max="12" width="9" style="4" bestFit="1" customWidth="1"/>
    <col min="13" max="13" width="8.5" style="4" bestFit="1" customWidth="1"/>
    <col min="14" max="16" width="7.5" style="4"/>
    <col min="17" max="17" width="9.83203125" style="4" bestFit="1" customWidth="1"/>
    <col min="18" max="16384" width="7.5" style="4"/>
  </cols>
  <sheetData>
    <row r="6" spans="1:17">
      <c r="A6" s="3" t="s">
        <v>89</v>
      </c>
      <c r="B6" s="3"/>
      <c r="C6" s="3"/>
      <c r="D6" s="3"/>
      <c r="E6" s="4">
        <v>2016</v>
      </c>
    </row>
    <row r="7" spans="1:17">
      <c r="A7" s="5" t="s">
        <v>51</v>
      </c>
      <c r="B7" s="5"/>
      <c r="C7" s="5"/>
      <c r="D7" s="5"/>
    </row>
    <row r="8" spans="1:17">
      <c r="A8" s="6"/>
      <c r="B8" s="6"/>
      <c r="C8" s="6"/>
      <c r="D8" s="6"/>
    </row>
    <row r="9" spans="1:17">
      <c r="A9" s="7" t="s">
        <v>52</v>
      </c>
      <c r="B9" s="7"/>
      <c r="C9" s="7"/>
      <c r="D9" s="7"/>
      <c r="E9" s="4" t="s">
        <v>53</v>
      </c>
      <c r="F9" s="4" t="s">
        <v>54</v>
      </c>
      <c r="H9" s="4" t="s">
        <v>97</v>
      </c>
      <c r="J9" s="4" t="s">
        <v>55</v>
      </c>
      <c r="K9" s="4" t="s">
        <v>56</v>
      </c>
      <c r="L9" s="4" t="s">
        <v>57</v>
      </c>
      <c r="M9" s="4" t="s">
        <v>58</v>
      </c>
      <c r="N9" s="4" t="s">
        <v>59</v>
      </c>
      <c r="O9" s="4" t="s">
        <v>60</v>
      </c>
      <c r="P9" s="4" t="s">
        <v>61</v>
      </c>
      <c r="Q9" s="4" t="s">
        <v>62</v>
      </c>
    </row>
    <row r="10" spans="1:17" ht="16">
      <c r="A10" s="8"/>
      <c r="B10" t="s">
        <v>25</v>
      </c>
      <c r="C10" t="s">
        <v>84</v>
      </c>
      <c r="D10" t="s">
        <v>23</v>
      </c>
      <c r="E10" s="4">
        <f>VLOOKUP(D10,Historical!$C$42:$D$61,2,0)</f>
        <v>9</v>
      </c>
      <c r="F10" s="4">
        <f>VLOOKUP(B10,Historical!$C$42:$D$61,2,0)</f>
        <v>15</v>
      </c>
      <c r="H10" s="4" t="str">
        <f>I10&amp;$E$6</f>
        <v>Coritiba2016</v>
      </c>
      <c r="I10" t="s">
        <v>25</v>
      </c>
      <c r="J10" s="4">
        <f>COUNTIFS($B$10:$B$91,I10,$E$10:$E$91,"&lt;=6")</f>
        <v>1</v>
      </c>
      <c r="K10" s="4">
        <f>COUNTIFS($D$10:$D$91,I10,$F$10:$F$91,"&lt;=6")</f>
        <v>2</v>
      </c>
      <c r="L10" s="4">
        <f>COUNTIFS($B$10:$B$91,I10,$E$10:$E$91,"&lt;=14",$E$10:$E$91,"&gt;=7")</f>
        <v>1</v>
      </c>
      <c r="M10" s="4">
        <f>COUNTIFS($D$10:$D$91,I10,$F$10:$F$91,"&lt;=14",$F$10:$F$91,"&gt;=7")</f>
        <v>1</v>
      </c>
      <c r="N10" s="4">
        <f>COUNTIFS($B$10:$B$91,I10,$E$10:$E$91,"&gt;=15")</f>
        <v>2</v>
      </c>
      <c r="O10" s="4">
        <f>COUNTIFS($D$10:$D$91,I10,$F$10:$F$91,"&gt;=15")</f>
        <v>0</v>
      </c>
      <c r="P10" s="4">
        <f>SUM(J10:O10)</f>
        <v>7</v>
      </c>
      <c r="Q10" s="4" t="str">
        <f>IF(P10&lt;&gt;7,"ERRO","OK")</f>
        <v>OK</v>
      </c>
    </row>
    <row r="11" spans="1:17" ht="16">
      <c r="A11" s="10"/>
      <c r="B11" t="s">
        <v>21</v>
      </c>
      <c r="C11" t="s">
        <v>84</v>
      </c>
      <c r="D11" t="s">
        <v>12</v>
      </c>
      <c r="E11" s="4">
        <f>VLOOKUP(D11,Historical!$C$42:$D$61,2,0)</f>
        <v>4</v>
      </c>
      <c r="F11" s="4">
        <f>VLOOKUP(B11,Historical!$C$42:$D$61,2,0)</f>
        <v>11</v>
      </c>
      <c r="H11" s="4" t="str">
        <f t="shared" ref="H11:H29" si="0">I11&amp;$E$6</f>
        <v>Chapecoense2016</v>
      </c>
      <c r="I11" t="s">
        <v>21</v>
      </c>
      <c r="J11" s="4">
        <f t="shared" ref="J11:J29" si="1">COUNTIFS($B$10:$B$91,I11,$E$10:$E$91,"&lt;=6")</f>
        <v>2</v>
      </c>
      <c r="K11" s="4">
        <f t="shared" ref="K11:K29" si="2">COUNTIFS($D$10:$D$91,I11,$F$10:$F$91,"&lt;=6")</f>
        <v>2</v>
      </c>
      <c r="L11" s="4">
        <f t="shared" ref="L11:L29" si="3">COUNTIFS($B$10:$B$91,I11,$E$10:$E$91,"&lt;=14",$E$10:$E$91,"&gt;=7")</f>
        <v>1</v>
      </c>
      <c r="M11" s="4">
        <f t="shared" ref="M11:M29" si="4">COUNTIFS($D$10:$D$91,I11,$F$10:$F$91,"&lt;=14",$F$10:$F$91,"&gt;=7")</f>
        <v>1</v>
      </c>
      <c r="N11" s="4">
        <f t="shared" ref="N11:N29" si="5">COUNTIFS($B$10:$B$91,I11,$E$10:$E$91,"&gt;=15")</f>
        <v>1</v>
      </c>
      <c r="O11" s="4">
        <f t="shared" ref="O11:O29" si="6">COUNTIFS($D$10:$D$91,I11,$F$10:$F$91,"&gt;=15")</f>
        <v>0</v>
      </c>
      <c r="P11" s="4">
        <f t="shared" ref="P11:P29" si="7">SUM(J11:O11)</f>
        <v>7</v>
      </c>
      <c r="Q11" s="4" t="str">
        <f t="shared" ref="Q11:Q29" si="8">IF(P11&lt;&gt;7,"ERRO","OK")</f>
        <v>OK</v>
      </c>
    </row>
    <row r="12" spans="1:17" ht="16">
      <c r="A12" s="8"/>
      <c r="B12" t="s">
        <v>36</v>
      </c>
      <c r="C12" t="s">
        <v>84</v>
      </c>
      <c r="D12" t="s">
        <v>18</v>
      </c>
      <c r="E12" s="4">
        <f>VLOOKUP(D12,Historical!$C$42:$D$61,2,0)</f>
        <v>6</v>
      </c>
      <c r="F12" s="4">
        <f>VLOOKUP(B12,Historical!$C$42:$D$61,2,0)</f>
        <v>20</v>
      </c>
      <c r="H12" s="4" t="str">
        <f t="shared" si="0"/>
        <v>America-MG2016</v>
      </c>
      <c r="I12" t="s">
        <v>36</v>
      </c>
      <c r="J12" s="4">
        <f t="shared" si="1"/>
        <v>2</v>
      </c>
      <c r="K12" s="4">
        <f t="shared" si="2"/>
        <v>1</v>
      </c>
      <c r="L12" s="4">
        <f t="shared" si="3"/>
        <v>2</v>
      </c>
      <c r="M12" s="4">
        <f t="shared" si="4"/>
        <v>1</v>
      </c>
      <c r="N12" s="4">
        <f t="shared" si="5"/>
        <v>0</v>
      </c>
      <c r="O12" s="4">
        <f t="shared" si="6"/>
        <v>1</v>
      </c>
      <c r="P12" s="4">
        <f t="shared" si="7"/>
        <v>7</v>
      </c>
      <c r="Q12" s="4" t="str">
        <f t="shared" si="8"/>
        <v>OK</v>
      </c>
    </row>
    <row r="13" spans="1:17" ht="16">
      <c r="A13" s="10"/>
      <c r="B13" t="s">
        <v>35</v>
      </c>
      <c r="C13" t="s">
        <v>84</v>
      </c>
      <c r="D13" t="s">
        <v>15</v>
      </c>
      <c r="E13" s="4">
        <f>VLOOKUP(D13,Historical!$C$42:$D$61,2,0)</f>
        <v>5</v>
      </c>
      <c r="F13" s="4">
        <f>VLOOKUP(B13,Historical!$C$42:$D$61,2,0)</f>
        <v>19</v>
      </c>
      <c r="H13" s="4" t="str">
        <f t="shared" si="0"/>
        <v>Santa Cruz2016</v>
      </c>
      <c r="I13" t="s">
        <v>35</v>
      </c>
      <c r="J13" s="4">
        <f t="shared" si="1"/>
        <v>2</v>
      </c>
      <c r="K13" s="4">
        <f t="shared" si="2"/>
        <v>0</v>
      </c>
      <c r="L13" s="4">
        <f t="shared" si="3"/>
        <v>1</v>
      </c>
      <c r="M13" s="4">
        <f t="shared" si="4"/>
        <v>1</v>
      </c>
      <c r="N13" s="4">
        <f t="shared" si="5"/>
        <v>1</v>
      </c>
      <c r="O13" s="4">
        <f t="shared" si="6"/>
        <v>2</v>
      </c>
      <c r="P13" s="4">
        <f t="shared" si="7"/>
        <v>7</v>
      </c>
      <c r="Q13" s="4" t="str">
        <f t="shared" si="8"/>
        <v>OK</v>
      </c>
    </row>
    <row r="14" spans="1:17" ht="16">
      <c r="A14" s="8"/>
      <c r="B14" t="s">
        <v>13</v>
      </c>
      <c r="C14" t="s">
        <v>84</v>
      </c>
      <c r="D14" t="s">
        <v>30</v>
      </c>
      <c r="E14" s="4">
        <f>VLOOKUP(D14,Historical!$C$42:$D$61,2,0)</f>
        <v>16</v>
      </c>
      <c r="F14" s="4">
        <f>VLOOKUP(B14,Historical!$C$42:$D$61,2,0)</f>
        <v>8</v>
      </c>
      <c r="H14" s="4" t="str">
        <f t="shared" si="0"/>
        <v>Gremio2016</v>
      </c>
      <c r="I14" t="s">
        <v>13</v>
      </c>
      <c r="J14" s="4">
        <f t="shared" si="1"/>
        <v>1</v>
      </c>
      <c r="K14" s="4">
        <f t="shared" si="2"/>
        <v>0</v>
      </c>
      <c r="L14" s="4">
        <f t="shared" si="3"/>
        <v>1</v>
      </c>
      <c r="M14" s="4">
        <f t="shared" si="4"/>
        <v>1</v>
      </c>
      <c r="N14" s="4">
        <f t="shared" si="5"/>
        <v>2</v>
      </c>
      <c r="O14" s="4">
        <f t="shared" si="6"/>
        <v>2</v>
      </c>
      <c r="P14" s="4">
        <f t="shared" si="7"/>
        <v>7</v>
      </c>
      <c r="Q14" s="4" t="str">
        <f t="shared" si="8"/>
        <v>OK</v>
      </c>
    </row>
    <row r="15" spans="1:17" ht="16">
      <c r="A15" s="10"/>
      <c r="B15" t="s">
        <v>19</v>
      </c>
      <c r="C15" t="s">
        <v>84</v>
      </c>
      <c r="D15" t="s">
        <v>33</v>
      </c>
      <c r="E15" s="4">
        <f>VLOOKUP(D15,Historical!$C$42:$D$61,2,0)</f>
        <v>18</v>
      </c>
      <c r="F15" s="4">
        <f>VLOOKUP(B15,Historical!$C$42:$D$61,2,0)</f>
        <v>3</v>
      </c>
      <c r="H15" s="4" t="str">
        <f t="shared" si="0"/>
        <v>Atletico-MG2016</v>
      </c>
      <c r="I15" t="s">
        <v>19</v>
      </c>
      <c r="J15" s="4">
        <f t="shared" si="1"/>
        <v>2</v>
      </c>
      <c r="K15" s="4">
        <f t="shared" si="2"/>
        <v>0</v>
      </c>
      <c r="L15" s="4">
        <f t="shared" si="3"/>
        <v>1</v>
      </c>
      <c r="M15" s="4">
        <f t="shared" si="4"/>
        <v>1</v>
      </c>
      <c r="N15" s="4">
        <f t="shared" si="5"/>
        <v>1</v>
      </c>
      <c r="O15" s="4">
        <f t="shared" si="6"/>
        <v>2</v>
      </c>
      <c r="P15" s="4">
        <f t="shared" si="7"/>
        <v>7</v>
      </c>
      <c r="Q15" s="4" t="str">
        <f t="shared" si="8"/>
        <v>OK</v>
      </c>
    </row>
    <row r="16" spans="1:17" ht="16">
      <c r="A16" s="8"/>
      <c r="B16" t="s">
        <v>34</v>
      </c>
      <c r="C16" t="s">
        <v>84</v>
      </c>
      <c r="D16" t="s">
        <v>24</v>
      </c>
      <c r="E16" s="4">
        <f>VLOOKUP(D16,Historical!$C$42:$D$61,2,0)</f>
        <v>14</v>
      </c>
      <c r="F16" s="4">
        <f>VLOOKUP(B16,Historical!$C$42:$D$61,2,0)</f>
        <v>1</v>
      </c>
      <c r="H16" s="4" t="str">
        <f t="shared" si="0"/>
        <v>Palmeiras2016</v>
      </c>
      <c r="I16" t="s">
        <v>34</v>
      </c>
      <c r="J16" s="4">
        <f t="shared" si="1"/>
        <v>1</v>
      </c>
      <c r="K16" s="4">
        <f t="shared" si="2"/>
        <v>2</v>
      </c>
      <c r="L16" s="4">
        <f t="shared" si="3"/>
        <v>2</v>
      </c>
      <c r="M16" s="4">
        <f t="shared" si="4"/>
        <v>0</v>
      </c>
      <c r="N16" s="4">
        <f t="shared" si="5"/>
        <v>1</v>
      </c>
      <c r="O16" s="4">
        <f t="shared" si="6"/>
        <v>1</v>
      </c>
      <c r="P16" s="4">
        <f t="shared" si="7"/>
        <v>7</v>
      </c>
      <c r="Q16" s="4" t="str">
        <f t="shared" si="8"/>
        <v>OK</v>
      </c>
    </row>
    <row r="17" spans="1:28" ht="16">
      <c r="A17" s="10"/>
      <c r="B17" t="s">
        <v>20</v>
      </c>
      <c r="C17" t="s">
        <v>84</v>
      </c>
      <c r="D17" t="s">
        <v>26</v>
      </c>
      <c r="E17" s="4">
        <f>VLOOKUP(D17,Historical!$C$42:$D$61,2,0)</f>
        <v>10</v>
      </c>
      <c r="F17" s="4">
        <f>VLOOKUP(B17,Historical!$C$42:$D$61,2,0)</f>
        <v>12</v>
      </c>
      <c r="H17" s="4" t="str">
        <f t="shared" si="0"/>
        <v>São Paulo2016</v>
      </c>
      <c r="I17" t="s">
        <v>20</v>
      </c>
      <c r="J17" s="4">
        <f t="shared" si="1"/>
        <v>0</v>
      </c>
      <c r="K17" s="4">
        <f t="shared" si="2"/>
        <v>1</v>
      </c>
      <c r="L17" s="4">
        <f t="shared" si="3"/>
        <v>3</v>
      </c>
      <c r="M17" s="4">
        <f t="shared" si="4"/>
        <v>1</v>
      </c>
      <c r="N17" s="4">
        <f t="shared" si="5"/>
        <v>1</v>
      </c>
      <c r="O17" s="4">
        <f t="shared" si="6"/>
        <v>1</v>
      </c>
      <c r="P17" s="4">
        <f t="shared" si="7"/>
        <v>7</v>
      </c>
      <c r="Q17" s="4" t="str">
        <f t="shared" si="8"/>
        <v>OK</v>
      </c>
      <c r="U17"/>
      <c r="V17"/>
      <c r="W17"/>
      <c r="X17"/>
      <c r="Y17"/>
      <c r="Z17"/>
      <c r="AA17"/>
      <c r="AB17"/>
    </row>
    <row r="18" spans="1:28" ht="16">
      <c r="A18" s="8"/>
      <c r="B18" t="s">
        <v>16</v>
      </c>
      <c r="C18" t="s">
        <v>84</v>
      </c>
      <c r="D18" t="s">
        <v>11</v>
      </c>
      <c r="E18" s="4">
        <f>VLOOKUP(D18,Historical!$C$42:$D$61,2,0)</f>
        <v>7</v>
      </c>
      <c r="F18" s="4">
        <f>VLOOKUP(B18,Historical!$C$42:$D$61,2,0)</f>
        <v>2</v>
      </c>
      <c r="H18" s="4" t="str">
        <f t="shared" si="0"/>
        <v>Flamengo2016</v>
      </c>
      <c r="I18" t="s">
        <v>16</v>
      </c>
      <c r="J18" s="4">
        <f t="shared" si="1"/>
        <v>2</v>
      </c>
      <c r="K18" s="4">
        <f t="shared" si="2"/>
        <v>2</v>
      </c>
      <c r="L18" s="4">
        <f t="shared" si="3"/>
        <v>1</v>
      </c>
      <c r="M18" s="4">
        <f t="shared" si="4"/>
        <v>0</v>
      </c>
      <c r="N18" s="4">
        <f t="shared" si="5"/>
        <v>1</v>
      </c>
      <c r="O18" s="4">
        <f t="shared" si="6"/>
        <v>1</v>
      </c>
      <c r="P18" s="4">
        <f t="shared" si="7"/>
        <v>7</v>
      </c>
      <c r="Q18" s="4" t="str">
        <f t="shared" si="8"/>
        <v>OK</v>
      </c>
      <c r="U18" s="15"/>
      <c r="V18" s="15"/>
      <c r="W18" s="15"/>
      <c r="X18" s="16"/>
      <c r="Y18" s="16"/>
      <c r="Z18" s="16"/>
      <c r="AA18" s="17"/>
      <c r="AB18"/>
    </row>
    <row r="19" spans="1:28" ht="16">
      <c r="A19" s="10"/>
      <c r="B19" t="s">
        <v>28</v>
      </c>
      <c r="C19" t="s">
        <v>84</v>
      </c>
      <c r="D19" t="s">
        <v>14</v>
      </c>
      <c r="E19" s="4">
        <f>VLOOKUP(D19,Historical!$C$42:$D$61,2,0)</f>
        <v>13</v>
      </c>
      <c r="F19" s="4">
        <f>VLOOKUP(B19,Historical!$C$42:$D$61,2,0)</f>
        <v>17</v>
      </c>
      <c r="H19" s="4" t="str">
        <f t="shared" si="0"/>
        <v>Vitoria2016</v>
      </c>
      <c r="I19" t="s">
        <v>28</v>
      </c>
      <c r="J19" s="4">
        <f t="shared" si="1"/>
        <v>2</v>
      </c>
      <c r="K19" s="4">
        <f t="shared" si="2"/>
        <v>1</v>
      </c>
      <c r="L19" s="4">
        <f t="shared" si="3"/>
        <v>1</v>
      </c>
      <c r="M19" s="4">
        <f t="shared" si="4"/>
        <v>1</v>
      </c>
      <c r="N19" s="4">
        <f t="shared" si="5"/>
        <v>1</v>
      </c>
      <c r="O19" s="4">
        <f t="shared" si="6"/>
        <v>1</v>
      </c>
      <c r="P19" s="4">
        <f t="shared" si="7"/>
        <v>7</v>
      </c>
      <c r="Q19" s="4" t="str">
        <f t="shared" si="8"/>
        <v>OK</v>
      </c>
      <c r="U19" s="18"/>
      <c r="V19" s="15"/>
      <c r="W19" s="15"/>
      <c r="X19" s="15"/>
      <c r="Y19" s="16"/>
      <c r="Z19" s="16"/>
      <c r="AA19" s="16"/>
      <c r="AB19" s="17"/>
    </row>
    <row r="20" spans="1:28" ht="16">
      <c r="A20" s="6"/>
      <c r="B20" s="6"/>
      <c r="C20" s="6"/>
      <c r="D20" s="6"/>
      <c r="H20" s="4" t="str">
        <f t="shared" si="0"/>
        <v>Fluminense2016</v>
      </c>
      <c r="I20" t="s">
        <v>23</v>
      </c>
      <c r="J20" s="4">
        <f t="shared" si="1"/>
        <v>1</v>
      </c>
      <c r="K20" s="4">
        <f t="shared" si="2"/>
        <v>0</v>
      </c>
      <c r="L20" s="4">
        <f t="shared" si="3"/>
        <v>0</v>
      </c>
      <c r="M20" s="4">
        <f t="shared" si="4"/>
        <v>2</v>
      </c>
      <c r="N20" s="4">
        <f t="shared" si="5"/>
        <v>2</v>
      </c>
      <c r="O20" s="4">
        <f t="shared" si="6"/>
        <v>2</v>
      </c>
      <c r="P20" s="4">
        <f t="shared" si="7"/>
        <v>7</v>
      </c>
      <c r="Q20" s="4" t="str">
        <f t="shared" si="8"/>
        <v>OK</v>
      </c>
      <c r="U20" s="18"/>
      <c r="V20" s="15"/>
      <c r="W20" s="15"/>
      <c r="X20" s="15"/>
      <c r="Y20" s="16"/>
      <c r="Z20" s="16"/>
      <c r="AA20" s="16"/>
      <c r="AB20" s="15"/>
    </row>
    <row r="21" spans="1:28" ht="16">
      <c r="A21" s="7" t="s">
        <v>66</v>
      </c>
      <c r="B21" s="7"/>
      <c r="C21" s="7"/>
      <c r="D21" s="7"/>
      <c r="H21" s="4" t="str">
        <f t="shared" si="0"/>
        <v>Santos2016</v>
      </c>
      <c r="I21" t="s">
        <v>12</v>
      </c>
      <c r="J21" s="4">
        <f t="shared" si="1"/>
        <v>1</v>
      </c>
      <c r="K21" s="4">
        <f t="shared" si="2"/>
        <v>1</v>
      </c>
      <c r="L21" s="4">
        <f t="shared" si="3"/>
        <v>0</v>
      </c>
      <c r="M21" s="4">
        <f t="shared" si="4"/>
        <v>3</v>
      </c>
      <c r="N21" s="4">
        <f t="shared" si="5"/>
        <v>2</v>
      </c>
      <c r="O21" s="4">
        <f t="shared" si="6"/>
        <v>0</v>
      </c>
      <c r="P21" s="4">
        <f t="shared" si="7"/>
        <v>7</v>
      </c>
      <c r="Q21" s="4" t="str">
        <f t="shared" si="8"/>
        <v>OK</v>
      </c>
      <c r="U21" s="16"/>
      <c r="V21" s="15"/>
      <c r="W21" s="20"/>
      <c r="X21" s="15"/>
      <c r="Y21" s="16"/>
      <c r="Z21" s="16"/>
      <c r="AA21" s="16"/>
      <c r="AB21" s="17"/>
    </row>
    <row r="22" spans="1:28" ht="16">
      <c r="A22" s="8"/>
      <c r="B22" t="s">
        <v>18</v>
      </c>
      <c r="C22" t="s">
        <v>84</v>
      </c>
      <c r="D22" t="s">
        <v>14</v>
      </c>
      <c r="E22" s="4">
        <f>VLOOKUP(D22,Historical!$C$42:$D$61,2,0)</f>
        <v>13</v>
      </c>
      <c r="F22" s="4">
        <f>VLOOKUP(B22,Historical!$C$42:$D$61,2,0)</f>
        <v>6</v>
      </c>
      <c r="H22" s="4" t="str">
        <f t="shared" si="0"/>
        <v>Atletico-PR2016</v>
      </c>
      <c r="I22" t="s">
        <v>18</v>
      </c>
      <c r="J22" s="4">
        <f t="shared" si="1"/>
        <v>1</v>
      </c>
      <c r="K22" s="4">
        <f t="shared" si="2"/>
        <v>0</v>
      </c>
      <c r="L22" s="4">
        <f t="shared" si="3"/>
        <v>2</v>
      </c>
      <c r="M22" s="4">
        <f t="shared" si="4"/>
        <v>2</v>
      </c>
      <c r="N22" s="4">
        <f t="shared" si="5"/>
        <v>0</v>
      </c>
      <c r="O22" s="4">
        <f t="shared" si="6"/>
        <v>2</v>
      </c>
      <c r="P22" s="4">
        <f t="shared" si="7"/>
        <v>7</v>
      </c>
      <c r="Q22" s="4" t="str">
        <f t="shared" si="8"/>
        <v>OK</v>
      </c>
      <c r="U22" s="16"/>
      <c r="V22" s="15"/>
      <c r="W22" s="15"/>
      <c r="X22" s="15"/>
      <c r="Y22" s="16"/>
      <c r="Z22" s="16"/>
      <c r="AA22" s="16"/>
      <c r="AB22" s="15"/>
    </row>
    <row r="23" spans="1:28" ht="16">
      <c r="A23" s="10"/>
      <c r="B23" t="s">
        <v>33</v>
      </c>
      <c r="C23" t="s">
        <v>84</v>
      </c>
      <c r="D23" t="s">
        <v>13</v>
      </c>
      <c r="E23" s="4">
        <f>VLOOKUP(D23,Historical!$C$42:$D$61,2,0)</f>
        <v>8</v>
      </c>
      <c r="F23" s="4">
        <f>VLOOKUP(B23,Historical!$C$42:$D$61,2,0)</f>
        <v>18</v>
      </c>
      <c r="H23" s="4" t="str">
        <f t="shared" si="0"/>
        <v>Botafogo2016</v>
      </c>
      <c r="I23" t="s">
        <v>15</v>
      </c>
      <c r="J23" s="4">
        <f t="shared" si="1"/>
        <v>0</v>
      </c>
      <c r="K23" s="4">
        <f t="shared" si="2"/>
        <v>2</v>
      </c>
      <c r="L23" s="4">
        <f t="shared" si="3"/>
        <v>2</v>
      </c>
      <c r="M23" s="4">
        <f t="shared" si="4"/>
        <v>1</v>
      </c>
      <c r="N23" s="4">
        <f t="shared" si="5"/>
        <v>1</v>
      </c>
      <c r="O23" s="4">
        <f t="shared" si="6"/>
        <v>1</v>
      </c>
      <c r="P23" s="4">
        <f t="shared" si="7"/>
        <v>7</v>
      </c>
      <c r="Q23" s="4" t="str">
        <f t="shared" si="8"/>
        <v>OK</v>
      </c>
      <c r="U23" s="16"/>
      <c r="V23" s="15"/>
      <c r="W23" s="20"/>
      <c r="X23" s="15"/>
      <c r="Y23" s="16"/>
      <c r="Z23" s="16"/>
      <c r="AA23" s="16"/>
      <c r="AB23" s="19"/>
    </row>
    <row r="24" spans="1:28" ht="16">
      <c r="A24" s="8"/>
      <c r="B24" t="s">
        <v>36</v>
      </c>
      <c r="C24" t="s">
        <v>84</v>
      </c>
      <c r="D24" t="s">
        <v>20</v>
      </c>
      <c r="E24" s="4">
        <f>VLOOKUP(D24,Historical!$C$42:$D$61,2,0)</f>
        <v>12</v>
      </c>
      <c r="F24" s="4">
        <f>VLOOKUP(B24,Historical!$C$42:$D$61,2,0)</f>
        <v>20</v>
      </c>
      <c r="H24" s="4" t="str">
        <f t="shared" si="0"/>
        <v>Internacional2016</v>
      </c>
      <c r="I24" t="s">
        <v>30</v>
      </c>
      <c r="J24" s="4">
        <f t="shared" si="1"/>
        <v>0</v>
      </c>
      <c r="K24" s="4">
        <f t="shared" si="2"/>
        <v>1</v>
      </c>
      <c r="L24" s="4">
        <f t="shared" si="3"/>
        <v>2</v>
      </c>
      <c r="M24" s="4">
        <f t="shared" si="4"/>
        <v>3</v>
      </c>
      <c r="N24" s="4">
        <f t="shared" si="5"/>
        <v>1</v>
      </c>
      <c r="O24" s="4">
        <f t="shared" si="6"/>
        <v>0</v>
      </c>
      <c r="P24" s="4">
        <f t="shared" si="7"/>
        <v>7</v>
      </c>
      <c r="Q24" s="4" t="str">
        <f t="shared" si="8"/>
        <v>OK</v>
      </c>
      <c r="U24" s="16"/>
      <c r="V24" s="15"/>
      <c r="W24" s="20"/>
      <c r="X24" s="15"/>
      <c r="Y24" s="16"/>
      <c r="Z24" s="16"/>
      <c r="AA24" s="16"/>
      <c r="AB24" s="15"/>
    </row>
    <row r="25" spans="1:28" ht="16">
      <c r="A25" s="10"/>
      <c r="B25" t="s">
        <v>24</v>
      </c>
      <c r="C25" t="s">
        <v>84</v>
      </c>
      <c r="D25" t="s">
        <v>26</v>
      </c>
      <c r="E25" s="4">
        <f>VLOOKUP(D25,Historical!$C$42:$D$61,2,0)</f>
        <v>10</v>
      </c>
      <c r="F25" s="4">
        <f>VLOOKUP(B25,Historical!$C$42:$D$61,2,0)</f>
        <v>14</v>
      </c>
      <c r="H25" s="4" t="str">
        <f t="shared" si="0"/>
        <v>Figueirense2016</v>
      </c>
      <c r="I25" t="s">
        <v>33</v>
      </c>
      <c r="J25" s="4">
        <f t="shared" si="1"/>
        <v>0</v>
      </c>
      <c r="K25" s="4">
        <f t="shared" si="2"/>
        <v>1</v>
      </c>
      <c r="L25" s="4">
        <f t="shared" si="3"/>
        <v>3</v>
      </c>
      <c r="M25" s="4">
        <f t="shared" si="4"/>
        <v>2</v>
      </c>
      <c r="N25" s="4">
        <f t="shared" si="5"/>
        <v>0</v>
      </c>
      <c r="O25" s="4">
        <f t="shared" si="6"/>
        <v>1</v>
      </c>
      <c r="P25" s="4">
        <f t="shared" si="7"/>
        <v>7</v>
      </c>
      <c r="Q25" s="4" t="str">
        <f t="shared" si="8"/>
        <v>OK</v>
      </c>
      <c r="U25" s="16"/>
      <c r="V25" s="15"/>
      <c r="W25" s="15"/>
      <c r="X25" s="15"/>
      <c r="Y25" s="16"/>
      <c r="Z25" s="16"/>
      <c r="AA25" s="16"/>
      <c r="AB25" s="17"/>
    </row>
    <row r="26" spans="1:28" ht="16">
      <c r="A26" s="8"/>
      <c r="B26" t="s">
        <v>30</v>
      </c>
      <c r="C26" t="s">
        <v>84</v>
      </c>
      <c r="D26" t="s">
        <v>35</v>
      </c>
      <c r="E26" s="4">
        <f>VLOOKUP(D26,Historical!$C$42:$D$61,2,0)</f>
        <v>19</v>
      </c>
      <c r="F26" s="4">
        <f>VLOOKUP(B26,Historical!$C$42:$D$61,2,0)</f>
        <v>16</v>
      </c>
      <c r="H26" s="4" t="str">
        <f t="shared" si="0"/>
        <v>Sport2016</v>
      </c>
      <c r="I26" t="s">
        <v>24</v>
      </c>
      <c r="J26" s="4">
        <f t="shared" si="1"/>
        <v>0</v>
      </c>
      <c r="K26" s="4">
        <f t="shared" si="2"/>
        <v>2</v>
      </c>
      <c r="L26" s="4">
        <f t="shared" si="3"/>
        <v>2</v>
      </c>
      <c r="M26" s="4">
        <f t="shared" si="4"/>
        <v>1</v>
      </c>
      <c r="N26" s="4">
        <f t="shared" si="5"/>
        <v>1</v>
      </c>
      <c r="O26" s="4">
        <f t="shared" si="6"/>
        <v>1</v>
      </c>
      <c r="P26" s="4">
        <f t="shared" si="7"/>
        <v>7</v>
      </c>
      <c r="Q26" s="4" t="str">
        <f t="shared" si="8"/>
        <v>OK</v>
      </c>
      <c r="U26" s="16"/>
      <c r="V26" s="15"/>
      <c r="W26" s="15"/>
      <c r="X26" s="15"/>
      <c r="Y26" s="16"/>
      <c r="Z26" s="16"/>
      <c r="AA26" s="16"/>
      <c r="AB26" s="15"/>
    </row>
    <row r="27" spans="1:28" ht="16">
      <c r="A27" s="10"/>
      <c r="B27" t="s">
        <v>19</v>
      </c>
      <c r="C27" t="s">
        <v>84</v>
      </c>
      <c r="D27" t="s">
        <v>16</v>
      </c>
      <c r="E27" s="4">
        <f>VLOOKUP(D27,Historical!$C$42:$D$61,2,0)</f>
        <v>2</v>
      </c>
      <c r="F27" s="4">
        <f>VLOOKUP(B27,Historical!$C$42:$D$61,2,0)</f>
        <v>3</v>
      </c>
      <c r="H27" s="4" t="str">
        <f t="shared" si="0"/>
        <v>Ponte Preta2016</v>
      </c>
      <c r="I27" t="s">
        <v>26</v>
      </c>
      <c r="J27" s="4">
        <f t="shared" si="1"/>
        <v>1</v>
      </c>
      <c r="K27" s="4">
        <f t="shared" si="2"/>
        <v>1</v>
      </c>
      <c r="L27" s="4">
        <f t="shared" si="3"/>
        <v>1</v>
      </c>
      <c r="M27" s="4">
        <f t="shared" si="4"/>
        <v>2</v>
      </c>
      <c r="N27" s="4">
        <f t="shared" si="5"/>
        <v>1</v>
      </c>
      <c r="O27" s="4">
        <f t="shared" si="6"/>
        <v>1</v>
      </c>
      <c r="P27" s="4">
        <f t="shared" si="7"/>
        <v>7</v>
      </c>
      <c r="Q27" s="4" t="str">
        <f t="shared" si="8"/>
        <v>OK</v>
      </c>
      <c r="U27" s="18"/>
      <c r="V27" s="15"/>
      <c r="W27" s="15"/>
      <c r="X27" s="15"/>
      <c r="Y27"/>
      <c r="Z27"/>
      <c r="AA27"/>
      <c r="AB27"/>
    </row>
    <row r="28" spans="1:28" ht="16">
      <c r="A28" s="8"/>
      <c r="B28" t="s">
        <v>12</v>
      </c>
      <c r="C28" t="s">
        <v>84</v>
      </c>
      <c r="D28" t="s">
        <v>34</v>
      </c>
      <c r="E28" s="4">
        <f>VLOOKUP(D28,Historical!$C$42:$D$61,2,0)</f>
        <v>1</v>
      </c>
      <c r="F28" s="4">
        <f>VLOOKUP(B28,Historical!$C$42:$D$61,2,0)</f>
        <v>4</v>
      </c>
      <c r="H28" s="4" t="str">
        <f t="shared" si="0"/>
        <v>Corinthians2016</v>
      </c>
      <c r="I28" t="s">
        <v>11</v>
      </c>
      <c r="J28" s="4">
        <f t="shared" si="1"/>
        <v>1</v>
      </c>
      <c r="K28" s="4">
        <f t="shared" si="2"/>
        <v>1</v>
      </c>
      <c r="L28" s="4">
        <f t="shared" si="3"/>
        <v>1</v>
      </c>
      <c r="M28" s="4">
        <f t="shared" si="4"/>
        <v>2</v>
      </c>
      <c r="N28" s="4">
        <f t="shared" si="5"/>
        <v>1</v>
      </c>
      <c r="O28" s="4">
        <f t="shared" si="6"/>
        <v>1</v>
      </c>
      <c r="P28" s="4">
        <f t="shared" si="7"/>
        <v>7</v>
      </c>
      <c r="Q28" s="4" t="str">
        <f t="shared" si="8"/>
        <v>OK</v>
      </c>
    </row>
    <row r="29" spans="1:28" ht="16">
      <c r="A29" s="10"/>
      <c r="B29" t="s">
        <v>11</v>
      </c>
      <c r="C29" t="s">
        <v>84</v>
      </c>
      <c r="D29" t="s">
        <v>21</v>
      </c>
      <c r="E29" s="4">
        <f>VLOOKUP(D29,Historical!$C$42:$D$61,2,0)</f>
        <v>11</v>
      </c>
      <c r="F29" s="4">
        <f>VLOOKUP(B29,Historical!$C$42:$D$61,2,0)</f>
        <v>7</v>
      </c>
      <c r="H29" s="4" t="str">
        <f t="shared" si="0"/>
        <v>Cruzeiro2016</v>
      </c>
      <c r="I29" t="s">
        <v>14</v>
      </c>
      <c r="J29" s="4">
        <f t="shared" si="1"/>
        <v>1</v>
      </c>
      <c r="K29" s="4">
        <f t="shared" si="2"/>
        <v>1</v>
      </c>
      <c r="L29" s="4">
        <f t="shared" si="3"/>
        <v>2</v>
      </c>
      <c r="M29" s="4">
        <f t="shared" si="4"/>
        <v>1</v>
      </c>
      <c r="N29" s="4">
        <f t="shared" si="5"/>
        <v>0</v>
      </c>
      <c r="O29" s="4">
        <f t="shared" si="6"/>
        <v>2</v>
      </c>
      <c r="P29" s="4">
        <f t="shared" si="7"/>
        <v>7</v>
      </c>
      <c r="Q29" s="4" t="str">
        <f t="shared" si="8"/>
        <v>OK</v>
      </c>
    </row>
    <row r="30" spans="1:28" ht="16">
      <c r="A30" s="8"/>
      <c r="B30" t="s">
        <v>23</v>
      </c>
      <c r="C30" t="s">
        <v>84</v>
      </c>
      <c r="D30" t="s">
        <v>28</v>
      </c>
      <c r="E30" s="4">
        <f>VLOOKUP(D30,Historical!$C$42:$D$61,2,0)</f>
        <v>17</v>
      </c>
      <c r="F30" s="4">
        <f>VLOOKUP(B30,Historical!$C$42:$D$61,2,0)</f>
        <v>9</v>
      </c>
    </row>
    <row r="31" spans="1:28" ht="16">
      <c r="A31" s="10"/>
      <c r="B31" t="s">
        <v>15</v>
      </c>
      <c r="C31" t="s">
        <v>84</v>
      </c>
      <c r="D31" t="s">
        <v>25</v>
      </c>
      <c r="E31" s="4">
        <f>VLOOKUP(D31,Historical!$C$42:$D$61,2,0)</f>
        <v>15</v>
      </c>
      <c r="F31" s="4">
        <f>VLOOKUP(B31,Historical!$C$42:$D$61,2,0)</f>
        <v>5</v>
      </c>
    </row>
    <row r="32" spans="1:28">
      <c r="A32" s="6"/>
      <c r="B32" s="6"/>
      <c r="C32" s="6"/>
      <c r="D32" s="6"/>
    </row>
    <row r="33" spans="1:6">
      <c r="A33" s="7" t="s">
        <v>68</v>
      </c>
      <c r="B33" s="7"/>
      <c r="C33" s="7"/>
      <c r="D33" s="7"/>
    </row>
    <row r="34" spans="1:6" ht="16">
      <c r="A34" s="8"/>
      <c r="B34" t="s">
        <v>25</v>
      </c>
      <c r="C34" t="s">
        <v>84</v>
      </c>
      <c r="D34" t="s">
        <v>19</v>
      </c>
      <c r="E34" s="4">
        <f>VLOOKUP(D34,Historical!$C$42:$D$61,2,0)</f>
        <v>3</v>
      </c>
      <c r="F34" s="4">
        <f>VLOOKUP(B34,Historical!$C$42:$D$61,2,0)</f>
        <v>15</v>
      </c>
    </row>
    <row r="35" spans="1:6" ht="16">
      <c r="A35" s="10"/>
      <c r="B35" t="s">
        <v>21</v>
      </c>
      <c r="C35" t="s">
        <v>84</v>
      </c>
      <c r="D35" t="s">
        <v>33</v>
      </c>
      <c r="E35" s="4">
        <f>VLOOKUP(D35,Historical!$C$42:$D$61,2,0)</f>
        <v>18</v>
      </c>
      <c r="F35" s="4">
        <f>VLOOKUP(B35,Historical!$C$42:$D$61,2,0)</f>
        <v>11</v>
      </c>
    </row>
    <row r="36" spans="1:6" ht="16">
      <c r="A36" s="8"/>
      <c r="B36" t="s">
        <v>26</v>
      </c>
      <c r="C36" t="s">
        <v>84</v>
      </c>
      <c r="D36" t="s">
        <v>12</v>
      </c>
      <c r="E36" s="4">
        <f>VLOOKUP(D36,Historical!$C$42:$D$61,2,0)</f>
        <v>4</v>
      </c>
      <c r="F36" s="4">
        <f>VLOOKUP(B36,Historical!$C$42:$D$61,2,0)</f>
        <v>10</v>
      </c>
    </row>
    <row r="37" spans="1:6" ht="16">
      <c r="A37" s="10"/>
      <c r="B37" t="s">
        <v>35</v>
      </c>
      <c r="C37" t="s">
        <v>84</v>
      </c>
      <c r="D37" t="s">
        <v>36</v>
      </c>
      <c r="E37" s="4">
        <f>VLOOKUP(D37,Historical!$C$42:$D$61,2,0)</f>
        <v>20</v>
      </c>
      <c r="F37" s="4">
        <f>VLOOKUP(B37,Historical!$C$42:$D$61,2,0)</f>
        <v>19</v>
      </c>
    </row>
    <row r="38" spans="1:6" ht="16">
      <c r="A38" s="8"/>
      <c r="B38" t="s">
        <v>13</v>
      </c>
      <c r="C38" t="s">
        <v>84</v>
      </c>
      <c r="D38" t="s">
        <v>24</v>
      </c>
      <c r="E38" s="4">
        <f>VLOOKUP(D38,Historical!$C$42:$D$61,2,0)</f>
        <v>14</v>
      </c>
      <c r="F38" s="4">
        <f>VLOOKUP(B38,Historical!$C$42:$D$61,2,0)</f>
        <v>8</v>
      </c>
    </row>
    <row r="39" spans="1:6" ht="16">
      <c r="A39" s="10"/>
      <c r="B39" t="s">
        <v>14</v>
      </c>
      <c r="C39" t="s">
        <v>84</v>
      </c>
      <c r="D39" t="s">
        <v>23</v>
      </c>
      <c r="E39" s="4">
        <f>VLOOKUP(D39,Historical!$C$42:$D$61,2,0)</f>
        <v>9</v>
      </c>
      <c r="F39" s="4">
        <f>VLOOKUP(B39,Historical!$C$42:$D$61,2,0)</f>
        <v>13</v>
      </c>
    </row>
    <row r="40" spans="1:6" ht="16">
      <c r="A40" s="8"/>
      <c r="B40" t="s">
        <v>34</v>
      </c>
      <c r="C40" t="s">
        <v>84</v>
      </c>
      <c r="D40" t="s">
        <v>30</v>
      </c>
      <c r="E40" s="4">
        <f>VLOOKUP(D40,Historical!$C$42:$D$61,2,0)</f>
        <v>16</v>
      </c>
      <c r="F40" s="4">
        <f>VLOOKUP(B40,Historical!$C$42:$D$61,2,0)</f>
        <v>1</v>
      </c>
    </row>
    <row r="41" spans="1:6" ht="16">
      <c r="A41" s="10"/>
      <c r="B41" t="s">
        <v>20</v>
      </c>
      <c r="C41" t="s">
        <v>84</v>
      </c>
      <c r="D41" t="s">
        <v>11</v>
      </c>
      <c r="E41" s="4">
        <f>VLOOKUP(D41,Historical!$C$42:$D$61,2,0)</f>
        <v>7</v>
      </c>
      <c r="F41" s="4">
        <f>VLOOKUP(B41,Historical!$C$42:$D$61,2,0)</f>
        <v>12</v>
      </c>
    </row>
    <row r="42" spans="1:6" ht="16">
      <c r="A42" s="8"/>
      <c r="B42" t="s">
        <v>16</v>
      </c>
      <c r="C42" t="s">
        <v>84</v>
      </c>
      <c r="D42" t="s">
        <v>15</v>
      </c>
      <c r="E42" s="4">
        <f>VLOOKUP(D42,Historical!$C$42:$D$61,2,0)</f>
        <v>5</v>
      </c>
      <c r="F42" s="4">
        <f>VLOOKUP(B42,Historical!$C$42:$D$61,2,0)</f>
        <v>2</v>
      </c>
    </row>
    <row r="43" spans="1:6" ht="16">
      <c r="A43" s="10"/>
      <c r="B43" t="s">
        <v>28</v>
      </c>
      <c r="C43" t="s">
        <v>84</v>
      </c>
      <c r="D43" t="s">
        <v>18</v>
      </c>
      <c r="E43" s="4">
        <f>VLOOKUP(D43,Historical!$C$42:$D$61,2,0)</f>
        <v>6</v>
      </c>
      <c r="F43" s="4">
        <f>VLOOKUP(B43,Historical!$C$42:$D$61,2,0)</f>
        <v>17</v>
      </c>
    </row>
    <row r="44" spans="1:6">
      <c r="A44" s="6"/>
      <c r="B44" s="6"/>
      <c r="C44" s="6"/>
      <c r="D44" s="6"/>
    </row>
    <row r="45" spans="1:6">
      <c r="A45" s="7" t="s">
        <v>70</v>
      </c>
      <c r="B45" s="7"/>
      <c r="C45" s="7"/>
      <c r="D45" s="7"/>
    </row>
    <row r="46" spans="1:6" ht="16">
      <c r="A46" s="8"/>
      <c r="B46" t="s">
        <v>25</v>
      </c>
      <c r="C46" t="s">
        <v>84</v>
      </c>
      <c r="D46" t="s">
        <v>35</v>
      </c>
      <c r="E46" s="4">
        <f>VLOOKUP(D46,Historical!$C$42:$D$61,2,0)</f>
        <v>19</v>
      </c>
      <c r="F46" s="4">
        <f>VLOOKUP(B46,Historical!$C$42:$D$61,2,0)</f>
        <v>15</v>
      </c>
    </row>
    <row r="47" spans="1:6" ht="16">
      <c r="A47" s="10"/>
      <c r="B47" t="s">
        <v>33</v>
      </c>
      <c r="C47" t="s">
        <v>84</v>
      </c>
      <c r="D47" t="s">
        <v>11</v>
      </c>
      <c r="E47" s="4">
        <f>VLOOKUP(D47,Historical!$C$42:$D$61,2,0)</f>
        <v>7</v>
      </c>
      <c r="F47" s="4">
        <f>VLOOKUP(B47,Historical!$C$42:$D$61,2,0)</f>
        <v>18</v>
      </c>
    </row>
    <row r="48" spans="1:6" ht="16">
      <c r="A48" s="8"/>
      <c r="B48" t="s">
        <v>36</v>
      </c>
      <c r="C48" t="s">
        <v>84</v>
      </c>
      <c r="D48" t="s">
        <v>16</v>
      </c>
      <c r="E48" s="4">
        <f>VLOOKUP(D48,Historical!$C$42:$D$61,2,0)</f>
        <v>2</v>
      </c>
      <c r="F48" s="4">
        <f>VLOOKUP(B48,Historical!$C$42:$D$61,2,0)</f>
        <v>20</v>
      </c>
    </row>
    <row r="49" spans="1:6" ht="16">
      <c r="A49" s="10"/>
      <c r="B49" t="s">
        <v>24</v>
      </c>
      <c r="C49" t="s">
        <v>84</v>
      </c>
      <c r="D49" t="s">
        <v>14</v>
      </c>
      <c r="E49" s="4">
        <f>VLOOKUP(D49,Historical!$C$42:$D$61,2,0)</f>
        <v>13</v>
      </c>
      <c r="F49" s="4">
        <f>VLOOKUP(B49,Historical!$C$42:$D$61,2,0)</f>
        <v>14</v>
      </c>
    </row>
    <row r="50" spans="1:6" ht="16">
      <c r="A50" s="8"/>
      <c r="B50" t="s">
        <v>30</v>
      </c>
      <c r="C50" t="s">
        <v>84</v>
      </c>
      <c r="D50" t="s">
        <v>26</v>
      </c>
      <c r="E50" s="4">
        <f>VLOOKUP(D50,Historical!$C$42:$D$61,2,0)</f>
        <v>10</v>
      </c>
      <c r="F50" s="4">
        <f>VLOOKUP(B50,Historical!$C$42:$D$61,2,0)</f>
        <v>16</v>
      </c>
    </row>
    <row r="51" spans="1:6" ht="16">
      <c r="A51" s="10"/>
      <c r="B51" t="s">
        <v>19</v>
      </c>
      <c r="C51" t="s">
        <v>84</v>
      </c>
      <c r="D51" t="s">
        <v>34</v>
      </c>
      <c r="E51" s="4">
        <f>VLOOKUP(D51,Historical!$C$42:$D$61,2,0)</f>
        <v>1</v>
      </c>
      <c r="F51" s="4">
        <f>VLOOKUP(B51,Historical!$C$42:$D$61,2,0)</f>
        <v>3</v>
      </c>
    </row>
    <row r="52" spans="1:6" ht="16">
      <c r="A52" s="8"/>
      <c r="B52" t="s">
        <v>12</v>
      </c>
      <c r="C52" t="s">
        <v>84</v>
      </c>
      <c r="D52" t="s">
        <v>28</v>
      </c>
      <c r="E52" s="4">
        <f>VLOOKUP(D52,Historical!$C$42:$D$61,2,0)</f>
        <v>17</v>
      </c>
      <c r="F52" s="4">
        <f>VLOOKUP(B52,Historical!$C$42:$D$61,2,0)</f>
        <v>4</v>
      </c>
    </row>
    <row r="53" spans="1:6" ht="16">
      <c r="A53" s="10"/>
      <c r="B53" t="s">
        <v>20</v>
      </c>
      <c r="C53" t="s">
        <v>84</v>
      </c>
      <c r="D53" t="s">
        <v>13</v>
      </c>
      <c r="E53" s="4">
        <f>VLOOKUP(D53,Historical!$C$42:$D$61,2,0)</f>
        <v>8</v>
      </c>
      <c r="F53" s="4">
        <f>VLOOKUP(B53,Historical!$C$42:$D$61,2,0)</f>
        <v>12</v>
      </c>
    </row>
    <row r="54" spans="1:6" ht="16">
      <c r="A54" s="8"/>
      <c r="B54" t="s">
        <v>23</v>
      </c>
      <c r="C54" t="s">
        <v>84</v>
      </c>
      <c r="D54" t="s">
        <v>18</v>
      </c>
      <c r="E54" s="4">
        <f>VLOOKUP(D54,Historical!$C$42:$D$61,2,0)</f>
        <v>6</v>
      </c>
      <c r="F54" s="4">
        <f>VLOOKUP(B54,Historical!$C$42:$D$61,2,0)</f>
        <v>9</v>
      </c>
    </row>
    <row r="55" spans="1:6" ht="16">
      <c r="A55" s="10"/>
      <c r="B55" t="s">
        <v>15</v>
      </c>
      <c r="C55" t="s">
        <v>84</v>
      </c>
      <c r="D55" t="s">
        <v>21</v>
      </c>
      <c r="E55" s="4">
        <f>VLOOKUP(D55,Historical!$C$42:$D$61,2,0)</f>
        <v>11</v>
      </c>
      <c r="F55" s="4">
        <f>VLOOKUP(B55,Historical!$C$42:$D$61,2,0)</f>
        <v>5</v>
      </c>
    </row>
    <row r="56" spans="1:6">
      <c r="A56" s="6"/>
      <c r="B56" s="6"/>
      <c r="C56" s="6"/>
      <c r="D56" s="6"/>
    </row>
    <row r="57" spans="1:6">
      <c r="A57" s="7" t="s">
        <v>72</v>
      </c>
      <c r="B57" s="7"/>
      <c r="C57" s="7"/>
      <c r="D57" s="7"/>
    </row>
    <row r="58" spans="1:6" ht="16">
      <c r="A58" s="8"/>
      <c r="B58" t="s">
        <v>18</v>
      </c>
      <c r="C58" t="s">
        <v>84</v>
      </c>
      <c r="D58" t="s">
        <v>24</v>
      </c>
      <c r="E58" s="4">
        <f>VLOOKUP(D58,Historical!$C$42:$D$61,2,0)</f>
        <v>14</v>
      </c>
      <c r="F58" s="4">
        <f>VLOOKUP(B58,Historical!$C$42:$D$61,2,0)</f>
        <v>6</v>
      </c>
    </row>
    <row r="59" spans="1:6" ht="16">
      <c r="A59" s="10"/>
      <c r="B59" t="s">
        <v>21</v>
      </c>
      <c r="C59" t="s">
        <v>84</v>
      </c>
      <c r="D59" t="s">
        <v>20</v>
      </c>
      <c r="E59" s="4">
        <f>VLOOKUP(D59,Historical!$C$42:$D$61,2,0)</f>
        <v>12</v>
      </c>
      <c r="F59" s="4">
        <f>VLOOKUP(B59,Historical!$C$42:$D$61,2,0)</f>
        <v>11</v>
      </c>
    </row>
    <row r="60" spans="1:6" ht="16">
      <c r="A60" s="8"/>
      <c r="B60" t="s">
        <v>26</v>
      </c>
      <c r="C60" t="s">
        <v>84</v>
      </c>
      <c r="D60" t="s">
        <v>23</v>
      </c>
      <c r="E60" s="4">
        <f>VLOOKUP(D60,Historical!$C$42:$D$61,2,0)</f>
        <v>9</v>
      </c>
      <c r="F60" s="4">
        <f>VLOOKUP(B60,Historical!$C$42:$D$61,2,0)</f>
        <v>10</v>
      </c>
    </row>
    <row r="61" spans="1:6" ht="16">
      <c r="A61" s="10"/>
      <c r="B61" t="s">
        <v>35</v>
      </c>
      <c r="C61" t="s">
        <v>84</v>
      </c>
      <c r="D61" t="s">
        <v>19</v>
      </c>
      <c r="E61" s="4">
        <f>VLOOKUP(D61,Historical!$C$42:$D$61,2,0)</f>
        <v>3</v>
      </c>
      <c r="F61" s="4">
        <f>VLOOKUP(B61,Historical!$C$42:$D$61,2,0)</f>
        <v>19</v>
      </c>
    </row>
    <row r="62" spans="1:6" ht="16">
      <c r="A62" s="8"/>
      <c r="B62" t="s">
        <v>13</v>
      </c>
      <c r="C62" t="s">
        <v>84</v>
      </c>
      <c r="D62" t="s">
        <v>36</v>
      </c>
      <c r="E62" s="4">
        <f>VLOOKUP(D62,Historical!$C$42:$D$61,2,0)</f>
        <v>20</v>
      </c>
      <c r="F62" s="4">
        <f>VLOOKUP(B62,Historical!$C$42:$D$61,2,0)</f>
        <v>8</v>
      </c>
    </row>
    <row r="63" spans="1:6" ht="16">
      <c r="A63" s="10"/>
      <c r="B63" t="s">
        <v>14</v>
      </c>
      <c r="C63" t="s">
        <v>84</v>
      </c>
      <c r="D63" t="s">
        <v>12</v>
      </c>
      <c r="E63" s="4">
        <f>VLOOKUP(D63,Historical!$C$42:$D$61,2,0)</f>
        <v>4</v>
      </c>
      <c r="F63" s="4">
        <f>VLOOKUP(B63,Historical!$C$42:$D$61,2,0)</f>
        <v>13</v>
      </c>
    </row>
    <row r="64" spans="1:6" ht="16">
      <c r="A64" s="8"/>
      <c r="B64" t="s">
        <v>34</v>
      </c>
      <c r="C64" t="s">
        <v>84</v>
      </c>
      <c r="D64" t="s">
        <v>15</v>
      </c>
      <c r="E64" s="4">
        <f>VLOOKUP(D64,Historical!$C$42:$D$61,2,0)</f>
        <v>5</v>
      </c>
      <c r="F64" s="4">
        <f>VLOOKUP(B64,Historical!$C$42:$D$61,2,0)</f>
        <v>1</v>
      </c>
    </row>
    <row r="65" spans="1:6" ht="16">
      <c r="A65" s="10"/>
      <c r="B65" t="s">
        <v>11</v>
      </c>
      <c r="C65" t="s">
        <v>84</v>
      </c>
      <c r="D65" t="s">
        <v>30</v>
      </c>
      <c r="E65" s="4">
        <f>VLOOKUP(D65,Historical!$C$42:$D$61,2,0)</f>
        <v>16</v>
      </c>
      <c r="F65" s="4">
        <f>VLOOKUP(B65,Historical!$C$42:$D$61,2,0)</f>
        <v>7</v>
      </c>
    </row>
    <row r="66" spans="1:6" ht="16">
      <c r="A66" s="8"/>
      <c r="B66" t="s">
        <v>16</v>
      </c>
      <c r="C66" t="s">
        <v>84</v>
      </c>
      <c r="D66" t="s">
        <v>25</v>
      </c>
      <c r="E66" s="4">
        <f>VLOOKUP(D66,Historical!$C$42:$D$61,2,0)</f>
        <v>15</v>
      </c>
      <c r="F66" s="4">
        <f>VLOOKUP(B66,Historical!$C$42:$D$61,2,0)</f>
        <v>2</v>
      </c>
    </row>
    <row r="67" spans="1:6" ht="16">
      <c r="A67" s="10"/>
      <c r="B67" t="s">
        <v>28</v>
      </c>
      <c r="C67" t="s">
        <v>84</v>
      </c>
      <c r="D67" t="s">
        <v>33</v>
      </c>
      <c r="E67" s="4">
        <f>VLOOKUP(D67,Historical!$C$42:$D$61,2,0)</f>
        <v>18</v>
      </c>
      <c r="F67" s="4">
        <f>VLOOKUP(B67,Historical!$C$42:$D$61,2,0)</f>
        <v>17</v>
      </c>
    </row>
    <row r="68" spans="1:6">
      <c r="A68" s="6"/>
      <c r="B68" s="6"/>
      <c r="C68" s="6"/>
      <c r="D68" s="6"/>
    </row>
    <row r="69" spans="1:6">
      <c r="A69" s="7" t="s">
        <v>74</v>
      </c>
      <c r="B69" s="7"/>
      <c r="C69" s="7"/>
      <c r="D69" s="7"/>
    </row>
    <row r="70" spans="1:6" ht="16">
      <c r="A70" s="8"/>
      <c r="B70" t="s">
        <v>25</v>
      </c>
      <c r="C70" t="s">
        <v>84</v>
      </c>
      <c r="D70" t="s">
        <v>28</v>
      </c>
      <c r="E70" s="4">
        <f>VLOOKUP(D70,Historical!$C$42:$D$61,2,0)</f>
        <v>17</v>
      </c>
      <c r="F70" s="4">
        <f>VLOOKUP(B70,Historical!$C$42:$D$61,2,0)</f>
        <v>15</v>
      </c>
    </row>
    <row r="71" spans="1:6" ht="16">
      <c r="A71" s="10"/>
      <c r="B71" t="s">
        <v>33</v>
      </c>
      <c r="C71" t="s">
        <v>84</v>
      </c>
      <c r="D71" t="s">
        <v>23</v>
      </c>
      <c r="E71" s="4">
        <f>VLOOKUP(D71,Historical!$C$42:$D$61,2,0)</f>
        <v>9</v>
      </c>
      <c r="F71" s="4">
        <f>VLOOKUP(B71,Historical!$C$42:$D$61,2,0)</f>
        <v>18</v>
      </c>
    </row>
    <row r="72" spans="1:6" ht="16">
      <c r="A72" s="8"/>
      <c r="B72" t="s">
        <v>36</v>
      </c>
      <c r="C72" t="s">
        <v>84</v>
      </c>
      <c r="D72" t="s">
        <v>24</v>
      </c>
      <c r="E72" s="4">
        <f>VLOOKUP(D72,Historical!$C$42:$D$61,2,0)</f>
        <v>14</v>
      </c>
      <c r="F72" s="4">
        <f>VLOOKUP(B72,Historical!$C$42:$D$61,2,0)</f>
        <v>20</v>
      </c>
    </row>
    <row r="73" spans="1:6" ht="16">
      <c r="A73" s="10"/>
      <c r="B73" t="s">
        <v>35</v>
      </c>
      <c r="C73" t="s">
        <v>84</v>
      </c>
      <c r="D73" t="s">
        <v>13</v>
      </c>
      <c r="E73" s="4">
        <f>VLOOKUP(D73,Historical!$C$42:$D$61,2,0)</f>
        <v>8</v>
      </c>
      <c r="F73" s="4">
        <f>VLOOKUP(B73,Historical!$C$42:$D$61,2,0)</f>
        <v>19</v>
      </c>
    </row>
    <row r="74" spans="1:6" ht="16">
      <c r="A74" s="8"/>
      <c r="B74" t="s">
        <v>30</v>
      </c>
      <c r="C74" t="s">
        <v>84</v>
      </c>
      <c r="D74" t="s">
        <v>14</v>
      </c>
      <c r="E74" s="4">
        <f>VLOOKUP(D74,Historical!$C$42:$D$61,2,0)</f>
        <v>13</v>
      </c>
      <c r="F74" s="4">
        <f>VLOOKUP(B74,Historical!$C$42:$D$61,2,0)</f>
        <v>16</v>
      </c>
    </row>
    <row r="75" spans="1:6" ht="16">
      <c r="A75" s="10"/>
      <c r="B75" t="s">
        <v>19</v>
      </c>
      <c r="C75" t="s">
        <v>84</v>
      </c>
      <c r="D75" t="s">
        <v>20</v>
      </c>
      <c r="E75" s="4">
        <f>VLOOKUP(D75,Historical!$C$42:$D$61,2,0)</f>
        <v>12</v>
      </c>
      <c r="F75" s="4">
        <f>VLOOKUP(B75,Historical!$C$42:$D$61,2,0)</f>
        <v>3</v>
      </c>
    </row>
    <row r="76" spans="1:6" ht="16">
      <c r="A76" s="8"/>
      <c r="B76" t="s">
        <v>34</v>
      </c>
      <c r="C76" t="s">
        <v>84</v>
      </c>
      <c r="D76" t="s">
        <v>21</v>
      </c>
      <c r="E76" s="4">
        <f>VLOOKUP(D76,Historical!$C$42:$D$61,2,0)</f>
        <v>11</v>
      </c>
      <c r="F76" s="4">
        <f>VLOOKUP(B76,Historical!$C$42:$D$61,2,0)</f>
        <v>1</v>
      </c>
    </row>
    <row r="77" spans="1:6" ht="16">
      <c r="A77" s="10"/>
      <c r="B77" t="s">
        <v>11</v>
      </c>
      <c r="C77" t="s">
        <v>84</v>
      </c>
      <c r="D77" t="s">
        <v>18</v>
      </c>
      <c r="E77" s="4">
        <f>VLOOKUP(D77,Historical!$C$42:$D$61,2,0)</f>
        <v>6</v>
      </c>
      <c r="F77" s="4">
        <f>VLOOKUP(B77,Historical!$C$42:$D$61,2,0)</f>
        <v>7</v>
      </c>
    </row>
    <row r="78" spans="1:6" ht="16">
      <c r="A78" s="8"/>
      <c r="B78" t="s">
        <v>16</v>
      </c>
      <c r="C78" t="s">
        <v>84</v>
      </c>
      <c r="D78" t="s">
        <v>12</v>
      </c>
      <c r="E78" s="4">
        <f>VLOOKUP(D78,Historical!$C$42:$D$61,2,0)</f>
        <v>4</v>
      </c>
      <c r="F78" s="4">
        <f>VLOOKUP(B78,Historical!$C$42:$D$61,2,0)</f>
        <v>2</v>
      </c>
    </row>
    <row r="79" spans="1:6" ht="16">
      <c r="A79" s="10"/>
      <c r="B79" t="s">
        <v>15</v>
      </c>
      <c r="C79" t="s">
        <v>84</v>
      </c>
      <c r="D79" t="s">
        <v>26</v>
      </c>
      <c r="E79" s="4">
        <f>VLOOKUP(D79,Historical!$C$42:$D$61,2,0)</f>
        <v>10</v>
      </c>
      <c r="F79" s="4">
        <f>VLOOKUP(B79,Historical!$C$42:$D$61,2,0)</f>
        <v>5</v>
      </c>
    </row>
    <row r="80" spans="1:6">
      <c r="A80" s="6"/>
      <c r="B80" s="6"/>
      <c r="C80" s="6"/>
      <c r="D80" s="6"/>
    </row>
    <row r="81" spans="1:6">
      <c r="A81" s="7" t="s">
        <v>76</v>
      </c>
      <c r="B81" s="7"/>
      <c r="C81" s="7"/>
      <c r="D81" s="7"/>
    </row>
    <row r="82" spans="1:6" ht="16">
      <c r="A82" s="8"/>
      <c r="B82" t="s">
        <v>26</v>
      </c>
      <c r="C82" t="s">
        <v>84</v>
      </c>
      <c r="D82" t="s">
        <v>25</v>
      </c>
      <c r="E82" s="4">
        <f>VLOOKUP(D82,Historical!$C$42:$D$61,2,0)</f>
        <v>15</v>
      </c>
      <c r="F82" s="4">
        <f>VLOOKUP(B82,Historical!$C$42:$D$61,2,0)</f>
        <v>10</v>
      </c>
    </row>
    <row r="83" spans="1:6" ht="16">
      <c r="A83" s="10"/>
      <c r="B83" t="s">
        <v>21</v>
      </c>
      <c r="C83" t="s">
        <v>84</v>
      </c>
      <c r="D83" t="s">
        <v>19</v>
      </c>
      <c r="E83" s="4">
        <f>VLOOKUP(D83,Historical!$C$42:$D$61,2,0)</f>
        <v>3</v>
      </c>
      <c r="F83" s="4">
        <f>VLOOKUP(B83,Historical!$C$42:$D$61,2,0)</f>
        <v>11</v>
      </c>
    </row>
    <row r="84" spans="1:6" ht="16">
      <c r="A84" s="8"/>
      <c r="B84" t="s">
        <v>18</v>
      </c>
      <c r="C84" t="s">
        <v>84</v>
      </c>
      <c r="D84" t="s">
        <v>16</v>
      </c>
      <c r="E84" s="4">
        <f>VLOOKUP(D84,Historical!$C$42:$D$61,2,0)</f>
        <v>2</v>
      </c>
      <c r="F84" s="4">
        <f>VLOOKUP(B84,Historical!$C$42:$D$61,2,0)</f>
        <v>6</v>
      </c>
    </row>
    <row r="85" spans="1:6" ht="16">
      <c r="A85" s="10"/>
      <c r="B85" t="s">
        <v>13</v>
      </c>
      <c r="C85" t="s">
        <v>84</v>
      </c>
      <c r="D85" t="s">
        <v>15</v>
      </c>
      <c r="E85" s="4">
        <f>VLOOKUP(D85,Historical!$C$42:$D$61,2,0)</f>
        <v>5</v>
      </c>
      <c r="F85" s="4">
        <f>VLOOKUP(B85,Historical!$C$42:$D$61,2,0)</f>
        <v>8</v>
      </c>
    </row>
    <row r="86" spans="1:6" ht="16">
      <c r="A86" s="8"/>
      <c r="B86" t="s">
        <v>14</v>
      </c>
      <c r="C86" t="s">
        <v>84</v>
      </c>
      <c r="D86" t="s">
        <v>11</v>
      </c>
      <c r="E86" s="4">
        <f>VLOOKUP(D86,Historical!$C$42:$D$61,2,0)</f>
        <v>7</v>
      </c>
      <c r="F86" s="4">
        <f>VLOOKUP(B86,Historical!$C$42:$D$61,2,0)</f>
        <v>13</v>
      </c>
    </row>
    <row r="87" spans="1:6" ht="16">
      <c r="A87" s="10"/>
      <c r="B87" t="s">
        <v>12</v>
      </c>
      <c r="C87" t="s">
        <v>84</v>
      </c>
      <c r="D87" t="s">
        <v>36</v>
      </c>
      <c r="E87" s="4">
        <f>VLOOKUP(D87,Historical!$C$42:$D$61,2,0)</f>
        <v>20</v>
      </c>
      <c r="F87" s="4">
        <f>VLOOKUP(B87,Historical!$C$42:$D$61,2,0)</f>
        <v>4</v>
      </c>
    </row>
    <row r="88" spans="1:6" ht="16">
      <c r="A88" s="8"/>
      <c r="B88" t="s">
        <v>20</v>
      </c>
      <c r="C88" t="s">
        <v>84</v>
      </c>
      <c r="D88" t="s">
        <v>35</v>
      </c>
      <c r="E88" s="4">
        <f>VLOOKUP(D88,Historical!$C$42:$D$61,2,0)</f>
        <v>19</v>
      </c>
      <c r="F88" s="4">
        <f>VLOOKUP(B88,Historical!$C$42:$D$61,2,0)</f>
        <v>12</v>
      </c>
    </row>
    <row r="89" spans="1:6" ht="16">
      <c r="A89" s="10"/>
      <c r="B89" t="s">
        <v>23</v>
      </c>
      <c r="C89" t="s">
        <v>84</v>
      </c>
      <c r="D89" t="s">
        <v>30</v>
      </c>
      <c r="E89" s="4">
        <f>VLOOKUP(D89,Historical!$C$42:$D$61,2,0)</f>
        <v>16</v>
      </c>
      <c r="F89" s="4">
        <f>VLOOKUP(B89,Historical!$C$42:$D$61,2,0)</f>
        <v>9</v>
      </c>
    </row>
    <row r="90" spans="1:6" ht="16">
      <c r="A90" s="8"/>
      <c r="B90" t="s">
        <v>28</v>
      </c>
      <c r="C90" t="s">
        <v>84</v>
      </c>
      <c r="D90" t="s">
        <v>34</v>
      </c>
      <c r="E90" s="4">
        <f>VLOOKUP(D90,Historical!$C$42:$D$61,2,0)</f>
        <v>1</v>
      </c>
      <c r="F90" s="4">
        <f>VLOOKUP(B90,Historical!$C$42:$D$61,2,0)</f>
        <v>17</v>
      </c>
    </row>
    <row r="91" spans="1:6" ht="16">
      <c r="A91" s="10" t="s">
        <v>77</v>
      </c>
      <c r="B91" t="s">
        <v>24</v>
      </c>
      <c r="C91" t="s">
        <v>84</v>
      </c>
      <c r="D91" t="s">
        <v>33</v>
      </c>
      <c r="E91" s="4">
        <f>VLOOKUP(D91,Historical!$C$42:$D$61,2,0)</f>
        <v>18</v>
      </c>
      <c r="F91" s="4">
        <f>VLOOKUP(B91,Historical!$C$42:$D$61,2,0)</f>
        <v>14</v>
      </c>
    </row>
    <row r="92" spans="1:6">
      <c r="A92" s="12"/>
      <c r="B92" s="12"/>
      <c r="C92" s="12"/>
      <c r="D92" s="12"/>
    </row>
    <row r="93" spans="1:6">
      <c r="A93" s="13"/>
      <c r="B93" s="13"/>
      <c r="C93" s="13"/>
      <c r="D93" s="13"/>
    </row>
    <row r="94" spans="1:6">
      <c r="A94" s="13"/>
      <c r="B94" s="13"/>
      <c r="C94" s="13"/>
      <c r="D94" s="13"/>
    </row>
    <row r="128" spans="5:5">
      <c r="E128" s="14"/>
    </row>
  </sheetData>
  <mergeCells count="2">
    <mergeCell ref="A6:D6"/>
    <mergeCell ref="A7:D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6C33-4AB8-F04F-A482-5711D528E12C}">
  <sheetPr codeName="Sheet1"/>
  <dimension ref="A6:AG128"/>
  <sheetViews>
    <sheetView zoomScale="173" zoomScaleNormal="173" workbookViewId="0">
      <selection activeCell="H10" sqref="H10:Q29"/>
    </sheetView>
  </sheetViews>
  <sheetFormatPr baseColWidth="10" defaultColWidth="7.5" defaultRowHeight="12"/>
  <cols>
    <col min="1" max="1" width="8.33203125" style="4" bestFit="1" customWidth="1"/>
    <col min="2" max="2" width="10.33203125" style="4" bestFit="1" customWidth="1"/>
    <col min="3" max="3" width="2.6640625" style="4" customWidth="1"/>
    <col min="4" max="4" width="11.33203125" style="4" customWidth="1"/>
    <col min="5" max="6" width="5.33203125" style="4" bestFit="1" customWidth="1"/>
    <col min="7" max="8" width="7.5" style="4"/>
    <col min="9" max="9" width="10.33203125" style="4" bestFit="1" customWidth="1"/>
    <col min="10" max="11" width="7.5" style="4"/>
    <col min="12" max="12" width="9" style="4" bestFit="1" customWidth="1"/>
    <col min="13" max="13" width="8.5" style="4" bestFit="1" customWidth="1"/>
    <col min="14" max="16" width="7.5" style="4"/>
    <col min="17" max="17" width="9.83203125" style="4" bestFit="1" customWidth="1"/>
    <col min="18" max="16384" width="7.5" style="4"/>
  </cols>
  <sheetData>
    <row r="6" spans="1:33">
      <c r="A6" s="3" t="s">
        <v>87</v>
      </c>
      <c r="B6" s="3"/>
      <c r="C6" s="3"/>
      <c r="D6" s="3"/>
      <c r="E6" s="4">
        <v>2015</v>
      </c>
    </row>
    <row r="7" spans="1:33">
      <c r="A7" s="5" t="s">
        <v>51</v>
      </c>
      <c r="B7" s="5"/>
      <c r="C7" s="5"/>
      <c r="D7" s="5"/>
    </row>
    <row r="8" spans="1:33">
      <c r="A8" s="6"/>
      <c r="B8" s="6"/>
      <c r="C8" s="6"/>
      <c r="D8" s="6"/>
    </row>
    <row r="9" spans="1:33">
      <c r="A9" s="7" t="s">
        <v>52</v>
      </c>
      <c r="B9" s="7"/>
      <c r="C9" s="7"/>
      <c r="D9" s="7"/>
      <c r="E9" s="4" t="s">
        <v>53</v>
      </c>
      <c r="F9" s="4" t="s">
        <v>54</v>
      </c>
      <c r="H9" s="4" t="s">
        <v>97</v>
      </c>
      <c r="J9" s="4" t="s">
        <v>55</v>
      </c>
      <c r="K9" s="4" t="s">
        <v>56</v>
      </c>
      <c r="L9" s="4" t="s">
        <v>57</v>
      </c>
      <c r="M9" s="4" t="s">
        <v>58</v>
      </c>
      <c r="N9" s="4" t="s">
        <v>59</v>
      </c>
      <c r="O9" s="4" t="s">
        <v>60</v>
      </c>
      <c r="P9" s="4" t="s">
        <v>61</v>
      </c>
      <c r="Q9" s="4" t="s">
        <v>62</v>
      </c>
    </row>
    <row r="10" spans="1:33" ht="16">
      <c r="A10" s="8"/>
      <c r="B10" s="9" t="s">
        <v>23</v>
      </c>
      <c r="C10" s="9"/>
      <c r="D10" s="9" t="s">
        <v>18</v>
      </c>
      <c r="E10" s="4">
        <f>VLOOKUP(D10,Historical!$C$62:$D$81,2,0)</f>
        <v>13</v>
      </c>
      <c r="F10" s="4">
        <f>VLOOKUP(B10,Historical!$C$62:$D$81,2,0)</f>
        <v>12</v>
      </c>
      <c r="H10" s="4" t="str">
        <f>I10&amp;$E$6</f>
        <v>Corinthians2015</v>
      </c>
      <c r="I10" s="9" t="str">
        <f>Historical!C62</f>
        <v>Corinthians</v>
      </c>
      <c r="J10" s="4">
        <f>COUNTIFS($B$10:$B$91,I10,$E$10:$E$91,"&lt;=6")</f>
        <v>1</v>
      </c>
      <c r="K10" s="4">
        <f>COUNTIFS($D$10:$D$91,I10,$F$10:$F$91,"&lt;=6")</f>
        <v>1</v>
      </c>
      <c r="L10" s="4">
        <f>COUNTIFS($B$10:$B$91,I10,$E$10:$E$91,"&lt;=14",$E$10:$E$91,"&gt;=7")</f>
        <v>1</v>
      </c>
      <c r="M10" s="4">
        <f>COUNTIFS($D$10:$D$91,I10,$F$10:$F$91,"&lt;=14",$F$10:$F$91,"&gt;=7")</f>
        <v>1</v>
      </c>
      <c r="N10" s="4">
        <f>COUNTIFS($B$10:$B$91,I10,$E$10:$E$91,"&gt;=15")</f>
        <v>2</v>
      </c>
      <c r="O10" s="4">
        <f>COUNTIFS($D$10:$D$91,I10,$F$10:$F$91,"&gt;=15")</f>
        <v>1</v>
      </c>
      <c r="P10" s="4">
        <f>SUM(J10:O10)</f>
        <v>7</v>
      </c>
      <c r="Q10" s="4" t="str">
        <f>IF(P10&lt;&gt;7,"ERRO","OK")</f>
        <v>OK</v>
      </c>
      <c r="T10" s="15"/>
      <c r="U10" s="15"/>
      <c r="V10"/>
      <c r="W10"/>
      <c r="X10"/>
      <c r="Y10"/>
      <c r="Z10"/>
      <c r="AA10"/>
    </row>
    <row r="11" spans="1:33" ht="16">
      <c r="A11" s="10"/>
      <c r="B11" s="11" t="s">
        <v>30</v>
      </c>
      <c r="C11" s="11"/>
      <c r="D11" s="11" t="s">
        <v>38</v>
      </c>
      <c r="E11" s="4">
        <f>VLOOKUP(D11,Historical!$C$62:$D$81,2,0)</f>
        <v>19</v>
      </c>
      <c r="F11" s="4">
        <f>VLOOKUP(B11,Historical!$C$62:$D$81,2,0)</f>
        <v>7</v>
      </c>
      <c r="H11" s="4" t="str">
        <f t="shared" ref="H11:H29" si="0">I11&amp;$E$6</f>
        <v>Atletico-MG2015</v>
      </c>
      <c r="I11" s="9" t="str">
        <f>Historical!C63</f>
        <v>Atletico-MG</v>
      </c>
      <c r="J11" s="4">
        <f t="shared" ref="J11:J29" si="1">COUNTIFS($B$10:$B$91,I11,$E$10:$E$91,"&lt;=6")</f>
        <v>1</v>
      </c>
      <c r="K11" s="4">
        <f t="shared" ref="K11:K29" si="2">COUNTIFS($D$10:$D$91,I11,$F$10:$F$91,"&lt;=6")</f>
        <v>2</v>
      </c>
      <c r="L11" s="4">
        <f t="shared" ref="L11:L29" si="3">COUNTIFS($B$10:$B$91,I11,$E$10:$E$91,"&lt;=14",$E$10:$E$91,"&gt;=7")</f>
        <v>2</v>
      </c>
      <c r="M11" s="4">
        <f t="shared" ref="M11:M29" si="4">COUNTIFS($D$10:$D$91,I11,$F$10:$F$91,"&lt;=14",$F$10:$F$91,"&gt;=7")</f>
        <v>0</v>
      </c>
      <c r="N11" s="4">
        <f t="shared" ref="N11:N29" si="5">COUNTIFS($B$10:$B$91,I11,$E$10:$E$91,"&gt;=15")</f>
        <v>1</v>
      </c>
      <c r="O11" s="4">
        <f t="shared" ref="O11:O29" si="6">COUNTIFS($D$10:$D$91,I11,$F$10:$F$91,"&gt;=15")</f>
        <v>1</v>
      </c>
      <c r="P11" s="4">
        <f t="shared" ref="P11:P29" si="7">SUM(J11:O11)</f>
        <v>7</v>
      </c>
      <c r="Q11" s="4" t="str">
        <f t="shared" ref="Q11:Q29" si="8">IF(P11&lt;&gt;7,"ERRO","OK")</f>
        <v>OK</v>
      </c>
      <c r="T11" s="15"/>
      <c r="U11" s="15"/>
      <c r="V11" s="15"/>
      <c r="W11" s="15"/>
      <c r="X11" s="15"/>
      <c r="Y11" s="16"/>
      <c r="Z11" s="16"/>
      <c r="AA11" s="17"/>
    </row>
    <row r="12" spans="1:33" ht="16">
      <c r="A12" s="8"/>
      <c r="B12" s="9" t="s">
        <v>33</v>
      </c>
      <c r="C12" s="9"/>
      <c r="D12" s="9" t="s">
        <v>12</v>
      </c>
      <c r="E12" s="4">
        <f>VLOOKUP(D12,Historical!$C$62:$D$81,2,0)</f>
        <v>4</v>
      </c>
      <c r="F12" s="4">
        <f>VLOOKUP(B12,Historical!$C$62:$D$81,2,0)</f>
        <v>15</v>
      </c>
      <c r="H12" s="4" t="str">
        <f t="shared" si="0"/>
        <v>Gremio2015</v>
      </c>
      <c r="I12" s="9" t="str">
        <f>Historical!C64</f>
        <v>Gremio</v>
      </c>
      <c r="J12" s="4">
        <f t="shared" si="1"/>
        <v>1</v>
      </c>
      <c r="K12" s="4">
        <f t="shared" si="2"/>
        <v>0</v>
      </c>
      <c r="L12" s="4">
        <f t="shared" si="3"/>
        <v>2</v>
      </c>
      <c r="M12" s="4">
        <f t="shared" si="4"/>
        <v>2</v>
      </c>
      <c r="N12" s="4">
        <f t="shared" si="5"/>
        <v>0</v>
      </c>
      <c r="O12" s="4">
        <f t="shared" si="6"/>
        <v>2</v>
      </c>
      <c r="P12" s="4">
        <f t="shared" si="7"/>
        <v>7</v>
      </c>
      <c r="Q12" s="4" t="str">
        <f t="shared" si="8"/>
        <v>OK</v>
      </c>
      <c r="T12" s="15"/>
      <c r="U12" s="15"/>
      <c r="V12" s="15"/>
      <c r="W12" s="15"/>
      <c r="X12" s="15"/>
      <c r="Y12" s="16"/>
      <c r="Z12" s="16"/>
      <c r="AA12" s="17"/>
    </row>
    <row r="13" spans="1:33" ht="16">
      <c r="A13" s="10"/>
      <c r="B13" s="11" t="s">
        <v>34</v>
      </c>
      <c r="C13" s="11"/>
      <c r="D13" s="11" t="s">
        <v>24</v>
      </c>
      <c r="E13" s="4">
        <f>VLOOKUP(D13,Historical!$C$62:$D$81,2,0)</f>
        <v>9</v>
      </c>
      <c r="F13" s="4">
        <f>VLOOKUP(B13,Historical!$C$62:$D$81,2,0)</f>
        <v>5</v>
      </c>
      <c r="H13" s="4" t="str">
        <f t="shared" si="0"/>
        <v>Santos2015</v>
      </c>
      <c r="I13" s="9" t="str">
        <f>Historical!C65</f>
        <v>Santos</v>
      </c>
      <c r="J13" s="4">
        <f t="shared" si="1"/>
        <v>1</v>
      </c>
      <c r="K13" s="4">
        <f t="shared" si="2"/>
        <v>0</v>
      </c>
      <c r="L13" s="4">
        <f t="shared" si="3"/>
        <v>2</v>
      </c>
      <c r="M13" s="4">
        <f t="shared" si="4"/>
        <v>0</v>
      </c>
      <c r="N13" s="4">
        <f t="shared" si="5"/>
        <v>0</v>
      </c>
      <c r="O13" s="4">
        <f t="shared" si="6"/>
        <v>4</v>
      </c>
      <c r="P13" s="4">
        <f t="shared" si="7"/>
        <v>7</v>
      </c>
      <c r="Q13" s="4" t="str">
        <f t="shared" si="8"/>
        <v>OK</v>
      </c>
      <c r="T13" s="15"/>
      <c r="U13" s="15"/>
      <c r="V13" s="15"/>
      <c r="W13" s="20"/>
      <c r="X13" s="15"/>
      <c r="Y13" s="16"/>
      <c r="Z13" s="16"/>
      <c r="AA13" s="17"/>
    </row>
    <row r="14" spans="1:33" ht="16">
      <c r="A14" s="8"/>
      <c r="B14" s="9" t="s">
        <v>21</v>
      </c>
      <c r="C14" s="9"/>
      <c r="D14" s="9" t="s">
        <v>27</v>
      </c>
      <c r="E14" s="4">
        <f>VLOOKUP(D14,Historical!$C$62:$D$81,2,0)</f>
        <v>16</v>
      </c>
      <c r="F14" s="4">
        <f>VLOOKUP(B14,Historical!$C$62:$D$81,2,0)</f>
        <v>14</v>
      </c>
      <c r="H14" s="4" t="str">
        <f t="shared" si="0"/>
        <v>Palmeiras2015</v>
      </c>
      <c r="I14" s="9" t="str">
        <f>Historical!C66</f>
        <v>Palmeiras</v>
      </c>
      <c r="J14" s="4">
        <f t="shared" si="1"/>
        <v>0</v>
      </c>
      <c r="K14" s="4">
        <f t="shared" si="2"/>
        <v>1</v>
      </c>
      <c r="L14" s="4">
        <f t="shared" si="3"/>
        <v>2</v>
      </c>
      <c r="M14" s="4">
        <f t="shared" si="4"/>
        <v>2</v>
      </c>
      <c r="N14" s="4">
        <f t="shared" si="5"/>
        <v>2</v>
      </c>
      <c r="O14" s="4">
        <f t="shared" si="6"/>
        <v>0</v>
      </c>
      <c r="P14" s="4">
        <f t="shared" si="7"/>
        <v>7</v>
      </c>
      <c r="Q14" s="4" t="str">
        <f t="shared" si="8"/>
        <v>OK</v>
      </c>
      <c r="T14" s="15"/>
      <c r="U14" s="15"/>
      <c r="V14" s="15"/>
      <c r="W14" s="20"/>
      <c r="X14" s="15"/>
      <c r="Y14" s="16"/>
    </row>
    <row r="15" spans="1:33" ht="16">
      <c r="A15" s="10"/>
      <c r="B15" s="11" t="s">
        <v>25</v>
      </c>
      <c r="C15" s="11"/>
      <c r="D15" s="11" t="s">
        <v>20</v>
      </c>
      <c r="E15" s="4">
        <f>VLOOKUP(D15,Historical!$C$62:$D$81,2,0)</f>
        <v>6</v>
      </c>
      <c r="F15" s="4">
        <f>VLOOKUP(B15,Historical!$C$62:$D$81,2,0)</f>
        <v>17</v>
      </c>
      <c r="H15" s="4" t="str">
        <f t="shared" si="0"/>
        <v>São Paulo2015</v>
      </c>
      <c r="I15" s="9" t="str">
        <f>Historical!C67</f>
        <v>São Paulo</v>
      </c>
      <c r="J15" s="4">
        <f t="shared" si="1"/>
        <v>1</v>
      </c>
      <c r="K15" s="4">
        <f t="shared" si="2"/>
        <v>1</v>
      </c>
      <c r="L15" s="4">
        <f t="shared" si="3"/>
        <v>1</v>
      </c>
      <c r="M15" s="4">
        <f t="shared" si="4"/>
        <v>1</v>
      </c>
      <c r="N15" s="4">
        <f t="shared" si="5"/>
        <v>1</v>
      </c>
      <c r="O15" s="4">
        <f t="shared" si="6"/>
        <v>2</v>
      </c>
      <c r="P15" s="4">
        <f t="shared" si="7"/>
        <v>7</v>
      </c>
      <c r="Q15" s="4" t="str">
        <f t="shared" si="8"/>
        <v>OK</v>
      </c>
      <c r="T15" s="15"/>
      <c r="U15" s="20"/>
      <c r="V15" s="15"/>
      <c r="W15" s="15"/>
      <c r="X15" s="15"/>
      <c r="Y15" s="16"/>
    </row>
    <row r="16" spans="1:33" ht="16">
      <c r="A16" s="8"/>
      <c r="B16" s="9" t="s">
        <v>11</v>
      </c>
      <c r="C16" s="9"/>
      <c r="D16" s="9" t="s">
        <v>16</v>
      </c>
      <c r="E16" s="4">
        <f>VLOOKUP(D16,Historical!$C$62:$D$81,2,0)</f>
        <v>10</v>
      </c>
      <c r="F16" s="4">
        <f>VLOOKUP(B16,Historical!$C$62:$D$81,2,0)</f>
        <v>1</v>
      </c>
      <c r="H16" s="4" t="str">
        <f t="shared" si="0"/>
        <v>Internacional2015</v>
      </c>
      <c r="I16" s="9" t="str">
        <f>Historical!C68</f>
        <v>Internacional</v>
      </c>
      <c r="J16" s="4">
        <f t="shared" si="1"/>
        <v>1</v>
      </c>
      <c r="K16" s="4">
        <f t="shared" si="2"/>
        <v>0</v>
      </c>
      <c r="L16" s="4">
        <f t="shared" si="3"/>
        <v>2</v>
      </c>
      <c r="M16" s="4">
        <f t="shared" si="4"/>
        <v>2</v>
      </c>
      <c r="N16" s="4">
        <f t="shared" si="5"/>
        <v>1</v>
      </c>
      <c r="O16" s="4">
        <f t="shared" si="6"/>
        <v>1</v>
      </c>
      <c r="P16" s="4">
        <f t="shared" si="7"/>
        <v>7</v>
      </c>
      <c r="Q16" s="4" t="str">
        <f t="shared" si="8"/>
        <v>OK</v>
      </c>
      <c r="T16" s="15"/>
      <c r="U16" s="15"/>
      <c r="V16" s="15"/>
      <c r="W16" s="15"/>
      <c r="X16" s="15"/>
      <c r="Y16" s="16"/>
      <c r="Z16"/>
      <c r="AA16"/>
      <c r="AB16"/>
      <c r="AC16"/>
      <c r="AD16"/>
      <c r="AE16"/>
      <c r="AF16"/>
      <c r="AG16"/>
    </row>
    <row r="17" spans="1:33" ht="16">
      <c r="A17" s="10"/>
      <c r="B17" s="11" t="s">
        <v>17</v>
      </c>
      <c r="C17" s="11"/>
      <c r="D17" s="11" t="s">
        <v>13</v>
      </c>
      <c r="E17" s="4">
        <f>VLOOKUP(D17,Historical!$C$62:$D$81,2,0)</f>
        <v>3</v>
      </c>
      <c r="F17" s="4">
        <f>VLOOKUP(B17,Historical!$C$62:$D$81,2,0)</f>
        <v>20</v>
      </c>
      <c r="H17" s="4" t="str">
        <f t="shared" si="0"/>
        <v>Ponte Preta2015</v>
      </c>
      <c r="I17" s="9" t="str">
        <f>Historical!C69</f>
        <v>Ponte Preta</v>
      </c>
      <c r="J17" s="4">
        <f t="shared" si="1"/>
        <v>0</v>
      </c>
      <c r="K17" s="4">
        <f t="shared" si="2"/>
        <v>1</v>
      </c>
      <c r="L17" s="4">
        <f t="shared" si="3"/>
        <v>1</v>
      </c>
      <c r="M17" s="4">
        <f t="shared" si="4"/>
        <v>2</v>
      </c>
      <c r="N17" s="4">
        <f t="shared" si="5"/>
        <v>2</v>
      </c>
      <c r="O17" s="4">
        <f t="shared" si="6"/>
        <v>1</v>
      </c>
      <c r="P17" s="4">
        <f t="shared" si="7"/>
        <v>7</v>
      </c>
      <c r="Q17" s="4" t="str">
        <f t="shared" si="8"/>
        <v>OK</v>
      </c>
      <c r="T17" s="15"/>
      <c r="U17" s="15"/>
      <c r="V17" s="15"/>
      <c r="W17" s="20"/>
      <c r="X17" s="15"/>
      <c r="Y17" s="16"/>
      <c r="Z17" s="18"/>
      <c r="AA17" s="15"/>
      <c r="AB17" s="15"/>
      <c r="AC17" s="15"/>
      <c r="AD17" s="16"/>
      <c r="AE17" s="16"/>
      <c r="AF17" s="16"/>
      <c r="AG17" s="17"/>
    </row>
    <row r="18" spans="1:33" ht="16">
      <c r="A18" s="8"/>
      <c r="B18" s="9" t="s">
        <v>37</v>
      </c>
      <c r="C18" s="9"/>
      <c r="D18" s="9" t="s">
        <v>14</v>
      </c>
      <c r="E18" s="4">
        <f>VLOOKUP(D18,Historical!$C$62:$D$81,2,0)</f>
        <v>11</v>
      </c>
      <c r="F18" s="4">
        <f>VLOOKUP(B18,Historical!$C$62:$D$81,2,0)</f>
        <v>18</v>
      </c>
      <c r="H18" s="4" t="str">
        <f t="shared" si="0"/>
        <v>Sport2015</v>
      </c>
      <c r="I18" s="9" t="str">
        <f>Historical!C70</f>
        <v>Sport</v>
      </c>
      <c r="J18" s="4">
        <f t="shared" si="1"/>
        <v>2</v>
      </c>
      <c r="K18" s="4">
        <f t="shared" si="2"/>
        <v>2</v>
      </c>
      <c r="L18" s="4">
        <f t="shared" si="3"/>
        <v>1</v>
      </c>
      <c r="M18" s="4">
        <f t="shared" si="4"/>
        <v>2</v>
      </c>
      <c r="N18" s="4">
        <f t="shared" si="5"/>
        <v>0</v>
      </c>
      <c r="O18" s="4">
        <f t="shared" si="6"/>
        <v>0</v>
      </c>
      <c r="P18" s="4">
        <f t="shared" si="7"/>
        <v>7</v>
      </c>
      <c r="Q18" s="4" t="str">
        <f t="shared" si="8"/>
        <v>OK</v>
      </c>
      <c r="T18" s="15"/>
      <c r="U18" s="15"/>
      <c r="V18" s="15"/>
      <c r="W18" s="15"/>
      <c r="X18" s="15"/>
      <c r="Y18"/>
      <c r="Z18" s="18"/>
      <c r="AA18" s="15" t="s">
        <v>20</v>
      </c>
      <c r="AB18" s="20">
        <v>43134</v>
      </c>
      <c r="AC18" s="15" t="s">
        <v>33</v>
      </c>
      <c r="AD18" s="16"/>
      <c r="AE18" s="16"/>
      <c r="AF18" s="16"/>
      <c r="AG18" s="15" t="s">
        <v>78</v>
      </c>
    </row>
    <row r="19" spans="1:33" ht="16">
      <c r="A19" s="10"/>
      <c r="B19" s="11" t="s">
        <v>19</v>
      </c>
      <c r="C19" s="11"/>
      <c r="D19" s="11" t="s">
        <v>26</v>
      </c>
      <c r="E19" s="4">
        <f>VLOOKUP(D19,Historical!$C$62:$D$81,2,0)</f>
        <v>8</v>
      </c>
      <c r="F19" s="4">
        <f>VLOOKUP(B19,Historical!$C$62:$D$81,2,0)</f>
        <v>2</v>
      </c>
      <c r="H19" s="4" t="str">
        <f t="shared" si="0"/>
        <v>Flamengo2015</v>
      </c>
      <c r="I19" s="9" t="str">
        <f>Historical!C71</f>
        <v>Flamengo</v>
      </c>
      <c r="J19" s="4">
        <f t="shared" si="1"/>
        <v>1</v>
      </c>
      <c r="K19" s="4">
        <f t="shared" si="2"/>
        <v>3</v>
      </c>
      <c r="L19" s="4">
        <f t="shared" si="3"/>
        <v>1</v>
      </c>
      <c r="M19" s="4">
        <f t="shared" si="4"/>
        <v>1</v>
      </c>
      <c r="N19" s="4">
        <f t="shared" si="5"/>
        <v>1</v>
      </c>
      <c r="O19" s="4">
        <f t="shared" si="6"/>
        <v>0</v>
      </c>
      <c r="P19" s="4">
        <f t="shared" si="7"/>
        <v>7</v>
      </c>
      <c r="Q19" s="4" t="str">
        <f t="shared" si="8"/>
        <v>OK</v>
      </c>
      <c r="T19" s="15"/>
      <c r="U19" s="20"/>
      <c r="V19" s="15"/>
      <c r="W19" s="15"/>
      <c r="X19" s="15"/>
      <c r="Y19" s="18"/>
      <c r="Z19" s="16"/>
      <c r="AA19" s="15" t="s">
        <v>23</v>
      </c>
      <c r="AB19" s="20">
        <v>43101</v>
      </c>
      <c r="AC19" s="15" t="s">
        <v>30</v>
      </c>
      <c r="AD19" s="16"/>
      <c r="AE19" s="16"/>
      <c r="AF19" s="16"/>
      <c r="AG19" s="15" t="s">
        <v>78</v>
      </c>
    </row>
    <row r="20" spans="1:33" ht="16">
      <c r="A20" s="6"/>
      <c r="B20" s="6"/>
      <c r="C20" s="6"/>
      <c r="D20" s="6"/>
      <c r="H20" s="4" t="str">
        <f t="shared" si="0"/>
        <v>Cruzeiro2015</v>
      </c>
      <c r="I20" s="9" t="str">
        <f>Historical!C72</f>
        <v>Cruzeiro</v>
      </c>
      <c r="J20" s="4">
        <f t="shared" si="1"/>
        <v>1</v>
      </c>
      <c r="K20" s="4">
        <f t="shared" si="2"/>
        <v>1</v>
      </c>
      <c r="L20" s="4">
        <f t="shared" si="3"/>
        <v>1</v>
      </c>
      <c r="M20" s="4">
        <f t="shared" si="4"/>
        <v>1</v>
      </c>
      <c r="N20" s="4">
        <f t="shared" si="5"/>
        <v>1</v>
      </c>
      <c r="O20" s="4">
        <f t="shared" si="6"/>
        <v>2</v>
      </c>
      <c r="P20" s="4">
        <f t="shared" si="7"/>
        <v>7</v>
      </c>
      <c r="Q20" s="4" t="str">
        <f t="shared" si="8"/>
        <v>OK</v>
      </c>
      <c r="V20" s="15"/>
      <c r="W20" s="20"/>
      <c r="X20" s="15"/>
      <c r="Y20" s="18"/>
      <c r="Z20" s="16"/>
      <c r="AA20" s="15" t="s">
        <v>64</v>
      </c>
      <c r="AB20" s="15" t="s">
        <v>82</v>
      </c>
      <c r="AC20" s="15" t="s">
        <v>26</v>
      </c>
      <c r="AD20" s="16"/>
      <c r="AE20" s="16"/>
      <c r="AF20" s="16"/>
      <c r="AG20" s="17" t="s">
        <v>78</v>
      </c>
    </row>
    <row r="21" spans="1:33" ht="16">
      <c r="A21" s="7" t="s">
        <v>66</v>
      </c>
      <c r="B21" s="7"/>
      <c r="C21" s="7"/>
      <c r="D21" s="7"/>
      <c r="H21" s="4" t="str">
        <f t="shared" si="0"/>
        <v>Fluminense2015</v>
      </c>
      <c r="I21" s="9" t="str">
        <f>Historical!C73</f>
        <v>Fluminense</v>
      </c>
      <c r="J21" s="4">
        <f t="shared" si="1"/>
        <v>0</v>
      </c>
      <c r="K21" s="4">
        <f t="shared" si="2"/>
        <v>1</v>
      </c>
      <c r="L21" s="4">
        <f t="shared" si="3"/>
        <v>3</v>
      </c>
      <c r="M21" s="4">
        <f t="shared" si="4"/>
        <v>0</v>
      </c>
      <c r="N21" s="4">
        <f t="shared" si="5"/>
        <v>1</v>
      </c>
      <c r="O21" s="4">
        <f t="shared" si="6"/>
        <v>2</v>
      </c>
      <c r="P21" s="4">
        <f t="shared" si="7"/>
        <v>7</v>
      </c>
      <c r="Q21" s="4" t="str">
        <f t="shared" si="8"/>
        <v>OK</v>
      </c>
      <c r="Y21" s="16"/>
      <c r="Z21" s="18"/>
      <c r="AA21" s="15" t="s">
        <v>24</v>
      </c>
      <c r="AB21" s="15" t="s">
        <v>79</v>
      </c>
      <c r="AC21" s="15" t="s">
        <v>11</v>
      </c>
      <c r="AD21" s="16"/>
      <c r="AE21" s="16"/>
      <c r="AF21" s="16"/>
      <c r="AG21" s="15" t="s">
        <v>78</v>
      </c>
    </row>
    <row r="22" spans="1:33" ht="16">
      <c r="A22" s="8"/>
      <c r="B22" s="9" t="s">
        <v>20</v>
      </c>
      <c r="C22" s="9"/>
      <c r="D22" s="9" t="s">
        <v>24</v>
      </c>
      <c r="E22" s="4">
        <f>VLOOKUP(D22,Historical!$C$62:$D$81,2,0)</f>
        <v>9</v>
      </c>
      <c r="F22" s="4">
        <f>VLOOKUP(B22,Historical!$C$62:$D$81,2,0)</f>
        <v>6</v>
      </c>
      <c r="H22" s="4" t="str">
        <f t="shared" si="0"/>
        <v>Atletico-PR2015</v>
      </c>
      <c r="I22" s="9" t="str">
        <f>Historical!C74</f>
        <v>Atletico-PR</v>
      </c>
      <c r="J22" s="4">
        <f t="shared" si="1"/>
        <v>1</v>
      </c>
      <c r="K22" s="4">
        <f t="shared" si="2"/>
        <v>1</v>
      </c>
      <c r="L22" s="4">
        <f t="shared" si="3"/>
        <v>1</v>
      </c>
      <c r="M22" s="4">
        <f t="shared" si="4"/>
        <v>3</v>
      </c>
      <c r="N22" s="4">
        <f t="shared" si="5"/>
        <v>1</v>
      </c>
      <c r="O22" s="4">
        <f t="shared" si="6"/>
        <v>0</v>
      </c>
      <c r="P22" s="4">
        <f t="shared" si="7"/>
        <v>7</v>
      </c>
      <c r="Q22" s="4" t="str">
        <f t="shared" si="8"/>
        <v>OK</v>
      </c>
      <c r="Y22" s="16"/>
      <c r="Z22" s="16"/>
      <c r="AA22" s="15" t="s">
        <v>14</v>
      </c>
      <c r="AB22" s="15" t="s">
        <v>81</v>
      </c>
      <c r="AC22" s="15" t="s">
        <v>38</v>
      </c>
      <c r="AD22" s="16"/>
      <c r="AE22" s="16"/>
      <c r="AF22" s="16"/>
      <c r="AG22" s="15" t="s">
        <v>78</v>
      </c>
    </row>
    <row r="23" spans="1:33" ht="16">
      <c r="A23" s="10"/>
      <c r="B23" s="11" t="s">
        <v>26</v>
      </c>
      <c r="C23" s="11"/>
      <c r="D23" s="11" t="s">
        <v>38</v>
      </c>
      <c r="E23" s="4">
        <f>VLOOKUP(D23,Historical!$C$62:$D$81,2,0)</f>
        <v>19</v>
      </c>
      <c r="F23" s="4">
        <f>VLOOKUP(B23,Historical!$C$62:$D$81,2,0)</f>
        <v>8</v>
      </c>
      <c r="H23" s="4" t="str">
        <f t="shared" si="0"/>
        <v>Chapecoense2015</v>
      </c>
      <c r="I23" s="9" t="str">
        <f>Historical!C75</f>
        <v>Chapecoense</v>
      </c>
      <c r="J23" s="4">
        <f t="shared" si="1"/>
        <v>0</v>
      </c>
      <c r="K23" s="4">
        <f t="shared" si="2"/>
        <v>1</v>
      </c>
      <c r="L23" s="4">
        <f t="shared" si="3"/>
        <v>2</v>
      </c>
      <c r="M23" s="4">
        <f t="shared" si="4"/>
        <v>1</v>
      </c>
      <c r="N23" s="4">
        <f t="shared" si="5"/>
        <v>2</v>
      </c>
      <c r="O23" s="4">
        <f t="shared" si="6"/>
        <v>1</v>
      </c>
      <c r="P23" s="4">
        <f t="shared" si="7"/>
        <v>7</v>
      </c>
      <c r="Q23" s="4" t="str">
        <f t="shared" si="8"/>
        <v>OK</v>
      </c>
      <c r="Y23" s="16"/>
      <c r="Z23" s="16"/>
      <c r="AA23" s="15" t="s">
        <v>65</v>
      </c>
      <c r="AB23" s="20">
        <v>43102</v>
      </c>
      <c r="AC23" s="15" t="s">
        <v>80</v>
      </c>
      <c r="AD23" s="16"/>
      <c r="AE23" s="16"/>
      <c r="AF23" s="16"/>
      <c r="AG23" s="15" t="s">
        <v>78</v>
      </c>
    </row>
    <row r="24" spans="1:33" ht="16">
      <c r="A24" s="8"/>
      <c r="B24" s="9" t="s">
        <v>27</v>
      </c>
      <c r="C24" s="9"/>
      <c r="D24" s="9" t="s">
        <v>14</v>
      </c>
      <c r="E24" s="4">
        <f>VLOOKUP(D24,Historical!$C$62:$D$81,2,0)</f>
        <v>11</v>
      </c>
      <c r="F24" s="4">
        <f>VLOOKUP(B24,Historical!$C$62:$D$81,2,0)</f>
        <v>16</v>
      </c>
      <c r="H24" s="4" t="str">
        <f t="shared" si="0"/>
        <v>Figueirense2015</v>
      </c>
      <c r="I24" s="9" t="str">
        <f>Historical!C76</f>
        <v>Figueirense</v>
      </c>
      <c r="J24" s="4">
        <f t="shared" si="1"/>
        <v>2</v>
      </c>
      <c r="K24" s="4">
        <f t="shared" si="2"/>
        <v>1</v>
      </c>
      <c r="L24" s="4">
        <f t="shared" si="3"/>
        <v>2</v>
      </c>
      <c r="M24" s="4">
        <f t="shared" si="4"/>
        <v>1</v>
      </c>
      <c r="N24" s="4">
        <f t="shared" si="5"/>
        <v>0</v>
      </c>
      <c r="O24" s="4">
        <f t="shared" si="6"/>
        <v>1</v>
      </c>
      <c r="P24" s="4">
        <f t="shared" si="7"/>
        <v>7</v>
      </c>
      <c r="Q24" s="4" t="str">
        <f t="shared" si="8"/>
        <v>OK</v>
      </c>
      <c r="Y24" s="16"/>
      <c r="Z24" s="16"/>
      <c r="AA24" s="15" t="s">
        <v>17</v>
      </c>
      <c r="AB24" s="15" t="s">
        <v>82</v>
      </c>
      <c r="AC24" s="15" t="s">
        <v>12</v>
      </c>
      <c r="AD24" s="16"/>
      <c r="AE24" s="16"/>
      <c r="AF24" s="16"/>
      <c r="AG24" s="17" t="s">
        <v>78</v>
      </c>
    </row>
    <row r="25" spans="1:33" ht="16">
      <c r="A25" s="10"/>
      <c r="B25" s="11" t="s">
        <v>25</v>
      </c>
      <c r="C25" s="11"/>
      <c r="D25" s="11" t="s">
        <v>33</v>
      </c>
      <c r="E25" s="4">
        <f>VLOOKUP(D25,Historical!$C$62:$D$81,2,0)</f>
        <v>15</v>
      </c>
      <c r="F25" s="4">
        <f>VLOOKUP(B25,Historical!$C$62:$D$81,2,0)</f>
        <v>17</v>
      </c>
      <c r="H25" s="4" t="str">
        <f t="shared" si="0"/>
        <v>Avai2015</v>
      </c>
      <c r="I25" s="9" t="str">
        <f>Historical!C77</f>
        <v>Avai</v>
      </c>
      <c r="J25" s="4">
        <f t="shared" si="1"/>
        <v>0</v>
      </c>
      <c r="K25" s="4">
        <f t="shared" si="2"/>
        <v>1</v>
      </c>
      <c r="L25" s="4">
        <f t="shared" si="3"/>
        <v>2</v>
      </c>
      <c r="M25" s="4">
        <f t="shared" si="4"/>
        <v>3</v>
      </c>
      <c r="N25" s="4">
        <f t="shared" si="5"/>
        <v>1</v>
      </c>
      <c r="O25" s="4">
        <f t="shared" si="6"/>
        <v>0</v>
      </c>
      <c r="P25" s="4">
        <f t="shared" si="7"/>
        <v>7</v>
      </c>
      <c r="Q25" s="4" t="str">
        <f t="shared" si="8"/>
        <v>OK</v>
      </c>
      <c r="Y25" s="16"/>
      <c r="Z25" s="16"/>
      <c r="AA25" s="15" t="s">
        <v>34</v>
      </c>
      <c r="AB25" s="15" t="s">
        <v>85</v>
      </c>
      <c r="AC25" s="15" t="s">
        <v>25</v>
      </c>
      <c r="AD25" s="16"/>
      <c r="AE25" s="16"/>
      <c r="AF25" s="16"/>
      <c r="AG25" s="17" t="s">
        <v>78</v>
      </c>
    </row>
    <row r="26" spans="1:33" ht="16">
      <c r="A26" s="8"/>
      <c r="B26" s="9" t="s">
        <v>21</v>
      </c>
      <c r="C26" s="9"/>
      <c r="D26" s="9" t="s">
        <v>18</v>
      </c>
      <c r="E26" s="4">
        <f>VLOOKUP(D26,Historical!$C$62:$D$81,2,0)</f>
        <v>13</v>
      </c>
      <c r="F26" s="4">
        <f>VLOOKUP(B26,Historical!$C$62:$D$81,2,0)</f>
        <v>14</v>
      </c>
      <c r="H26" s="4" t="str">
        <f t="shared" si="0"/>
        <v>Coritiba2015</v>
      </c>
      <c r="I26" s="9" t="str">
        <f>Historical!C78</f>
        <v>Coritiba</v>
      </c>
      <c r="J26" s="4">
        <f t="shared" si="1"/>
        <v>2</v>
      </c>
      <c r="K26" s="4">
        <f t="shared" si="2"/>
        <v>2</v>
      </c>
      <c r="L26" s="4">
        <f t="shared" si="3"/>
        <v>0</v>
      </c>
      <c r="M26" s="4">
        <f t="shared" si="4"/>
        <v>0</v>
      </c>
      <c r="N26" s="4">
        <f t="shared" si="5"/>
        <v>2</v>
      </c>
      <c r="O26" s="4">
        <f t="shared" si="6"/>
        <v>1</v>
      </c>
      <c r="P26" s="4">
        <f t="shared" si="7"/>
        <v>7</v>
      </c>
      <c r="Q26" s="4" t="str">
        <f t="shared" si="8"/>
        <v>OK</v>
      </c>
      <c r="Y26" s="16"/>
      <c r="Z26" s="16"/>
      <c r="AA26" s="15" t="s">
        <v>21</v>
      </c>
      <c r="AB26" s="20">
        <v>43160</v>
      </c>
      <c r="AC26" s="15" t="s">
        <v>86</v>
      </c>
      <c r="AD26" s="16"/>
      <c r="AE26" s="16"/>
      <c r="AF26" s="16"/>
      <c r="AG26" s="17" t="s">
        <v>78</v>
      </c>
    </row>
    <row r="27" spans="1:33" ht="16">
      <c r="A27" s="10"/>
      <c r="B27" s="11" t="s">
        <v>19</v>
      </c>
      <c r="C27" s="11"/>
      <c r="D27" s="11" t="s">
        <v>11</v>
      </c>
      <c r="E27" s="4">
        <f>VLOOKUP(D27,Historical!$C$62:$D$81,2,0)</f>
        <v>1</v>
      </c>
      <c r="F27" s="4">
        <f>VLOOKUP(B27,Historical!$C$62:$D$81,2,0)</f>
        <v>2</v>
      </c>
      <c r="H27" s="4" t="str">
        <f t="shared" si="0"/>
        <v>Goias2015</v>
      </c>
      <c r="I27" s="9" t="str">
        <f>Historical!C79</f>
        <v>Goias</v>
      </c>
      <c r="J27" s="4">
        <f t="shared" si="1"/>
        <v>1</v>
      </c>
      <c r="K27" s="4">
        <f t="shared" si="2"/>
        <v>1</v>
      </c>
      <c r="L27" s="4">
        <f t="shared" si="3"/>
        <v>2</v>
      </c>
      <c r="M27" s="4">
        <f t="shared" si="4"/>
        <v>2</v>
      </c>
      <c r="N27" s="4">
        <f t="shared" si="5"/>
        <v>1</v>
      </c>
      <c r="O27" s="4">
        <f t="shared" si="6"/>
        <v>0</v>
      </c>
      <c r="P27" s="4">
        <f t="shared" si="7"/>
        <v>7</v>
      </c>
      <c r="Q27" s="4" t="str">
        <f t="shared" si="8"/>
        <v>OK</v>
      </c>
      <c r="Y27" s="16"/>
      <c r="Z27" s="16"/>
      <c r="AA27" s="15" t="s">
        <v>83</v>
      </c>
      <c r="AB27" s="15" t="s">
        <v>81</v>
      </c>
      <c r="AC27" s="15" t="s">
        <v>16</v>
      </c>
      <c r="AD27" s="16"/>
      <c r="AE27" s="16"/>
      <c r="AF27" s="16"/>
      <c r="AG27" s="17" t="s">
        <v>78</v>
      </c>
    </row>
    <row r="28" spans="1:33" ht="16">
      <c r="A28" s="8"/>
      <c r="B28" s="9" t="s">
        <v>12</v>
      </c>
      <c r="C28" s="9"/>
      <c r="D28" s="9" t="s">
        <v>34</v>
      </c>
      <c r="E28" s="4">
        <f>VLOOKUP(D28,Historical!$C$62:$D$81,2,0)</f>
        <v>5</v>
      </c>
      <c r="F28" s="4">
        <f>VLOOKUP(B28,Historical!$C$62:$D$81,2,0)</f>
        <v>4</v>
      </c>
      <c r="H28" s="4" t="str">
        <f t="shared" si="0"/>
        <v>Joinville2015</v>
      </c>
      <c r="I28" s="9" t="str">
        <f>Historical!C80</f>
        <v>Joinville</v>
      </c>
      <c r="J28" s="4">
        <f t="shared" si="1"/>
        <v>2</v>
      </c>
      <c r="K28" s="4">
        <f t="shared" si="2"/>
        <v>0</v>
      </c>
      <c r="L28" s="4">
        <f t="shared" si="3"/>
        <v>0</v>
      </c>
      <c r="M28" s="4">
        <f t="shared" si="4"/>
        <v>3</v>
      </c>
      <c r="N28" s="4">
        <f t="shared" si="5"/>
        <v>1</v>
      </c>
      <c r="O28" s="4">
        <f t="shared" si="6"/>
        <v>1</v>
      </c>
      <c r="P28" s="4">
        <f t="shared" si="7"/>
        <v>7</v>
      </c>
      <c r="Q28" s="4" t="str">
        <f t="shared" si="8"/>
        <v>OK</v>
      </c>
      <c r="Y28" s="16"/>
      <c r="Z28" s="15"/>
      <c r="AA28" s="20"/>
      <c r="AB28" s="15"/>
      <c r="AC28" s="16"/>
      <c r="AD28" s="16"/>
      <c r="AE28"/>
      <c r="AF28"/>
    </row>
    <row r="29" spans="1:33">
      <c r="A29" s="10"/>
      <c r="B29" s="11" t="s">
        <v>13</v>
      </c>
      <c r="C29" s="11"/>
      <c r="D29" s="11" t="s">
        <v>16</v>
      </c>
      <c r="E29" s="4">
        <f>VLOOKUP(D29,Historical!$C$62:$D$81,2,0)</f>
        <v>10</v>
      </c>
      <c r="F29" s="4">
        <f>VLOOKUP(B29,Historical!$C$62:$D$81,2,0)</f>
        <v>3</v>
      </c>
      <c r="H29" s="4" t="str">
        <f t="shared" si="0"/>
        <v>Vasco2015</v>
      </c>
      <c r="I29" s="9" t="str">
        <f>Historical!C81</f>
        <v>Vasco</v>
      </c>
      <c r="J29" s="4">
        <f t="shared" si="1"/>
        <v>3</v>
      </c>
      <c r="K29" s="4">
        <f t="shared" si="2"/>
        <v>1</v>
      </c>
      <c r="L29" s="4">
        <f t="shared" si="3"/>
        <v>1</v>
      </c>
      <c r="M29" s="4">
        <f t="shared" si="4"/>
        <v>0</v>
      </c>
      <c r="N29" s="4">
        <f t="shared" si="5"/>
        <v>0</v>
      </c>
      <c r="O29" s="4">
        <f t="shared" si="6"/>
        <v>2</v>
      </c>
      <c r="P29" s="4">
        <f t="shared" si="7"/>
        <v>7</v>
      </c>
      <c r="Q29" s="4" t="str">
        <f t="shared" si="8"/>
        <v>OK</v>
      </c>
    </row>
    <row r="30" spans="1:33">
      <c r="A30" s="8"/>
      <c r="B30" s="9" t="s">
        <v>17</v>
      </c>
      <c r="C30" s="9"/>
      <c r="D30" s="9" t="s">
        <v>23</v>
      </c>
      <c r="E30" s="4">
        <f>VLOOKUP(D30,Historical!$C$62:$D$81,2,0)</f>
        <v>12</v>
      </c>
      <c r="F30" s="4">
        <f>VLOOKUP(B30,Historical!$C$62:$D$81,2,0)</f>
        <v>20</v>
      </c>
    </row>
    <row r="31" spans="1:33">
      <c r="A31" s="10"/>
      <c r="B31" s="11" t="s">
        <v>37</v>
      </c>
      <c r="C31" s="11"/>
      <c r="D31" s="11" t="s">
        <v>30</v>
      </c>
      <c r="E31" s="4">
        <f>VLOOKUP(D31,Historical!$C$62:$D$81,2,0)</f>
        <v>7</v>
      </c>
      <c r="F31" s="4">
        <f>VLOOKUP(B31,Historical!$C$62:$D$81,2,0)</f>
        <v>18</v>
      </c>
    </row>
    <row r="32" spans="1:33">
      <c r="A32" s="6"/>
      <c r="B32" s="6"/>
      <c r="C32" s="6"/>
      <c r="D32" s="6"/>
    </row>
    <row r="33" spans="1:6">
      <c r="A33" s="7" t="s">
        <v>68</v>
      </c>
      <c r="B33" s="7"/>
      <c r="C33" s="7"/>
      <c r="D33" s="7"/>
    </row>
    <row r="34" spans="1:6">
      <c r="A34" s="8"/>
      <c r="B34" s="9" t="s">
        <v>30</v>
      </c>
      <c r="C34" s="9"/>
      <c r="D34" s="9" t="s">
        <v>26</v>
      </c>
      <c r="E34" s="4">
        <f>VLOOKUP(D34,Historical!$C$62:$D$81,2,0)</f>
        <v>8</v>
      </c>
      <c r="F34" s="4">
        <f>VLOOKUP(B34,Historical!$C$62:$D$81,2,0)</f>
        <v>7</v>
      </c>
    </row>
    <row r="35" spans="1:6">
      <c r="A35" s="10"/>
      <c r="B35" s="11" t="s">
        <v>11</v>
      </c>
      <c r="C35" s="11"/>
      <c r="D35" s="11" t="s">
        <v>25</v>
      </c>
      <c r="E35" s="4">
        <f>VLOOKUP(D35,Historical!$C$62:$D$81,2,0)</f>
        <v>17</v>
      </c>
      <c r="F35" s="4">
        <f>VLOOKUP(B35,Historical!$C$62:$D$81,2,0)</f>
        <v>1</v>
      </c>
    </row>
    <row r="36" spans="1:6">
      <c r="A36" s="8"/>
      <c r="B36" s="9" t="s">
        <v>18</v>
      </c>
      <c r="C36" s="9"/>
      <c r="D36" s="9" t="s">
        <v>27</v>
      </c>
      <c r="E36" s="4">
        <f>VLOOKUP(D36,Historical!$C$62:$D$81,2,0)</f>
        <v>16</v>
      </c>
      <c r="F36" s="4">
        <f>VLOOKUP(B36,Historical!$C$62:$D$81,2,0)</f>
        <v>13</v>
      </c>
    </row>
    <row r="37" spans="1:6">
      <c r="A37" s="10"/>
      <c r="B37" s="11" t="s">
        <v>23</v>
      </c>
      <c r="C37" s="11"/>
      <c r="D37" s="11" t="s">
        <v>21</v>
      </c>
      <c r="E37" s="4">
        <f>VLOOKUP(D37,Historical!$C$62:$D$81,2,0)</f>
        <v>14</v>
      </c>
      <c r="F37" s="4">
        <f>VLOOKUP(B37,Historical!$C$62:$D$81,2,0)</f>
        <v>12</v>
      </c>
    </row>
    <row r="38" spans="1:6">
      <c r="A38" s="8"/>
      <c r="B38" s="9" t="s">
        <v>33</v>
      </c>
      <c r="C38" s="9"/>
      <c r="D38" s="9" t="s">
        <v>19</v>
      </c>
      <c r="E38" s="4">
        <f>VLOOKUP(D38,Historical!$C$62:$D$81,2,0)</f>
        <v>2</v>
      </c>
      <c r="F38" s="4">
        <f>VLOOKUP(B38,Historical!$C$62:$D$81,2,0)</f>
        <v>15</v>
      </c>
    </row>
    <row r="39" spans="1:6">
      <c r="A39" s="10"/>
      <c r="B39" s="11" t="s">
        <v>14</v>
      </c>
      <c r="C39" s="11"/>
      <c r="D39" s="11" t="s">
        <v>20</v>
      </c>
      <c r="E39" s="4">
        <f>VLOOKUP(D39,Historical!$C$62:$D$81,2,0)</f>
        <v>6</v>
      </c>
      <c r="F39" s="4">
        <f>VLOOKUP(B39,Historical!$C$62:$D$81,2,0)</f>
        <v>11</v>
      </c>
    </row>
    <row r="40" spans="1:6">
      <c r="A40" s="8"/>
      <c r="B40" s="9" t="s">
        <v>34</v>
      </c>
      <c r="C40" s="9"/>
      <c r="D40" s="9" t="s">
        <v>17</v>
      </c>
      <c r="E40" s="4">
        <f>VLOOKUP(D40,Historical!$C$62:$D$81,2,0)</f>
        <v>20</v>
      </c>
      <c r="F40" s="4">
        <f>VLOOKUP(B40,Historical!$C$62:$D$81,2,0)</f>
        <v>5</v>
      </c>
    </row>
    <row r="41" spans="1:6">
      <c r="A41" s="10"/>
      <c r="B41" s="11" t="s">
        <v>16</v>
      </c>
      <c r="C41" s="11"/>
      <c r="D41" s="11" t="s">
        <v>37</v>
      </c>
      <c r="E41" s="4">
        <f>VLOOKUP(D41,Historical!$C$62:$D$81,2,0)</f>
        <v>18</v>
      </c>
      <c r="F41" s="4">
        <f>VLOOKUP(B41,Historical!$C$62:$D$81,2,0)</f>
        <v>10</v>
      </c>
    </row>
    <row r="42" spans="1:6">
      <c r="A42" s="8"/>
      <c r="B42" s="9" t="s">
        <v>38</v>
      </c>
      <c r="C42" s="9"/>
      <c r="D42" s="9" t="s">
        <v>12</v>
      </c>
      <c r="E42" s="4">
        <f>VLOOKUP(D42,Historical!$C$62:$D$81,2,0)</f>
        <v>4</v>
      </c>
      <c r="F42" s="4">
        <f>VLOOKUP(B42,Historical!$C$62:$D$81,2,0)</f>
        <v>19</v>
      </c>
    </row>
    <row r="43" spans="1:6">
      <c r="A43" s="10"/>
      <c r="B43" s="11" t="s">
        <v>24</v>
      </c>
      <c r="C43" s="11"/>
      <c r="D43" s="11" t="s">
        <v>13</v>
      </c>
      <c r="E43" s="4">
        <f>VLOOKUP(D43,Historical!$C$62:$D$81,2,0)</f>
        <v>3</v>
      </c>
      <c r="F43" s="4">
        <f>VLOOKUP(B43,Historical!$C$62:$D$81,2,0)</f>
        <v>9</v>
      </c>
    </row>
    <row r="44" spans="1:6">
      <c r="A44" s="6"/>
      <c r="B44" s="6"/>
      <c r="C44" s="6"/>
      <c r="D44" s="6"/>
    </row>
    <row r="45" spans="1:6">
      <c r="A45" s="7" t="s">
        <v>70</v>
      </c>
      <c r="B45" s="7"/>
      <c r="C45" s="7"/>
      <c r="D45" s="7"/>
    </row>
    <row r="46" spans="1:6">
      <c r="A46" s="8"/>
      <c r="B46" s="9" t="s">
        <v>14</v>
      </c>
      <c r="C46" s="9"/>
      <c r="D46" s="9" t="s">
        <v>24</v>
      </c>
      <c r="E46" s="4">
        <f>VLOOKUP(D46,Historical!$C$62:$D$81,2,0)</f>
        <v>9</v>
      </c>
      <c r="F46" s="4">
        <f>VLOOKUP(B46,Historical!$C$62:$D$81,2,0)</f>
        <v>11</v>
      </c>
    </row>
    <row r="47" spans="1:6">
      <c r="A47" s="10"/>
      <c r="B47" s="11" t="s">
        <v>37</v>
      </c>
      <c r="C47" s="21"/>
      <c r="D47" s="11" t="s">
        <v>25</v>
      </c>
      <c r="E47" s="4">
        <f>VLOOKUP(D47,Historical!$C$62:$D$81,2,0)</f>
        <v>17</v>
      </c>
      <c r="F47" s="4">
        <f>VLOOKUP(B47,Historical!$C$62:$D$81,2,0)</f>
        <v>18</v>
      </c>
    </row>
    <row r="48" spans="1:6">
      <c r="A48" s="8"/>
      <c r="B48" s="9" t="s">
        <v>27</v>
      </c>
      <c r="C48" s="22"/>
      <c r="D48" s="9" t="s">
        <v>38</v>
      </c>
      <c r="E48" s="4">
        <f>VLOOKUP(D48,Historical!$C$62:$D$81,2,0)</f>
        <v>19</v>
      </c>
      <c r="F48" s="4">
        <f>VLOOKUP(B48,Historical!$C$62:$D$81,2,0)</f>
        <v>16</v>
      </c>
    </row>
    <row r="49" spans="1:6">
      <c r="A49" s="10"/>
      <c r="B49" s="11" t="s">
        <v>18</v>
      </c>
      <c r="C49" s="21"/>
      <c r="D49" s="11" t="s">
        <v>34</v>
      </c>
      <c r="E49" s="4">
        <f>VLOOKUP(D49,Historical!$C$62:$D$81,2,0)</f>
        <v>5</v>
      </c>
      <c r="F49" s="4">
        <f>VLOOKUP(B49,Historical!$C$62:$D$81,2,0)</f>
        <v>13</v>
      </c>
    </row>
    <row r="50" spans="1:6">
      <c r="A50" s="8"/>
      <c r="B50" s="9" t="s">
        <v>26</v>
      </c>
      <c r="C50" s="9"/>
      <c r="D50" s="9" t="s">
        <v>33</v>
      </c>
      <c r="E50" s="4">
        <f>VLOOKUP(D50,Historical!$C$62:$D$81,2,0)</f>
        <v>15</v>
      </c>
      <c r="F50" s="4">
        <f>VLOOKUP(B50,Historical!$C$62:$D$81,2,0)</f>
        <v>8</v>
      </c>
    </row>
    <row r="51" spans="1:6">
      <c r="A51" s="10"/>
      <c r="B51" s="11" t="s">
        <v>21</v>
      </c>
      <c r="C51" s="11"/>
      <c r="D51" s="11" t="s">
        <v>30</v>
      </c>
      <c r="E51" s="4">
        <f>VLOOKUP(D51,Historical!$C$62:$D$81,2,0)</f>
        <v>7</v>
      </c>
      <c r="F51" s="4">
        <f>VLOOKUP(B51,Historical!$C$62:$D$81,2,0)</f>
        <v>14</v>
      </c>
    </row>
    <row r="52" spans="1:6">
      <c r="A52" s="8"/>
      <c r="B52" s="9" t="s">
        <v>13</v>
      </c>
      <c r="C52" s="9"/>
      <c r="D52" s="9" t="s">
        <v>23</v>
      </c>
      <c r="E52" s="4">
        <f>VLOOKUP(D52,Historical!$C$62:$D$81,2,0)</f>
        <v>12</v>
      </c>
      <c r="F52" s="4">
        <f>VLOOKUP(B52,Historical!$C$62:$D$81,2,0)</f>
        <v>3</v>
      </c>
    </row>
    <row r="53" spans="1:6">
      <c r="A53" s="10"/>
      <c r="B53" s="11" t="s">
        <v>12</v>
      </c>
      <c r="C53" s="11"/>
      <c r="D53" s="11" t="s">
        <v>16</v>
      </c>
      <c r="E53" s="4">
        <f>VLOOKUP(D53,Historical!$C$62:$D$81,2,0)</f>
        <v>10</v>
      </c>
      <c r="F53" s="4">
        <f>VLOOKUP(B53,Historical!$C$62:$D$81,2,0)</f>
        <v>4</v>
      </c>
    </row>
    <row r="54" spans="1:6">
      <c r="A54" s="8"/>
      <c r="B54" s="9" t="s">
        <v>17</v>
      </c>
      <c r="C54" s="22"/>
      <c r="D54" s="9" t="s">
        <v>11</v>
      </c>
      <c r="E54" s="4">
        <f>VLOOKUP(D54,Historical!$C$62:$D$81,2,0)</f>
        <v>1</v>
      </c>
      <c r="F54" s="4">
        <f>VLOOKUP(B54,Historical!$C$62:$D$81,2,0)</f>
        <v>20</v>
      </c>
    </row>
    <row r="55" spans="1:6">
      <c r="A55" s="10"/>
      <c r="B55" s="11" t="s">
        <v>20</v>
      </c>
      <c r="C55" s="21"/>
      <c r="D55" s="11" t="s">
        <v>19</v>
      </c>
      <c r="E55" s="4">
        <f>VLOOKUP(D55,Historical!$C$62:$D$81,2,0)</f>
        <v>2</v>
      </c>
      <c r="F55" s="4">
        <f>VLOOKUP(B55,Historical!$C$62:$D$81,2,0)</f>
        <v>6</v>
      </c>
    </row>
    <row r="56" spans="1:6">
      <c r="A56" s="6"/>
      <c r="B56" s="6"/>
      <c r="C56" s="6"/>
      <c r="D56" s="6"/>
    </row>
    <row r="57" spans="1:6">
      <c r="A57" s="7" t="s">
        <v>72</v>
      </c>
      <c r="B57" s="7"/>
      <c r="C57" s="7"/>
      <c r="D57" s="7"/>
    </row>
    <row r="58" spans="1:6">
      <c r="A58" s="8"/>
      <c r="B58" s="9" t="s">
        <v>34</v>
      </c>
      <c r="C58" s="22"/>
      <c r="D58" s="9" t="s">
        <v>14</v>
      </c>
      <c r="E58" s="4">
        <f>VLOOKUP(D58,Historical!$C$62:$D$81,2,0)</f>
        <v>11</v>
      </c>
      <c r="F58" s="4">
        <f>VLOOKUP(B58,Historical!$C$62:$D$81,2,0)</f>
        <v>5</v>
      </c>
    </row>
    <row r="59" spans="1:6">
      <c r="A59" s="10"/>
      <c r="B59" s="11" t="s">
        <v>19</v>
      </c>
      <c r="C59" s="21"/>
      <c r="D59" s="11" t="s">
        <v>37</v>
      </c>
      <c r="E59" s="4">
        <f>VLOOKUP(D59,Historical!$C$62:$D$81,2,0)</f>
        <v>18</v>
      </c>
      <c r="F59" s="4">
        <f>VLOOKUP(B59,Historical!$C$62:$D$81,2,0)</f>
        <v>2</v>
      </c>
    </row>
    <row r="60" spans="1:6">
      <c r="A60" s="8"/>
      <c r="B60" s="9" t="s">
        <v>33</v>
      </c>
      <c r="C60" s="9"/>
      <c r="D60" s="9" t="s">
        <v>21</v>
      </c>
      <c r="E60" s="4">
        <f>VLOOKUP(D60,Historical!$C$62:$D$81,2,0)</f>
        <v>14</v>
      </c>
      <c r="F60" s="4">
        <f>VLOOKUP(B60,Historical!$C$62:$D$81,2,0)</f>
        <v>15</v>
      </c>
    </row>
    <row r="61" spans="1:6">
      <c r="A61" s="10"/>
      <c r="B61" s="11" t="s">
        <v>38</v>
      </c>
      <c r="C61" s="21"/>
      <c r="D61" s="11" t="s">
        <v>17</v>
      </c>
      <c r="E61" s="4">
        <f>VLOOKUP(D61,Historical!$C$62:$D$81,2,0)</f>
        <v>20</v>
      </c>
      <c r="F61" s="4">
        <f>VLOOKUP(B61,Historical!$C$62:$D$81,2,0)</f>
        <v>19</v>
      </c>
    </row>
    <row r="62" spans="1:6">
      <c r="A62" s="8"/>
      <c r="B62" s="9" t="s">
        <v>30</v>
      </c>
      <c r="C62" s="9"/>
      <c r="D62" s="9" t="s">
        <v>13</v>
      </c>
      <c r="E62" s="4">
        <f>VLOOKUP(D62,Historical!$C$62:$D$81,2,0)</f>
        <v>3</v>
      </c>
      <c r="F62" s="4">
        <f>VLOOKUP(B62,Historical!$C$62:$D$81,2,0)</f>
        <v>7</v>
      </c>
    </row>
    <row r="63" spans="1:6">
      <c r="A63" s="10"/>
      <c r="B63" s="11" t="s">
        <v>11</v>
      </c>
      <c r="C63" s="21"/>
      <c r="D63" s="11" t="s">
        <v>20</v>
      </c>
      <c r="E63" s="4">
        <f>VLOOKUP(D63,Historical!$C$62:$D$81,2,0)</f>
        <v>6</v>
      </c>
      <c r="F63" s="4">
        <f>VLOOKUP(B63,Historical!$C$62:$D$81,2,0)</f>
        <v>1</v>
      </c>
    </row>
    <row r="64" spans="1:6">
      <c r="A64" s="8"/>
      <c r="B64" s="9" t="s">
        <v>16</v>
      </c>
      <c r="C64" s="22"/>
      <c r="D64" s="9" t="s">
        <v>26</v>
      </c>
      <c r="E64" s="4">
        <f>VLOOKUP(D64,Historical!$C$62:$D$81,2,0)</f>
        <v>8</v>
      </c>
      <c r="F64" s="4">
        <f>VLOOKUP(B64,Historical!$C$62:$D$81,2,0)</f>
        <v>10</v>
      </c>
    </row>
    <row r="65" spans="1:22">
      <c r="A65" s="10"/>
      <c r="B65" s="11" t="s">
        <v>25</v>
      </c>
      <c r="C65" s="11"/>
      <c r="D65" s="11" t="s">
        <v>12</v>
      </c>
      <c r="E65" s="4">
        <f>VLOOKUP(D65,Historical!$C$62:$D$81,2,0)</f>
        <v>4</v>
      </c>
      <c r="F65" s="4">
        <f>VLOOKUP(B65,Historical!$C$62:$D$81,2,0)</f>
        <v>17</v>
      </c>
    </row>
    <row r="66" spans="1:22">
      <c r="A66" s="8"/>
      <c r="B66" s="9" t="s">
        <v>24</v>
      </c>
      <c r="C66" s="9"/>
      <c r="D66" s="9" t="s">
        <v>18</v>
      </c>
      <c r="E66" s="4">
        <f>VLOOKUP(D66,Historical!$C$62:$D$81,2,0)</f>
        <v>13</v>
      </c>
      <c r="F66" s="4">
        <f>VLOOKUP(B66,Historical!$C$62:$D$81,2,0)</f>
        <v>9</v>
      </c>
    </row>
    <row r="67" spans="1:22">
      <c r="A67" s="10"/>
      <c r="B67" s="11" t="s">
        <v>23</v>
      </c>
      <c r="C67" s="21"/>
      <c r="D67" s="11" t="s">
        <v>27</v>
      </c>
      <c r="E67" s="4">
        <f>VLOOKUP(D67,Historical!$C$62:$D$81,2,0)</f>
        <v>16</v>
      </c>
      <c r="F67" s="4">
        <f>VLOOKUP(B67,Historical!$C$62:$D$81,2,0)</f>
        <v>12</v>
      </c>
    </row>
    <row r="68" spans="1:22">
      <c r="A68" s="6"/>
      <c r="B68" s="6"/>
      <c r="C68" s="6"/>
      <c r="D68" s="6"/>
    </row>
    <row r="69" spans="1:22">
      <c r="A69" s="7" t="s">
        <v>74</v>
      </c>
      <c r="B69" s="7"/>
      <c r="C69" s="7"/>
      <c r="D69" s="7"/>
    </row>
    <row r="70" spans="1:22">
      <c r="A70" s="8"/>
      <c r="B70" s="9" t="s">
        <v>20</v>
      </c>
      <c r="C70" s="22"/>
      <c r="D70" s="9" t="s">
        <v>33</v>
      </c>
      <c r="E70" s="4">
        <f>VLOOKUP(D70,Historical!$C$62:$D$81,2,0)</f>
        <v>15</v>
      </c>
      <c r="F70" s="4">
        <f>VLOOKUP(B70,Historical!$C$62:$D$81,2,0)</f>
        <v>6</v>
      </c>
    </row>
    <row r="71" spans="1:22">
      <c r="A71" s="10"/>
      <c r="B71" s="11" t="s">
        <v>23</v>
      </c>
      <c r="C71" s="21"/>
      <c r="D71" s="11" t="s">
        <v>30</v>
      </c>
      <c r="E71" s="4">
        <f>VLOOKUP(D71,Historical!$C$62:$D$81,2,0)</f>
        <v>7</v>
      </c>
      <c r="F71" s="4">
        <f>VLOOKUP(B71,Historical!$C$62:$D$81,2,0)</f>
        <v>12</v>
      </c>
    </row>
    <row r="72" spans="1:22" ht="16">
      <c r="A72" s="8"/>
      <c r="B72" s="9" t="s">
        <v>27</v>
      </c>
      <c r="C72" s="9"/>
      <c r="D72" s="9" t="s">
        <v>26</v>
      </c>
      <c r="E72" s="4">
        <f>VLOOKUP(D72,Historical!$C$62:$D$81,2,0)</f>
        <v>8</v>
      </c>
      <c r="F72" s="4">
        <f>VLOOKUP(B72,Historical!$C$62:$D$81,2,0)</f>
        <v>16</v>
      </c>
      <c r="O72"/>
      <c r="P72"/>
      <c r="Q72"/>
      <c r="R72"/>
      <c r="S72"/>
      <c r="T72"/>
      <c r="U72"/>
      <c r="V72"/>
    </row>
    <row r="73" spans="1:22" ht="16">
      <c r="A73" s="10"/>
      <c r="B73" s="11" t="s">
        <v>24</v>
      </c>
      <c r="C73" s="11"/>
      <c r="D73" s="11" t="s">
        <v>11</v>
      </c>
      <c r="E73" s="4">
        <f>VLOOKUP(D73,Historical!$C$62:$D$81,2,0)</f>
        <v>1</v>
      </c>
      <c r="F73" s="4">
        <f>VLOOKUP(B73,Historical!$C$62:$D$81,2,0)</f>
        <v>9</v>
      </c>
      <c r="O73" s="18"/>
      <c r="P73" s="15"/>
      <c r="Q73" s="15"/>
      <c r="R73" s="15"/>
      <c r="S73" s="16"/>
      <c r="T73" s="16"/>
      <c r="U73" s="16"/>
      <c r="V73" s="17"/>
    </row>
    <row r="74" spans="1:22" ht="16">
      <c r="A74" s="8"/>
      <c r="B74" s="9" t="s">
        <v>14</v>
      </c>
      <c r="C74" s="9"/>
      <c r="D74" s="9" t="s">
        <v>38</v>
      </c>
      <c r="E74" s="4">
        <f>VLOOKUP(D74,Historical!$C$62:$D$81,2,0)</f>
        <v>19</v>
      </c>
      <c r="F74" s="4">
        <f>VLOOKUP(B74,Historical!$C$62:$D$81,2,0)</f>
        <v>11</v>
      </c>
      <c r="O74" s="16"/>
      <c r="P74" s="15"/>
      <c r="Q74" s="15"/>
      <c r="R74" s="15"/>
      <c r="S74" s="16"/>
      <c r="T74" s="16"/>
      <c r="U74" s="16"/>
      <c r="V74" s="17"/>
    </row>
    <row r="75" spans="1:22" ht="16">
      <c r="A75" s="10"/>
      <c r="B75" s="11" t="s">
        <v>13</v>
      </c>
      <c r="C75" s="21"/>
      <c r="D75" s="11" t="s">
        <v>19</v>
      </c>
      <c r="E75" s="4">
        <f>VLOOKUP(D75,Historical!$C$62:$D$81,2,0)</f>
        <v>2</v>
      </c>
      <c r="F75" s="4">
        <f>VLOOKUP(B75,Historical!$C$62:$D$81,2,0)</f>
        <v>3</v>
      </c>
      <c r="O75" s="16"/>
      <c r="P75" s="15"/>
      <c r="Q75" s="15"/>
      <c r="R75" s="15"/>
      <c r="S75" s="16"/>
      <c r="T75" s="16"/>
      <c r="U75" s="16"/>
      <c r="V75" s="15"/>
    </row>
    <row r="76" spans="1:22" ht="16">
      <c r="A76" s="8"/>
      <c r="B76" s="9" t="s">
        <v>17</v>
      </c>
      <c r="C76" s="9"/>
      <c r="D76" s="9" t="s">
        <v>12</v>
      </c>
      <c r="E76" s="4">
        <f>VLOOKUP(D76,Historical!$C$62:$D$81,2,0)</f>
        <v>4</v>
      </c>
      <c r="F76" s="4">
        <f>VLOOKUP(B76,Historical!$C$62:$D$81,2,0)</f>
        <v>20</v>
      </c>
      <c r="O76" s="16"/>
      <c r="P76" s="15"/>
      <c r="Q76" s="15"/>
      <c r="R76" s="15"/>
      <c r="S76" s="16"/>
      <c r="T76" s="16"/>
      <c r="U76" s="16"/>
      <c r="V76" s="15"/>
    </row>
    <row r="77" spans="1:22" ht="16">
      <c r="A77" s="10"/>
      <c r="B77" s="11" t="s">
        <v>34</v>
      </c>
      <c r="C77" s="11"/>
      <c r="D77" s="11" t="s">
        <v>25</v>
      </c>
      <c r="E77" s="4">
        <f>VLOOKUP(D77,Historical!$C$62:$D$81,2,0)</f>
        <v>17</v>
      </c>
      <c r="F77" s="4">
        <f>VLOOKUP(B77,Historical!$C$62:$D$81,2,0)</f>
        <v>5</v>
      </c>
      <c r="O77" s="16"/>
      <c r="P77" s="15"/>
      <c r="Q77" s="15"/>
      <c r="R77" s="15"/>
      <c r="S77" s="16"/>
      <c r="T77" s="16"/>
      <c r="U77" s="16"/>
      <c r="V77" s="17"/>
    </row>
    <row r="78" spans="1:22" ht="16">
      <c r="A78" s="8"/>
      <c r="B78" s="9" t="s">
        <v>21</v>
      </c>
      <c r="C78" s="22"/>
      <c r="D78" s="9" t="s">
        <v>37</v>
      </c>
      <c r="E78" s="4">
        <f>VLOOKUP(D78,Historical!$C$62:$D$81,2,0)</f>
        <v>18</v>
      </c>
      <c r="F78" s="4">
        <f>VLOOKUP(B78,Historical!$C$62:$D$81,2,0)</f>
        <v>14</v>
      </c>
      <c r="O78" s="16"/>
      <c r="P78" s="15"/>
      <c r="Q78" s="15"/>
      <c r="R78" s="15"/>
      <c r="S78" s="16"/>
      <c r="T78" s="16"/>
      <c r="U78" s="16"/>
      <c r="V78" s="15"/>
    </row>
    <row r="79" spans="1:22" ht="16">
      <c r="A79" s="10"/>
      <c r="B79" s="11" t="s">
        <v>18</v>
      </c>
      <c r="C79" s="11"/>
      <c r="D79" s="11" t="s">
        <v>16</v>
      </c>
      <c r="E79" s="4">
        <f>VLOOKUP(D79,Historical!$C$62:$D$81,2,0)</f>
        <v>10</v>
      </c>
      <c r="F79" s="4">
        <f>VLOOKUP(B79,Historical!$C$62:$D$81,2,0)</f>
        <v>13</v>
      </c>
      <c r="O79" s="16"/>
      <c r="P79" s="15"/>
      <c r="Q79" s="20"/>
      <c r="R79" s="15"/>
      <c r="S79" s="16"/>
      <c r="T79" s="16"/>
      <c r="U79" s="16"/>
      <c r="V79" s="17"/>
    </row>
    <row r="80" spans="1:22" ht="16">
      <c r="A80" s="6"/>
      <c r="B80" s="23"/>
      <c r="C80" s="6"/>
      <c r="D80" s="6"/>
      <c r="O80" s="16"/>
      <c r="P80" s="15"/>
      <c r="Q80" s="15"/>
      <c r="R80" s="15"/>
      <c r="S80" s="16"/>
      <c r="T80" s="16"/>
      <c r="U80" s="16"/>
      <c r="V80" s="15"/>
    </row>
    <row r="81" spans="1:22" ht="16">
      <c r="A81" s="7" t="s">
        <v>76</v>
      </c>
      <c r="B81" s="7"/>
      <c r="C81" s="7"/>
      <c r="D81" s="7"/>
      <c r="O81" s="16"/>
      <c r="P81" s="15"/>
      <c r="Q81" s="20"/>
      <c r="R81" s="15"/>
      <c r="S81" s="16"/>
      <c r="T81" s="16"/>
      <c r="U81" s="16"/>
      <c r="V81" s="17"/>
    </row>
    <row r="82" spans="1:22" ht="16">
      <c r="A82" s="8"/>
      <c r="B82" s="9" t="s">
        <v>33</v>
      </c>
      <c r="C82" s="9"/>
      <c r="D82" s="9" t="s">
        <v>23</v>
      </c>
      <c r="E82" s="4">
        <f>VLOOKUP(D82,Historical!$C$62:$D$81,2,0)</f>
        <v>12</v>
      </c>
      <c r="F82" s="4">
        <f>VLOOKUP(B82,Historical!$C$62:$D$81,2,0)</f>
        <v>15</v>
      </c>
      <c r="O82" s="16"/>
      <c r="P82" s="15"/>
      <c r="Q82" s="20"/>
      <c r="R82" s="15"/>
      <c r="S82" s="16"/>
      <c r="T82"/>
      <c r="U82"/>
      <c r="V82"/>
    </row>
    <row r="83" spans="1:22">
      <c r="A83" s="10"/>
      <c r="B83" s="11" t="s">
        <v>25</v>
      </c>
      <c r="C83" s="11"/>
      <c r="D83" s="11" t="s">
        <v>17</v>
      </c>
      <c r="E83" s="4">
        <f>VLOOKUP(D83,Historical!$C$62:$D$81,2,0)</f>
        <v>20</v>
      </c>
      <c r="F83" s="4">
        <f>VLOOKUP(B83,Historical!$C$62:$D$81,2,0)</f>
        <v>17</v>
      </c>
    </row>
    <row r="84" spans="1:22">
      <c r="A84" s="8"/>
      <c r="B84" s="9" t="s">
        <v>37</v>
      </c>
      <c r="C84" s="9"/>
      <c r="D84" s="9" t="s">
        <v>20</v>
      </c>
      <c r="E84" s="4">
        <f>VLOOKUP(D84,Historical!$C$62:$D$81,2,0)</f>
        <v>6</v>
      </c>
      <c r="F84" s="4">
        <f>VLOOKUP(B84,Historical!$C$62:$D$81,2,0)</f>
        <v>18</v>
      </c>
    </row>
    <row r="85" spans="1:22">
      <c r="A85" s="10"/>
      <c r="B85" s="11" t="s">
        <v>38</v>
      </c>
      <c r="C85" s="11"/>
      <c r="D85" s="11" t="s">
        <v>13</v>
      </c>
      <c r="E85" s="4">
        <f>VLOOKUP(D85,Historical!$C$62:$D$81,2,0)</f>
        <v>3</v>
      </c>
      <c r="F85" s="4">
        <f>VLOOKUP(B85,Historical!$C$62:$D$81,2,0)</f>
        <v>19</v>
      </c>
    </row>
    <row r="86" spans="1:22">
      <c r="A86" s="8"/>
      <c r="B86" s="9" t="s">
        <v>19</v>
      </c>
      <c r="C86" s="9"/>
      <c r="D86" s="9" t="s">
        <v>21</v>
      </c>
      <c r="E86" s="4">
        <f>VLOOKUP(D86,Historical!$C$62:$D$81,2,0)</f>
        <v>14</v>
      </c>
      <c r="F86" s="4">
        <f>VLOOKUP(B86,Historical!$C$62:$D$81,2,0)</f>
        <v>2</v>
      </c>
    </row>
    <row r="87" spans="1:22">
      <c r="A87" s="10"/>
      <c r="B87" s="11" t="s">
        <v>30</v>
      </c>
      <c r="C87" s="11"/>
      <c r="D87" s="11" t="s">
        <v>14</v>
      </c>
      <c r="E87" s="4">
        <f>VLOOKUP(D87,Historical!$C$62:$D$81,2,0)</f>
        <v>11</v>
      </c>
      <c r="F87" s="4">
        <f>VLOOKUP(B87,Historical!$C$62:$D$81,2,0)</f>
        <v>7</v>
      </c>
    </row>
    <row r="88" spans="1:22">
      <c r="A88" s="8"/>
      <c r="B88" s="9" t="s">
        <v>12</v>
      </c>
      <c r="C88" s="22"/>
      <c r="D88" s="9" t="s">
        <v>18</v>
      </c>
      <c r="E88" s="4">
        <f>VLOOKUP(D88,Historical!$C$62:$D$81,2,0)</f>
        <v>13</v>
      </c>
      <c r="F88" s="4">
        <f>VLOOKUP(B88,Historical!$C$62:$D$81,2,0)</f>
        <v>4</v>
      </c>
    </row>
    <row r="89" spans="1:22">
      <c r="A89" s="10"/>
      <c r="B89" s="11" t="s">
        <v>26</v>
      </c>
      <c r="C89" s="11"/>
      <c r="D89" s="11" t="s">
        <v>24</v>
      </c>
      <c r="E89" s="4">
        <f>VLOOKUP(D89,Historical!$C$62:$D$81,2,0)</f>
        <v>9</v>
      </c>
      <c r="F89" s="4">
        <f>VLOOKUP(B89,Historical!$C$62:$D$81,2,0)</f>
        <v>8</v>
      </c>
    </row>
    <row r="90" spans="1:22">
      <c r="A90" s="8"/>
      <c r="B90" s="9" t="s">
        <v>16</v>
      </c>
      <c r="C90" s="22"/>
      <c r="D90" s="9" t="s">
        <v>34</v>
      </c>
      <c r="E90" s="4">
        <f>VLOOKUP(D90,Historical!$C$62:$D$81,2,0)</f>
        <v>5</v>
      </c>
      <c r="F90" s="4">
        <f>VLOOKUP(B90,Historical!$C$62:$D$81,2,0)</f>
        <v>10</v>
      </c>
    </row>
    <row r="91" spans="1:22">
      <c r="A91" s="10"/>
      <c r="B91" s="11" t="s">
        <v>11</v>
      </c>
      <c r="C91" s="21"/>
      <c r="D91" s="11" t="s">
        <v>27</v>
      </c>
      <c r="E91" s="4">
        <f>VLOOKUP(D91,Historical!$C$62:$D$81,2,0)</f>
        <v>16</v>
      </c>
      <c r="F91" s="4">
        <f>VLOOKUP(B91,Historical!$C$62:$D$81,2,0)</f>
        <v>1</v>
      </c>
    </row>
    <row r="92" spans="1:22">
      <c r="A92" s="12"/>
      <c r="B92" s="12"/>
      <c r="C92" s="12"/>
      <c r="D92" s="12"/>
    </row>
    <row r="93" spans="1:22">
      <c r="A93" s="13"/>
      <c r="B93" s="13"/>
      <c r="C93" s="13"/>
      <c r="D93" s="13"/>
    </row>
    <row r="94" spans="1:22">
      <c r="A94" s="13"/>
      <c r="B94" s="13"/>
      <c r="C94" s="13"/>
      <c r="D94" s="13"/>
    </row>
    <row r="128" spans="5:5">
      <c r="E128" s="14"/>
    </row>
  </sheetData>
  <mergeCells count="2">
    <mergeCell ref="A6:D6"/>
    <mergeCell ref="A7:D7"/>
  </mergeCells>
  <hyperlinks>
    <hyperlink ref="AA18" r:id="rId1" display="http://www.ogol.com.br/equipa.php?id=2256" xr:uid="{9DC4E218-D635-E644-B054-094293A06A4D}"/>
    <hyperlink ref="AB18" r:id="rId2" display="http://www.ogol.com.br/match.php?id=4375937" xr:uid="{B8EE227E-C924-6E40-964B-D53EFE77B075}"/>
    <hyperlink ref="AC18" r:id="rId3" display="http://www.ogol.com.br/equipa.php?id=2238" xr:uid="{2A934B26-C7F8-CE4B-952B-E70D9E71540D}"/>
    <hyperlink ref="AG18" r:id="rId4" display="http://www.ogol.com.br/match_videos.php?id=4375937" xr:uid="{3B108798-5273-B547-86A9-3469BEB8119E}"/>
    <hyperlink ref="AA19" r:id="rId5" display="http://www.ogol.com.br/equipa.php?id=2241" xr:uid="{83AC6E1F-3C95-9243-A0F6-B81F3E12B998}"/>
    <hyperlink ref="AB19" r:id="rId6" display="http://www.ogol.com.br/match.php?id=4375939" xr:uid="{850B2A2C-3697-C540-BF93-AA93CEA83ABD}"/>
    <hyperlink ref="AC19" r:id="rId7" display="http://www.ogol.com.br/equipa.php?id=2245" xr:uid="{7B282CE4-00B4-C347-A19C-B6369E9391E2}"/>
    <hyperlink ref="AG19" r:id="rId8" display="http://www.ogol.com.br/match_videos.php?id=4375939" xr:uid="{E2F01683-0D6D-D149-8653-E72EDC3B53F5}"/>
    <hyperlink ref="AA20" r:id="rId9" display="http://www.ogol.com.br/equipa.php?id=2615" xr:uid="{A1DFBE36-8167-9F43-8742-9A04EF42C3A0}"/>
    <hyperlink ref="AB20" r:id="rId10" display="http://www.ogol.com.br/match.php?id=4375943" xr:uid="{91222ABF-31D3-3A4A-B5C2-43F85B98A277}"/>
    <hyperlink ref="AC20" r:id="rId11" display="http://www.ogol.com.br/equipa.php?id=2251" xr:uid="{4B70343D-4EDD-6645-B7FE-98872C461782}"/>
    <hyperlink ref="AA21" r:id="rId12" display="http://www.ogol.com.br/equipa.php?id=2257" xr:uid="{E888A96D-7FBE-4749-89A8-CF7B1ADC57D3}"/>
    <hyperlink ref="AB21" r:id="rId13" display="http://www.ogol.com.br/match.php?id=4375945" xr:uid="{5F2D27E9-3D49-3D4D-852C-F06DEDC652C1}"/>
    <hyperlink ref="AC21" r:id="rId14" display="http://www.ogol.com.br/equipa.php?id=2234" xr:uid="{6B37FCC4-2FBE-5742-BD5A-B758C845B142}"/>
    <hyperlink ref="AG21" r:id="rId15" display="http://www.ogol.com.br/match_videos.php?id=4375945" xr:uid="{0FD2116C-81F8-0F4E-A380-392521F59F25}"/>
    <hyperlink ref="AA22" r:id="rId16" display="http://www.ogol.com.br/equipa.php?id=2236" xr:uid="{94905B28-D344-CC48-AAC5-5605D57CB877}"/>
    <hyperlink ref="AB22" r:id="rId17" display="http://www.ogol.com.br/match.php?id=4375942" xr:uid="{CAC23151-0B96-5944-A70C-A5718121294B}"/>
    <hyperlink ref="AC22" r:id="rId18" display="http://www.ogol.com.br/equipa.php?id=3317" xr:uid="{A82B8001-7CE1-EA40-B85F-D29F2F614DF7}"/>
    <hyperlink ref="AG22" r:id="rId19" display="http://www.ogol.com.br/match_videos.php?id=4375942" xr:uid="{CEB013E8-4BF0-B843-9D0A-1CAB771F0CF4}"/>
    <hyperlink ref="AA23" r:id="rId20" display="http://www.ogol.com.br/equipa.php?id=2243" xr:uid="{C47A25F4-44C7-FC4E-9D2D-DEF653427D9A}"/>
    <hyperlink ref="AB23" r:id="rId21" display="http://www.ogol.com.br/match.php?id=4375941" xr:uid="{78389FF1-E2CF-F94C-A970-F560E6905788}"/>
    <hyperlink ref="AC23" r:id="rId22" display="http://www.ogol.com.br/equipa.php?id=2229" xr:uid="{9017B098-F00C-4441-A25A-C251FDE73746}"/>
    <hyperlink ref="AG23" r:id="rId23" display="http://www.ogol.com.br/match_videos.php?id=4375941" xr:uid="{06CE5577-AA67-A346-8801-2EC8D91771F1}"/>
    <hyperlink ref="AA24" r:id="rId24" display="http://www.ogol.com.br/equipa.php?id=2258" xr:uid="{DAB42553-4367-1842-8616-763DD6A55660}"/>
    <hyperlink ref="AB24" r:id="rId25" display="http://www.ogol.com.br/match.php?id=4375940" xr:uid="{4ABFE519-2077-8B4A-B9FC-42A91FAFA3BE}"/>
    <hyperlink ref="AC24" r:id="rId26" display="http://www.ogol.com.br/equipa.php?id=2254" xr:uid="{A88A96A9-A21B-BA4A-99EC-BEA029C15A52}"/>
    <hyperlink ref="AA25" r:id="rId27" display="http://www.ogol.com.br/equipa.php?id=2248" xr:uid="{852B0F98-A271-9D46-AEEC-253598B399D5}"/>
    <hyperlink ref="AB25" r:id="rId28" display="http://www.ogol.com.br/match.php?id=4375938" xr:uid="{113E1A32-4AE8-BA49-BCF6-490857CF6300}"/>
    <hyperlink ref="AC25" r:id="rId29" display="http://www.ogol.com.br/equipa.php?id=2235" xr:uid="{08C4A398-51D2-5C49-9B15-24842CE23A57}"/>
    <hyperlink ref="AA26" r:id="rId30" display="http://www.ogol.com.br/equipa.php?id=3195" xr:uid="{CEBCD6C1-37F4-DC4D-973B-C26C49F0916B}"/>
    <hyperlink ref="AB26" r:id="rId31" display="http://www.ogol.com.br/match.php?id=4375946" xr:uid="{78C0CE58-D56E-BB42-A659-6457EEC14D55}"/>
    <hyperlink ref="AC26" r:id="rId32" display="http://www.ogol.com.br/equipa.php?id=2244" xr:uid="{6F1784EA-8913-E74A-96EB-E46A93D6870E}"/>
    <hyperlink ref="AA27" r:id="rId33" display="http://www.ogol.com.br/equipa.php?id=2230" xr:uid="{7F473BA8-60D6-F440-B25E-7EAF801BE557}"/>
    <hyperlink ref="AB27" r:id="rId34" display="http://www.ogol.com.br/match.php?id=4375944" xr:uid="{8459B59A-AE78-C045-9B89-94DC4BE0F885}"/>
    <hyperlink ref="AC27" r:id="rId35" display="http://www.ogol.com.br/equipa.php?id=2240" xr:uid="{6D0C606E-77C9-9C4F-A98E-9544964191EF}"/>
  </hyperlinks>
  <pageMargins left="0.511811024" right="0.511811024" top="0.78740157499999996" bottom="0.78740157499999996" header="0.31496062000000002" footer="0.31496062000000002"/>
  <pageSetup paperSize="9" orientation="portrait" r:id="rId3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44C2F-9A10-1043-AF81-20AE30F896C3}">
  <sheetPr codeName="Sheet6"/>
  <dimension ref="A6:AG128"/>
  <sheetViews>
    <sheetView topLeftCell="A9" zoomScale="173" zoomScaleNormal="173" workbookViewId="0">
      <selection activeCell="H10" sqref="H10:Q29"/>
    </sheetView>
  </sheetViews>
  <sheetFormatPr baseColWidth="10" defaultColWidth="7.5" defaultRowHeight="12"/>
  <cols>
    <col min="1" max="1" width="8.33203125" style="4" bestFit="1" customWidth="1"/>
    <col min="2" max="2" width="10.33203125" style="4" bestFit="1" customWidth="1"/>
    <col min="3" max="3" width="2.6640625" style="4" customWidth="1"/>
    <col min="4" max="4" width="11.33203125" style="4" customWidth="1"/>
    <col min="5" max="6" width="5.33203125" style="4" bestFit="1" customWidth="1"/>
    <col min="7" max="8" width="7.5" style="4"/>
    <col min="9" max="9" width="10.33203125" style="4" bestFit="1" customWidth="1"/>
    <col min="10" max="11" width="7.5" style="4"/>
    <col min="12" max="12" width="9" style="4" bestFit="1" customWidth="1"/>
    <col min="13" max="13" width="8.5" style="4" bestFit="1" customWidth="1"/>
    <col min="14" max="16" width="7.5" style="4"/>
    <col min="17" max="17" width="9.83203125" style="4" bestFit="1" customWidth="1"/>
    <col min="18" max="16384" width="7.5" style="4"/>
  </cols>
  <sheetData>
    <row r="6" spans="1:33">
      <c r="A6" s="3" t="s">
        <v>88</v>
      </c>
      <c r="B6" s="3"/>
      <c r="C6" s="3"/>
      <c r="D6" s="3"/>
      <c r="E6" s="4">
        <v>2014</v>
      </c>
    </row>
    <row r="7" spans="1:33">
      <c r="A7" s="5" t="s">
        <v>51</v>
      </c>
      <c r="B7" s="5"/>
      <c r="C7" s="5"/>
      <c r="D7" s="5"/>
    </row>
    <row r="8" spans="1:33" ht="16">
      <c r="A8" s="6"/>
      <c r="B8" s="6"/>
      <c r="C8" s="6"/>
      <c r="D8" s="6"/>
      <c r="T8" s="18"/>
      <c r="U8" s="15"/>
      <c r="V8" s="15"/>
      <c r="W8" s="15"/>
      <c r="X8" s="16"/>
      <c r="Y8" s="16"/>
      <c r="Z8" s="16"/>
      <c r="AA8" s="17"/>
      <c r="AB8"/>
    </row>
    <row r="9" spans="1:33" ht="16">
      <c r="A9" s="7" t="s">
        <v>52</v>
      </c>
      <c r="B9" s="7"/>
      <c r="C9" s="7"/>
      <c r="D9" s="7"/>
      <c r="E9" s="4" t="s">
        <v>53</v>
      </c>
      <c r="F9" s="4" t="s">
        <v>54</v>
      </c>
      <c r="H9" s="4" t="s">
        <v>97</v>
      </c>
      <c r="J9" s="4" t="s">
        <v>55</v>
      </c>
      <c r="K9" s="4" t="s">
        <v>56</v>
      </c>
      <c r="L9" s="4" t="s">
        <v>57</v>
      </c>
      <c r="M9" s="4" t="s">
        <v>58</v>
      </c>
      <c r="N9" s="4" t="s">
        <v>59</v>
      </c>
      <c r="O9" s="4" t="s">
        <v>60</v>
      </c>
      <c r="P9" s="4" t="s">
        <v>61</v>
      </c>
      <c r="Q9" s="4" t="s">
        <v>62</v>
      </c>
      <c r="T9" s="16"/>
      <c r="U9" s="15"/>
      <c r="V9" s="15"/>
      <c r="W9" s="15"/>
      <c r="X9" s="16"/>
      <c r="Y9" s="16"/>
      <c r="Z9" s="16"/>
      <c r="AA9" s="17"/>
      <c r="AB9" s="17"/>
    </row>
    <row r="10" spans="1:33" ht="16">
      <c r="A10" s="8"/>
      <c r="B10" s="9" t="s">
        <v>37</v>
      </c>
      <c r="C10" s="9"/>
      <c r="D10" s="9" t="s">
        <v>23</v>
      </c>
      <c r="E10" s="4">
        <f>VLOOKUP(D10,Historical!$C$82:$D$101,2,0)</f>
        <v>6</v>
      </c>
      <c r="F10" s="4">
        <f>VLOOKUP(B10,Historical!$C$82:$D$101,2,0)</f>
        <v>9</v>
      </c>
      <c r="H10" s="4" t="str">
        <f>I10&amp;$E$6</f>
        <v>Goias2014</v>
      </c>
      <c r="I10" s="9" t="s">
        <v>37</v>
      </c>
      <c r="J10" s="4">
        <f>COUNTIFS($B$10:$B$91,I10,$E$10:$E$91,"&lt;=6")</f>
        <v>2</v>
      </c>
      <c r="K10" s="4">
        <f>COUNTIFS($D$10:$D$91,I10,$F$10:$F$91,"&lt;=6")</f>
        <v>2</v>
      </c>
      <c r="L10" s="4">
        <f>COUNTIFS($B$10:$B$91,I10,$E$10:$E$91,"&lt;=14",$E$10:$E$91,"&gt;=7")</f>
        <v>0</v>
      </c>
      <c r="M10" s="4">
        <f>COUNTIFS($D$10:$D$91,I10,$F$10:$F$91,"&lt;=14",$F$10:$F$91,"&gt;=7")</f>
        <v>1</v>
      </c>
      <c r="N10" s="4">
        <f>COUNTIFS($B$10:$B$91,I10,$E$10:$E$91,"&gt;=15")</f>
        <v>2</v>
      </c>
      <c r="O10" s="4">
        <f>COUNTIFS($D$10:$D$91,I10,$F$10:$F$91,"&gt;=15")</f>
        <v>0</v>
      </c>
      <c r="P10" s="4">
        <f>SUM(J10:O10)</f>
        <v>7</v>
      </c>
      <c r="Q10" s="4" t="str">
        <f>IF(P10&lt;&gt;7,"ERRO","OK")</f>
        <v>OK</v>
      </c>
      <c r="T10" s="16"/>
      <c r="U10" s="15"/>
      <c r="V10" s="15"/>
      <c r="W10" s="15"/>
      <c r="X10" s="16"/>
      <c r="Y10" s="16"/>
      <c r="Z10" s="16"/>
      <c r="AA10" s="17"/>
      <c r="AB10" s="17"/>
    </row>
    <row r="11" spans="1:33" ht="16">
      <c r="A11" s="10"/>
      <c r="B11" s="11" t="s">
        <v>13</v>
      </c>
      <c r="C11" s="11"/>
      <c r="D11" s="11" t="s">
        <v>28</v>
      </c>
      <c r="E11" s="4">
        <f>VLOOKUP(D11,Historical!$C$82:$D$101,2,0)</f>
        <v>16</v>
      </c>
      <c r="F11" s="4">
        <f>VLOOKUP(B11,Historical!$C$82:$D$101,2,0)</f>
        <v>7</v>
      </c>
      <c r="H11" s="4" t="str">
        <f t="shared" ref="H11:H29" si="0">I11&amp;$E$6</f>
        <v>Gremio2014</v>
      </c>
      <c r="I11" s="9" t="s">
        <v>13</v>
      </c>
      <c r="J11" s="4">
        <f t="shared" ref="J11:J29" si="1">COUNTIFS($B$10:$B$91,I11,$E$10:$E$91,"&lt;=6")</f>
        <v>2</v>
      </c>
      <c r="K11" s="4">
        <f t="shared" ref="K11:K29" si="2">COUNTIFS($D$10:$D$91,I11,$F$10:$F$91,"&lt;=6")</f>
        <v>1</v>
      </c>
      <c r="L11" s="4">
        <f t="shared" ref="L11:L29" si="3">COUNTIFS($B$10:$B$91,I11,$E$10:$E$91,"&lt;=14",$E$10:$E$91,"&gt;=7")</f>
        <v>1</v>
      </c>
      <c r="M11" s="4">
        <f t="shared" ref="M11:M29" si="4">COUNTIFS($D$10:$D$91,I11,$F$10:$F$91,"&lt;=14",$F$10:$F$91,"&gt;=7")</f>
        <v>0</v>
      </c>
      <c r="N11" s="4">
        <f t="shared" ref="N11:N29" si="5">COUNTIFS($B$10:$B$91,I11,$E$10:$E$91,"&gt;=15")</f>
        <v>1</v>
      </c>
      <c r="O11" s="4">
        <f t="shared" ref="O11:O29" si="6">COUNTIFS($D$10:$D$91,I11,$F$10:$F$91,"&gt;=15")</f>
        <v>2</v>
      </c>
      <c r="P11" s="4">
        <f t="shared" ref="P11:P29" si="7">SUM(J11:O11)</f>
        <v>7</v>
      </c>
      <c r="Q11" s="4" t="str">
        <f t="shared" ref="Q11:Q29" si="8">IF(P11&lt;&gt;7,"ERRO","OK")</f>
        <v>OK</v>
      </c>
      <c r="T11" s="18"/>
      <c r="U11" s="15"/>
      <c r="V11" s="15"/>
      <c r="W11" s="15"/>
      <c r="X11" s="16"/>
      <c r="Y11" s="16"/>
      <c r="Z11" s="16"/>
      <c r="AA11" s="17"/>
      <c r="AB11" s="15"/>
    </row>
    <row r="12" spans="1:33" ht="16">
      <c r="A12" s="8"/>
      <c r="B12" s="9" t="s">
        <v>11</v>
      </c>
      <c r="C12" s="9"/>
      <c r="D12" s="9" t="s">
        <v>25</v>
      </c>
      <c r="E12" s="4">
        <f>VLOOKUP(D12,Historical!$C$82:$D$101,2,0)</f>
        <v>18</v>
      </c>
      <c r="F12" s="4">
        <f>VLOOKUP(B12,Historical!$C$82:$D$101,2,0)</f>
        <v>5</v>
      </c>
      <c r="H12" s="4" t="str">
        <f t="shared" si="0"/>
        <v>Corinthians2014</v>
      </c>
      <c r="I12" s="9" t="s">
        <v>11</v>
      </c>
      <c r="J12" s="4">
        <f t="shared" si="1"/>
        <v>0</v>
      </c>
      <c r="K12" s="4">
        <f t="shared" si="2"/>
        <v>1</v>
      </c>
      <c r="L12" s="4">
        <f t="shared" si="3"/>
        <v>2</v>
      </c>
      <c r="M12" s="4">
        <f t="shared" si="4"/>
        <v>1</v>
      </c>
      <c r="N12" s="4">
        <f t="shared" si="5"/>
        <v>2</v>
      </c>
      <c r="O12" s="4">
        <f t="shared" si="6"/>
        <v>1</v>
      </c>
      <c r="P12" s="4">
        <f t="shared" si="7"/>
        <v>7</v>
      </c>
      <c r="Q12" s="4" t="str">
        <f t="shared" si="8"/>
        <v>OK</v>
      </c>
      <c r="T12" s="16"/>
      <c r="U12" s="15"/>
      <c r="V12" s="20"/>
      <c r="W12" s="15"/>
      <c r="X12" s="16"/>
      <c r="Y12" s="16"/>
      <c r="Z12" s="16"/>
      <c r="AA12" s="15"/>
      <c r="AB12" s="17"/>
    </row>
    <row r="13" spans="1:33" ht="16">
      <c r="A13" s="10"/>
      <c r="B13" s="11" t="s">
        <v>39</v>
      </c>
      <c r="C13" s="11"/>
      <c r="D13" s="11" t="s">
        <v>20</v>
      </c>
      <c r="E13" s="4">
        <f>VLOOKUP(D13,Historical!$C$82:$D$101,2,0)</f>
        <v>2</v>
      </c>
      <c r="F13" s="4">
        <f>VLOOKUP(B13,Historical!$C$82:$D$101,2,0)</f>
        <v>20</v>
      </c>
      <c r="H13" s="4" t="str">
        <f t="shared" si="0"/>
        <v>Criciuma2014</v>
      </c>
      <c r="I13" s="9" t="s">
        <v>39</v>
      </c>
      <c r="J13" s="4">
        <f t="shared" si="1"/>
        <v>1</v>
      </c>
      <c r="K13" s="4">
        <f t="shared" si="2"/>
        <v>2</v>
      </c>
      <c r="L13" s="4">
        <f t="shared" si="3"/>
        <v>2</v>
      </c>
      <c r="M13" s="4">
        <f t="shared" si="4"/>
        <v>1</v>
      </c>
      <c r="N13" s="4">
        <f t="shared" si="5"/>
        <v>1</v>
      </c>
      <c r="O13" s="4">
        <f t="shared" si="6"/>
        <v>0</v>
      </c>
      <c r="P13" s="4">
        <f t="shared" si="7"/>
        <v>7</v>
      </c>
      <c r="Q13" s="4" t="str">
        <f t="shared" si="8"/>
        <v>OK</v>
      </c>
      <c r="T13" s="16"/>
      <c r="U13" s="15"/>
      <c r="V13" s="20"/>
      <c r="W13" s="15"/>
      <c r="X13" s="16"/>
      <c r="Y13" s="16"/>
      <c r="Z13" s="16"/>
      <c r="AA13" s="17"/>
      <c r="AB13" s="15"/>
    </row>
    <row r="14" spans="1:33" ht="16">
      <c r="A14" s="8"/>
      <c r="B14" s="9" t="s">
        <v>14</v>
      </c>
      <c r="C14" s="9"/>
      <c r="D14" s="9" t="s">
        <v>15</v>
      </c>
      <c r="E14" s="4">
        <f>VLOOKUP(D14,Historical!$C$82:$D$101,2,0)</f>
        <v>17</v>
      </c>
      <c r="F14" s="4">
        <f>VLOOKUP(B14,Historical!$C$82:$D$101,2,0)</f>
        <v>1</v>
      </c>
      <c r="H14" s="4" t="str">
        <f t="shared" si="0"/>
        <v>Cruzeiro2014</v>
      </c>
      <c r="I14" s="9" t="s">
        <v>14</v>
      </c>
      <c r="J14" s="4">
        <f t="shared" si="1"/>
        <v>1</v>
      </c>
      <c r="K14" s="4">
        <f t="shared" si="2"/>
        <v>0</v>
      </c>
      <c r="L14" s="4">
        <f t="shared" si="3"/>
        <v>1</v>
      </c>
      <c r="M14" s="4">
        <f t="shared" si="4"/>
        <v>2</v>
      </c>
      <c r="N14" s="4">
        <f t="shared" si="5"/>
        <v>2</v>
      </c>
      <c r="O14" s="4">
        <f t="shared" si="6"/>
        <v>1</v>
      </c>
      <c r="P14" s="4">
        <f t="shared" si="7"/>
        <v>7</v>
      </c>
      <c r="Q14" s="4" t="str">
        <f t="shared" si="8"/>
        <v>OK</v>
      </c>
      <c r="T14" s="16"/>
      <c r="U14" s="15"/>
      <c r="V14" s="20"/>
      <c r="W14" s="15"/>
      <c r="X14" s="16"/>
      <c r="Y14" s="16"/>
      <c r="Z14" s="16"/>
      <c r="AA14" s="17"/>
      <c r="AB14" s="15"/>
    </row>
    <row r="15" spans="1:33" ht="16">
      <c r="A15" s="10"/>
      <c r="B15" s="11" t="s">
        <v>12</v>
      </c>
      <c r="C15" s="11"/>
      <c r="D15" s="11" t="s">
        <v>30</v>
      </c>
      <c r="E15" s="4">
        <f>VLOOKUP(D15,Historical!$C$82:$D$101,2,0)</f>
        <v>4</v>
      </c>
      <c r="F15" s="4">
        <f>VLOOKUP(B15,Historical!$C$82:$D$101,2,0)</f>
        <v>8</v>
      </c>
      <c r="H15" s="4" t="str">
        <f t="shared" si="0"/>
        <v>Santos2014</v>
      </c>
      <c r="I15" s="9" t="s">
        <v>12</v>
      </c>
      <c r="J15" s="4">
        <f t="shared" si="1"/>
        <v>3</v>
      </c>
      <c r="K15" s="4">
        <f t="shared" si="2"/>
        <v>1</v>
      </c>
      <c r="L15" s="4">
        <f t="shared" si="3"/>
        <v>0</v>
      </c>
      <c r="M15" s="4">
        <f t="shared" si="4"/>
        <v>1</v>
      </c>
      <c r="N15" s="4">
        <f t="shared" si="5"/>
        <v>1</v>
      </c>
      <c r="O15" s="4">
        <f t="shared" si="6"/>
        <v>1</v>
      </c>
      <c r="P15" s="4">
        <f t="shared" si="7"/>
        <v>7</v>
      </c>
      <c r="Q15" s="4" t="str">
        <f t="shared" si="8"/>
        <v>OK</v>
      </c>
      <c r="T15" s="16"/>
      <c r="U15" s="15"/>
      <c r="V15" s="20"/>
      <c r="W15" s="15"/>
      <c r="X15" s="16"/>
      <c r="Y15" s="16"/>
      <c r="Z15" s="16"/>
      <c r="AA15" s="15"/>
      <c r="AB15" s="17"/>
    </row>
    <row r="16" spans="1:33" ht="16">
      <c r="A16" s="8"/>
      <c r="B16" s="9" t="s">
        <v>24</v>
      </c>
      <c r="C16" s="9"/>
      <c r="D16" s="9" t="s">
        <v>33</v>
      </c>
      <c r="E16" s="4">
        <f>VLOOKUP(D16,Historical!$C$82:$D$101,2,0)</f>
        <v>13</v>
      </c>
      <c r="F16" s="4">
        <f>VLOOKUP(B16,Historical!$C$82:$D$101,2,0)</f>
        <v>12</v>
      </c>
      <c r="H16" s="4" t="str">
        <f t="shared" si="0"/>
        <v>Sport2014</v>
      </c>
      <c r="I16" s="9" t="s">
        <v>24</v>
      </c>
      <c r="J16" s="4">
        <f t="shared" si="1"/>
        <v>2</v>
      </c>
      <c r="K16" s="4">
        <f t="shared" si="2"/>
        <v>0</v>
      </c>
      <c r="L16" s="4">
        <f t="shared" si="3"/>
        <v>2</v>
      </c>
      <c r="M16" s="4">
        <f t="shared" si="4"/>
        <v>2</v>
      </c>
      <c r="N16" s="4">
        <f t="shared" si="5"/>
        <v>0</v>
      </c>
      <c r="O16" s="4">
        <f t="shared" si="6"/>
        <v>1</v>
      </c>
      <c r="P16" s="4">
        <f t="shared" si="7"/>
        <v>7</v>
      </c>
      <c r="Q16" s="4" t="str">
        <f t="shared" si="8"/>
        <v>OK</v>
      </c>
      <c r="T16" s="16"/>
      <c r="U16" s="15"/>
      <c r="V16" s="15"/>
      <c r="W16" s="15"/>
      <c r="X16" s="16"/>
      <c r="Y16" s="16"/>
      <c r="Z16" s="16"/>
      <c r="AA16" s="17"/>
      <c r="AB16" s="15"/>
      <c r="AC16"/>
      <c r="AD16"/>
      <c r="AE16"/>
      <c r="AF16"/>
      <c r="AG16"/>
    </row>
    <row r="17" spans="1:33" ht="16">
      <c r="A17" s="10"/>
      <c r="B17" s="11" t="s">
        <v>16</v>
      </c>
      <c r="C17" s="11"/>
      <c r="D17" s="11" t="s">
        <v>21</v>
      </c>
      <c r="E17" s="4">
        <f>VLOOKUP(D17,Historical!$C$82:$D$101,2,0)</f>
        <v>15</v>
      </c>
      <c r="F17" s="4">
        <f>VLOOKUP(B17,Historical!$C$82:$D$101,2,0)</f>
        <v>11</v>
      </c>
      <c r="H17" s="4" t="str">
        <f t="shared" si="0"/>
        <v>Flamengo2014</v>
      </c>
      <c r="I17" s="9" t="s">
        <v>16</v>
      </c>
      <c r="J17" s="4">
        <f t="shared" si="1"/>
        <v>0</v>
      </c>
      <c r="K17" s="4">
        <f t="shared" si="2"/>
        <v>1</v>
      </c>
      <c r="L17" s="4">
        <f t="shared" si="3"/>
        <v>0</v>
      </c>
      <c r="M17" s="4">
        <f t="shared" si="4"/>
        <v>2</v>
      </c>
      <c r="N17" s="4">
        <f t="shared" si="5"/>
        <v>4</v>
      </c>
      <c r="O17" s="4">
        <f t="shared" si="6"/>
        <v>0</v>
      </c>
      <c r="P17" s="4">
        <f t="shared" si="7"/>
        <v>7</v>
      </c>
      <c r="Q17" s="4" t="str">
        <f t="shared" si="8"/>
        <v>OK</v>
      </c>
      <c r="T17" s="16"/>
      <c r="U17" s="15"/>
      <c r="V17" s="15"/>
      <c r="W17" s="15"/>
      <c r="X17"/>
      <c r="Y17"/>
      <c r="Z17"/>
      <c r="AA17"/>
      <c r="AB17" s="17"/>
      <c r="AC17" s="15"/>
      <c r="AD17" s="16"/>
      <c r="AE17" s="16"/>
      <c r="AF17" s="16"/>
      <c r="AG17" s="17"/>
    </row>
    <row r="18" spans="1:33" ht="16">
      <c r="A18" s="8"/>
      <c r="B18" s="9" t="s">
        <v>18</v>
      </c>
      <c r="C18" s="9"/>
      <c r="D18" s="9" t="s">
        <v>19</v>
      </c>
      <c r="E18" s="4">
        <f>VLOOKUP(D18,Historical!$C$82:$D$101,2,0)</f>
        <v>3</v>
      </c>
      <c r="F18" s="4">
        <f>VLOOKUP(B18,Historical!$C$82:$D$101,2,0)</f>
        <v>10</v>
      </c>
      <c r="H18" s="4" t="str">
        <f t="shared" si="0"/>
        <v>Atletico-PR2014</v>
      </c>
      <c r="I18" s="9" t="s">
        <v>18</v>
      </c>
      <c r="J18" s="4">
        <f t="shared" si="1"/>
        <v>1</v>
      </c>
      <c r="K18" s="4">
        <f t="shared" si="2"/>
        <v>0</v>
      </c>
      <c r="L18" s="4">
        <f t="shared" si="3"/>
        <v>3</v>
      </c>
      <c r="M18" s="4">
        <f t="shared" si="4"/>
        <v>1</v>
      </c>
      <c r="N18" s="4">
        <f t="shared" si="5"/>
        <v>0</v>
      </c>
      <c r="O18" s="4">
        <f t="shared" si="6"/>
        <v>2</v>
      </c>
      <c r="P18" s="4">
        <f t="shared" si="7"/>
        <v>7</v>
      </c>
      <c r="Q18" s="4" t="str">
        <f t="shared" si="8"/>
        <v>OK</v>
      </c>
      <c r="T18" s="15"/>
      <c r="U18" s="16"/>
      <c r="V18" s="15"/>
      <c r="W18" s="15"/>
      <c r="X18" s="15"/>
      <c r="Y18" s="16"/>
      <c r="Z18" s="16"/>
      <c r="AA18" s="16"/>
      <c r="AB18"/>
      <c r="AC18" s="15"/>
      <c r="AD18" s="16"/>
      <c r="AE18" s="16"/>
      <c r="AF18" s="16"/>
      <c r="AG18" s="15"/>
    </row>
    <row r="19" spans="1:33" ht="16">
      <c r="A19" s="10"/>
      <c r="B19" s="11" t="s">
        <v>22</v>
      </c>
      <c r="C19" s="11"/>
      <c r="D19" s="11" t="s">
        <v>34</v>
      </c>
      <c r="E19" s="4">
        <f>VLOOKUP(D19,Historical!$C$82:$D$101,2,0)</f>
        <v>14</v>
      </c>
      <c r="F19" s="4">
        <f>VLOOKUP(B19,Historical!$C$82:$D$101,2,0)</f>
        <v>19</v>
      </c>
      <c r="H19" s="4" t="str">
        <f t="shared" si="0"/>
        <v>Bahia2014</v>
      </c>
      <c r="I19" s="9" t="s">
        <v>22</v>
      </c>
      <c r="J19" s="4">
        <f t="shared" si="1"/>
        <v>1</v>
      </c>
      <c r="K19" s="4">
        <f t="shared" si="2"/>
        <v>0</v>
      </c>
      <c r="L19" s="4">
        <f t="shared" si="3"/>
        <v>3</v>
      </c>
      <c r="M19" s="4">
        <f t="shared" si="4"/>
        <v>1</v>
      </c>
      <c r="N19" s="4">
        <f t="shared" si="5"/>
        <v>0</v>
      </c>
      <c r="O19" s="4">
        <f t="shared" si="6"/>
        <v>2</v>
      </c>
      <c r="P19" s="4">
        <f t="shared" si="7"/>
        <v>7</v>
      </c>
      <c r="Q19" s="4" t="str">
        <f t="shared" si="8"/>
        <v>OK</v>
      </c>
      <c r="T19" s="15"/>
      <c r="U19" s="20"/>
      <c r="V19" s="15"/>
      <c r="W19" s="15"/>
      <c r="X19" s="15"/>
      <c r="Y19" s="18"/>
      <c r="Z19" s="16"/>
      <c r="AA19" s="15"/>
      <c r="AB19" s="20"/>
      <c r="AC19" s="15"/>
      <c r="AD19" s="16"/>
      <c r="AE19" s="16"/>
      <c r="AF19" s="16"/>
      <c r="AG19" s="15"/>
    </row>
    <row r="20" spans="1:33" ht="16">
      <c r="A20" s="6"/>
      <c r="B20" s="6"/>
      <c r="C20" s="6"/>
      <c r="D20" s="6"/>
      <c r="H20" s="4" t="str">
        <f t="shared" si="0"/>
        <v>Fluminense2014</v>
      </c>
      <c r="I20" s="9" t="s">
        <v>23</v>
      </c>
      <c r="J20" s="4">
        <f t="shared" si="1"/>
        <v>1</v>
      </c>
      <c r="K20" s="4">
        <f t="shared" si="2"/>
        <v>1</v>
      </c>
      <c r="L20" s="4">
        <f t="shared" si="3"/>
        <v>0</v>
      </c>
      <c r="M20" s="4">
        <f t="shared" si="4"/>
        <v>2</v>
      </c>
      <c r="N20" s="4">
        <f t="shared" si="5"/>
        <v>2</v>
      </c>
      <c r="O20" s="4">
        <f t="shared" si="6"/>
        <v>1</v>
      </c>
      <c r="P20" s="4">
        <f t="shared" si="7"/>
        <v>7</v>
      </c>
      <c r="Q20" s="4" t="str">
        <f t="shared" si="8"/>
        <v>OK</v>
      </c>
      <c r="V20" s="15"/>
      <c r="W20" s="20"/>
      <c r="X20" s="15"/>
      <c r="Y20" s="18"/>
      <c r="Z20" s="16"/>
      <c r="AA20" s="15"/>
      <c r="AB20" s="15"/>
      <c r="AC20" s="15"/>
      <c r="AD20" s="16"/>
      <c r="AE20" s="16"/>
      <c r="AF20" s="16"/>
      <c r="AG20" s="17"/>
    </row>
    <row r="21" spans="1:33" ht="16">
      <c r="A21" s="7" t="s">
        <v>66</v>
      </c>
      <c r="B21" s="7"/>
      <c r="C21" s="7"/>
      <c r="D21" s="7"/>
      <c r="H21" s="4" t="str">
        <f t="shared" si="0"/>
        <v>Vitoria2014</v>
      </c>
      <c r="I21" s="9" t="s">
        <v>28</v>
      </c>
      <c r="J21" s="4">
        <f t="shared" si="1"/>
        <v>1</v>
      </c>
      <c r="K21" s="4">
        <f t="shared" si="2"/>
        <v>0</v>
      </c>
      <c r="L21" s="4">
        <f t="shared" si="3"/>
        <v>1</v>
      </c>
      <c r="M21" s="4">
        <f t="shared" si="4"/>
        <v>3</v>
      </c>
      <c r="N21" s="4">
        <f t="shared" si="5"/>
        <v>1</v>
      </c>
      <c r="O21" s="4">
        <f t="shared" si="6"/>
        <v>1</v>
      </c>
      <c r="P21" s="4">
        <f t="shared" si="7"/>
        <v>7</v>
      </c>
      <c r="Q21" s="4" t="str">
        <f t="shared" si="8"/>
        <v>OK</v>
      </c>
      <c r="Y21" s="16"/>
      <c r="Z21" s="18"/>
      <c r="AA21" s="15"/>
      <c r="AB21" s="15"/>
      <c r="AC21" s="15"/>
      <c r="AD21" s="16"/>
      <c r="AE21" s="16"/>
      <c r="AF21" s="16"/>
      <c r="AG21" s="15"/>
    </row>
    <row r="22" spans="1:33" ht="16">
      <c r="A22" s="8"/>
      <c r="B22" s="9" t="s">
        <v>25</v>
      </c>
      <c r="C22" s="9"/>
      <c r="D22" s="9" t="s">
        <v>23</v>
      </c>
      <c r="E22" s="4">
        <f>VLOOKUP(D22,Historical!$C$82:$D$101,2,0)</f>
        <v>6</v>
      </c>
      <c r="F22" s="4">
        <f>VLOOKUP(B22,Historical!$C$82:$D$101,2,0)</f>
        <v>18</v>
      </c>
      <c r="H22" s="4" t="str">
        <f t="shared" si="0"/>
        <v>Coritiba2014</v>
      </c>
      <c r="I22" s="9" t="s">
        <v>25</v>
      </c>
      <c r="J22" s="4">
        <f t="shared" si="1"/>
        <v>1</v>
      </c>
      <c r="K22" s="4">
        <f t="shared" si="2"/>
        <v>2</v>
      </c>
      <c r="L22" s="4">
        <f t="shared" si="3"/>
        <v>1</v>
      </c>
      <c r="M22" s="4">
        <f t="shared" si="4"/>
        <v>1</v>
      </c>
      <c r="N22" s="4">
        <f t="shared" si="5"/>
        <v>1</v>
      </c>
      <c r="O22" s="4">
        <f t="shared" si="6"/>
        <v>1</v>
      </c>
      <c r="P22" s="4">
        <f t="shared" si="7"/>
        <v>7</v>
      </c>
      <c r="Q22" s="4" t="str">
        <f t="shared" si="8"/>
        <v>OK</v>
      </c>
      <c r="Y22" s="16"/>
      <c r="Z22" s="16"/>
      <c r="AA22" s="15"/>
      <c r="AB22" s="15"/>
      <c r="AC22" s="15"/>
      <c r="AD22" s="16"/>
      <c r="AE22" s="16"/>
      <c r="AF22" s="16"/>
      <c r="AG22" s="15"/>
    </row>
    <row r="23" spans="1:33" ht="16">
      <c r="A23" s="10"/>
      <c r="B23" s="11" t="s">
        <v>34</v>
      </c>
      <c r="C23" s="11"/>
      <c r="D23" s="11" t="s">
        <v>19</v>
      </c>
      <c r="E23" s="4">
        <f>VLOOKUP(D23,Historical!$C$82:$D$101,2,0)</f>
        <v>3</v>
      </c>
      <c r="F23" s="4">
        <f>VLOOKUP(B23,Historical!$C$82:$D$101,2,0)</f>
        <v>14</v>
      </c>
      <c r="H23" s="4" t="str">
        <f t="shared" si="0"/>
        <v>São Paulo2014</v>
      </c>
      <c r="I23" s="9" t="s">
        <v>20</v>
      </c>
      <c r="J23" s="4">
        <f t="shared" si="1"/>
        <v>1</v>
      </c>
      <c r="K23" s="4">
        <f t="shared" si="2"/>
        <v>0</v>
      </c>
      <c r="L23" s="4">
        <f t="shared" si="3"/>
        <v>2</v>
      </c>
      <c r="M23" s="4">
        <f t="shared" si="4"/>
        <v>2</v>
      </c>
      <c r="N23" s="4">
        <f t="shared" si="5"/>
        <v>0</v>
      </c>
      <c r="O23" s="4">
        <f t="shared" si="6"/>
        <v>2</v>
      </c>
      <c r="P23" s="4">
        <f t="shared" si="7"/>
        <v>7</v>
      </c>
      <c r="Q23" s="4" t="str">
        <f t="shared" si="8"/>
        <v>OK</v>
      </c>
      <c r="Y23" s="16"/>
      <c r="Z23" s="16"/>
      <c r="AA23" s="15"/>
      <c r="AB23" s="20"/>
      <c r="AC23" s="15"/>
      <c r="AD23" s="16"/>
      <c r="AE23" s="16"/>
      <c r="AF23" s="16"/>
      <c r="AG23" s="15"/>
    </row>
    <row r="24" spans="1:33" ht="16">
      <c r="A24" s="8"/>
      <c r="B24" s="9" t="s">
        <v>15</v>
      </c>
      <c r="C24" s="9"/>
      <c r="D24" s="9" t="s">
        <v>18</v>
      </c>
      <c r="E24" s="4">
        <f>VLOOKUP(D24,Historical!$C$82:$D$101,2,0)</f>
        <v>10</v>
      </c>
      <c r="F24" s="4">
        <f>VLOOKUP(B24,Historical!$C$82:$D$101,2,0)</f>
        <v>17</v>
      </c>
      <c r="H24" s="4" t="str">
        <f t="shared" si="0"/>
        <v>Botafogo2014</v>
      </c>
      <c r="I24" s="9" t="s">
        <v>15</v>
      </c>
      <c r="J24" s="4">
        <f t="shared" si="1"/>
        <v>1</v>
      </c>
      <c r="K24" s="4">
        <f t="shared" si="2"/>
        <v>2</v>
      </c>
      <c r="L24" s="4">
        <f t="shared" si="3"/>
        <v>2</v>
      </c>
      <c r="M24" s="4">
        <f t="shared" si="4"/>
        <v>1</v>
      </c>
      <c r="N24" s="4">
        <f t="shared" si="5"/>
        <v>0</v>
      </c>
      <c r="O24" s="4">
        <f t="shared" si="6"/>
        <v>1</v>
      </c>
      <c r="P24" s="4">
        <f t="shared" si="7"/>
        <v>7</v>
      </c>
      <c r="Q24" s="4" t="str">
        <f t="shared" si="8"/>
        <v>OK</v>
      </c>
      <c r="Y24" s="16"/>
      <c r="Z24" s="16"/>
      <c r="AA24" s="15"/>
      <c r="AB24" s="15"/>
      <c r="AC24" s="15"/>
      <c r="AD24" s="16"/>
      <c r="AE24" s="16"/>
      <c r="AF24" s="16"/>
      <c r="AG24" s="17"/>
    </row>
    <row r="25" spans="1:33" ht="16">
      <c r="A25" s="10"/>
      <c r="B25" s="11" t="s">
        <v>33</v>
      </c>
      <c r="C25" s="11"/>
      <c r="D25" s="11" t="s">
        <v>21</v>
      </c>
      <c r="E25" s="4">
        <f>VLOOKUP(D25,Historical!$C$82:$D$101,2,0)</f>
        <v>15</v>
      </c>
      <c r="F25" s="4">
        <f>VLOOKUP(B25,Historical!$C$82:$D$101,2,0)</f>
        <v>13</v>
      </c>
      <c r="H25" s="4" t="str">
        <f t="shared" si="0"/>
        <v>Internacional2014</v>
      </c>
      <c r="I25" s="9" t="s">
        <v>30</v>
      </c>
      <c r="J25" s="4">
        <f t="shared" si="1"/>
        <v>1</v>
      </c>
      <c r="K25" s="4">
        <f t="shared" si="2"/>
        <v>1</v>
      </c>
      <c r="L25" s="4">
        <f t="shared" si="3"/>
        <v>2</v>
      </c>
      <c r="M25" s="4">
        <f t="shared" si="4"/>
        <v>3</v>
      </c>
      <c r="N25" s="4">
        <f t="shared" si="5"/>
        <v>0</v>
      </c>
      <c r="O25" s="4">
        <f t="shared" si="6"/>
        <v>0</v>
      </c>
      <c r="P25" s="4">
        <f t="shared" si="7"/>
        <v>7</v>
      </c>
      <c r="Q25" s="4" t="str">
        <f t="shared" si="8"/>
        <v>OK</v>
      </c>
      <c r="Y25" s="16"/>
      <c r="Z25" s="16"/>
      <c r="AA25" s="15"/>
      <c r="AB25" s="15"/>
      <c r="AC25" s="15"/>
      <c r="AD25" s="16"/>
      <c r="AE25" s="16"/>
      <c r="AF25" s="16"/>
      <c r="AG25" s="17"/>
    </row>
    <row r="26" spans="1:33" ht="16">
      <c r="A26" s="8"/>
      <c r="B26" s="9" t="s">
        <v>13</v>
      </c>
      <c r="C26" s="9"/>
      <c r="D26" s="9" t="s">
        <v>30</v>
      </c>
      <c r="E26" s="4">
        <f>VLOOKUP(D26,Historical!$C$82:$D$101,2,0)</f>
        <v>4</v>
      </c>
      <c r="F26" s="4">
        <f>VLOOKUP(B26,Historical!$C$82:$D$101,2,0)</f>
        <v>7</v>
      </c>
      <c r="H26" s="4" t="str">
        <f t="shared" si="0"/>
        <v>Figueirense2014</v>
      </c>
      <c r="I26" s="9" t="s">
        <v>33</v>
      </c>
      <c r="J26" s="4">
        <f t="shared" si="1"/>
        <v>1</v>
      </c>
      <c r="K26" s="4">
        <f t="shared" si="2"/>
        <v>2</v>
      </c>
      <c r="L26" s="4">
        <f t="shared" si="3"/>
        <v>0</v>
      </c>
      <c r="M26" s="4">
        <f t="shared" si="4"/>
        <v>1</v>
      </c>
      <c r="N26" s="4">
        <f t="shared" si="5"/>
        <v>2</v>
      </c>
      <c r="O26" s="4">
        <f t="shared" si="6"/>
        <v>1</v>
      </c>
      <c r="P26" s="4">
        <f t="shared" si="7"/>
        <v>7</v>
      </c>
      <c r="Q26" s="4" t="str">
        <f t="shared" si="8"/>
        <v>OK</v>
      </c>
      <c r="Y26" s="16"/>
      <c r="Z26" s="16"/>
      <c r="AA26" s="15"/>
      <c r="AB26" s="20"/>
      <c r="AC26" s="15"/>
      <c r="AD26" s="16"/>
      <c r="AE26" s="16"/>
      <c r="AF26" s="16"/>
      <c r="AG26" s="17"/>
    </row>
    <row r="27" spans="1:33" ht="16">
      <c r="A27" s="10"/>
      <c r="B27" s="11" t="s">
        <v>28</v>
      </c>
      <c r="C27" s="11"/>
      <c r="D27" s="11" t="s">
        <v>20</v>
      </c>
      <c r="E27" s="4">
        <f>VLOOKUP(D27,Historical!$C$82:$D$101,2,0)</f>
        <v>2</v>
      </c>
      <c r="F27" s="4">
        <f>VLOOKUP(B27,Historical!$C$82:$D$101,2,0)</f>
        <v>16</v>
      </c>
      <c r="H27" s="4" t="str">
        <f t="shared" si="0"/>
        <v>Chapecoense2014</v>
      </c>
      <c r="I27" s="9" t="s">
        <v>21</v>
      </c>
      <c r="J27" s="4">
        <f t="shared" si="1"/>
        <v>1</v>
      </c>
      <c r="K27" s="4">
        <f t="shared" si="2"/>
        <v>1</v>
      </c>
      <c r="L27" s="4">
        <f t="shared" si="3"/>
        <v>0</v>
      </c>
      <c r="M27" s="4">
        <f t="shared" si="4"/>
        <v>3</v>
      </c>
      <c r="N27" s="4">
        <f t="shared" si="5"/>
        <v>2</v>
      </c>
      <c r="O27" s="4">
        <f t="shared" si="6"/>
        <v>0</v>
      </c>
      <c r="P27" s="4">
        <f t="shared" si="7"/>
        <v>7</v>
      </c>
      <c r="Q27" s="4" t="str">
        <f t="shared" si="8"/>
        <v>OK</v>
      </c>
      <c r="Y27" s="16"/>
      <c r="Z27" s="16"/>
      <c r="AA27" s="15"/>
      <c r="AB27" s="15"/>
      <c r="AC27" s="15"/>
      <c r="AD27" s="16"/>
      <c r="AE27" s="16"/>
      <c r="AF27" s="16"/>
      <c r="AG27" s="17"/>
    </row>
    <row r="28" spans="1:33" ht="16">
      <c r="A28" s="8"/>
      <c r="B28" s="9" t="s">
        <v>24</v>
      </c>
      <c r="C28" s="9"/>
      <c r="D28" s="9" t="s">
        <v>16</v>
      </c>
      <c r="E28" s="4">
        <f>VLOOKUP(D28,Historical!$C$82:$D$101,2,0)</f>
        <v>11</v>
      </c>
      <c r="F28" s="4">
        <f>VLOOKUP(B28,Historical!$C$82:$D$101,2,0)</f>
        <v>12</v>
      </c>
      <c r="H28" s="4" t="str">
        <f t="shared" si="0"/>
        <v>Atletico-MG2014</v>
      </c>
      <c r="I28" s="9" t="s">
        <v>19</v>
      </c>
      <c r="J28" s="4">
        <f t="shared" si="1"/>
        <v>0</v>
      </c>
      <c r="K28" s="4">
        <f t="shared" si="2"/>
        <v>1</v>
      </c>
      <c r="L28" s="4">
        <f t="shared" si="3"/>
        <v>2</v>
      </c>
      <c r="M28" s="4">
        <f t="shared" si="4"/>
        <v>2</v>
      </c>
      <c r="N28" s="4">
        <f t="shared" si="5"/>
        <v>1</v>
      </c>
      <c r="O28" s="4">
        <f t="shared" si="6"/>
        <v>1</v>
      </c>
      <c r="P28" s="4">
        <f t="shared" si="7"/>
        <v>7</v>
      </c>
      <c r="Q28" s="4" t="str">
        <f t="shared" si="8"/>
        <v>OK</v>
      </c>
      <c r="Y28" s="16"/>
      <c r="Z28" s="15"/>
      <c r="AA28" s="20"/>
      <c r="AB28" s="15"/>
      <c r="AC28" s="16"/>
      <c r="AD28" s="16"/>
      <c r="AE28"/>
      <c r="AF28"/>
    </row>
    <row r="29" spans="1:33" ht="16">
      <c r="A29" s="10"/>
      <c r="B29" s="11" t="s">
        <v>14</v>
      </c>
      <c r="C29" s="11"/>
      <c r="D29" s="11" t="s">
        <v>39</v>
      </c>
      <c r="E29" s="4">
        <f>VLOOKUP(D29,Historical!$C$82:$D$101,2,0)</f>
        <v>20</v>
      </c>
      <c r="F29" s="4">
        <f>VLOOKUP(B29,Historical!$C$82:$D$101,2,0)</f>
        <v>1</v>
      </c>
      <c r="H29" s="4" t="str">
        <f t="shared" si="0"/>
        <v>Palmeiras2014</v>
      </c>
      <c r="I29" s="9" t="s">
        <v>34</v>
      </c>
      <c r="J29" s="4">
        <f t="shared" si="1"/>
        <v>1</v>
      </c>
      <c r="K29" s="4">
        <f t="shared" si="2"/>
        <v>2</v>
      </c>
      <c r="L29" s="4">
        <f t="shared" si="3"/>
        <v>2</v>
      </c>
      <c r="M29" s="4">
        <f t="shared" si="4"/>
        <v>0</v>
      </c>
      <c r="N29" s="4">
        <f t="shared" si="5"/>
        <v>0</v>
      </c>
      <c r="O29" s="4">
        <f t="shared" si="6"/>
        <v>2</v>
      </c>
      <c r="P29" s="4">
        <f t="shared" si="7"/>
        <v>7</v>
      </c>
      <c r="Q29" s="4" t="str">
        <f t="shared" si="8"/>
        <v>OK</v>
      </c>
      <c r="T29"/>
      <c r="U29"/>
      <c r="V29"/>
      <c r="W29"/>
      <c r="X29"/>
      <c r="Y29"/>
      <c r="Z29"/>
      <c r="AA29"/>
    </row>
    <row r="30" spans="1:33" ht="16">
      <c r="A30" s="8"/>
      <c r="B30" s="9" t="s">
        <v>37</v>
      </c>
      <c r="C30" s="9"/>
      <c r="D30" s="9" t="s">
        <v>22</v>
      </c>
      <c r="E30" s="4">
        <f>VLOOKUP(D30,Historical!$C$82:$D$101,2,0)</f>
        <v>19</v>
      </c>
      <c r="F30" s="4">
        <f>VLOOKUP(B30,Historical!$C$82:$D$101,2,0)</f>
        <v>9</v>
      </c>
      <c r="T30" s="18"/>
      <c r="U30" s="15"/>
      <c r="V30" s="15"/>
      <c r="W30" s="15"/>
      <c r="X30" s="16"/>
      <c r="Y30" s="16"/>
      <c r="Z30" s="16"/>
      <c r="AA30" s="17"/>
    </row>
    <row r="31" spans="1:33" ht="16">
      <c r="A31" s="10"/>
      <c r="B31" s="11" t="s">
        <v>11</v>
      </c>
      <c r="C31" s="11"/>
      <c r="D31" s="11" t="s">
        <v>12</v>
      </c>
      <c r="E31" s="4">
        <f>VLOOKUP(D31,Historical!$C$82:$D$101,2,0)</f>
        <v>8</v>
      </c>
      <c r="F31" s="4">
        <f>VLOOKUP(B31,Historical!$C$82:$D$101,2,0)</f>
        <v>5</v>
      </c>
      <c r="T31" s="16"/>
      <c r="U31" s="15"/>
      <c r="V31" s="15"/>
      <c r="W31" s="15"/>
      <c r="X31" s="16"/>
      <c r="Y31" s="16"/>
      <c r="Z31" s="16"/>
      <c r="AA31" s="17"/>
    </row>
    <row r="32" spans="1:33" ht="16">
      <c r="A32" s="6"/>
      <c r="B32" s="6"/>
      <c r="C32" s="6"/>
      <c r="D32" s="6"/>
      <c r="T32" s="18"/>
      <c r="U32" s="15"/>
      <c r="V32" s="20"/>
      <c r="W32" s="15"/>
      <c r="X32" s="16"/>
      <c r="Y32" s="16"/>
      <c r="Z32" s="16"/>
      <c r="AA32" s="15"/>
    </row>
    <row r="33" spans="1:27" ht="16">
      <c r="A33" s="7" t="s">
        <v>68</v>
      </c>
      <c r="B33" s="7"/>
      <c r="C33" s="7"/>
      <c r="D33" s="7"/>
      <c r="T33" s="16"/>
      <c r="U33" s="15"/>
      <c r="V33" s="15"/>
      <c r="W33" s="15"/>
      <c r="X33" s="16"/>
      <c r="Y33" s="16"/>
      <c r="Z33" s="16"/>
      <c r="AA33" s="17"/>
    </row>
    <row r="34" spans="1:27" ht="16">
      <c r="A34" s="8"/>
      <c r="B34" s="9" t="s">
        <v>39</v>
      </c>
      <c r="C34" s="9"/>
      <c r="D34" s="9" t="s">
        <v>13</v>
      </c>
      <c r="E34" s="4">
        <f>VLOOKUP(D34,Historical!$C$82:$D$101,2,0)</f>
        <v>7</v>
      </c>
      <c r="F34" s="4">
        <f>VLOOKUP(B34,Historical!$C$82:$D$101,2,0)</f>
        <v>20</v>
      </c>
      <c r="T34" s="16"/>
      <c r="U34" s="15"/>
      <c r="V34" s="15"/>
      <c r="W34" s="15"/>
      <c r="X34" s="16"/>
      <c r="Y34" s="16"/>
      <c r="Z34" s="16"/>
      <c r="AA34" s="17"/>
    </row>
    <row r="35" spans="1:27" ht="16">
      <c r="A35" s="10"/>
      <c r="B35" s="11" t="s">
        <v>23</v>
      </c>
      <c r="C35" s="11"/>
      <c r="D35" s="11" t="s">
        <v>15</v>
      </c>
      <c r="E35" s="4">
        <f>VLOOKUP(D35,Historical!$C$82:$D$101,2,0)</f>
        <v>17</v>
      </c>
      <c r="F35" s="4">
        <f>VLOOKUP(B35,Historical!$C$82:$D$101,2,0)</f>
        <v>6</v>
      </c>
      <c r="T35" s="16"/>
      <c r="U35" s="15"/>
      <c r="V35" s="15"/>
      <c r="W35" s="15"/>
      <c r="X35" s="16"/>
      <c r="Y35" s="16"/>
      <c r="Z35" s="16"/>
      <c r="AA35" s="15"/>
    </row>
    <row r="36" spans="1:27" ht="24" customHeight="1">
      <c r="A36" s="8"/>
      <c r="B36" s="9" t="s">
        <v>22</v>
      </c>
      <c r="C36" s="22"/>
      <c r="D36" s="9" t="s">
        <v>11</v>
      </c>
      <c r="E36" s="4">
        <f>VLOOKUP(D36,Historical!$C$82:$D$101,2,0)</f>
        <v>5</v>
      </c>
      <c r="F36" s="4">
        <f>VLOOKUP(B36,Historical!$C$82:$D$101,2,0)</f>
        <v>19</v>
      </c>
      <c r="T36" s="16"/>
      <c r="U36" s="15"/>
      <c r="V36" s="20"/>
      <c r="W36" s="15"/>
      <c r="X36" s="16"/>
      <c r="Y36" s="16"/>
      <c r="Z36" s="16"/>
      <c r="AA36" s="17"/>
    </row>
    <row r="37" spans="1:27" ht="16">
      <c r="A37" s="10"/>
      <c r="B37" s="11" t="s">
        <v>30</v>
      </c>
      <c r="C37" s="11"/>
      <c r="D37" s="11" t="s">
        <v>37</v>
      </c>
      <c r="E37" s="4">
        <f>VLOOKUP(D37,Historical!$C$82:$D$101,2,0)</f>
        <v>9</v>
      </c>
      <c r="F37" s="4">
        <f>VLOOKUP(B37,Historical!$C$82:$D$101,2,0)</f>
        <v>4</v>
      </c>
      <c r="T37" s="16"/>
      <c r="U37" s="15"/>
      <c r="V37" s="20"/>
      <c r="W37" s="15"/>
      <c r="X37" s="16"/>
      <c r="Y37" s="16"/>
      <c r="Z37" s="16"/>
      <c r="AA37" s="17"/>
    </row>
    <row r="38" spans="1:27" ht="16">
      <c r="A38" s="8"/>
      <c r="B38" s="9" t="s">
        <v>18</v>
      </c>
      <c r="C38" s="9"/>
      <c r="D38" s="9" t="s">
        <v>24</v>
      </c>
      <c r="E38" s="4">
        <f>VLOOKUP(D38,Historical!$C$82:$D$101,2,0)</f>
        <v>12</v>
      </c>
      <c r="F38" s="4">
        <f>VLOOKUP(B38,Historical!$C$82:$D$101,2,0)</f>
        <v>10</v>
      </c>
      <c r="T38" s="16"/>
      <c r="U38" s="15"/>
      <c r="V38" s="15"/>
      <c r="W38" s="15"/>
      <c r="X38" s="16"/>
      <c r="Y38" s="16"/>
      <c r="Z38" s="16"/>
      <c r="AA38" s="17"/>
    </row>
    <row r="39" spans="1:27" ht="16">
      <c r="A39" s="10"/>
      <c r="B39" s="11" t="s">
        <v>12</v>
      </c>
      <c r="C39" s="11"/>
      <c r="D39" s="11" t="s">
        <v>14</v>
      </c>
      <c r="E39" s="4">
        <f>VLOOKUP(D39,Historical!$C$82:$D$101,2,0)</f>
        <v>1</v>
      </c>
      <c r="F39" s="4">
        <f>VLOOKUP(B39,Historical!$C$82:$D$101,2,0)</f>
        <v>8</v>
      </c>
      <c r="T39" s="16"/>
      <c r="U39" s="15"/>
      <c r="V39" s="15"/>
      <c r="W39" s="15"/>
      <c r="X39"/>
      <c r="Y39"/>
      <c r="Z39"/>
      <c r="AA39"/>
    </row>
    <row r="40" spans="1:27">
      <c r="A40" s="8"/>
      <c r="B40" s="9" t="s">
        <v>16</v>
      </c>
      <c r="C40" s="22"/>
      <c r="D40" s="9" t="s">
        <v>25</v>
      </c>
      <c r="E40" s="4">
        <f>VLOOKUP(D40,Historical!$C$82:$D$101,2,0)</f>
        <v>18</v>
      </c>
      <c r="F40" s="4">
        <f>VLOOKUP(B40,Historical!$C$82:$D$101,2,0)</f>
        <v>11</v>
      </c>
    </row>
    <row r="41" spans="1:27">
      <c r="A41" s="10"/>
      <c r="B41" s="11" t="s">
        <v>19</v>
      </c>
      <c r="C41" s="21"/>
      <c r="D41" s="11" t="s">
        <v>33</v>
      </c>
      <c r="E41" s="4">
        <f>VLOOKUP(D41,Historical!$C$82:$D$101,2,0)</f>
        <v>13</v>
      </c>
      <c r="F41" s="4">
        <f>VLOOKUP(B41,Historical!$C$82:$D$101,2,0)</f>
        <v>3</v>
      </c>
    </row>
    <row r="42" spans="1:27">
      <c r="A42" s="8"/>
      <c r="B42" s="9" t="s">
        <v>21</v>
      </c>
      <c r="C42" s="9"/>
      <c r="D42" s="9" t="s">
        <v>28</v>
      </c>
      <c r="E42" s="4">
        <f>VLOOKUP(D42,Historical!$C$82:$D$101,2,0)</f>
        <v>16</v>
      </c>
      <c r="F42" s="4">
        <f>VLOOKUP(B42,Historical!$C$82:$D$101,2,0)</f>
        <v>15</v>
      </c>
    </row>
    <row r="43" spans="1:27">
      <c r="A43" s="10"/>
      <c r="B43" s="11" t="s">
        <v>20</v>
      </c>
      <c r="C43" s="11"/>
      <c r="D43" s="11" t="s">
        <v>34</v>
      </c>
      <c r="E43" s="4">
        <f>VLOOKUP(D43,Historical!$C$82:$D$101,2,0)</f>
        <v>14</v>
      </c>
      <c r="F43" s="4">
        <f>VLOOKUP(B43,Historical!$C$82:$D$101,2,0)</f>
        <v>2</v>
      </c>
    </row>
    <row r="44" spans="1:27">
      <c r="A44" s="6"/>
      <c r="B44" s="6"/>
      <c r="C44" s="6"/>
      <c r="D44" s="6"/>
    </row>
    <row r="45" spans="1:27">
      <c r="A45" s="7" t="s">
        <v>70</v>
      </c>
      <c r="B45" s="7"/>
      <c r="C45" s="7"/>
      <c r="D45" s="7"/>
    </row>
    <row r="46" spans="1:27">
      <c r="A46" s="8"/>
      <c r="B46" s="9" t="s">
        <v>20</v>
      </c>
      <c r="C46" s="22"/>
      <c r="D46" s="9" t="s">
        <v>30</v>
      </c>
      <c r="E46" s="4">
        <f>VLOOKUP(D46,Historical!$C$82:$D$101,2,0)</f>
        <v>4</v>
      </c>
      <c r="F46" s="4">
        <f>VLOOKUP(B46,Historical!$C$82:$D$101,2,0)</f>
        <v>2</v>
      </c>
    </row>
    <row r="47" spans="1:27" ht="16">
      <c r="A47" s="10"/>
      <c r="B47" s="11" t="s">
        <v>15</v>
      </c>
      <c r="C47" s="11"/>
      <c r="D47" s="11" t="s">
        <v>33</v>
      </c>
      <c r="E47" s="4">
        <f>VLOOKUP(D47,Historical!$C$82:$D$101,2,0)</f>
        <v>13</v>
      </c>
      <c r="F47" s="4">
        <f>VLOOKUP(B47,Historical!$C$82:$D$101,2,0)</f>
        <v>17</v>
      </c>
      <c r="R47" s="18"/>
      <c r="S47" s="15"/>
      <c r="T47" s="20"/>
      <c r="U47" s="15"/>
      <c r="V47" s="16"/>
      <c r="W47" s="16"/>
      <c r="X47" s="16"/>
      <c r="Y47" s="17"/>
    </row>
    <row r="48" spans="1:27" ht="16">
      <c r="A48" s="8"/>
      <c r="B48" s="9" t="s">
        <v>18</v>
      </c>
      <c r="C48" s="22"/>
      <c r="D48" s="9" t="s">
        <v>12</v>
      </c>
      <c r="E48" s="4">
        <f>VLOOKUP(D48,Historical!$C$82:$D$101,2,0)</f>
        <v>8</v>
      </c>
      <c r="F48" s="4">
        <f>VLOOKUP(B48,Historical!$C$82:$D$101,2,0)</f>
        <v>10</v>
      </c>
      <c r="R48" s="18"/>
      <c r="S48" s="15"/>
      <c r="T48" s="15"/>
      <c r="U48" s="15"/>
      <c r="V48" s="16"/>
      <c r="W48" s="16"/>
      <c r="X48" s="16"/>
      <c r="Y48" s="17"/>
    </row>
    <row r="49" spans="1:25" ht="24" customHeight="1">
      <c r="A49" s="10"/>
      <c r="B49" s="11" t="s">
        <v>37</v>
      </c>
      <c r="C49" s="11"/>
      <c r="D49" s="11" t="s">
        <v>11</v>
      </c>
      <c r="E49" s="4">
        <f>VLOOKUP(D49,Historical!$C$82:$D$101,2,0)</f>
        <v>5</v>
      </c>
      <c r="F49" s="4">
        <f>VLOOKUP(B49,Historical!$C$82:$D$101,2,0)</f>
        <v>9</v>
      </c>
      <c r="R49" s="16"/>
      <c r="S49" s="15"/>
      <c r="T49" s="20"/>
      <c r="U49" s="15"/>
      <c r="V49" s="16"/>
      <c r="W49" s="16"/>
      <c r="X49" s="16"/>
      <c r="Y49" s="15"/>
    </row>
    <row r="50" spans="1:25" ht="16">
      <c r="A50" s="8"/>
      <c r="B50" s="9" t="s">
        <v>39</v>
      </c>
      <c r="C50" s="9"/>
      <c r="D50" s="9" t="s">
        <v>22</v>
      </c>
      <c r="E50" s="4">
        <f>VLOOKUP(D50,Historical!$C$82:$D$101,2,0)</f>
        <v>19</v>
      </c>
      <c r="F50" s="4">
        <f>VLOOKUP(B50,Historical!$C$82:$D$101,2,0)</f>
        <v>20</v>
      </c>
      <c r="R50" s="16"/>
      <c r="S50" s="15"/>
      <c r="T50" s="15"/>
      <c r="U50" s="15"/>
      <c r="V50" s="16"/>
      <c r="W50" s="16"/>
      <c r="X50" s="16"/>
      <c r="Y50" s="17"/>
    </row>
    <row r="51" spans="1:25" ht="16">
      <c r="A51" s="10"/>
      <c r="B51" s="11" t="s">
        <v>28</v>
      </c>
      <c r="C51" s="21"/>
      <c r="D51" s="11" t="s">
        <v>25</v>
      </c>
      <c r="E51" s="4">
        <f>VLOOKUP(D51,Historical!$C$82:$D$101,2,0)</f>
        <v>18</v>
      </c>
      <c r="F51" s="4">
        <f>VLOOKUP(B51,Historical!$C$82:$D$101,2,0)</f>
        <v>16</v>
      </c>
      <c r="R51" s="16"/>
      <c r="S51" s="15"/>
      <c r="T51" s="15"/>
      <c r="U51" s="15"/>
      <c r="V51" s="16"/>
      <c r="W51" s="16"/>
      <c r="X51" s="16"/>
      <c r="Y51" s="15"/>
    </row>
    <row r="52" spans="1:25" ht="16">
      <c r="A52" s="8"/>
      <c r="B52" s="9" t="s">
        <v>34</v>
      </c>
      <c r="C52" s="9"/>
      <c r="D52" s="9" t="s">
        <v>24</v>
      </c>
      <c r="E52" s="4">
        <f>VLOOKUP(D52,Historical!$C$82:$D$101,2,0)</f>
        <v>12</v>
      </c>
      <c r="F52" s="4">
        <f>VLOOKUP(B52,Historical!$C$82:$D$101,2,0)</f>
        <v>14</v>
      </c>
      <c r="R52" s="16"/>
      <c r="S52" s="15"/>
      <c r="T52" s="20"/>
      <c r="U52" s="15"/>
      <c r="V52" s="16"/>
      <c r="W52" s="16"/>
      <c r="X52" s="16"/>
      <c r="Y52" s="17"/>
    </row>
    <row r="53" spans="1:25" ht="16">
      <c r="A53" s="10"/>
      <c r="B53" s="11" t="s">
        <v>19</v>
      </c>
      <c r="C53" s="11"/>
      <c r="D53" s="11" t="s">
        <v>16</v>
      </c>
      <c r="E53" s="4">
        <f>VLOOKUP(D53,Historical!$C$82:$D$101,2,0)</f>
        <v>11</v>
      </c>
      <c r="F53" s="4">
        <f>VLOOKUP(B53,Historical!$C$82:$D$101,2,0)</f>
        <v>3</v>
      </c>
      <c r="R53" s="16"/>
      <c r="S53" s="15"/>
      <c r="T53" s="15"/>
      <c r="U53" s="15"/>
      <c r="V53" s="16"/>
      <c r="W53" s="16"/>
      <c r="X53" s="16"/>
      <c r="Y53" s="15"/>
    </row>
    <row r="54" spans="1:25" ht="16">
      <c r="A54" s="8"/>
      <c r="B54" s="9" t="s">
        <v>23</v>
      </c>
      <c r="C54" s="22"/>
      <c r="D54" s="9" t="s">
        <v>21</v>
      </c>
      <c r="E54" s="4">
        <f>VLOOKUP(D54,Historical!$C$82:$D$101,2,0)</f>
        <v>15</v>
      </c>
      <c r="F54" s="4">
        <f>VLOOKUP(B54,Historical!$C$82:$D$101,2,0)</f>
        <v>6</v>
      </c>
      <c r="R54" s="16"/>
      <c r="S54" s="15"/>
      <c r="T54" s="15"/>
      <c r="U54" s="15"/>
      <c r="V54" s="16"/>
      <c r="W54" s="16"/>
      <c r="X54" s="16"/>
      <c r="Y54" s="17"/>
    </row>
    <row r="55" spans="1:25" ht="16">
      <c r="A55" s="10"/>
      <c r="B55" s="11" t="s">
        <v>13</v>
      </c>
      <c r="C55" s="21"/>
      <c r="D55" s="11" t="s">
        <v>14</v>
      </c>
      <c r="E55" s="4">
        <f>VLOOKUP(D55,Historical!$C$82:$D$101,2,0)</f>
        <v>1</v>
      </c>
      <c r="F55" s="4">
        <f>VLOOKUP(B55,Historical!$C$82:$D$101,2,0)</f>
        <v>7</v>
      </c>
      <c r="R55" s="18"/>
      <c r="S55" s="15"/>
      <c r="T55" s="20"/>
      <c r="U55" s="15"/>
      <c r="V55" s="16"/>
      <c r="W55" s="16"/>
      <c r="X55" s="16"/>
      <c r="Y55" s="17"/>
    </row>
    <row r="56" spans="1:25" ht="16">
      <c r="A56" s="6"/>
      <c r="B56" s="6"/>
      <c r="C56" s="6"/>
      <c r="D56" s="6"/>
      <c r="R56" s="16"/>
      <c r="S56" s="15"/>
      <c r="T56" s="20"/>
      <c r="U56" s="15"/>
      <c r="V56"/>
      <c r="W56"/>
      <c r="X56"/>
      <c r="Y56"/>
    </row>
    <row r="57" spans="1:25">
      <c r="A57" s="7" t="s">
        <v>72</v>
      </c>
      <c r="B57" s="7"/>
      <c r="C57" s="7"/>
      <c r="D57" s="7"/>
    </row>
    <row r="58" spans="1:25" ht="16">
      <c r="A58" s="8"/>
      <c r="B58" s="9" t="s">
        <v>30</v>
      </c>
      <c r="C58" s="22"/>
      <c r="D58" s="9" t="s">
        <v>19</v>
      </c>
      <c r="E58" s="4">
        <f>VLOOKUP(D58,Historical!$C$82:$D$101,2,0)</f>
        <v>3</v>
      </c>
      <c r="F58" s="4">
        <f>VLOOKUP(B58,Historical!$C$82:$D$101,2,0)</f>
        <v>4</v>
      </c>
      <c r="N58"/>
      <c r="O58"/>
      <c r="P58"/>
      <c r="Q58"/>
      <c r="R58"/>
      <c r="S58"/>
      <c r="T58"/>
      <c r="U58"/>
    </row>
    <row r="59" spans="1:25" ht="16">
      <c r="A59" s="10"/>
      <c r="B59" s="11" t="s">
        <v>22</v>
      </c>
      <c r="C59" s="21"/>
      <c r="D59" s="11" t="s">
        <v>18</v>
      </c>
      <c r="E59" s="4">
        <f>VLOOKUP(D59,Historical!$C$82:$D$101,2,0)</f>
        <v>10</v>
      </c>
      <c r="F59" s="4">
        <f>VLOOKUP(B59,Historical!$C$82:$D$101,2,0)</f>
        <v>19</v>
      </c>
      <c r="N59" s="18"/>
      <c r="O59" s="15"/>
      <c r="P59" s="20"/>
      <c r="Q59" s="15"/>
      <c r="R59" s="16"/>
      <c r="S59" s="16"/>
      <c r="T59" s="16"/>
      <c r="U59" s="17"/>
    </row>
    <row r="60" spans="1:25" ht="16">
      <c r="A60" s="8"/>
      <c r="B60" s="9" t="s">
        <v>14</v>
      </c>
      <c r="C60" s="22"/>
      <c r="D60" s="9" t="s">
        <v>37</v>
      </c>
      <c r="E60" s="4">
        <f>VLOOKUP(D60,Historical!$C$82:$D$101,2,0)</f>
        <v>9</v>
      </c>
      <c r="F60" s="4">
        <f>VLOOKUP(B60,Historical!$C$82:$D$101,2,0)</f>
        <v>1</v>
      </c>
      <c r="N60" s="16"/>
      <c r="O60" s="15"/>
      <c r="P60" s="20"/>
      <c r="Q60" s="15"/>
      <c r="R60" s="16"/>
      <c r="S60" s="16"/>
      <c r="T60" s="16"/>
      <c r="U60" s="17"/>
    </row>
    <row r="61" spans="1:25" ht="16">
      <c r="A61" s="10"/>
      <c r="B61" s="11" t="s">
        <v>33</v>
      </c>
      <c r="C61" s="11"/>
      <c r="D61" s="11" t="s">
        <v>28</v>
      </c>
      <c r="E61" s="4">
        <f>VLOOKUP(D61,Historical!$C$82:$D$101,2,0)</f>
        <v>16</v>
      </c>
      <c r="F61" s="4">
        <f>VLOOKUP(B61,Historical!$C$82:$D$101,2,0)</f>
        <v>13</v>
      </c>
      <c r="N61" s="18"/>
      <c r="O61" s="15"/>
      <c r="P61" s="20"/>
      <c r="Q61" s="15"/>
      <c r="R61" s="16"/>
      <c r="S61" s="16"/>
      <c r="T61" s="16"/>
      <c r="U61" s="15"/>
    </row>
    <row r="62" spans="1:25" ht="16">
      <c r="A62" s="8"/>
      <c r="B62" s="9" t="s">
        <v>12</v>
      </c>
      <c r="C62" s="9"/>
      <c r="D62" s="9" t="s">
        <v>20</v>
      </c>
      <c r="E62" s="4">
        <f>VLOOKUP(D62,Historical!$C$82:$D$101,2,0)</f>
        <v>2</v>
      </c>
      <c r="F62" s="4">
        <f>VLOOKUP(B62,Historical!$C$82:$D$101,2,0)</f>
        <v>8</v>
      </c>
      <c r="N62" s="16"/>
      <c r="O62" s="15"/>
      <c r="P62" s="15"/>
      <c r="Q62" s="15"/>
      <c r="R62" s="16"/>
      <c r="S62" s="16"/>
      <c r="T62" s="16"/>
      <c r="U62" s="17"/>
    </row>
    <row r="63" spans="1:25" ht="16">
      <c r="A63" s="10"/>
      <c r="B63" s="11" t="s">
        <v>24</v>
      </c>
      <c r="C63" s="21"/>
      <c r="D63" s="11" t="s">
        <v>23</v>
      </c>
      <c r="E63" s="4">
        <f>VLOOKUP(D63,Historical!$C$82:$D$101,2,0)</f>
        <v>6</v>
      </c>
      <c r="F63" s="4">
        <f>VLOOKUP(B63,Historical!$C$82:$D$101,2,0)</f>
        <v>12</v>
      </c>
      <c r="N63" s="16"/>
      <c r="O63" s="15"/>
      <c r="P63" s="15"/>
      <c r="Q63" s="15"/>
      <c r="R63" s="16"/>
      <c r="S63" s="16"/>
      <c r="T63" s="16"/>
      <c r="U63" s="15"/>
    </row>
    <row r="64" spans="1:25" ht="16">
      <c r="A64" s="8"/>
      <c r="B64" s="9" t="s">
        <v>16</v>
      </c>
      <c r="C64" s="22"/>
      <c r="D64" s="9" t="s">
        <v>39</v>
      </c>
      <c r="E64" s="4">
        <f>VLOOKUP(D64,Historical!$C$82:$D$101,2,0)</f>
        <v>20</v>
      </c>
      <c r="F64" s="4">
        <f>VLOOKUP(B64,Historical!$C$82:$D$101,2,0)</f>
        <v>11</v>
      </c>
      <c r="N64" s="16"/>
      <c r="O64" s="15"/>
      <c r="P64" s="20"/>
      <c r="Q64" s="15"/>
      <c r="R64" s="16"/>
      <c r="S64" s="16"/>
      <c r="T64" s="16"/>
      <c r="U64" s="17"/>
    </row>
    <row r="65" spans="1:22" ht="16">
      <c r="A65" s="10"/>
      <c r="B65" s="11" t="s">
        <v>25</v>
      </c>
      <c r="C65" s="11"/>
      <c r="D65" s="11" t="s">
        <v>34</v>
      </c>
      <c r="E65" s="4">
        <f>VLOOKUP(D65,Historical!$C$82:$D$101,2,0)</f>
        <v>14</v>
      </c>
      <c r="F65" s="4">
        <f>VLOOKUP(B65,Historical!$C$82:$D$101,2,0)</f>
        <v>18</v>
      </c>
      <c r="N65" s="16"/>
      <c r="O65" s="15"/>
      <c r="P65" s="20"/>
      <c r="Q65" s="15"/>
      <c r="R65" s="16"/>
      <c r="S65" s="16"/>
      <c r="T65" s="16"/>
      <c r="U65" s="17"/>
    </row>
    <row r="66" spans="1:22" ht="24" customHeight="1">
      <c r="A66" s="8"/>
      <c r="B66" s="9" t="s">
        <v>21</v>
      </c>
      <c r="C66" s="9"/>
      <c r="D66" s="9" t="s">
        <v>15</v>
      </c>
      <c r="E66" s="4">
        <f>VLOOKUP(D66,Historical!$C$82:$D$101,2,0)</f>
        <v>17</v>
      </c>
      <c r="F66" s="4">
        <f>VLOOKUP(B66,Historical!$C$82:$D$101,2,0)</f>
        <v>15</v>
      </c>
      <c r="N66" s="16"/>
      <c r="O66" s="15"/>
      <c r="P66" s="15"/>
      <c r="Q66" s="15"/>
      <c r="R66" s="16"/>
      <c r="S66" s="16"/>
      <c r="T66" s="16"/>
      <c r="U66" s="17"/>
    </row>
    <row r="67" spans="1:22" ht="16">
      <c r="A67" s="10"/>
      <c r="B67" s="11" t="s">
        <v>11</v>
      </c>
      <c r="C67" s="11"/>
      <c r="D67" s="11" t="s">
        <v>13</v>
      </c>
      <c r="E67" s="4">
        <f>VLOOKUP(D67,Historical!$C$82:$D$101,2,0)</f>
        <v>7</v>
      </c>
      <c r="F67" s="4">
        <f>VLOOKUP(B67,Historical!$C$82:$D$101,2,0)</f>
        <v>5</v>
      </c>
      <c r="N67" s="16"/>
      <c r="O67" s="15"/>
      <c r="P67" s="15"/>
      <c r="Q67" s="15"/>
      <c r="R67" s="16"/>
      <c r="S67" s="16"/>
      <c r="T67" s="16"/>
      <c r="U67" s="17"/>
    </row>
    <row r="68" spans="1:22" ht="16">
      <c r="A68" s="6"/>
      <c r="B68" s="6"/>
      <c r="C68" s="6"/>
      <c r="D68" s="6"/>
      <c r="N68" s="16"/>
      <c r="O68" s="15"/>
      <c r="P68" s="15"/>
      <c r="Q68" s="15"/>
      <c r="R68" s="16"/>
      <c r="S68"/>
      <c r="T68"/>
      <c r="U68"/>
    </row>
    <row r="69" spans="1:22">
      <c r="A69" s="7" t="s">
        <v>74</v>
      </c>
      <c r="B69" s="7"/>
      <c r="C69" s="7"/>
      <c r="D69" s="7"/>
    </row>
    <row r="70" spans="1:22" ht="16">
      <c r="A70" s="8"/>
      <c r="B70" s="9" t="s">
        <v>39</v>
      </c>
      <c r="C70" s="22"/>
      <c r="D70" s="9" t="s">
        <v>24</v>
      </c>
      <c r="E70" s="4">
        <f>VLOOKUP(D70,Historical!$C$82:$D$101,2,0)</f>
        <v>12</v>
      </c>
      <c r="F70" s="4">
        <f>VLOOKUP(B70,Historical!$C$82:$D$101,2,0)</f>
        <v>20</v>
      </c>
      <c r="K70" s="18"/>
      <c r="L70" s="15"/>
      <c r="M70" s="20"/>
      <c r="N70" s="15"/>
      <c r="O70" s="16"/>
      <c r="P70" s="16"/>
      <c r="Q70" s="16"/>
      <c r="R70" s="17"/>
    </row>
    <row r="71" spans="1:22" ht="16">
      <c r="A71" s="10"/>
      <c r="B71" s="11" t="s">
        <v>30</v>
      </c>
      <c r="C71" s="21"/>
      <c r="D71" s="11" t="s">
        <v>34</v>
      </c>
      <c r="E71" s="4">
        <f>VLOOKUP(D71,Historical!$C$82:$D$101,2,0)</f>
        <v>14</v>
      </c>
      <c r="F71" s="4">
        <f>VLOOKUP(B71,Historical!$C$82:$D$101,2,0)</f>
        <v>4</v>
      </c>
      <c r="K71" s="16"/>
      <c r="L71" s="15"/>
      <c r="M71" s="20"/>
      <c r="N71" s="15"/>
      <c r="O71" s="16"/>
      <c r="P71" s="16"/>
      <c r="Q71" s="16"/>
      <c r="R71" s="15"/>
    </row>
    <row r="72" spans="1:22" ht="16">
      <c r="A72" s="8"/>
      <c r="B72" s="9" t="s">
        <v>16</v>
      </c>
      <c r="C72" s="9"/>
      <c r="D72" s="9" t="s">
        <v>28</v>
      </c>
      <c r="E72" s="4">
        <f>VLOOKUP(D72,Historical!$C$82:$D$101,2,0)</f>
        <v>16</v>
      </c>
      <c r="F72" s="4">
        <f>VLOOKUP(B72,Historical!$C$82:$D$101,2,0)</f>
        <v>11</v>
      </c>
      <c r="K72" s="16"/>
      <c r="L72" s="15"/>
      <c r="M72" s="15"/>
      <c r="N72" s="15"/>
      <c r="O72" s="16"/>
      <c r="P72" s="16"/>
      <c r="Q72" s="16"/>
      <c r="R72" s="17"/>
      <c r="S72"/>
      <c r="T72"/>
      <c r="U72"/>
      <c r="V72"/>
    </row>
    <row r="73" spans="1:22" ht="16">
      <c r="A73" s="10"/>
      <c r="B73" s="11" t="s">
        <v>21</v>
      </c>
      <c r="C73" s="21"/>
      <c r="D73" s="11" t="s">
        <v>14</v>
      </c>
      <c r="E73" s="4">
        <f>VLOOKUP(D73,Historical!$C$82:$D$101,2,0)</f>
        <v>1</v>
      </c>
      <c r="F73" s="4">
        <f>VLOOKUP(B73,Historical!$C$82:$D$101,2,0)</f>
        <v>15</v>
      </c>
      <c r="K73" s="18"/>
      <c r="L73" s="15"/>
      <c r="M73" s="20"/>
      <c r="N73" s="15"/>
      <c r="O73" s="16"/>
      <c r="P73" s="16"/>
      <c r="Q73" s="16"/>
      <c r="R73" s="15"/>
      <c r="S73" s="16"/>
      <c r="T73" s="16"/>
      <c r="U73" s="16"/>
      <c r="V73" s="17"/>
    </row>
    <row r="74" spans="1:22" ht="16">
      <c r="A74" s="8"/>
      <c r="B74" s="9" t="s">
        <v>12</v>
      </c>
      <c r="C74" s="9"/>
      <c r="D74" s="9" t="s">
        <v>15</v>
      </c>
      <c r="E74" s="4">
        <f>VLOOKUP(D74,Historical!$C$82:$D$101,2,0)</f>
        <v>17</v>
      </c>
      <c r="F74" s="4">
        <f>VLOOKUP(B74,Historical!$C$82:$D$101,2,0)</f>
        <v>8</v>
      </c>
      <c r="K74" s="16"/>
      <c r="L74" s="15"/>
      <c r="M74" s="15"/>
      <c r="N74" s="15"/>
      <c r="O74" s="16"/>
      <c r="P74" s="16"/>
      <c r="Q74" s="16"/>
      <c r="R74" s="15"/>
      <c r="S74" s="16"/>
      <c r="T74" s="16"/>
      <c r="U74" s="16"/>
      <c r="V74" s="17"/>
    </row>
    <row r="75" spans="1:22" ht="16">
      <c r="A75" s="10"/>
      <c r="B75" s="11" t="s">
        <v>20</v>
      </c>
      <c r="C75" s="21"/>
      <c r="D75" s="11" t="s">
        <v>33</v>
      </c>
      <c r="E75" s="4">
        <f>VLOOKUP(D75,Historical!$C$82:$D$101,2,0)</f>
        <v>13</v>
      </c>
      <c r="F75" s="4">
        <f>VLOOKUP(B75,Historical!$C$82:$D$101,2,0)</f>
        <v>2</v>
      </c>
      <c r="K75" s="16"/>
      <c r="L75" s="15"/>
      <c r="M75" s="20"/>
      <c r="N75" s="15"/>
      <c r="O75" s="16"/>
      <c r="P75" s="16"/>
      <c r="Q75" s="16"/>
      <c r="R75" s="17"/>
      <c r="S75" s="16"/>
      <c r="T75" s="16"/>
      <c r="U75" s="16"/>
      <c r="V75" s="15"/>
    </row>
    <row r="76" spans="1:22" ht="16">
      <c r="A76" s="8"/>
      <c r="B76" s="9" t="s">
        <v>23</v>
      </c>
      <c r="C76" s="22"/>
      <c r="D76" s="9" t="s">
        <v>11</v>
      </c>
      <c r="E76" s="4">
        <f>VLOOKUP(D76,Historical!$C$82:$D$101,2,0)</f>
        <v>5</v>
      </c>
      <c r="F76" s="4">
        <f>VLOOKUP(B76,Historical!$C$82:$D$101,2,0)</f>
        <v>6</v>
      </c>
      <c r="K76" s="16"/>
      <c r="L76" s="15"/>
      <c r="M76" s="20"/>
      <c r="N76" s="15"/>
      <c r="O76" s="16"/>
      <c r="P76" s="16"/>
      <c r="Q76" s="16"/>
      <c r="R76" s="17"/>
      <c r="S76" s="16"/>
      <c r="T76" s="16"/>
      <c r="U76" s="16"/>
      <c r="V76" s="15"/>
    </row>
    <row r="77" spans="1:22" ht="16">
      <c r="A77" s="10"/>
      <c r="B77" s="11" t="s">
        <v>19</v>
      </c>
      <c r="C77" s="21"/>
      <c r="D77" s="11" t="s">
        <v>25</v>
      </c>
      <c r="E77" s="4">
        <f>VLOOKUP(D77,Historical!$C$82:$D$101,2,0)</f>
        <v>18</v>
      </c>
      <c r="F77" s="4">
        <f>VLOOKUP(B77,Historical!$C$82:$D$101,2,0)</f>
        <v>3</v>
      </c>
      <c r="K77" s="16"/>
      <c r="L77" s="15"/>
      <c r="M77" s="20"/>
      <c r="N77" s="15"/>
      <c r="O77" s="16"/>
      <c r="P77" s="16"/>
      <c r="Q77" s="16"/>
      <c r="R77" s="17"/>
      <c r="S77" s="16"/>
      <c r="T77" s="16"/>
      <c r="U77" s="16"/>
      <c r="V77" s="17"/>
    </row>
    <row r="78" spans="1:22" ht="16">
      <c r="A78" s="8"/>
      <c r="B78" s="9" t="s">
        <v>22</v>
      </c>
      <c r="C78" s="9"/>
      <c r="D78" s="9" t="s">
        <v>13</v>
      </c>
      <c r="E78" s="4">
        <f>VLOOKUP(D78,Historical!$C$82:$D$101,2,0)</f>
        <v>7</v>
      </c>
      <c r="F78" s="4">
        <f>VLOOKUP(B78,Historical!$C$82:$D$101,2,0)</f>
        <v>19</v>
      </c>
      <c r="K78" s="16"/>
      <c r="L78" s="15"/>
      <c r="M78" s="15"/>
      <c r="N78" s="15"/>
      <c r="O78" s="16"/>
      <c r="P78" s="16"/>
      <c r="Q78" s="16"/>
      <c r="R78" s="17"/>
      <c r="S78" s="16"/>
      <c r="T78" s="16"/>
      <c r="U78" s="16"/>
      <c r="V78" s="15"/>
    </row>
    <row r="79" spans="1:22" ht="25" customHeight="1">
      <c r="A79" s="10"/>
      <c r="B79" s="11" t="s">
        <v>18</v>
      </c>
      <c r="C79" s="11"/>
      <c r="D79" s="11" t="s">
        <v>37</v>
      </c>
      <c r="E79" s="4">
        <f>VLOOKUP(D79,Historical!$C$82:$D$101,2,0)</f>
        <v>9</v>
      </c>
      <c r="F79" s="4">
        <f>VLOOKUP(B79,Historical!$C$82:$D$101,2,0)</f>
        <v>10</v>
      </c>
      <c r="K79" s="16"/>
      <c r="L79" s="15"/>
      <c r="M79" s="15"/>
      <c r="N79" s="15"/>
      <c r="O79"/>
      <c r="P79"/>
      <c r="Q79"/>
      <c r="R79"/>
      <c r="S79" s="16"/>
      <c r="T79" s="16"/>
      <c r="U79" s="16"/>
      <c r="V79" s="17"/>
    </row>
    <row r="80" spans="1:22" ht="16">
      <c r="A80" s="6"/>
      <c r="B80" s="6"/>
      <c r="C80" s="6"/>
      <c r="D80" s="6"/>
      <c r="O80" s="16"/>
      <c r="P80" s="15"/>
      <c r="Q80" s="15"/>
      <c r="R80" s="15"/>
      <c r="S80" s="16"/>
      <c r="T80" s="16"/>
      <c r="U80" s="16"/>
      <c r="V80" s="15"/>
    </row>
    <row r="81" spans="1:22" ht="16">
      <c r="A81" s="7" t="s">
        <v>76</v>
      </c>
      <c r="B81" s="7"/>
      <c r="C81" s="7"/>
      <c r="D81" s="7"/>
      <c r="O81" s="16"/>
      <c r="P81" s="15"/>
      <c r="Q81" s="20"/>
      <c r="R81" s="15"/>
      <c r="S81" s="16"/>
      <c r="T81" s="16"/>
      <c r="U81" s="16"/>
      <c r="V81" s="17"/>
    </row>
    <row r="82" spans="1:22" ht="16">
      <c r="A82" s="8"/>
      <c r="B82" s="9" t="s">
        <v>33</v>
      </c>
      <c r="C82" s="22"/>
      <c r="D82" s="9" t="s">
        <v>30</v>
      </c>
      <c r="E82" s="4">
        <f>VLOOKUP(D82,Historical!$C$82:$D$101,2,0)</f>
        <v>4</v>
      </c>
      <c r="F82" s="4">
        <f>VLOOKUP(B82,Historical!$C$82:$D$101,2,0)</f>
        <v>13</v>
      </c>
      <c r="K82"/>
      <c r="L82"/>
      <c r="M82"/>
      <c r="N82"/>
      <c r="O82"/>
      <c r="P82"/>
      <c r="Q82"/>
      <c r="R82"/>
      <c r="S82" s="16"/>
      <c r="T82"/>
      <c r="U82"/>
      <c r="V82"/>
    </row>
    <row r="83" spans="1:22" ht="16">
      <c r="A83" s="10"/>
      <c r="B83" s="11" t="s">
        <v>11</v>
      </c>
      <c r="C83" s="21"/>
      <c r="D83" s="11" t="s">
        <v>39</v>
      </c>
      <c r="E83" s="4">
        <f>VLOOKUP(D83,Historical!$C$82:$D$101,2,0)</f>
        <v>20</v>
      </c>
      <c r="F83" s="4">
        <f>VLOOKUP(B83,Historical!$C$82:$D$101,2,0)</f>
        <v>5</v>
      </c>
      <c r="K83" s="18"/>
      <c r="L83" s="15"/>
      <c r="M83" s="20"/>
      <c r="N83" s="15"/>
      <c r="O83" s="16"/>
      <c r="P83" s="16"/>
      <c r="Q83" s="16"/>
      <c r="R83" s="15"/>
    </row>
    <row r="84" spans="1:22" ht="16">
      <c r="A84" s="8"/>
      <c r="B84" s="9" t="s">
        <v>13</v>
      </c>
      <c r="C84" s="22"/>
      <c r="D84" s="9" t="s">
        <v>16</v>
      </c>
      <c r="E84" s="4">
        <f>VLOOKUP(D84,Historical!$C$82:$D$101,2,0)</f>
        <v>11</v>
      </c>
      <c r="F84" s="4">
        <f>VLOOKUP(B84,Historical!$C$82:$D$101,2,0)</f>
        <v>7</v>
      </c>
      <c r="K84" s="16"/>
      <c r="L84" s="15"/>
      <c r="M84" s="20"/>
      <c r="N84" s="15"/>
      <c r="O84" s="16"/>
      <c r="P84" s="16"/>
      <c r="Q84" s="16"/>
      <c r="R84" s="15"/>
    </row>
    <row r="85" spans="1:22" ht="16">
      <c r="A85" s="10"/>
      <c r="B85" s="11" t="s">
        <v>37</v>
      </c>
      <c r="C85" s="21"/>
      <c r="D85" s="11" t="s">
        <v>21</v>
      </c>
      <c r="E85" s="4">
        <f>VLOOKUP(D85,Historical!$C$82:$D$101,2,0)</f>
        <v>15</v>
      </c>
      <c r="F85" s="4">
        <f>VLOOKUP(B85,Historical!$C$82:$D$101,2,0)</f>
        <v>9</v>
      </c>
      <c r="K85" s="18"/>
      <c r="L85" s="15"/>
      <c r="M85" s="20"/>
      <c r="N85" s="15"/>
      <c r="O85" s="16"/>
      <c r="P85" s="16"/>
      <c r="Q85" s="16"/>
      <c r="R85" s="17"/>
    </row>
    <row r="86" spans="1:22" ht="16">
      <c r="A86" s="8"/>
      <c r="B86" s="9" t="s">
        <v>28</v>
      </c>
      <c r="C86" s="9"/>
      <c r="D86" s="9" t="s">
        <v>12</v>
      </c>
      <c r="E86" s="4">
        <f>VLOOKUP(D86,Historical!$C$82:$D$101,2,0)</f>
        <v>8</v>
      </c>
      <c r="F86" s="4">
        <f>VLOOKUP(B86,Historical!$C$82:$D$101,2,0)</f>
        <v>16</v>
      </c>
      <c r="K86" s="16"/>
      <c r="L86" s="15"/>
      <c r="M86" s="20"/>
      <c r="N86" s="15"/>
      <c r="O86" s="16"/>
      <c r="P86" s="16"/>
      <c r="Q86" s="16"/>
      <c r="R86" s="17"/>
    </row>
    <row r="87" spans="1:22" ht="16">
      <c r="A87" s="10"/>
      <c r="B87" s="11" t="s">
        <v>14</v>
      </c>
      <c r="C87" s="21"/>
      <c r="D87" s="11" t="s">
        <v>23</v>
      </c>
      <c r="E87" s="4">
        <f>VLOOKUP(D87,Historical!$C$82:$D$101,2,0)</f>
        <v>6</v>
      </c>
      <c r="F87" s="4">
        <f>VLOOKUP(B87,Historical!$C$82:$D$101,2,0)</f>
        <v>1</v>
      </c>
      <c r="K87" s="16"/>
      <c r="L87" s="15"/>
      <c r="M87" s="15"/>
      <c r="N87" s="15"/>
      <c r="O87" s="16"/>
      <c r="P87" s="16"/>
      <c r="Q87" s="16"/>
      <c r="R87" s="15"/>
    </row>
    <row r="88" spans="1:22" ht="24" customHeight="1">
      <c r="A88" s="8"/>
      <c r="B88" s="9" t="s">
        <v>24</v>
      </c>
      <c r="C88" s="9"/>
      <c r="D88" s="9" t="s">
        <v>20</v>
      </c>
      <c r="E88" s="4">
        <f>VLOOKUP(D88,Historical!$C$82:$D$101,2,0)</f>
        <v>2</v>
      </c>
      <c r="F88" s="4">
        <f>VLOOKUP(B88,Historical!$C$82:$D$101,2,0)</f>
        <v>12</v>
      </c>
      <c r="K88" s="16"/>
      <c r="L88" s="15"/>
      <c r="M88" s="20"/>
      <c r="N88" s="15"/>
      <c r="O88" s="16"/>
      <c r="P88" s="16"/>
      <c r="Q88" s="16"/>
      <c r="R88" s="15"/>
    </row>
    <row r="89" spans="1:22" ht="16">
      <c r="A89" s="10"/>
      <c r="B89" s="11" t="s">
        <v>34</v>
      </c>
      <c r="C89" s="21"/>
      <c r="D89" s="11" t="s">
        <v>18</v>
      </c>
      <c r="E89" s="4">
        <f>VLOOKUP(D89,Historical!$C$82:$D$101,2,0)</f>
        <v>10</v>
      </c>
      <c r="F89" s="4">
        <f>VLOOKUP(B89,Historical!$C$82:$D$101,2,0)</f>
        <v>14</v>
      </c>
      <c r="K89" s="16"/>
      <c r="L89" s="15"/>
      <c r="M89" s="15"/>
      <c r="N89" s="15"/>
      <c r="O89" s="16"/>
      <c r="P89" s="16"/>
      <c r="Q89" s="16"/>
      <c r="R89" s="17"/>
    </row>
    <row r="90" spans="1:22" ht="16">
      <c r="A90" s="8"/>
      <c r="B90" s="9" t="s">
        <v>25</v>
      </c>
      <c r="C90" s="22"/>
      <c r="D90" s="9" t="s">
        <v>22</v>
      </c>
      <c r="E90" s="4">
        <f>VLOOKUP(D90,Historical!$C$82:$D$101,2,0)</f>
        <v>19</v>
      </c>
      <c r="F90" s="4">
        <f>VLOOKUP(B90,Historical!$C$82:$D$101,2,0)</f>
        <v>18</v>
      </c>
      <c r="K90" s="16"/>
      <c r="L90" s="15"/>
      <c r="M90" s="20"/>
      <c r="N90" s="15"/>
      <c r="O90" s="16"/>
      <c r="P90" s="16"/>
      <c r="Q90" s="16"/>
      <c r="R90" s="15"/>
    </row>
    <row r="91" spans="1:22" ht="16">
      <c r="A91" s="10"/>
      <c r="B91" s="11" t="s">
        <v>15</v>
      </c>
      <c r="C91" s="11"/>
      <c r="D91" s="11" t="s">
        <v>19</v>
      </c>
      <c r="E91" s="4">
        <f>VLOOKUP(D91,Historical!$C$82:$D$101,2,0)</f>
        <v>3</v>
      </c>
      <c r="F91" s="4">
        <f>VLOOKUP(B91,Historical!$C$82:$D$101,2,0)</f>
        <v>17</v>
      </c>
      <c r="K91" s="16"/>
      <c r="L91" s="15"/>
      <c r="M91" s="20"/>
      <c r="N91" s="15"/>
      <c r="O91" s="16"/>
      <c r="P91" s="16"/>
      <c r="Q91" s="16"/>
      <c r="R91" s="17"/>
    </row>
    <row r="92" spans="1:22" ht="16">
      <c r="A92" s="12"/>
      <c r="B92" s="12"/>
      <c r="C92" s="12"/>
      <c r="D92" s="12"/>
      <c r="K92" s="16"/>
      <c r="L92" s="15"/>
      <c r="M92" s="15"/>
      <c r="N92" s="15"/>
      <c r="O92"/>
      <c r="P92"/>
      <c r="Q92"/>
      <c r="R92"/>
    </row>
    <row r="93" spans="1:22">
      <c r="A93" s="13"/>
      <c r="B93" s="13"/>
      <c r="C93" s="13"/>
      <c r="D93" s="13"/>
    </row>
    <row r="94" spans="1:22">
      <c r="A94" s="13"/>
      <c r="B94" s="13"/>
      <c r="C94" s="13"/>
      <c r="D94" s="13"/>
    </row>
    <row r="128" spans="5:5">
      <c r="E128" s="14"/>
    </row>
  </sheetData>
  <mergeCells count="2">
    <mergeCell ref="A6:D6"/>
    <mergeCell ref="A7:D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031AE-890A-2A4E-80E7-120875D10EAB}">
  <sheetPr codeName="Sheet7"/>
  <dimension ref="A6:AG128"/>
  <sheetViews>
    <sheetView topLeftCell="A3" zoomScale="173" zoomScaleNormal="173" workbookViewId="0">
      <selection activeCell="H10" sqref="H10:Q29"/>
    </sheetView>
  </sheetViews>
  <sheetFormatPr baseColWidth="10" defaultColWidth="7.5" defaultRowHeight="12"/>
  <cols>
    <col min="1" max="1" width="8.33203125" style="4" bestFit="1" customWidth="1"/>
    <col min="2" max="2" width="10.33203125" style="4" bestFit="1" customWidth="1"/>
    <col min="3" max="3" width="2.6640625" style="4" customWidth="1"/>
    <col min="4" max="4" width="11.33203125" style="4" customWidth="1"/>
    <col min="5" max="6" width="5.33203125" style="4" bestFit="1" customWidth="1"/>
    <col min="7" max="8" width="7.5" style="4"/>
    <col min="9" max="9" width="10.33203125" style="4" bestFit="1" customWidth="1"/>
    <col min="10" max="11" width="7.5" style="4"/>
    <col min="12" max="12" width="9" style="4" bestFit="1" customWidth="1"/>
    <col min="13" max="13" width="8.5" style="4" bestFit="1" customWidth="1"/>
    <col min="14" max="16" width="7.5" style="4"/>
    <col min="17" max="17" width="9.83203125" style="4" bestFit="1" customWidth="1"/>
    <col min="18" max="16384" width="7.5" style="4"/>
  </cols>
  <sheetData>
    <row r="6" spans="1:33">
      <c r="A6" s="3" t="s">
        <v>90</v>
      </c>
      <c r="B6" s="3"/>
      <c r="C6" s="3"/>
      <c r="D6" s="3"/>
      <c r="E6" s="4">
        <v>2013</v>
      </c>
    </row>
    <row r="7" spans="1:33">
      <c r="A7" s="5" t="s">
        <v>51</v>
      </c>
      <c r="B7" s="5"/>
      <c r="C7" s="5"/>
      <c r="D7" s="5"/>
    </row>
    <row r="8" spans="1:33">
      <c r="A8" s="6"/>
      <c r="B8" s="6"/>
      <c r="C8" s="6"/>
      <c r="D8" s="6"/>
    </row>
    <row r="9" spans="1:33" ht="16">
      <c r="A9" s="7" t="s">
        <v>52</v>
      </c>
      <c r="B9" s="7"/>
      <c r="C9" s="7"/>
      <c r="D9" s="7"/>
      <c r="E9" s="4" t="s">
        <v>53</v>
      </c>
      <c r="F9" s="4" t="s">
        <v>54</v>
      </c>
      <c r="H9" s="4" t="s">
        <v>97</v>
      </c>
      <c r="J9" s="4" t="s">
        <v>55</v>
      </c>
      <c r="K9" s="4" t="s">
        <v>56</v>
      </c>
      <c r="L9" s="4" t="s">
        <v>57</v>
      </c>
      <c r="M9" s="4" t="s">
        <v>58</v>
      </c>
      <c r="N9" s="4" t="s">
        <v>59</v>
      </c>
      <c r="O9" s="4" t="s">
        <v>60</v>
      </c>
      <c r="P9" s="4" t="s">
        <v>61</v>
      </c>
      <c r="Q9" s="4" t="s">
        <v>62</v>
      </c>
      <c r="T9" s="18"/>
      <c r="U9" s="15"/>
      <c r="V9" s="20"/>
      <c r="W9" s="15"/>
      <c r="X9" s="16"/>
      <c r="Y9" s="16"/>
      <c r="Z9" s="16"/>
      <c r="AA9" s="15"/>
    </row>
    <row r="10" spans="1:33" ht="16">
      <c r="A10" s="8" t="s">
        <v>63</v>
      </c>
      <c r="B10" s="9" t="s">
        <v>20</v>
      </c>
      <c r="C10" s="22"/>
      <c r="D10" s="9" t="s">
        <v>32</v>
      </c>
      <c r="E10" s="4">
        <f>VLOOKUP(D10,Historical!$C$102:$D$121,2,0)</f>
        <v>14</v>
      </c>
      <c r="F10" s="4">
        <f>VLOOKUP(B10,Historical!$C$102:$D$121,2,0)</f>
        <v>9</v>
      </c>
      <c r="H10" s="4" t="str">
        <f>I10&amp;$E$6</f>
        <v>São Paulo2013</v>
      </c>
      <c r="I10" s="9" t="s">
        <v>20</v>
      </c>
      <c r="J10" s="4">
        <f>COUNTIFS($B$10:$B$91,I10,$E$10:$E$91,"&lt;=6")</f>
        <v>1</v>
      </c>
      <c r="K10" s="4">
        <f>COUNTIFS($D$10:$D$91,I10,$F$10:$F$91,"&lt;=6")</f>
        <v>1</v>
      </c>
      <c r="L10" s="4">
        <f>COUNTIFS($B$10:$B$91,I10,$E$10:$E$91,"&lt;=14",$E$10:$E$91,"&gt;=7")</f>
        <v>3</v>
      </c>
      <c r="M10" s="4">
        <f>COUNTIFS($D$10:$D$91,I10,$F$10:$F$91,"&lt;=14",$F$10:$F$91,"&gt;=7")</f>
        <v>0</v>
      </c>
      <c r="N10" s="4">
        <f>COUNTIFS($B$10:$B$91,I10,$E$10:$E$91,"&gt;=15")</f>
        <v>0</v>
      </c>
      <c r="O10" s="4">
        <f>COUNTIFS($D$10:$D$91,I10,$F$10:$F$91,"&gt;=15")</f>
        <v>2</v>
      </c>
      <c r="P10" s="4">
        <f>SUM(J10:O10)</f>
        <v>7</v>
      </c>
      <c r="Q10" s="4" t="str">
        <f>IF(P10&lt;&gt;7,"ERRO","OK")</f>
        <v>OK</v>
      </c>
      <c r="T10" s="16"/>
      <c r="U10" s="15"/>
      <c r="V10" s="20"/>
      <c r="W10" s="15"/>
      <c r="X10" s="16"/>
      <c r="Y10" s="16"/>
      <c r="Z10" s="16"/>
      <c r="AA10" s="17"/>
    </row>
    <row r="11" spans="1:33" ht="16">
      <c r="A11" s="10" t="s">
        <v>63</v>
      </c>
      <c r="B11" s="11" t="s">
        <v>17</v>
      </c>
      <c r="C11" s="21"/>
      <c r="D11" s="11" t="s">
        <v>25</v>
      </c>
      <c r="E11" s="4">
        <f>VLOOKUP(D11,Historical!$C$102:$D$121,2,0)</f>
        <v>13</v>
      </c>
      <c r="F11" s="4">
        <f>VLOOKUP(B11,Historical!$C$102:$D$121,2,0)</f>
        <v>18</v>
      </c>
      <c r="H11" s="4" t="str">
        <f t="shared" ref="H11:H29" si="0">I11&amp;$E$6</f>
        <v>Vasco2013</v>
      </c>
      <c r="I11" s="9" t="s">
        <v>17</v>
      </c>
      <c r="J11" s="4">
        <f t="shared" ref="J11:J29" si="1">COUNTIFS($B$10:$B$91,I11,$E$10:$E$91,"&lt;=6")</f>
        <v>1</v>
      </c>
      <c r="K11" s="4">
        <f t="shared" ref="K11:K29" si="2">COUNTIFS($D$10:$D$91,I11,$F$10:$F$91,"&lt;=6")</f>
        <v>2</v>
      </c>
      <c r="L11" s="4">
        <f t="shared" ref="L11:L29" si="3">COUNTIFS($B$10:$B$91,I11,$E$10:$E$91,"&lt;=14",$E$10:$E$91,"&gt;=7")</f>
        <v>2</v>
      </c>
      <c r="M11" s="4">
        <f t="shared" ref="M11:M29" si="4">COUNTIFS($D$10:$D$91,I11,$F$10:$F$91,"&lt;=14",$F$10:$F$91,"&gt;=7")</f>
        <v>1</v>
      </c>
      <c r="N11" s="4">
        <f t="shared" ref="N11:N29" si="5">COUNTIFS($B$10:$B$91,I11,$E$10:$E$91,"&gt;=15")</f>
        <v>1</v>
      </c>
      <c r="O11" s="4">
        <f t="shared" ref="O11:O29" si="6">COUNTIFS($D$10:$D$91,I11,$F$10:$F$91,"&gt;=15")</f>
        <v>0</v>
      </c>
      <c r="P11" s="4">
        <f t="shared" ref="P11:P29" si="7">SUM(J11:O11)</f>
        <v>7</v>
      </c>
      <c r="Q11" s="4" t="str">
        <f t="shared" ref="Q11:Q29" si="8">IF(P11&lt;&gt;7,"ERRO","OK")</f>
        <v>OK</v>
      </c>
      <c r="T11" s="16"/>
      <c r="U11" s="15"/>
      <c r="V11" s="15"/>
      <c r="W11" s="15"/>
      <c r="X11" s="16"/>
      <c r="Y11" s="16"/>
      <c r="Z11" s="16"/>
      <c r="AA11" s="15"/>
    </row>
    <row r="12" spans="1:33" ht="16">
      <c r="A12" s="8" t="s">
        <v>63</v>
      </c>
      <c r="B12" s="9" t="s">
        <v>19</v>
      </c>
      <c r="C12" s="9"/>
      <c r="D12" s="9" t="s">
        <v>31</v>
      </c>
      <c r="E12" s="4">
        <f>VLOOKUP(D12,Historical!$C$102:$D$121,2,0)</f>
        <v>20</v>
      </c>
      <c r="F12" s="4">
        <f>VLOOKUP(B12,Historical!$C$102:$D$121,2,0)</f>
        <v>7</v>
      </c>
      <c r="H12" s="4" t="str">
        <f t="shared" si="0"/>
        <v>Atletico-MG2013</v>
      </c>
      <c r="I12" s="9" t="s">
        <v>19</v>
      </c>
      <c r="J12" s="4">
        <f t="shared" si="1"/>
        <v>2</v>
      </c>
      <c r="K12" s="4">
        <f t="shared" si="2"/>
        <v>0</v>
      </c>
      <c r="L12" s="4">
        <f t="shared" si="3"/>
        <v>1</v>
      </c>
      <c r="M12" s="4">
        <f t="shared" si="4"/>
        <v>1</v>
      </c>
      <c r="N12" s="4">
        <f t="shared" si="5"/>
        <v>1</v>
      </c>
      <c r="O12" s="4">
        <f t="shared" si="6"/>
        <v>2</v>
      </c>
      <c r="P12" s="4">
        <f t="shared" si="7"/>
        <v>7</v>
      </c>
      <c r="Q12" s="4" t="str">
        <f t="shared" si="8"/>
        <v>OK</v>
      </c>
      <c r="T12" s="18"/>
      <c r="U12" s="15"/>
      <c r="V12" s="15"/>
      <c r="W12" s="15"/>
      <c r="X12" s="16"/>
      <c r="Y12" s="16"/>
      <c r="Z12" s="16"/>
      <c r="AA12" s="15"/>
    </row>
    <row r="13" spans="1:33" ht="16">
      <c r="A13" s="10" t="s">
        <v>63</v>
      </c>
      <c r="B13" s="11" t="s">
        <v>12</v>
      </c>
      <c r="C13" s="11"/>
      <c r="D13" s="11" t="s">
        <v>14</v>
      </c>
      <c r="E13" s="4">
        <f>VLOOKUP(D13,Historical!$C$102:$D$121,2,0)</f>
        <v>1</v>
      </c>
      <c r="F13" s="4">
        <f>VLOOKUP(B13,Historical!$C$102:$D$121,2,0)</f>
        <v>8</v>
      </c>
      <c r="H13" s="4" t="str">
        <f t="shared" si="0"/>
        <v>Santos2013</v>
      </c>
      <c r="I13" s="9" t="s">
        <v>12</v>
      </c>
      <c r="J13" s="4">
        <f t="shared" si="1"/>
        <v>2</v>
      </c>
      <c r="K13" s="4">
        <f t="shared" si="2"/>
        <v>2</v>
      </c>
      <c r="L13" s="4">
        <f t="shared" si="3"/>
        <v>0</v>
      </c>
      <c r="M13" s="4">
        <f t="shared" si="4"/>
        <v>0</v>
      </c>
      <c r="N13" s="4">
        <f t="shared" si="5"/>
        <v>2</v>
      </c>
      <c r="O13" s="4">
        <f t="shared" si="6"/>
        <v>1</v>
      </c>
      <c r="P13" s="4">
        <f t="shared" si="7"/>
        <v>7</v>
      </c>
      <c r="Q13" s="4" t="str">
        <f t="shared" si="8"/>
        <v>OK</v>
      </c>
      <c r="T13" s="16"/>
      <c r="U13" s="15"/>
      <c r="V13" s="15"/>
      <c r="W13" s="15"/>
      <c r="X13" s="16"/>
      <c r="Y13" s="16"/>
      <c r="Z13" s="16"/>
      <c r="AA13" s="15"/>
    </row>
    <row r="14" spans="1:33" ht="16">
      <c r="A14" s="8" t="s">
        <v>63</v>
      </c>
      <c r="B14" s="9" t="s">
        <v>13</v>
      </c>
      <c r="C14" s="9"/>
      <c r="D14" s="9" t="s">
        <v>22</v>
      </c>
      <c r="E14" s="4">
        <f>VLOOKUP(D14,Historical!$C$102:$D$121,2,0)</f>
        <v>15</v>
      </c>
      <c r="F14" s="4">
        <f>VLOOKUP(B14,Historical!$C$102:$D$121,2,0)</f>
        <v>3</v>
      </c>
      <c r="H14" s="4" t="str">
        <f t="shared" si="0"/>
        <v>Gremio2013</v>
      </c>
      <c r="I14" s="9" t="s">
        <v>13</v>
      </c>
      <c r="J14" s="4">
        <f t="shared" si="1"/>
        <v>1</v>
      </c>
      <c r="K14" s="4">
        <f t="shared" si="2"/>
        <v>1</v>
      </c>
      <c r="L14" s="4">
        <f t="shared" si="3"/>
        <v>1</v>
      </c>
      <c r="M14" s="4">
        <f t="shared" si="4"/>
        <v>1</v>
      </c>
      <c r="N14" s="4">
        <f t="shared" si="5"/>
        <v>2</v>
      </c>
      <c r="O14" s="4">
        <f t="shared" si="6"/>
        <v>1</v>
      </c>
      <c r="P14" s="4">
        <f t="shared" si="7"/>
        <v>7</v>
      </c>
      <c r="Q14" s="4" t="str">
        <f t="shared" si="8"/>
        <v>OK</v>
      </c>
      <c r="T14" s="16"/>
      <c r="U14" s="15"/>
      <c r="V14" s="20"/>
      <c r="W14" s="15"/>
      <c r="X14" s="16"/>
      <c r="Y14" s="16"/>
      <c r="Z14" s="16"/>
      <c r="AA14" s="17"/>
    </row>
    <row r="15" spans="1:33" ht="16">
      <c r="A15" s="10" t="s">
        <v>63</v>
      </c>
      <c r="B15" s="11" t="s">
        <v>28</v>
      </c>
      <c r="C15" s="21"/>
      <c r="D15" s="11" t="s">
        <v>11</v>
      </c>
      <c r="E15" s="4">
        <f>VLOOKUP(D15,Historical!$C$102:$D$121,2,0)</f>
        <v>12</v>
      </c>
      <c r="F15" s="4">
        <f>VLOOKUP(B15,Historical!$C$102:$D$121,2,0)</f>
        <v>6</v>
      </c>
      <c r="H15" s="4" t="str">
        <f t="shared" si="0"/>
        <v>Vitoria2013</v>
      </c>
      <c r="I15" s="9" t="s">
        <v>28</v>
      </c>
      <c r="J15" s="4">
        <f t="shared" si="1"/>
        <v>1</v>
      </c>
      <c r="K15" s="4">
        <f t="shared" si="2"/>
        <v>0</v>
      </c>
      <c r="L15" s="4">
        <f t="shared" si="3"/>
        <v>3</v>
      </c>
      <c r="M15" s="4">
        <f t="shared" si="4"/>
        <v>1</v>
      </c>
      <c r="N15" s="4">
        <f t="shared" si="5"/>
        <v>0</v>
      </c>
      <c r="O15" s="4">
        <f t="shared" si="6"/>
        <v>2</v>
      </c>
      <c r="P15" s="4">
        <f t="shared" si="7"/>
        <v>7</v>
      </c>
      <c r="Q15" s="4" t="str">
        <f t="shared" si="8"/>
        <v>OK</v>
      </c>
      <c r="T15" s="16"/>
      <c r="U15" s="15"/>
      <c r="V15" s="15"/>
      <c r="W15" s="15"/>
      <c r="X15" s="16"/>
      <c r="Y15" s="16"/>
      <c r="Z15" s="16"/>
      <c r="AA15" s="17"/>
    </row>
    <row r="16" spans="1:33" ht="16">
      <c r="A16" s="8" t="s">
        <v>63</v>
      </c>
      <c r="B16" s="9" t="s">
        <v>37</v>
      </c>
      <c r="C16" s="9"/>
      <c r="D16" s="9" t="s">
        <v>15</v>
      </c>
      <c r="E16" s="4">
        <f>VLOOKUP(D16,Historical!$C$102:$D$121,2,0)</f>
        <v>2</v>
      </c>
      <c r="F16" s="4">
        <f>VLOOKUP(B16,Historical!$C$102:$D$121,2,0)</f>
        <v>5</v>
      </c>
      <c r="H16" s="4" t="str">
        <f t="shared" si="0"/>
        <v>Goias2013</v>
      </c>
      <c r="I16" s="9" t="s">
        <v>37</v>
      </c>
      <c r="J16" s="4">
        <f t="shared" si="1"/>
        <v>1</v>
      </c>
      <c r="K16" s="4">
        <f t="shared" si="2"/>
        <v>1</v>
      </c>
      <c r="L16" s="4">
        <f t="shared" si="3"/>
        <v>2</v>
      </c>
      <c r="M16" s="4">
        <f t="shared" si="4"/>
        <v>2</v>
      </c>
      <c r="N16" s="4">
        <f t="shared" si="5"/>
        <v>1</v>
      </c>
      <c r="O16" s="4">
        <f t="shared" si="6"/>
        <v>0</v>
      </c>
      <c r="P16" s="4">
        <f t="shared" si="7"/>
        <v>7</v>
      </c>
      <c r="Q16" s="4" t="str">
        <f t="shared" si="8"/>
        <v>OK</v>
      </c>
      <c r="T16" s="16"/>
      <c r="U16" s="15"/>
      <c r="V16" s="15"/>
      <c r="W16" s="15"/>
      <c r="X16" s="16"/>
      <c r="Y16" s="16"/>
      <c r="Z16" s="16"/>
      <c r="AA16" s="17"/>
      <c r="AB16"/>
      <c r="AC16"/>
      <c r="AD16"/>
      <c r="AE16"/>
      <c r="AF16"/>
      <c r="AG16"/>
    </row>
    <row r="17" spans="1:33" ht="16">
      <c r="A17" s="10" t="s">
        <v>63</v>
      </c>
      <c r="B17" s="11" t="s">
        <v>18</v>
      </c>
      <c r="C17" s="11"/>
      <c r="D17" s="11" t="s">
        <v>30</v>
      </c>
      <c r="E17" s="4">
        <f>VLOOKUP(D17,Historical!$C$102:$D$121,2,0)</f>
        <v>10</v>
      </c>
      <c r="F17" s="4">
        <f>VLOOKUP(B17,Historical!$C$102:$D$121,2,0)</f>
        <v>4</v>
      </c>
      <c r="H17" s="4" t="str">
        <f t="shared" si="0"/>
        <v>Atletico-PR2013</v>
      </c>
      <c r="I17" s="9" t="s">
        <v>18</v>
      </c>
      <c r="J17" s="4">
        <f t="shared" si="1"/>
        <v>0</v>
      </c>
      <c r="K17" s="4">
        <f t="shared" si="2"/>
        <v>1</v>
      </c>
      <c r="L17" s="4">
        <f t="shared" si="3"/>
        <v>2</v>
      </c>
      <c r="M17" s="4">
        <f t="shared" si="4"/>
        <v>1</v>
      </c>
      <c r="N17" s="4">
        <f t="shared" si="5"/>
        <v>2</v>
      </c>
      <c r="O17" s="4">
        <f t="shared" si="6"/>
        <v>1</v>
      </c>
      <c r="P17" s="4">
        <f t="shared" si="7"/>
        <v>7</v>
      </c>
      <c r="Q17" s="4" t="str">
        <f t="shared" si="8"/>
        <v>OK</v>
      </c>
      <c r="T17" s="16"/>
      <c r="U17" s="15"/>
      <c r="V17" s="20"/>
      <c r="W17" s="15"/>
      <c r="X17" s="16"/>
      <c r="Y17" s="16"/>
      <c r="Z17" s="16"/>
      <c r="AA17" s="17"/>
      <c r="AB17" s="15"/>
      <c r="AC17" s="15"/>
      <c r="AD17" s="16"/>
      <c r="AE17" s="16"/>
      <c r="AF17" s="16"/>
      <c r="AG17" s="17"/>
    </row>
    <row r="18" spans="1:33" ht="16">
      <c r="A18" s="8" t="s">
        <v>63</v>
      </c>
      <c r="B18" s="9" t="s">
        <v>39</v>
      </c>
      <c r="C18" s="22"/>
      <c r="D18" s="9" t="s">
        <v>26</v>
      </c>
      <c r="E18" s="4">
        <f>VLOOKUP(D18,Historical!$C$102:$D$121,2,0)</f>
        <v>17</v>
      </c>
      <c r="F18" s="4">
        <f>VLOOKUP(B18,Historical!$C$102:$D$121,2,0)</f>
        <v>19</v>
      </c>
      <c r="H18" s="4" t="str">
        <f t="shared" si="0"/>
        <v>Criciuma2013</v>
      </c>
      <c r="I18" s="9" t="s">
        <v>39</v>
      </c>
      <c r="J18" s="4">
        <f t="shared" si="1"/>
        <v>2</v>
      </c>
      <c r="K18" s="4">
        <f t="shared" si="2"/>
        <v>1</v>
      </c>
      <c r="L18" s="4">
        <f t="shared" si="3"/>
        <v>1</v>
      </c>
      <c r="M18" s="4">
        <f t="shared" si="4"/>
        <v>1</v>
      </c>
      <c r="N18" s="4">
        <f t="shared" si="5"/>
        <v>1</v>
      </c>
      <c r="O18" s="4">
        <f t="shared" si="6"/>
        <v>1</v>
      </c>
      <c r="P18" s="4">
        <f t="shared" si="7"/>
        <v>7</v>
      </c>
      <c r="Q18" s="4" t="str">
        <f t="shared" si="8"/>
        <v>OK</v>
      </c>
      <c r="T18" s="16"/>
      <c r="U18" s="15"/>
      <c r="V18" s="15"/>
      <c r="W18" s="15"/>
      <c r="X18"/>
      <c r="Y18"/>
      <c r="Z18"/>
      <c r="AA18"/>
      <c r="AB18" s="20"/>
      <c r="AC18" s="15"/>
      <c r="AD18" s="16"/>
      <c r="AE18" s="16"/>
      <c r="AF18" s="16"/>
      <c r="AG18" s="15"/>
    </row>
    <row r="19" spans="1:33" ht="16">
      <c r="A19" s="10" t="s">
        <v>63</v>
      </c>
      <c r="B19" s="11" t="s">
        <v>16</v>
      </c>
      <c r="C19" s="11"/>
      <c r="D19" s="11" t="s">
        <v>23</v>
      </c>
      <c r="E19" s="4">
        <f>VLOOKUP(D19,Historical!$C$102:$D$121,2,0)</f>
        <v>16</v>
      </c>
      <c r="F19" s="4">
        <f>VLOOKUP(B19,Historical!$C$102:$D$121,2,0)</f>
        <v>11</v>
      </c>
      <c r="H19" s="4" t="str">
        <f t="shared" si="0"/>
        <v>Flamengo2013</v>
      </c>
      <c r="I19" s="9" t="s">
        <v>16</v>
      </c>
      <c r="J19" s="4">
        <f t="shared" si="1"/>
        <v>2</v>
      </c>
      <c r="K19" s="4">
        <f t="shared" si="2"/>
        <v>2</v>
      </c>
      <c r="L19" s="4">
        <f t="shared" si="3"/>
        <v>1</v>
      </c>
      <c r="M19" s="4">
        <f t="shared" si="4"/>
        <v>1</v>
      </c>
      <c r="N19" s="4">
        <f t="shared" si="5"/>
        <v>1</v>
      </c>
      <c r="O19" s="4">
        <f t="shared" si="6"/>
        <v>0</v>
      </c>
      <c r="P19" s="4">
        <f t="shared" si="7"/>
        <v>7</v>
      </c>
      <c r="Q19" s="4" t="str">
        <f t="shared" si="8"/>
        <v>OK</v>
      </c>
      <c r="T19" s="15"/>
      <c r="U19" s="20"/>
      <c r="V19" s="15"/>
      <c r="W19" s="15"/>
      <c r="X19" s="15"/>
      <c r="Y19" s="18"/>
      <c r="Z19" s="16"/>
      <c r="AA19" s="15"/>
      <c r="AB19" s="20"/>
      <c r="AC19" s="15"/>
      <c r="AD19" s="16"/>
      <c r="AE19" s="16"/>
      <c r="AF19" s="16"/>
      <c r="AG19" s="15"/>
    </row>
    <row r="20" spans="1:33" ht="16">
      <c r="A20" s="6"/>
      <c r="B20" s="23"/>
      <c r="C20" s="6"/>
      <c r="D20" s="6"/>
      <c r="H20" s="4" t="str">
        <f t="shared" si="0"/>
        <v>Portuguesa2013</v>
      </c>
      <c r="I20" s="9" t="s">
        <v>32</v>
      </c>
      <c r="J20" s="4">
        <f t="shared" si="1"/>
        <v>1</v>
      </c>
      <c r="K20" s="4">
        <f t="shared" si="2"/>
        <v>1</v>
      </c>
      <c r="L20" s="4">
        <f t="shared" si="3"/>
        <v>2</v>
      </c>
      <c r="M20" s="4">
        <f t="shared" si="4"/>
        <v>1</v>
      </c>
      <c r="N20" s="4">
        <f t="shared" si="5"/>
        <v>0</v>
      </c>
      <c r="O20" s="4">
        <f t="shared" si="6"/>
        <v>2</v>
      </c>
      <c r="P20" s="4">
        <f t="shared" si="7"/>
        <v>7</v>
      </c>
      <c r="Q20" s="4" t="str">
        <f t="shared" si="8"/>
        <v>OK</v>
      </c>
      <c r="V20" s="15"/>
      <c r="W20" s="20"/>
      <c r="X20" s="15"/>
      <c r="Y20" s="18"/>
      <c r="Z20" s="16"/>
      <c r="AA20" s="15"/>
      <c r="AB20" s="15"/>
      <c r="AC20" s="15"/>
      <c r="AD20" s="16"/>
      <c r="AE20" s="16"/>
      <c r="AF20" s="16"/>
      <c r="AG20" s="17"/>
    </row>
    <row r="21" spans="1:33" ht="16">
      <c r="A21" s="7" t="s">
        <v>66</v>
      </c>
      <c r="B21" s="7"/>
      <c r="C21" s="7"/>
      <c r="D21" s="7"/>
      <c r="H21" s="4" t="str">
        <f t="shared" si="0"/>
        <v>Coritiba2013</v>
      </c>
      <c r="I21" s="9" t="s">
        <v>25</v>
      </c>
      <c r="J21" s="4">
        <f t="shared" si="1"/>
        <v>1</v>
      </c>
      <c r="K21" s="4">
        <f t="shared" si="2"/>
        <v>0</v>
      </c>
      <c r="L21" s="4">
        <f t="shared" si="3"/>
        <v>1</v>
      </c>
      <c r="M21" s="4">
        <f t="shared" si="4"/>
        <v>3</v>
      </c>
      <c r="N21" s="4">
        <f t="shared" si="5"/>
        <v>1</v>
      </c>
      <c r="O21" s="4">
        <f t="shared" si="6"/>
        <v>1</v>
      </c>
      <c r="P21" s="4">
        <f t="shared" si="7"/>
        <v>7</v>
      </c>
      <c r="Q21" s="4" t="str">
        <f t="shared" si="8"/>
        <v>OK</v>
      </c>
      <c r="Y21" s="16"/>
      <c r="Z21" s="18"/>
      <c r="AA21" s="15"/>
      <c r="AB21" s="15"/>
      <c r="AC21" s="15"/>
      <c r="AD21" s="16"/>
      <c r="AE21" s="16"/>
      <c r="AF21" s="16"/>
      <c r="AG21" s="15"/>
    </row>
    <row r="22" spans="1:33" ht="16">
      <c r="A22" s="8" t="s">
        <v>67</v>
      </c>
      <c r="B22" s="9" t="s">
        <v>32</v>
      </c>
      <c r="C22" s="9"/>
      <c r="D22" s="9" t="s">
        <v>25</v>
      </c>
      <c r="E22" s="4">
        <f>VLOOKUP(D22,Historical!$C$102:$D$121,2,0)</f>
        <v>13</v>
      </c>
      <c r="F22" s="4">
        <f>VLOOKUP(B22,Historical!$C$102:$D$121,2,0)</f>
        <v>14</v>
      </c>
      <c r="H22" s="4" t="str">
        <f t="shared" si="0"/>
        <v>Nautico2013</v>
      </c>
      <c r="I22" s="9" t="s">
        <v>31</v>
      </c>
      <c r="J22" s="4">
        <f t="shared" si="1"/>
        <v>0</v>
      </c>
      <c r="K22" s="4">
        <f t="shared" si="2"/>
        <v>1</v>
      </c>
      <c r="L22" s="4">
        <f t="shared" si="3"/>
        <v>1</v>
      </c>
      <c r="M22" s="4">
        <f t="shared" si="4"/>
        <v>1</v>
      </c>
      <c r="N22" s="4">
        <f t="shared" si="5"/>
        <v>2</v>
      </c>
      <c r="O22" s="4">
        <f t="shared" si="6"/>
        <v>2</v>
      </c>
      <c r="P22" s="4">
        <f t="shared" si="7"/>
        <v>7</v>
      </c>
      <c r="Q22" s="4" t="str">
        <f t="shared" si="8"/>
        <v>OK</v>
      </c>
      <c r="T22" s="18"/>
      <c r="U22" s="15"/>
      <c r="V22" s="15"/>
      <c r="W22" s="15"/>
      <c r="X22" s="16"/>
      <c r="Y22" s="16"/>
      <c r="Z22" s="16"/>
      <c r="AA22" s="15" t="s">
        <v>78</v>
      </c>
      <c r="AB22" s="15"/>
      <c r="AC22" s="15"/>
      <c r="AD22" s="16"/>
      <c r="AE22" s="16"/>
      <c r="AF22" s="16"/>
      <c r="AG22" s="15"/>
    </row>
    <row r="23" spans="1:33" ht="16">
      <c r="A23" s="10" t="s">
        <v>67</v>
      </c>
      <c r="B23" s="11" t="s">
        <v>22</v>
      </c>
      <c r="C23" s="11"/>
      <c r="D23" s="11" t="s">
        <v>19</v>
      </c>
      <c r="E23" s="4">
        <f>VLOOKUP(D23,Historical!$C$102:$D$121,2,0)</f>
        <v>7</v>
      </c>
      <c r="F23" s="4">
        <f>VLOOKUP(B23,Historical!$C$102:$D$121,2,0)</f>
        <v>15</v>
      </c>
      <c r="H23" s="4" t="str">
        <f t="shared" si="0"/>
        <v>Cruzeiro2013</v>
      </c>
      <c r="I23" s="9" t="s">
        <v>14</v>
      </c>
      <c r="J23" s="4">
        <f t="shared" si="1"/>
        <v>1</v>
      </c>
      <c r="K23" s="4">
        <f t="shared" si="2"/>
        <v>1</v>
      </c>
      <c r="L23" s="4">
        <f t="shared" si="3"/>
        <v>0</v>
      </c>
      <c r="M23" s="4">
        <f t="shared" si="4"/>
        <v>2</v>
      </c>
      <c r="N23" s="4">
        <f t="shared" si="5"/>
        <v>2</v>
      </c>
      <c r="O23" s="4">
        <f t="shared" si="6"/>
        <v>1</v>
      </c>
      <c r="P23" s="4">
        <f t="shared" si="7"/>
        <v>7</v>
      </c>
      <c r="Q23" s="4" t="str">
        <f t="shared" si="8"/>
        <v>OK</v>
      </c>
      <c r="T23" s="16"/>
      <c r="U23" s="15"/>
      <c r="V23" s="15"/>
      <c r="W23" s="15"/>
      <c r="X23" s="16"/>
      <c r="Y23" s="16"/>
      <c r="Z23" s="16"/>
      <c r="AA23" s="15" t="s">
        <v>78</v>
      </c>
      <c r="AB23" s="20"/>
      <c r="AC23" s="15"/>
      <c r="AD23" s="16"/>
      <c r="AE23" s="16"/>
      <c r="AF23" s="16"/>
      <c r="AG23" s="15"/>
    </row>
    <row r="24" spans="1:33" ht="16">
      <c r="A24" s="8" t="s">
        <v>67</v>
      </c>
      <c r="B24" s="9" t="s">
        <v>16</v>
      </c>
      <c r="C24" s="22"/>
      <c r="D24" s="9" t="s">
        <v>37</v>
      </c>
      <c r="E24" s="4">
        <f>VLOOKUP(D24,Historical!$C$102:$D$121,2,0)</f>
        <v>5</v>
      </c>
      <c r="F24" s="4">
        <f>VLOOKUP(B24,Historical!$C$102:$D$121,2,0)</f>
        <v>11</v>
      </c>
      <c r="H24" s="4" t="str">
        <f t="shared" si="0"/>
        <v>Bahia2013</v>
      </c>
      <c r="I24" s="9" t="s">
        <v>22</v>
      </c>
      <c r="J24" s="4">
        <f t="shared" si="1"/>
        <v>0</v>
      </c>
      <c r="K24" s="4">
        <f t="shared" si="2"/>
        <v>2</v>
      </c>
      <c r="L24" s="4">
        <f t="shared" si="3"/>
        <v>2</v>
      </c>
      <c r="M24" s="4">
        <f t="shared" si="4"/>
        <v>1</v>
      </c>
      <c r="N24" s="4">
        <f t="shared" si="5"/>
        <v>1</v>
      </c>
      <c r="O24" s="4">
        <f t="shared" si="6"/>
        <v>1</v>
      </c>
      <c r="P24" s="4">
        <f t="shared" si="7"/>
        <v>7</v>
      </c>
      <c r="Q24" s="4" t="str">
        <f t="shared" si="8"/>
        <v>OK</v>
      </c>
      <c r="T24" s="16"/>
      <c r="U24" s="15"/>
      <c r="V24" s="20"/>
      <c r="W24" s="15"/>
      <c r="X24" s="16"/>
      <c r="Y24" s="16"/>
      <c r="Z24" s="16"/>
      <c r="AA24" s="17" t="s">
        <v>78</v>
      </c>
      <c r="AB24" s="15"/>
      <c r="AC24" s="15"/>
      <c r="AD24" s="16"/>
      <c r="AE24" s="16"/>
      <c r="AF24" s="16"/>
      <c r="AG24" s="17"/>
    </row>
    <row r="25" spans="1:33" ht="16">
      <c r="A25" s="10" t="s">
        <v>67</v>
      </c>
      <c r="B25" s="11" t="s">
        <v>14</v>
      </c>
      <c r="C25" s="11"/>
      <c r="D25" s="11" t="s">
        <v>13</v>
      </c>
      <c r="E25" s="4">
        <f>VLOOKUP(D25,Historical!$C$102:$D$121,2,0)</f>
        <v>3</v>
      </c>
      <c r="F25" s="4">
        <f>VLOOKUP(B25,Historical!$C$102:$D$121,2,0)</f>
        <v>1</v>
      </c>
      <c r="H25" s="4" t="str">
        <f t="shared" si="0"/>
        <v>Corinthians2013</v>
      </c>
      <c r="I25" s="9" t="s">
        <v>11</v>
      </c>
      <c r="J25" s="4">
        <f t="shared" si="1"/>
        <v>0</v>
      </c>
      <c r="K25" s="4">
        <f t="shared" si="2"/>
        <v>1</v>
      </c>
      <c r="L25" s="4">
        <f t="shared" si="3"/>
        <v>1</v>
      </c>
      <c r="M25" s="4">
        <f t="shared" si="4"/>
        <v>2</v>
      </c>
      <c r="N25" s="4">
        <f t="shared" si="5"/>
        <v>2</v>
      </c>
      <c r="O25" s="4">
        <f t="shared" si="6"/>
        <v>1</v>
      </c>
      <c r="P25" s="4">
        <f t="shared" si="7"/>
        <v>7</v>
      </c>
      <c r="Q25" s="4" t="str">
        <f t="shared" si="8"/>
        <v>OK</v>
      </c>
      <c r="T25" s="18"/>
      <c r="U25" s="15"/>
      <c r="V25" s="15"/>
      <c r="W25" s="15"/>
      <c r="X25" s="16"/>
      <c r="Y25" s="16"/>
      <c r="Z25" s="16"/>
      <c r="AA25" s="15" t="s">
        <v>78</v>
      </c>
      <c r="AB25" s="15"/>
      <c r="AC25" s="15"/>
      <c r="AD25" s="16"/>
      <c r="AE25" s="16"/>
      <c r="AF25" s="16"/>
      <c r="AG25" s="17"/>
    </row>
    <row r="26" spans="1:33" ht="16">
      <c r="A26" s="8" t="s">
        <v>67</v>
      </c>
      <c r="B26" s="9" t="s">
        <v>26</v>
      </c>
      <c r="C26" s="9"/>
      <c r="D26" s="9" t="s">
        <v>28</v>
      </c>
      <c r="E26" s="4">
        <f>VLOOKUP(D26,Historical!$C$102:$D$121,2,0)</f>
        <v>6</v>
      </c>
      <c r="F26" s="4">
        <f>VLOOKUP(B26,Historical!$C$102:$D$121,2,0)</f>
        <v>17</v>
      </c>
      <c r="H26" s="4" t="str">
        <f t="shared" si="0"/>
        <v>Botafogo2013</v>
      </c>
      <c r="I26" s="9" t="s">
        <v>15</v>
      </c>
      <c r="J26" s="4">
        <f t="shared" si="1"/>
        <v>1</v>
      </c>
      <c r="K26" s="4">
        <f t="shared" si="2"/>
        <v>1</v>
      </c>
      <c r="L26" s="4">
        <f t="shared" si="3"/>
        <v>1</v>
      </c>
      <c r="M26" s="4">
        <f t="shared" si="4"/>
        <v>3</v>
      </c>
      <c r="N26" s="4">
        <f t="shared" si="5"/>
        <v>1</v>
      </c>
      <c r="O26" s="4">
        <f t="shared" si="6"/>
        <v>0</v>
      </c>
      <c r="P26" s="4">
        <f t="shared" si="7"/>
        <v>7</v>
      </c>
      <c r="Q26" s="4" t="str">
        <f t="shared" si="8"/>
        <v>OK</v>
      </c>
      <c r="T26" s="16"/>
      <c r="U26" s="15"/>
      <c r="V26" s="15"/>
      <c r="W26" s="15"/>
      <c r="X26" s="16"/>
      <c r="Y26" s="16"/>
      <c r="Z26" s="16"/>
      <c r="AA26" s="17" t="s">
        <v>78</v>
      </c>
      <c r="AB26" s="20"/>
      <c r="AC26" s="15"/>
      <c r="AD26" s="16"/>
      <c r="AE26" s="16"/>
      <c r="AF26" s="16"/>
      <c r="AG26" s="17"/>
    </row>
    <row r="27" spans="1:33" ht="16">
      <c r="A27" s="10" t="s">
        <v>67</v>
      </c>
      <c r="B27" s="11" t="s">
        <v>18</v>
      </c>
      <c r="C27" s="11"/>
      <c r="D27" s="11" t="s">
        <v>20</v>
      </c>
      <c r="E27" s="4">
        <f>VLOOKUP(D27,Historical!$C$102:$D$121,2,0)</f>
        <v>9</v>
      </c>
      <c r="F27" s="4">
        <f>VLOOKUP(B27,Historical!$C$102:$D$121,2,0)</f>
        <v>4</v>
      </c>
      <c r="H27" s="4" t="str">
        <f t="shared" si="0"/>
        <v>Internacional2013</v>
      </c>
      <c r="I27" s="9" t="s">
        <v>30</v>
      </c>
      <c r="J27" s="4">
        <f t="shared" si="1"/>
        <v>1</v>
      </c>
      <c r="K27" s="4">
        <f t="shared" si="2"/>
        <v>2</v>
      </c>
      <c r="L27" s="4">
        <f t="shared" si="3"/>
        <v>1</v>
      </c>
      <c r="M27" s="4">
        <f t="shared" si="4"/>
        <v>2</v>
      </c>
      <c r="N27" s="4">
        <f t="shared" si="5"/>
        <v>1</v>
      </c>
      <c r="O27" s="4">
        <f t="shared" si="6"/>
        <v>0</v>
      </c>
      <c r="P27" s="4">
        <f t="shared" si="7"/>
        <v>7</v>
      </c>
      <c r="Q27" s="4" t="str">
        <f t="shared" si="8"/>
        <v>OK</v>
      </c>
      <c r="T27" s="16"/>
      <c r="U27" s="15"/>
      <c r="V27" s="15"/>
      <c r="W27" s="15"/>
      <c r="X27" s="16"/>
      <c r="Y27" s="16"/>
      <c r="Z27" s="16"/>
      <c r="AA27" s="17" t="s">
        <v>78</v>
      </c>
      <c r="AB27" s="15"/>
      <c r="AC27" s="15"/>
      <c r="AD27" s="16"/>
      <c r="AE27" s="16"/>
      <c r="AF27" s="16"/>
      <c r="AG27" s="17"/>
    </row>
    <row r="28" spans="1:33" ht="16">
      <c r="A28" s="8" t="s">
        <v>67</v>
      </c>
      <c r="B28" s="9" t="s">
        <v>30</v>
      </c>
      <c r="C28" s="22"/>
      <c r="D28" s="9" t="s">
        <v>15</v>
      </c>
      <c r="E28" s="4">
        <f>VLOOKUP(D28,Historical!$C$102:$D$121,2,0)</f>
        <v>2</v>
      </c>
      <c r="F28" s="4">
        <f>VLOOKUP(B28,Historical!$C$102:$D$121,2,0)</f>
        <v>10</v>
      </c>
      <c r="H28" s="4" t="str">
        <f t="shared" si="0"/>
        <v>Ponte Preta2013</v>
      </c>
      <c r="I28" s="9" t="s">
        <v>26</v>
      </c>
      <c r="J28" s="4">
        <f t="shared" si="1"/>
        <v>2</v>
      </c>
      <c r="K28" s="4">
        <f t="shared" si="2"/>
        <v>2</v>
      </c>
      <c r="L28" s="4">
        <f t="shared" si="3"/>
        <v>1</v>
      </c>
      <c r="M28" s="4">
        <f t="shared" si="4"/>
        <v>1</v>
      </c>
      <c r="N28" s="4">
        <f t="shared" si="5"/>
        <v>0</v>
      </c>
      <c r="O28" s="4">
        <f t="shared" si="6"/>
        <v>1</v>
      </c>
      <c r="P28" s="4">
        <f t="shared" si="7"/>
        <v>7</v>
      </c>
      <c r="Q28" s="4" t="str">
        <f t="shared" si="8"/>
        <v>OK</v>
      </c>
      <c r="T28" s="16"/>
      <c r="U28" s="15"/>
      <c r="V28" s="20"/>
      <c r="W28" s="15"/>
      <c r="X28" s="16"/>
      <c r="Y28" s="16"/>
      <c r="Z28" s="16"/>
      <c r="AA28" s="17" t="s">
        <v>78</v>
      </c>
      <c r="AB28" s="15"/>
      <c r="AC28" s="16"/>
      <c r="AD28" s="16"/>
      <c r="AE28"/>
      <c r="AF28"/>
    </row>
    <row r="29" spans="1:33" ht="16">
      <c r="A29" s="10" t="s">
        <v>67</v>
      </c>
      <c r="B29" s="11" t="s">
        <v>31</v>
      </c>
      <c r="C29" s="11"/>
      <c r="D29" s="11" t="s">
        <v>39</v>
      </c>
      <c r="E29" s="4">
        <f>VLOOKUP(D29,Historical!$C$102:$D$121,2,0)</f>
        <v>19</v>
      </c>
      <c r="F29" s="4">
        <f>VLOOKUP(B29,Historical!$C$102:$D$121,2,0)</f>
        <v>20</v>
      </c>
      <c r="H29" s="4" t="str">
        <f t="shared" si="0"/>
        <v>Fluminense2013</v>
      </c>
      <c r="I29" s="9" t="s">
        <v>23</v>
      </c>
      <c r="J29" s="4">
        <f t="shared" si="1"/>
        <v>0</v>
      </c>
      <c r="K29" s="4">
        <f t="shared" si="2"/>
        <v>0</v>
      </c>
      <c r="L29" s="4">
        <f t="shared" si="3"/>
        <v>2</v>
      </c>
      <c r="M29" s="4">
        <f t="shared" si="4"/>
        <v>3</v>
      </c>
      <c r="N29" s="4">
        <f t="shared" si="5"/>
        <v>1</v>
      </c>
      <c r="O29" s="4">
        <f t="shared" si="6"/>
        <v>1</v>
      </c>
      <c r="P29" s="4">
        <f t="shared" si="7"/>
        <v>7</v>
      </c>
      <c r="Q29" s="4" t="str">
        <f t="shared" si="8"/>
        <v>OK</v>
      </c>
      <c r="T29" s="16"/>
      <c r="U29" s="15"/>
      <c r="V29" s="15"/>
      <c r="W29" s="15"/>
      <c r="X29" s="16"/>
      <c r="Y29" s="16"/>
      <c r="Z29" s="16"/>
      <c r="AA29" s="17" t="s">
        <v>78</v>
      </c>
    </row>
    <row r="30" spans="1:33" ht="16">
      <c r="A30" s="8" t="s">
        <v>67</v>
      </c>
      <c r="B30" s="9" t="s">
        <v>17</v>
      </c>
      <c r="C30" s="22"/>
      <c r="D30" s="9" t="s">
        <v>12</v>
      </c>
      <c r="E30" s="4">
        <f>VLOOKUP(D30,Historical!$C$102:$D$121,2,0)</f>
        <v>8</v>
      </c>
      <c r="F30" s="4">
        <f>VLOOKUP(B30,Historical!$C$102:$D$121,2,0)</f>
        <v>18</v>
      </c>
      <c r="T30" s="16"/>
      <c r="U30" s="15"/>
      <c r="V30" s="20"/>
      <c r="W30" s="15"/>
      <c r="X30" s="16"/>
      <c r="Y30" s="16"/>
      <c r="Z30" s="16"/>
      <c r="AA30" s="17" t="s">
        <v>78</v>
      </c>
    </row>
    <row r="31" spans="1:33" ht="16">
      <c r="A31" s="10" t="s">
        <v>67</v>
      </c>
      <c r="B31" s="11" t="s">
        <v>11</v>
      </c>
      <c r="C31" s="11"/>
      <c r="D31" s="11" t="s">
        <v>23</v>
      </c>
      <c r="E31" s="4">
        <f>VLOOKUP(D31,Historical!$C$102:$D$121,2,0)</f>
        <v>16</v>
      </c>
      <c r="F31" s="4">
        <f>VLOOKUP(B31,Historical!$C$102:$D$121,2,0)</f>
        <v>12</v>
      </c>
      <c r="T31" s="16"/>
      <c r="U31" s="15"/>
      <c r="V31" s="15"/>
      <c r="W31" s="15"/>
      <c r="X31"/>
      <c r="Y31"/>
      <c r="Z31"/>
      <c r="AA31"/>
    </row>
    <row r="32" spans="1:33">
      <c r="A32" s="6"/>
      <c r="B32" s="6"/>
      <c r="C32" s="6"/>
      <c r="D32" s="6"/>
    </row>
    <row r="33" spans="1:17">
      <c r="A33" s="7" t="s">
        <v>68</v>
      </c>
      <c r="B33" s="7"/>
      <c r="C33" s="7"/>
      <c r="D33" s="7"/>
    </row>
    <row r="34" spans="1:17" ht="16">
      <c r="A34" s="8" t="s">
        <v>69</v>
      </c>
      <c r="B34" s="9" t="s">
        <v>37</v>
      </c>
      <c r="C34" s="9"/>
      <c r="D34" s="9" t="s">
        <v>26</v>
      </c>
      <c r="E34" s="4">
        <f>VLOOKUP(D34,Historical!$C$102:$D$121,2,0)</f>
        <v>17</v>
      </c>
      <c r="F34" s="4">
        <f>VLOOKUP(B34,Historical!$C$102:$D$121,2,0)</f>
        <v>5</v>
      </c>
      <c r="J34" s="18"/>
      <c r="K34" s="15"/>
      <c r="L34" s="15"/>
      <c r="M34" s="15"/>
      <c r="N34" s="16"/>
      <c r="O34" s="16"/>
      <c r="P34" s="16"/>
      <c r="Q34" s="17"/>
    </row>
    <row r="35" spans="1:17" ht="16">
      <c r="A35" s="10" t="s">
        <v>69</v>
      </c>
      <c r="B35" s="11" t="s">
        <v>13</v>
      </c>
      <c r="C35" s="11"/>
      <c r="D35" s="11" t="s">
        <v>17</v>
      </c>
      <c r="E35" s="4">
        <f>VLOOKUP(D35,Historical!$C$102:$D$121,2,0)</f>
        <v>18</v>
      </c>
      <c r="F35" s="4">
        <f>VLOOKUP(B35,Historical!$C$102:$D$121,2,0)</f>
        <v>3</v>
      </c>
      <c r="J35" s="16"/>
      <c r="K35" s="15"/>
      <c r="L35" s="15"/>
      <c r="M35" s="15"/>
      <c r="N35" s="16"/>
      <c r="O35" s="16"/>
      <c r="P35" s="16"/>
      <c r="Q35" s="17"/>
    </row>
    <row r="36" spans="1:17" ht="24" customHeight="1">
      <c r="A36" s="8" t="s">
        <v>69</v>
      </c>
      <c r="B36" s="9" t="s">
        <v>39</v>
      </c>
      <c r="C36" s="22"/>
      <c r="D36" s="9" t="s">
        <v>18</v>
      </c>
      <c r="E36" s="4">
        <f>VLOOKUP(D36,Historical!$C$102:$D$121,2,0)</f>
        <v>4</v>
      </c>
      <c r="F36" s="4">
        <f>VLOOKUP(B36,Historical!$C$102:$D$121,2,0)</f>
        <v>19</v>
      </c>
      <c r="J36" s="16"/>
      <c r="K36" s="15"/>
      <c r="L36" s="20"/>
      <c r="M36" s="15"/>
      <c r="N36" s="16"/>
      <c r="O36" s="16"/>
      <c r="P36" s="16"/>
      <c r="Q36" s="17"/>
    </row>
    <row r="37" spans="1:17" ht="16">
      <c r="A37" s="10" t="s">
        <v>69</v>
      </c>
      <c r="B37" s="11" t="s">
        <v>15</v>
      </c>
      <c r="C37" s="11"/>
      <c r="D37" s="11" t="s">
        <v>32</v>
      </c>
      <c r="E37" s="4">
        <f>VLOOKUP(D37,Historical!$C$102:$D$121,2,0)</f>
        <v>14</v>
      </c>
      <c r="F37" s="4">
        <f>VLOOKUP(B37,Historical!$C$102:$D$121,2,0)</f>
        <v>2</v>
      </c>
      <c r="J37" s="16"/>
      <c r="K37" s="15"/>
      <c r="L37" s="15"/>
      <c r="M37" s="15"/>
      <c r="N37" s="16"/>
      <c r="O37" s="16"/>
      <c r="P37" s="16"/>
      <c r="Q37" s="17"/>
    </row>
    <row r="38" spans="1:17" ht="16">
      <c r="A38" s="8" t="s">
        <v>69</v>
      </c>
      <c r="B38" s="9" t="s">
        <v>28</v>
      </c>
      <c r="C38" s="22"/>
      <c r="D38" s="9" t="s">
        <v>14</v>
      </c>
      <c r="E38" s="4">
        <f>VLOOKUP(D38,Historical!$C$102:$D$121,2,0)</f>
        <v>1</v>
      </c>
      <c r="F38" s="4">
        <f>VLOOKUP(B38,Historical!$C$102:$D$121,2,0)</f>
        <v>6</v>
      </c>
      <c r="J38" s="16"/>
      <c r="K38" s="15"/>
      <c r="L38" s="20"/>
      <c r="M38" s="15"/>
      <c r="N38" s="16"/>
      <c r="O38" s="16"/>
      <c r="P38" s="16"/>
      <c r="Q38" s="15"/>
    </row>
    <row r="39" spans="1:17" ht="16">
      <c r="A39" s="10" t="s">
        <v>69</v>
      </c>
      <c r="B39" s="11" t="s">
        <v>25</v>
      </c>
      <c r="C39" s="11"/>
      <c r="D39" s="11" t="s">
        <v>11</v>
      </c>
      <c r="E39" s="4">
        <f>VLOOKUP(D39,Historical!$C$102:$D$121,2,0)</f>
        <v>12</v>
      </c>
      <c r="F39" s="4">
        <f>VLOOKUP(B39,Historical!$C$102:$D$121,2,0)</f>
        <v>13</v>
      </c>
      <c r="J39" s="16"/>
      <c r="K39" s="15"/>
      <c r="L39" s="15"/>
      <c r="M39" s="15"/>
      <c r="N39" s="16"/>
      <c r="O39" s="16"/>
      <c r="P39" s="16"/>
      <c r="Q39" s="15"/>
    </row>
    <row r="40" spans="1:17" ht="16">
      <c r="A40" s="8" t="s">
        <v>69</v>
      </c>
      <c r="B40" s="9" t="s">
        <v>20</v>
      </c>
      <c r="C40" s="9"/>
      <c r="D40" s="9" t="s">
        <v>16</v>
      </c>
      <c r="E40" s="4">
        <f>VLOOKUP(D40,Historical!$C$102:$D$121,2,0)</f>
        <v>11</v>
      </c>
      <c r="F40" s="4">
        <f>VLOOKUP(B40,Historical!$C$102:$D$121,2,0)</f>
        <v>9</v>
      </c>
      <c r="J40" s="16"/>
      <c r="K40" s="15"/>
      <c r="L40" s="15"/>
      <c r="M40" s="15"/>
      <c r="N40" s="16"/>
      <c r="O40" s="16"/>
      <c r="P40" s="16"/>
      <c r="Q40" s="17"/>
    </row>
    <row r="41" spans="1:17" ht="16">
      <c r="A41" s="10" t="s">
        <v>69</v>
      </c>
      <c r="B41" s="11" t="s">
        <v>12</v>
      </c>
      <c r="C41" s="11"/>
      <c r="D41" s="11" t="s">
        <v>22</v>
      </c>
      <c r="E41" s="4">
        <f>VLOOKUP(D41,Historical!$C$102:$D$121,2,0)</f>
        <v>15</v>
      </c>
      <c r="F41" s="4">
        <f>VLOOKUP(B41,Historical!$C$102:$D$121,2,0)</f>
        <v>8</v>
      </c>
      <c r="J41" s="18"/>
      <c r="K41" s="15"/>
      <c r="L41" s="15"/>
      <c r="M41" s="15"/>
      <c r="N41" s="16"/>
      <c r="O41" s="16"/>
      <c r="P41" s="16"/>
      <c r="Q41" s="17"/>
    </row>
    <row r="42" spans="1:17" ht="16">
      <c r="A42" s="8" t="s">
        <v>69</v>
      </c>
      <c r="B42" s="9" t="s">
        <v>23</v>
      </c>
      <c r="C42" s="9"/>
      <c r="D42" s="9" t="s">
        <v>31</v>
      </c>
      <c r="E42" s="4">
        <f>VLOOKUP(D42,Historical!$C$102:$D$121,2,0)</f>
        <v>20</v>
      </c>
      <c r="F42" s="4">
        <f>VLOOKUP(B42,Historical!$C$102:$D$121,2,0)</f>
        <v>16</v>
      </c>
      <c r="J42" s="16"/>
      <c r="K42" s="15"/>
      <c r="L42" s="15"/>
      <c r="M42" s="15"/>
      <c r="N42" s="16"/>
      <c r="O42" s="16"/>
      <c r="P42" s="16"/>
      <c r="Q42" s="17"/>
    </row>
    <row r="43" spans="1:17" ht="16">
      <c r="A43" s="10" t="s">
        <v>69</v>
      </c>
      <c r="B43" s="11" t="s">
        <v>19</v>
      </c>
      <c r="C43" s="21"/>
      <c r="D43" s="11" t="s">
        <v>30</v>
      </c>
      <c r="E43" s="4">
        <f>VLOOKUP(D43,Historical!$C$102:$D$121,2,0)</f>
        <v>10</v>
      </c>
      <c r="F43" s="4">
        <f>VLOOKUP(B43,Historical!$C$102:$D$121,2,0)</f>
        <v>7</v>
      </c>
      <c r="J43" s="16"/>
      <c r="K43" s="15"/>
      <c r="L43" s="20"/>
      <c r="M43" s="15"/>
      <c r="N43"/>
      <c r="O43"/>
      <c r="P43"/>
      <c r="Q43"/>
    </row>
    <row r="44" spans="1:17">
      <c r="A44" s="6"/>
      <c r="B44" s="6"/>
      <c r="C44" s="6"/>
      <c r="D44" s="6"/>
    </row>
    <row r="45" spans="1:17">
      <c r="A45" s="7" t="s">
        <v>70</v>
      </c>
      <c r="B45" s="7"/>
      <c r="C45" s="7"/>
      <c r="D45" s="7"/>
    </row>
    <row r="46" spans="1:17" ht="16">
      <c r="A46" s="8" t="s">
        <v>71</v>
      </c>
      <c r="B46" s="9" t="s">
        <v>15</v>
      </c>
      <c r="C46" s="9"/>
      <c r="D46" s="9" t="s">
        <v>18</v>
      </c>
      <c r="E46" s="4">
        <f>VLOOKUP(D46,Historical!$C$102:$D$121,2,0)</f>
        <v>4</v>
      </c>
      <c r="F46" s="4">
        <f>VLOOKUP(B46,Historical!$C$102:$D$121,2,0)</f>
        <v>2</v>
      </c>
      <c r="J46" s="18"/>
      <c r="K46" s="15"/>
      <c r="L46" s="15"/>
      <c r="M46" s="15"/>
      <c r="N46" s="16"/>
      <c r="O46" s="16"/>
      <c r="P46" s="16"/>
      <c r="Q46" s="15"/>
    </row>
    <row r="47" spans="1:17" ht="16">
      <c r="A47" s="10" t="s">
        <v>71</v>
      </c>
      <c r="B47" s="11" t="s">
        <v>25</v>
      </c>
      <c r="C47" s="21"/>
      <c r="D47" s="11" t="s">
        <v>39</v>
      </c>
      <c r="E47" s="4">
        <f>VLOOKUP(D47,Historical!$C$102:$D$121,2,0)</f>
        <v>19</v>
      </c>
      <c r="F47" s="4">
        <f>VLOOKUP(B47,Historical!$C$102:$D$121,2,0)</f>
        <v>13</v>
      </c>
      <c r="J47" s="16"/>
      <c r="K47" s="15"/>
      <c r="L47" s="20"/>
      <c r="M47" s="15"/>
      <c r="N47" s="16"/>
      <c r="O47" s="16"/>
      <c r="P47" s="16"/>
      <c r="Q47" s="17"/>
    </row>
    <row r="48" spans="1:17" ht="16">
      <c r="A48" s="8" t="s">
        <v>71</v>
      </c>
      <c r="B48" s="9" t="s">
        <v>14</v>
      </c>
      <c r="C48" s="22"/>
      <c r="D48" s="9" t="s">
        <v>26</v>
      </c>
      <c r="E48" s="4">
        <f>VLOOKUP(D48,Historical!$C$102:$D$121,2,0)</f>
        <v>17</v>
      </c>
      <c r="F48" s="4">
        <f>VLOOKUP(B48,Historical!$C$102:$D$121,2,0)</f>
        <v>1</v>
      </c>
      <c r="J48" s="18"/>
      <c r="K48" s="15"/>
      <c r="L48" s="20"/>
      <c r="M48" s="15"/>
      <c r="N48" s="16"/>
      <c r="O48" s="16"/>
      <c r="P48" s="16"/>
      <c r="Q48" s="15"/>
    </row>
    <row r="49" spans="1:17" ht="24" customHeight="1">
      <c r="A49" s="10" t="s">
        <v>71</v>
      </c>
      <c r="B49" s="11" t="s">
        <v>28</v>
      </c>
      <c r="C49" s="11"/>
      <c r="D49" s="11" t="s">
        <v>12</v>
      </c>
      <c r="E49" s="4">
        <f>VLOOKUP(D49,Historical!$C$102:$D$121,2,0)</f>
        <v>8</v>
      </c>
      <c r="F49" s="4">
        <f>VLOOKUP(B49,Historical!$C$102:$D$121,2,0)</f>
        <v>6</v>
      </c>
      <c r="J49" s="16"/>
      <c r="K49" s="15"/>
      <c r="L49" s="15"/>
      <c r="M49" s="15"/>
      <c r="N49" s="16"/>
      <c r="O49" s="16"/>
      <c r="P49" s="16"/>
      <c r="Q49" s="17"/>
    </row>
    <row r="50" spans="1:17" ht="16">
      <c r="A50" s="8" t="s">
        <v>71</v>
      </c>
      <c r="B50" s="9" t="s">
        <v>23</v>
      </c>
      <c r="C50" s="22"/>
      <c r="D50" s="9" t="s">
        <v>20</v>
      </c>
      <c r="E50" s="4">
        <f>VLOOKUP(D50,Historical!$C$102:$D$121,2,0)</f>
        <v>9</v>
      </c>
      <c r="F50" s="4">
        <f>VLOOKUP(B50,Historical!$C$102:$D$121,2,0)</f>
        <v>16</v>
      </c>
      <c r="J50" s="16"/>
      <c r="K50" s="15"/>
      <c r="L50" s="20"/>
      <c r="M50" s="15"/>
      <c r="N50" s="16"/>
      <c r="O50" s="16"/>
      <c r="P50" s="16"/>
      <c r="Q50" s="17"/>
    </row>
    <row r="51" spans="1:17" ht="16">
      <c r="A51" s="10" t="s">
        <v>71</v>
      </c>
      <c r="B51" s="11" t="s">
        <v>11</v>
      </c>
      <c r="C51" s="11"/>
      <c r="D51" s="11" t="s">
        <v>17</v>
      </c>
      <c r="E51" s="4">
        <f>VLOOKUP(D51,Historical!$C$102:$D$121,2,0)</f>
        <v>18</v>
      </c>
      <c r="F51" s="4">
        <f>VLOOKUP(B51,Historical!$C$102:$D$121,2,0)</f>
        <v>12</v>
      </c>
      <c r="J51" s="16"/>
      <c r="K51" s="15"/>
      <c r="L51" s="15"/>
      <c r="M51" s="15"/>
      <c r="N51" s="16"/>
      <c r="O51" s="16"/>
      <c r="P51" s="16"/>
      <c r="Q51" s="17"/>
    </row>
    <row r="52" spans="1:17" ht="16">
      <c r="A52" s="8" t="s">
        <v>71</v>
      </c>
      <c r="B52" s="9" t="s">
        <v>31</v>
      </c>
      <c r="C52" s="9"/>
      <c r="D52" s="9" t="s">
        <v>22</v>
      </c>
      <c r="E52" s="4">
        <f>VLOOKUP(D52,Historical!$C$102:$D$121,2,0)</f>
        <v>15</v>
      </c>
      <c r="F52" s="4">
        <f>VLOOKUP(B52,Historical!$C$102:$D$121,2,0)</f>
        <v>20</v>
      </c>
      <c r="J52" s="16"/>
      <c r="K52" s="15"/>
      <c r="L52" s="15"/>
      <c r="M52" s="15"/>
      <c r="N52" s="16"/>
      <c r="O52" s="16"/>
      <c r="P52" s="16"/>
      <c r="Q52" s="15"/>
    </row>
    <row r="53" spans="1:17" ht="16">
      <c r="A53" s="10" t="s">
        <v>71</v>
      </c>
      <c r="B53" s="11" t="s">
        <v>37</v>
      </c>
      <c r="C53" s="21"/>
      <c r="D53" s="11" t="s">
        <v>30</v>
      </c>
      <c r="E53" s="4">
        <f>VLOOKUP(D53,Historical!$C$102:$D$121,2,0)</f>
        <v>10</v>
      </c>
      <c r="F53" s="4">
        <f>VLOOKUP(B53,Historical!$C$102:$D$121,2,0)</f>
        <v>5</v>
      </c>
      <c r="J53" s="16"/>
      <c r="K53" s="15"/>
      <c r="L53" s="20"/>
      <c r="M53" s="15"/>
      <c r="N53" s="16"/>
      <c r="O53" s="16"/>
      <c r="P53" s="16"/>
      <c r="Q53" s="17"/>
    </row>
    <row r="54" spans="1:17" ht="16">
      <c r="A54" s="8" t="s">
        <v>71</v>
      </c>
      <c r="B54" s="9" t="s">
        <v>32</v>
      </c>
      <c r="C54" s="9"/>
      <c r="D54" s="9" t="s">
        <v>19</v>
      </c>
      <c r="E54" s="4">
        <f>VLOOKUP(D54,Historical!$C$102:$D$121,2,0)</f>
        <v>7</v>
      </c>
      <c r="F54" s="4">
        <f>VLOOKUP(B54,Historical!$C$102:$D$121,2,0)</f>
        <v>14</v>
      </c>
      <c r="J54" s="16"/>
      <c r="K54" s="15"/>
      <c r="L54" s="15"/>
      <c r="M54" s="15"/>
      <c r="N54" s="16"/>
      <c r="O54" s="16"/>
      <c r="P54" s="16"/>
      <c r="Q54" s="15"/>
    </row>
    <row r="55" spans="1:17" ht="16">
      <c r="A55" s="10" t="s">
        <v>71</v>
      </c>
      <c r="B55" s="11" t="s">
        <v>13</v>
      </c>
      <c r="C55" s="21"/>
      <c r="D55" s="11" t="s">
        <v>16</v>
      </c>
      <c r="E55" s="4">
        <f>VLOOKUP(D55,Historical!$C$102:$D$121,2,0)</f>
        <v>11</v>
      </c>
      <c r="F55" s="4">
        <f>VLOOKUP(B55,Historical!$C$102:$D$121,2,0)</f>
        <v>3</v>
      </c>
      <c r="J55" s="16"/>
      <c r="K55" s="15"/>
      <c r="L55" s="20"/>
      <c r="M55" s="15"/>
      <c r="N55"/>
      <c r="O55"/>
      <c r="P55"/>
      <c r="Q55"/>
    </row>
    <row r="56" spans="1:17">
      <c r="A56" s="6"/>
      <c r="B56" s="6"/>
      <c r="C56" s="6"/>
      <c r="D56" s="6"/>
    </row>
    <row r="57" spans="1:17">
      <c r="A57" s="7" t="s">
        <v>72</v>
      </c>
      <c r="B57" s="7"/>
      <c r="C57" s="7"/>
      <c r="D57" s="7"/>
    </row>
    <row r="58" spans="1:17" ht="16">
      <c r="A58" s="8" t="s">
        <v>73</v>
      </c>
      <c r="B58" s="9" t="s">
        <v>17</v>
      </c>
      <c r="C58" s="22"/>
      <c r="D58" s="9" t="s">
        <v>14</v>
      </c>
      <c r="E58" s="4">
        <f>VLOOKUP(D58,Historical!$C$102:$D$121,2,0)</f>
        <v>1</v>
      </c>
      <c r="F58" s="4">
        <f>VLOOKUP(B58,Historical!$C$102:$D$121,2,0)</f>
        <v>18</v>
      </c>
      <c r="J58" s="18"/>
      <c r="K58" s="15"/>
      <c r="L58" s="20"/>
      <c r="M58" s="15"/>
      <c r="N58" s="16"/>
      <c r="O58" s="16"/>
      <c r="P58" s="16"/>
      <c r="Q58" s="15"/>
    </row>
    <row r="59" spans="1:17" ht="16">
      <c r="A59" s="10" t="s">
        <v>73</v>
      </c>
      <c r="B59" s="11" t="s">
        <v>39</v>
      </c>
      <c r="C59" s="21"/>
      <c r="D59" s="11" t="s">
        <v>28</v>
      </c>
      <c r="E59" s="4">
        <f>VLOOKUP(D59,Historical!$C$102:$D$121,2,0)</f>
        <v>6</v>
      </c>
      <c r="F59" s="4">
        <f>VLOOKUP(B59,Historical!$C$102:$D$121,2,0)</f>
        <v>19</v>
      </c>
      <c r="J59" s="16"/>
      <c r="K59" s="15"/>
      <c r="L59" s="20"/>
      <c r="M59" s="15"/>
      <c r="N59" s="16"/>
      <c r="O59" s="16"/>
      <c r="P59" s="16"/>
      <c r="Q59" s="17"/>
    </row>
    <row r="60" spans="1:17" ht="16">
      <c r="A60" s="8" t="s">
        <v>73</v>
      </c>
      <c r="B60" s="9" t="s">
        <v>19</v>
      </c>
      <c r="C60" s="22"/>
      <c r="D60" s="9" t="s">
        <v>37</v>
      </c>
      <c r="E60" s="4">
        <f>VLOOKUP(D60,Historical!$C$102:$D$121,2,0)</f>
        <v>5</v>
      </c>
      <c r="F60" s="4">
        <f>VLOOKUP(B60,Historical!$C$102:$D$121,2,0)</f>
        <v>7</v>
      </c>
      <c r="J60" s="16"/>
      <c r="K60" s="15"/>
      <c r="L60" s="20"/>
      <c r="M60" s="15"/>
      <c r="N60" s="16"/>
      <c r="O60" s="16"/>
      <c r="P60" s="16"/>
      <c r="Q60" s="15"/>
    </row>
    <row r="61" spans="1:17" ht="16">
      <c r="A61" s="10" t="s">
        <v>73</v>
      </c>
      <c r="B61" s="11" t="s">
        <v>18</v>
      </c>
      <c r="C61" s="21"/>
      <c r="D61" s="11" t="s">
        <v>31</v>
      </c>
      <c r="E61" s="4">
        <f>VLOOKUP(D61,Historical!$C$102:$D$121,2,0)</f>
        <v>20</v>
      </c>
      <c r="F61" s="4">
        <f>VLOOKUP(B61,Historical!$C$102:$D$121,2,0)</f>
        <v>4</v>
      </c>
      <c r="J61" s="18"/>
      <c r="K61" s="15"/>
      <c r="L61" s="20"/>
      <c r="M61" s="15"/>
      <c r="N61" s="16"/>
      <c r="O61" s="16"/>
      <c r="P61" s="16"/>
      <c r="Q61" s="17"/>
    </row>
    <row r="62" spans="1:17" ht="16">
      <c r="A62" s="8" t="s">
        <v>73</v>
      </c>
      <c r="B62" s="9" t="s">
        <v>26</v>
      </c>
      <c r="C62" s="22"/>
      <c r="D62" s="9" t="s">
        <v>13</v>
      </c>
      <c r="E62" s="4">
        <f>VLOOKUP(D62,Historical!$C$102:$D$121,2,0)</f>
        <v>3</v>
      </c>
      <c r="F62" s="4">
        <f>VLOOKUP(B62,Historical!$C$102:$D$121,2,0)</f>
        <v>17</v>
      </c>
      <c r="J62" s="16"/>
      <c r="K62" s="15"/>
      <c r="L62" s="20"/>
      <c r="M62" s="15"/>
      <c r="N62" s="16"/>
      <c r="O62" s="16"/>
      <c r="P62" s="16"/>
      <c r="Q62" s="17"/>
    </row>
    <row r="63" spans="1:17" ht="16">
      <c r="A63" s="10" t="s">
        <v>73</v>
      </c>
      <c r="B63" s="11" t="s">
        <v>16</v>
      </c>
      <c r="C63" s="11"/>
      <c r="D63" s="11" t="s">
        <v>11</v>
      </c>
      <c r="E63" s="4">
        <f>VLOOKUP(D63,Historical!$C$102:$D$121,2,0)</f>
        <v>12</v>
      </c>
      <c r="F63" s="4">
        <f>VLOOKUP(B63,Historical!$C$102:$D$121,2,0)</f>
        <v>11</v>
      </c>
      <c r="J63" s="16"/>
      <c r="K63" s="15"/>
      <c r="L63" s="15"/>
      <c r="M63" s="15"/>
      <c r="N63" s="16"/>
      <c r="O63" s="16"/>
      <c r="P63" s="16"/>
      <c r="Q63" s="15"/>
    </row>
    <row r="64" spans="1:17" ht="16">
      <c r="A64" s="8" t="s">
        <v>73</v>
      </c>
      <c r="B64" s="9" t="s">
        <v>12</v>
      </c>
      <c r="C64" s="9"/>
      <c r="D64" s="9" t="s">
        <v>23</v>
      </c>
      <c r="E64" s="4">
        <f>VLOOKUP(D64,Historical!$C$102:$D$121,2,0)</f>
        <v>16</v>
      </c>
      <c r="F64" s="4">
        <f>VLOOKUP(B64,Historical!$C$102:$D$121,2,0)</f>
        <v>8</v>
      </c>
      <c r="J64" s="16"/>
      <c r="K64" s="15"/>
      <c r="L64" s="15"/>
      <c r="M64" s="15"/>
      <c r="N64" s="16"/>
      <c r="O64" s="16"/>
      <c r="P64" s="16"/>
      <c r="Q64" s="15"/>
    </row>
    <row r="65" spans="1:22" ht="16">
      <c r="A65" s="10" t="s">
        <v>73</v>
      </c>
      <c r="B65" s="11" t="s">
        <v>30</v>
      </c>
      <c r="C65" s="11"/>
      <c r="D65" s="11" t="s">
        <v>25</v>
      </c>
      <c r="E65" s="4">
        <f>VLOOKUP(D65,Historical!$C$102:$D$121,2,0)</f>
        <v>13</v>
      </c>
      <c r="F65" s="4">
        <f>VLOOKUP(B65,Historical!$C$102:$D$121,2,0)</f>
        <v>10</v>
      </c>
      <c r="J65" s="16"/>
      <c r="K65" s="15"/>
      <c r="L65" s="15"/>
      <c r="M65" s="15"/>
      <c r="N65" s="16"/>
      <c r="O65" s="16"/>
      <c r="P65" s="16"/>
      <c r="Q65" s="17"/>
    </row>
    <row r="66" spans="1:22" ht="24" customHeight="1">
      <c r="A66" s="8" t="s">
        <v>73</v>
      </c>
      <c r="B66" s="9" t="s">
        <v>22</v>
      </c>
      <c r="C66" s="9"/>
      <c r="D66" s="9" t="s">
        <v>32</v>
      </c>
      <c r="E66" s="4">
        <f>VLOOKUP(D66,Historical!$C$102:$D$121,2,0)</f>
        <v>14</v>
      </c>
      <c r="F66" s="4">
        <f>VLOOKUP(B66,Historical!$C$102:$D$121,2,0)</f>
        <v>15</v>
      </c>
      <c r="J66" s="16"/>
      <c r="K66" s="15"/>
      <c r="L66" s="15"/>
      <c r="M66" s="15"/>
      <c r="N66" s="16"/>
      <c r="O66" s="16"/>
      <c r="P66" s="16"/>
      <c r="Q66" s="17"/>
    </row>
    <row r="67" spans="1:22" ht="16">
      <c r="A67" s="10" t="s">
        <v>73</v>
      </c>
      <c r="B67" s="11" t="s">
        <v>20</v>
      </c>
      <c r="C67" s="21"/>
      <c r="D67" s="11" t="s">
        <v>15</v>
      </c>
      <c r="E67" s="4">
        <f>VLOOKUP(D67,Historical!$C$102:$D$121,2,0)</f>
        <v>2</v>
      </c>
      <c r="F67" s="4">
        <f>VLOOKUP(B67,Historical!$C$102:$D$121,2,0)</f>
        <v>9</v>
      </c>
      <c r="J67" s="16"/>
      <c r="K67" s="15"/>
      <c r="L67" s="20"/>
      <c r="M67" s="15"/>
      <c r="N67"/>
      <c r="O67"/>
      <c r="P67"/>
      <c r="Q67"/>
    </row>
    <row r="68" spans="1:22">
      <c r="A68" s="6"/>
      <c r="B68" s="6"/>
      <c r="C68" s="6"/>
      <c r="D68" s="6"/>
    </row>
    <row r="69" spans="1:22">
      <c r="A69" s="7" t="s">
        <v>74</v>
      </c>
      <c r="B69" s="7"/>
      <c r="C69" s="7"/>
      <c r="D69" s="7"/>
    </row>
    <row r="70" spans="1:22" ht="16">
      <c r="A70" s="8" t="s">
        <v>75</v>
      </c>
      <c r="B70" s="9" t="s">
        <v>23</v>
      </c>
      <c r="C70" s="22"/>
      <c r="D70" s="9" t="s">
        <v>19</v>
      </c>
      <c r="E70" s="4">
        <f>VLOOKUP(D70,Historical!$C$102:$D$121,2,0)</f>
        <v>7</v>
      </c>
      <c r="F70" s="4">
        <f>VLOOKUP(B70,Historical!$C$102:$D$121,2,0)</f>
        <v>16</v>
      </c>
      <c r="J70" s="18"/>
      <c r="K70" s="15"/>
      <c r="L70" s="20"/>
      <c r="M70" s="15"/>
      <c r="N70" s="16"/>
      <c r="O70" s="16"/>
      <c r="P70" s="16"/>
      <c r="Q70" s="17"/>
    </row>
    <row r="71" spans="1:22" ht="16">
      <c r="A71" s="10" t="s">
        <v>75</v>
      </c>
      <c r="B71" s="11" t="s">
        <v>11</v>
      </c>
      <c r="C71" s="11"/>
      <c r="D71" s="11" t="s">
        <v>30</v>
      </c>
      <c r="E71" s="4">
        <f>VLOOKUP(D71,Historical!$C$102:$D$121,2,0)</f>
        <v>10</v>
      </c>
      <c r="F71" s="4">
        <f>VLOOKUP(B71,Historical!$C$102:$D$121,2,0)</f>
        <v>12</v>
      </c>
      <c r="J71" s="16"/>
      <c r="K71" s="15"/>
      <c r="L71" s="15"/>
      <c r="M71" s="15"/>
      <c r="N71" s="16"/>
      <c r="O71" s="16"/>
      <c r="P71" s="16"/>
      <c r="Q71" s="17"/>
    </row>
    <row r="72" spans="1:22" ht="16">
      <c r="A72" s="8" t="s">
        <v>75</v>
      </c>
      <c r="B72" s="9" t="s">
        <v>17</v>
      </c>
      <c r="C72" s="9"/>
      <c r="D72" s="9" t="s">
        <v>31</v>
      </c>
      <c r="E72" s="4">
        <f>VLOOKUP(D72,Historical!$C$102:$D$121,2,0)</f>
        <v>20</v>
      </c>
      <c r="F72" s="4">
        <f>VLOOKUP(B72,Historical!$C$102:$D$121,2,0)</f>
        <v>18</v>
      </c>
      <c r="J72" s="18"/>
      <c r="K72" s="15"/>
      <c r="L72" s="15"/>
      <c r="M72" s="15"/>
      <c r="N72" s="16"/>
      <c r="O72" s="16"/>
      <c r="P72" s="16"/>
      <c r="Q72" s="17"/>
      <c r="R72"/>
      <c r="S72"/>
      <c r="T72"/>
      <c r="U72"/>
      <c r="V72"/>
    </row>
    <row r="73" spans="1:22" ht="16">
      <c r="A73" s="10" t="s">
        <v>75</v>
      </c>
      <c r="B73" s="11" t="s">
        <v>26</v>
      </c>
      <c r="C73" s="11"/>
      <c r="D73" s="11" t="s">
        <v>32</v>
      </c>
      <c r="E73" s="4">
        <f>VLOOKUP(D73,Historical!$C$102:$D$121,2,0)</f>
        <v>14</v>
      </c>
      <c r="F73" s="4">
        <f>VLOOKUP(B73,Historical!$C$102:$D$121,2,0)</f>
        <v>17</v>
      </c>
      <c r="J73" s="16"/>
      <c r="K73" s="15"/>
      <c r="L73" s="15"/>
      <c r="M73" s="15"/>
      <c r="N73" s="16"/>
      <c r="O73" s="16"/>
      <c r="P73" s="16"/>
      <c r="Q73" s="17"/>
      <c r="R73" s="15"/>
      <c r="S73" s="16"/>
      <c r="T73" s="16"/>
      <c r="U73" s="16"/>
      <c r="V73" s="17"/>
    </row>
    <row r="74" spans="1:22" ht="16">
      <c r="A74" s="8" t="s">
        <v>75</v>
      </c>
      <c r="B74" s="9" t="s">
        <v>14</v>
      </c>
      <c r="C74" s="22"/>
      <c r="D74" s="9" t="s">
        <v>22</v>
      </c>
      <c r="E74" s="4">
        <f>VLOOKUP(D74,Historical!$C$102:$D$121,2,0)</f>
        <v>15</v>
      </c>
      <c r="F74" s="4">
        <f>VLOOKUP(B74,Historical!$C$102:$D$121,2,0)</f>
        <v>1</v>
      </c>
      <c r="J74" s="16"/>
      <c r="K74" s="15"/>
      <c r="L74" s="20"/>
      <c r="M74" s="15"/>
      <c r="N74" s="16"/>
      <c r="O74" s="16"/>
      <c r="P74" s="16"/>
      <c r="Q74" s="15"/>
      <c r="R74" s="15"/>
      <c r="S74" s="16"/>
      <c r="T74" s="16"/>
      <c r="U74" s="16"/>
      <c r="V74" s="17"/>
    </row>
    <row r="75" spans="1:22" ht="16">
      <c r="A75" s="10" t="s">
        <v>75</v>
      </c>
      <c r="B75" s="11" t="s">
        <v>39</v>
      </c>
      <c r="C75" s="11"/>
      <c r="D75" s="11" t="s">
        <v>20</v>
      </c>
      <c r="E75" s="4">
        <f>VLOOKUP(D75,Historical!$C$102:$D$121,2,0)</f>
        <v>9</v>
      </c>
      <c r="F75" s="4">
        <f>VLOOKUP(B75,Historical!$C$102:$D$121,2,0)</f>
        <v>19</v>
      </c>
      <c r="J75" s="16"/>
      <c r="K75" s="15"/>
      <c r="L75" s="15"/>
      <c r="M75" s="15"/>
      <c r="N75" s="16"/>
      <c r="O75" s="16"/>
      <c r="P75" s="16"/>
      <c r="Q75" s="15"/>
      <c r="R75" s="15"/>
      <c r="S75" s="16"/>
      <c r="T75" s="16"/>
      <c r="U75" s="16"/>
      <c r="V75" s="15"/>
    </row>
    <row r="76" spans="1:22" ht="16">
      <c r="A76" s="8" t="s">
        <v>75</v>
      </c>
      <c r="B76" s="9" t="s">
        <v>25</v>
      </c>
      <c r="C76" s="22"/>
      <c r="D76" s="9" t="s">
        <v>15</v>
      </c>
      <c r="E76" s="4">
        <f>VLOOKUP(D76,Historical!$C$102:$D$121,2,0)</f>
        <v>2</v>
      </c>
      <c r="F76" s="4">
        <f>VLOOKUP(B76,Historical!$C$102:$D$121,2,0)</f>
        <v>13</v>
      </c>
      <c r="J76" s="16"/>
      <c r="K76" s="15"/>
      <c r="L76" s="20"/>
      <c r="M76" s="15"/>
      <c r="N76" s="16"/>
      <c r="O76" s="16"/>
      <c r="P76" s="16"/>
      <c r="Q76" s="17"/>
      <c r="R76" s="15"/>
      <c r="S76" s="16"/>
      <c r="T76" s="16"/>
      <c r="U76" s="16"/>
      <c r="V76" s="15"/>
    </row>
    <row r="77" spans="1:22" ht="16">
      <c r="A77" s="10" t="s">
        <v>75</v>
      </c>
      <c r="B77" s="11" t="s">
        <v>28</v>
      </c>
      <c r="C77" s="21"/>
      <c r="D77" s="11" t="s">
        <v>16</v>
      </c>
      <c r="E77" s="4">
        <f>VLOOKUP(D77,Historical!$C$102:$D$121,2,0)</f>
        <v>11</v>
      </c>
      <c r="F77" s="4">
        <f>VLOOKUP(B77,Historical!$C$102:$D$121,2,0)</f>
        <v>6</v>
      </c>
      <c r="J77" s="16"/>
      <c r="K77" s="15"/>
      <c r="L77" s="20"/>
      <c r="M77" s="15"/>
      <c r="N77" s="16"/>
      <c r="O77" s="16"/>
      <c r="P77" s="16"/>
      <c r="Q77" s="15"/>
      <c r="R77" s="15"/>
      <c r="S77" s="16"/>
      <c r="T77" s="16"/>
      <c r="U77" s="16"/>
      <c r="V77" s="17"/>
    </row>
    <row r="78" spans="1:22" ht="16">
      <c r="A78" s="8" t="s">
        <v>75</v>
      </c>
      <c r="B78" s="9" t="s">
        <v>12</v>
      </c>
      <c r="C78" s="22"/>
      <c r="D78" s="9" t="s">
        <v>18</v>
      </c>
      <c r="E78" s="4">
        <f>VLOOKUP(D78,Historical!$C$102:$D$121,2,0)</f>
        <v>4</v>
      </c>
      <c r="F78" s="4">
        <f>VLOOKUP(B78,Historical!$C$102:$D$121,2,0)</f>
        <v>8</v>
      </c>
      <c r="J78" s="16"/>
      <c r="K78" s="15"/>
      <c r="L78" s="20"/>
      <c r="M78" s="15"/>
      <c r="N78" s="16"/>
      <c r="O78" s="16"/>
      <c r="P78" s="16"/>
      <c r="Q78" s="17"/>
      <c r="R78" s="15"/>
      <c r="S78" s="16"/>
      <c r="T78" s="16"/>
      <c r="U78" s="16"/>
      <c r="V78" s="15"/>
    </row>
    <row r="79" spans="1:22" ht="25" customHeight="1">
      <c r="A79" s="10" t="s">
        <v>75</v>
      </c>
      <c r="B79" s="11" t="s">
        <v>13</v>
      </c>
      <c r="C79" s="11"/>
      <c r="D79" s="11" t="s">
        <v>37</v>
      </c>
      <c r="E79" s="4">
        <f>VLOOKUP(D79,Historical!$C$102:$D$121,2,0)</f>
        <v>5</v>
      </c>
      <c r="F79" s="4">
        <f>VLOOKUP(B79,Historical!$C$102:$D$121,2,0)</f>
        <v>3</v>
      </c>
      <c r="J79" s="16"/>
      <c r="K79" s="15"/>
      <c r="L79" s="15"/>
      <c r="M79" s="15"/>
      <c r="N79"/>
      <c r="O79"/>
      <c r="P79"/>
      <c r="Q79"/>
      <c r="R79" s="15"/>
      <c r="S79" s="16"/>
      <c r="T79" s="16"/>
      <c r="U79" s="16"/>
      <c r="V79" s="17"/>
    </row>
    <row r="80" spans="1:22" ht="16">
      <c r="A80" s="6"/>
      <c r="B80" s="6"/>
      <c r="C80" s="6"/>
      <c r="D80" s="6"/>
      <c r="O80" s="16"/>
      <c r="P80" s="15"/>
      <c r="Q80" s="15"/>
      <c r="R80" s="15"/>
      <c r="S80" s="16"/>
      <c r="T80" s="16"/>
      <c r="U80" s="16"/>
      <c r="V80" s="15"/>
    </row>
    <row r="81" spans="1:22" ht="16">
      <c r="A81" s="7" t="s">
        <v>76</v>
      </c>
      <c r="B81" s="7"/>
      <c r="C81" s="7"/>
      <c r="D81" s="7"/>
      <c r="O81" s="16"/>
      <c r="P81" s="15"/>
      <c r="Q81" s="20"/>
      <c r="R81" s="15"/>
      <c r="S81" s="16"/>
      <c r="T81" s="16"/>
      <c r="U81" s="16"/>
      <c r="V81" s="17"/>
    </row>
    <row r="82" spans="1:22" ht="16">
      <c r="A82" s="8" t="s">
        <v>77</v>
      </c>
      <c r="B82" s="9" t="s">
        <v>16</v>
      </c>
      <c r="C82" s="22"/>
      <c r="D82" s="9" t="s">
        <v>14</v>
      </c>
      <c r="E82" s="4">
        <f>VLOOKUP(D82,Historical!$C$102:$D$121,2,0)</f>
        <v>1</v>
      </c>
      <c r="F82" s="4">
        <f>VLOOKUP(B82,Historical!$C$102:$D$121,2,0)</f>
        <v>11</v>
      </c>
      <c r="J82"/>
      <c r="K82"/>
      <c r="L82"/>
      <c r="M82"/>
      <c r="N82"/>
      <c r="O82"/>
      <c r="P82"/>
      <c r="Q82"/>
      <c r="R82" s="15"/>
      <c r="S82" s="16"/>
      <c r="T82"/>
      <c r="U82"/>
      <c r="V82"/>
    </row>
    <row r="83" spans="1:22" ht="16">
      <c r="A83" s="10" t="s">
        <v>77</v>
      </c>
      <c r="B83" s="11" t="s">
        <v>31</v>
      </c>
      <c r="C83" s="11"/>
      <c r="D83" s="11" t="s">
        <v>11</v>
      </c>
      <c r="E83" s="4">
        <f>VLOOKUP(D83,Historical!$C$102:$D$121,2,0)</f>
        <v>12</v>
      </c>
      <c r="F83" s="4">
        <f>VLOOKUP(B83,Historical!$C$102:$D$121,2,0)</f>
        <v>20</v>
      </c>
      <c r="J83" s="18"/>
      <c r="K83" s="15"/>
      <c r="L83" s="20"/>
      <c r="M83" s="15"/>
      <c r="N83" s="16"/>
      <c r="O83" s="16"/>
      <c r="P83" s="16"/>
      <c r="Q83" s="15"/>
    </row>
    <row r="84" spans="1:22" ht="16">
      <c r="A84" s="8" t="s">
        <v>77</v>
      </c>
      <c r="B84" s="9" t="s">
        <v>20</v>
      </c>
      <c r="C84" s="9"/>
      <c r="D84" s="9" t="s">
        <v>25</v>
      </c>
      <c r="E84" s="4">
        <f>VLOOKUP(D84,Historical!$C$102:$D$121,2,0)</f>
        <v>13</v>
      </c>
      <c r="F84" s="4">
        <f>VLOOKUP(B84,Historical!$C$102:$D$121,2,0)</f>
        <v>9</v>
      </c>
      <c r="J84" s="16"/>
      <c r="K84" s="15"/>
      <c r="L84" s="15"/>
      <c r="M84" s="15"/>
      <c r="N84" s="16"/>
      <c r="O84" s="16"/>
      <c r="P84" s="16"/>
      <c r="Q84" s="17"/>
    </row>
    <row r="85" spans="1:22" ht="16">
      <c r="A85" s="10" t="s">
        <v>77</v>
      </c>
      <c r="B85" s="11" t="s">
        <v>37</v>
      </c>
      <c r="C85" s="11"/>
      <c r="D85" s="11" t="s">
        <v>12</v>
      </c>
      <c r="E85" s="4">
        <f>VLOOKUP(D85,Historical!$C$102:$D$121,2,0)</f>
        <v>8</v>
      </c>
      <c r="F85" s="4">
        <f>VLOOKUP(B85,Historical!$C$102:$D$121,2,0)</f>
        <v>5</v>
      </c>
      <c r="J85" s="18"/>
      <c r="K85" s="15"/>
      <c r="L85" s="15"/>
      <c r="M85" s="15"/>
      <c r="N85" s="16"/>
      <c r="O85" s="16"/>
      <c r="P85" s="16"/>
      <c r="Q85" s="17"/>
    </row>
    <row r="86" spans="1:22" ht="16">
      <c r="A86" s="8" t="s">
        <v>77</v>
      </c>
      <c r="B86" s="9" t="s">
        <v>15</v>
      </c>
      <c r="C86" s="9"/>
      <c r="D86" s="9" t="s">
        <v>39</v>
      </c>
      <c r="E86" s="4">
        <f>VLOOKUP(D86,Historical!$C$102:$D$121,2,0)</f>
        <v>19</v>
      </c>
      <c r="F86" s="4">
        <f>VLOOKUP(B86,Historical!$C$102:$D$121,2,0)</f>
        <v>2</v>
      </c>
      <c r="J86" s="16"/>
      <c r="K86" s="15"/>
      <c r="L86" s="15"/>
      <c r="M86" s="15"/>
      <c r="N86" s="16"/>
      <c r="O86" s="16"/>
      <c r="P86" s="16"/>
      <c r="Q86" s="17"/>
    </row>
    <row r="87" spans="1:22" ht="16">
      <c r="A87" s="10" t="s">
        <v>77</v>
      </c>
      <c r="B87" s="11" t="s">
        <v>30</v>
      </c>
      <c r="C87" s="11"/>
      <c r="D87" s="11" t="s">
        <v>26</v>
      </c>
      <c r="E87" s="4">
        <f>VLOOKUP(D87,Historical!$C$102:$D$121,2,0)</f>
        <v>17</v>
      </c>
      <c r="F87" s="4">
        <f>VLOOKUP(B87,Historical!$C$102:$D$121,2,0)</f>
        <v>10</v>
      </c>
      <c r="J87" s="16"/>
      <c r="K87" s="15"/>
      <c r="L87" s="15"/>
      <c r="M87" s="15"/>
      <c r="N87" s="16"/>
      <c r="O87" s="16"/>
      <c r="P87" s="16"/>
      <c r="Q87" s="17"/>
    </row>
    <row r="88" spans="1:22" ht="24" customHeight="1">
      <c r="A88" s="8" t="s">
        <v>77</v>
      </c>
      <c r="B88" s="9" t="s">
        <v>22</v>
      </c>
      <c r="C88" s="22"/>
      <c r="D88" s="9" t="s">
        <v>23</v>
      </c>
      <c r="E88" s="4">
        <f>VLOOKUP(D88,Historical!$C$102:$D$121,2,0)</f>
        <v>16</v>
      </c>
      <c r="F88" s="4">
        <f>VLOOKUP(B88,Historical!$C$102:$D$121,2,0)</f>
        <v>15</v>
      </c>
      <c r="J88" s="16"/>
      <c r="K88" s="15"/>
      <c r="L88" s="15"/>
      <c r="M88" s="15"/>
      <c r="N88" s="16"/>
      <c r="O88" s="16"/>
      <c r="P88" s="16"/>
      <c r="Q88" s="17"/>
    </row>
    <row r="89" spans="1:22" ht="16">
      <c r="A89" s="10" t="s">
        <v>77</v>
      </c>
      <c r="B89" s="11" t="s">
        <v>19</v>
      </c>
      <c r="C89" s="21"/>
      <c r="D89" s="11" t="s">
        <v>28</v>
      </c>
      <c r="E89" s="4">
        <f>VLOOKUP(D89,Historical!$C$102:$D$121,2,0)</f>
        <v>6</v>
      </c>
      <c r="F89" s="4">
        <f>VLOOKUP(B89,Historical!$C$102:$D$121,2,0)</f>
        <v>7</v>
      </c>
      <c r="J89" s="16"/>
      <c r="K89" s="15"/>
      <c r="L89" s="20"/>
      <c r="M89" s="15"/>
      <c r="N89" s="16"/>
      <c r="O89" s="16"/>
      <c r="P89" s="16"/>
      <c r="Q89" s="17"/>
    </row>
    <row r="90" spans="1:22" ht="16">
      <c r="A90" s="8" t="s">
        <v>77</v>
      </c>
      <c r="B90" s="9" t="s">
        <v>32</v>
      </c>
      <c r="C90" s="9"/>
      <c r="D90" s="9" t="s">
        <v>13</v>
      </c>
      <c r="E90" s="4">
        <f>VLOOKUP(D90,Historical!$C$102:$D$121,2,0)</f>
        <v>3</v>
      </c>
      <c r="F90" s="4">
        <f>VLOOKUP(B90,Historical!$C$102:$D$121,2,0)</f>
        <v>14</v>
      </c>
      <c r="J90" s="16"/>
      <c r="K90" s="15"/>
      <c r="L90" s="20"/>
      <c r="M90" s="15"/>
      <c r="N90" s="16"/>
      <c r="O90" s="16"/>
      <c r="P90" s="16"/>
      <c r="Q90" s="15"/>
    </row>
    <row r="91" spans="1:22" ht="16">
      <c r="A91" s="10" t="s">
        <v>77</v>
      </c>
      <c r="B91" s="11" t="s">
        <v>18</v>
      </c>
      <c r="C91" s="21"/>
      <c r="D91" s="11" t="s">
        <v>17</v>
      </c>
      <c r="E91" s="4">
        <f>VLOOKUP(D91,Historical!$C$102:$D$121,2,0)</f>
        <v>18</v>
      </c>
      <c r="F91" s="4">
        <f>VLOOKUP(B91,Historical!$C$102:$D$121,2,0)</f>
        <v>4</v>
      </c>
      <c r="J91" s="16"/>
      <c r="K91" s="15"/>
      <c r="L91" s="15"/>
      <c r="M91" s="15"/>
      <c r="N91" s="16"/>
      <c r="O91" s="16"/>
      <c r="P91" s="16"/>
      <c r="Q91" s="17"/>
    </row>
    <row r="92" spans="1:22" ht="16">
      <c r="A92" s="12"/>
      <c r="B92" s="12"/>
      <c r="C92" s="12"/>
      <c r="D92" s="12"/>
      <c r="J92" s="16"/>
      <c r="K92" s="15"/>
      <c r="L92" s="20"/>
      <c r="M92" s="15"/>
      <c r="N92" s="16"/>
      <c r="O92" s="16"/>
      <c r="P92"/>
      <c r="Q92"/>
    </row>
    <row r="93" spans="1:22">
      <c r="A93" s="13"/>
      <c r="B93" s="13"/>
      <c r="C93" s="13"/>
      <c r="D93" s="13"/>
    </row>
    <row r="94" spans="1:22">
      <c r="A94" s="13"/>
      <c r="B94" s="13"/>
      <c r="C94" s="13"/>
      <c r="D94" s="13"/>
    </row>
    <row r="128" spans="5:5">
      <c r="E128" s="14"/>
    </row>
  </sheetData>
  <mergeCells count="2">
    <mergeCell ref="A6:D6"/>
    <mergeCell ref="A7:D7"/>
  </mergeCells>
  <hyperlinks>
    <hyperlink ref="AA22" r:id="rId1" display="http://www.ogol.com.br/match_videos.php?id=2790547" xr:uid="{74A44171-B4C7-8040-A0A7-152954B77850}"/>
    <hyperlink ref="AA23" r:id="rId2" display="http://www.ogol.com.br/match_videos.php?id=2790546" xr:uid="{5EE1E11B-0AD0-204F-A1DC-9D91DDE587D5}"/>
    <hyperlink ref="AA25" r:id="rId3" display="http://www.ogol.com.br/match_videos.php?id=2790543" xr:uid="{5BE355C0-BDB5-0A4F-B254-013690EB13D0}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4A035-46E6-434D-8484-FCB00F541C7A}">
  <sheetPr codeName="Sheet8"/>
  <dimension ref="A6:AG128"/>
  <sheetViews>
    <sheetView topLeftCell="A4" zoomScale="173" zoomScaleNormal="173" workbookViewId="0">
      <selection activeCell="H10" sqref="H10:Q29"/>
    </sheetView>
  </sheetViews>
  <sheetFormatPr baseColWidth="10" defaultColWidth="7.5" defaultRowHeight="12"/>
  <cols>
    <col min="1" max="1" width="8.33203125" style="4" bestFit="1" customWidth="1"/>
    <col min="2" max="2" width="10.33203125" style="4" bestFit="1" customWidth="1"/>
    <col min="3" max="3" width="2.6640625" style="4" customWidth="1"/>
    <col min="4" max="4" width="11.33203125" style="4" customWidth="1"/>
    <col min="5" max="6" width="5.33203125" style="4" bestFit="1" customWidth="1"/>
    <col min="7" max="8" width="7.5" style="4"/>
    <col min="9" max="9" width="10.33203125" style="4" bestFit="1" customWidth="1"/>
    <col min="10" max="11" width="7.5" style="4"/>
    <col min="12" max="12" width="9" style="4" bestFit="1" customWidth="1"/>
    <col min="13" max="13" width="8.5" style="4" bestFit="1" customWidth="1"/>
    <col min="14" max="16" width="7.5" style="4"/>
    <col min="17" max="17" width="9.83203125" style="4" bestFit="1" customWidth="1"/>
    <col min="18" max="16384" width="7.5" style="4"/>
  </cols>
  <sheetData>
    <row r="6" spans="1:33">
      <c r="A6" s="3" t="s">
        <v>91</v>
      </c>
      <c r="B6" s="3"/>
      <c r="C6" s="3"/>
      <c r="D6" s="3"/>
      <c r="E6" s="4">
        <v>2012</v>
      </c>
    </row>
    <row r="7" spans="1:33">
      <c r="A7" s="5" t="s">
        <v>51</v>
      </c>
      <c r="B7" s="5"/>
      <c r="C7" s="5"/>
      <c r="D7" s="5"/>
    </row>
    <row r="8" spans="1:33">
      <c r="A8" s="6"/>
      <c r="B8" s="6"/>
      <c r="C8" s="6"/>
      <c r="D8" s="6"/>
    </row>
    <row r="9" spans="1:33" ht="16">
      <c r="A9" s="7" t="s">
        <v>52</v>
      </c>
      <c r="B9" s="7"/>
      <c r="C9" s="7"/>
      <c r="D9" s="7"/>
      <c r="E9" s="4" t="s">
        <v>53</v>
      </c>
      <c r="F9" s="4" t="s">
        <v>54</v>
      </c>
      <c r="H9" s="4" t="s">
        <v>97</v>
      </c>
      <c r="J9" s="4" t="s">
        <v>55</v>
      </c>
      <c r="K9" s="4" t="s">
        <v>56</v>
      </c>
      <c r="L9" s="4" t="s">
        <v>57</v>
      </c>
      <c r="M9" s="4" t="s">
        <v>58</v>
      </c>
      <c r="N9" s="4" t="s">
        <v>59</v>
      </c>
      <c r="O9" s="4" t="s">
        <v>60</v>
      </c>
      <c r="P9" s="4" t="s">
        <v>61</v>
      </c>
      <c r="Q9" s="4" t="s">
        <v>62</v>
      </c>
      <c r="T9"/>
      <c r="U9"/>
      <c r="V9"/>
      <c r="W9"/>
      <c r="X9"/>
      <c r="Y9"/>
      <c r="Z9"/>
      <c r="AA9"/>
    </row>
    <row r="10" spans="1:33" ht="16">
      <c r="A10" s="8" t="s">
        <v>63</v>
      </c>
      <c r="B10" s="9" t="s">
        <v>34</v>
      </c>
      <c r="C10" s="9"/>
      <c r="D10" s="9" t="s">
        <v>14</v>
      </c>
      <c r="E10" s="4">
        <f>VLOOKUP(D10,Historical!$C$22:$D$41,2,0)</f>
        <v>8</v>
      </c>
      <c r="F10" s="4">
        <f>VLOOKUP(B10,Historical!$C$22:$D$41,2,0)</f>
        <v>18</v>
      </c>
      <c r="H10" s="4" t="str">
        <f>I10&amp;$E$6</f>
        <v>Palmeiras2012</v>
      </c>
      <c r="I10" s="9" t="s">
        <v>34</v>
      </c>
      <c r="J10" s="4">
        <f>COUNTIFS($B$10:$B$91,I10,$E$10:$E$91,"&lt;=6")</f>
        <v>1</v>
      </c>
      <c r="K10" s="4">
        <f>COUNTIFS($D$10:$D$91,I10,$F$10:$F$91,"&lt;=6")</f>
        <v>0</v>
      </c>
      <c r="L10" s="4">
        <f>COUNTIFS($B$10:$B$91,I10,$E$10:$E$91,"&lt;=14",$E$10:$E$91,"&gt;=7")</f>
        <v>3</v>
      </c>
      <c r="M10" s="4">
        <f>COUNTIFS($D$10:$D$91,I10,$F$10:$F$91,"&lt;=14",$F$10:$F$91,"&gt;=7")</f>
        <v>1</v>
      </c>
      <c r="N10" s="4">
        <f>COUNTIFS($B$10:$B$91,I10,$E$10:$E$91,"&gt;=15")</f>
        <v>1</v>
      </c>
      <c r="O10" s="4">
        <f>COUNTIFS($D$10:$D$91,I10,$F$10:$F$91,"&gt;=15")</f>
        <v>1</v>
      </c>
      <c r="P10" s="4">
        <f>SUM(J10:O10)</f>
        <v>7</v>
      </c>
      <c r="Q10" s="4" t="str">
        <f>IF(P10&lt;&gt;7,"ERRO","OK")</f>
        <v>OK</v>
      </c>
      <c r="T10" s="18"/>
      <c r="U10" s="15"/>
      <c r="V10" s="15"/>
      <c r="W10" s="15"/>
      <c r="X10" s="16"/>
      <c r="Y10" s="16"/>
      <c r="Z10" s="16"/>
      <c r="AA10" s="15"/>
    </row>
    <row r="11" spans="1:33" ht="16">
      <c r="A11" s="10" t="s">
        <v>63</v>
      </c>
      <c r="B11" s="11" t="s">
        <v>13</v>
      </c>
      <c r="C11" s="11"/>
      <c r="D11" s="11" t="s">
        <v>25</v>
      </c>
      <c r="E11" s="4">
        <f>VLOOKUP(D11,Historical!$C$22:$D$41,2,0)</f>
        <v>11</v>
      </c>
      <c r="F11" s="4">
        <f>VLOOKUP(B11,Historical!$C$22:$D$41,2,0)</f>
        <v>3</v>
      </c>
      <c r="H11" s="4" t="str">
        <f t="shared" ref="H11:H29" si="0">I11&amp;$E$6</f>
        <v>Gremio2012</v>
      </c>
      <c r="I11" s="11" t="s">
        <v>13</v>
      </c>
      <c r="J11" s="4">
        <f t="shared" ref="J11:J29" si="1">COUNTIFS($B$10:$B$91,I11,$E$10:$E$91,"&lt;=6")</f>
        <v>2</v>
      </c>
      <c r="K11" s="4">
        <f t="shared" ref="K11:K29" si="2">COUNTIFS($D$10:$D$91,I11,$F$10:$F$91,"&lt;=6")</f>
        <v>0</v>
      </c>
      <c r="L11" s="4">
        <f t="shared" ref="L11:L29" si="3">COUNTIFS($B$10:$B$91,I11,$E$10:$E$91,"&lt;=14",$E$10:$E$91,"&gt;=7")</f>
        <v>3</v>
      </c>
      <c r="M11" s="4">
        <f t="shared" ref="M11:M29" si="4">COUNTIFS($D$10:$D$91,I11,$F$10:$F$91,"&lt;=14",$F$10:$F$91,"&gt;=7")</f>
        <v>1</v>
      </c>
      <c r="N11" s="4">
        <f t="shared" ref="N11:N29" si="5">COUNTIFS($B$10:$B$91,I11,$E$10:$E$91,"&gt;=15")</f>
        <v>0</v>
      </c>
      <c r="O11" s="4">
        <f t="shared" ref="O11:O29" si="6">COUNTIFS($D$10:$D$91,I11,$F$10:$F$91,"&gt;=15")</f>
        <v>1</v>
      </c>
      <c r="P11" s="4">
        <f t="shared" ref="P11:P29" si="7">SUM(J11:O11)</f>
        <v>7</v>
      </c>
      <c r="Q11" s="4" t="str">
        <f t="shared" ref="Q11:Q29" si="8">IF(P11&lt;&gt;7,"ERRO","OK")</f>
        <v>OK</v>
      </c>
      <c r="T11" s="16"/>
      <c r="U11" s="15"/>
      <c r="V11" s="15"/>
      <c r="W11" s="15"/>
      <c r="X11" s="16"/>
      <c r="Y11" s="16"/>
      <c r="Z11" s="16"/>
      <c r="AA11" s="17"/>
    </row>
    <row r="12" spans="1:33" ht="16">
      <c r="A12" s="8" t="s">
        <v>63</v>
      </c>
      <c r="B12" s="9" t="s">
        <v>11</v>
      </c>
      <c r="C12" s="22"/>
      <c r="D12" s="9" t="s">
        <v>22</v>
      </c>
      <c r="E12" s="4">
        <f>VLOOKUP(D12,Historical!$C$22:$D$41,2,0)</f>
        <v>16</v>
      </c>
      <c r="F12" s="4">
        <f>VLOOKUP(B12,Historical!$C$22:$D$41,2,0)</f>
        <v>9</v>
      </c>
      <c r="H12" s="4" t="str">
        <f t="shared" si="0"/>
        <v>Corinthians2012</v>
      </c>
      <c r="I12" s="9" t="s">
        <v>11</v>
      </c>
      <c r="J12" s="4">
        <f t="shared" si="1"/>
        <v>0</v>
      </c>
      <c r="K12" s="4">
        <f t="shared" si="2"/>
        <v>2</v>
      </c>
      <c r="L12" s="4">
        <f t="shared" si="3"/>
        <v>2</v>
      </c>
      <c r="M12" s="4">
        <f t="shared" si="4"/>
        <v>0</v>
      </c>
      <c r="N12" s="4">
        <f t="shared" si="5"/>
        <v>1</v>
      </c>
      <c r="O12" s="4">
        <f t="shared" si="6"/>
        <v>2</v>
      </c>
      <c r="P12" s="4">
        <f t="shared" si="7"/>
        <v>7</v>
      </c>
      <c r="Q12" s="4" t="str">
        <f t="shared" si="8"/>
        <v>OK</v>
      </c>
      <c r="T12" s="16"/>
      <c r="U12" s="15"/>
      <c r="V12" s="20"/>
      <c r="W12" s="15"/>
      <c r="X12" s="16"/>
      <c r="Y12" s="16"/>
      <c r="Z12" s="16"/>
      <c r="AA12" s="15"/>
    </row>
    <row r="13" spans="1:33" ht="16">
      <c r="A13" s="10" t="s">
        <v>63</v>
      </c>
      <c r="B13" s="11" t="s">
        <v>31</v>
      </c>
      <c r="C13" s="11"/>
      <c r="D13" s="11" t="s">
        <v>32</v>
      </c>
      <c r="E13" s="4">
        <f>VLOOKUP(D13,Historical!$C$22:$D$41,2,0)</f>
        <v>13</v>
      </c>
      <c r="F13" s="4">
        <f>VLOOKUP(B13,Historical!$C$22:$D$41,2,0)</f>
        <v>12</v>
      </c>
      <c r="H13" s="4" t="str">
        <f t="shared" si="0"/>
        <v>Nautico2012</v>
      </c>
      <c r="I13" s="11" t="s">
        <v>31</v>
      </c>
      <c r="J13" s="4">
        <f t="shared" si="1"/>
        <v>2</v>
      </c>
      <c r="K13" s="4">
        <f t="shared" si="2"/>
        <v>1</v>
      </c>
      <c r="L13" s="4">
        <f t="shared" si="3"/>
        <v>1</v>
      </c>
      <c r="M13" s="4">
        <f t="shared" si="4"/>
        <v>0</v>
      </c>
      <c r="N13" s="4">
        <f t="shared" si="5"/>
        <v>2</v>
      </c>
      <c r="O13" s="4">
        <f t="shared" si="6"/>
        <v>1</v>
      </c>
      <c r="P13" s="4">
        <f t="shared" si="7"/>
        <v>7</v>
      </c>
      <c r="Q13" s="4" t="str">
        <f t="shared" si="8"/>
        <v>OK</v>
      </c>
      <c r="T13" s="18"/>
      <c r="U13" s="15"/>
      <c r="V13" s="15"/>
      <c r="W13" s="15"/>
      <c r="X13" s="16"/>
      <c r="Y13" s="16"/>
      <c r="Z13" s="16"/>
      <c r="AA13" s="17"/>
    </row>
    <row r="14" spans="1:33" ht="16">
      <c r="A14" s="8" t="s">
        <v>63</v>
      </c>
      <c r="B14" s="9" t="s">
        <v>16</v>
      </c>
      <c r="C14" s="9"/>
      <c r="D14" s="9" t="s">
        <v>20</v>
      </c>
      <c r="E14" s="4">
        <f>VLOOKUP(D14,Historical!$C$22:$D$41,2,0)</f>
        <v>4</v>
      </c>
      <c r="F14" s="4">
        <f>VLOOKUP(B14,Historical!$C$22:$D$41,2,0)</f>
        <v>15</v>
      </c>
      <c r="H14" s="4" t="str">
        <f t="shared" si="0"/>
        <v>Flamengo2012</v>
      </c>
      <c r="I14" s="9" t="s">
        <v>16</v>
      </c>
      <c r="J14" s="4">
        <f t="shared" si="1"/>
        <v>1</v>
      </c>
      <c r="K14" s="4">
        <f t="shared" si="2"/>
        <v>1</v>
      </c>
      <c r="L14" s="4">
        <f t="shared" si="3"/>
        <v>1</v>
      </c>
      <c r="M14" s="4">
        <f t="shared" si="4"/>
        <v>1</v>
      </c>
      <c r="N14" s="4">
        <f t="shared" si="5"/>
        <v>3</v>
      </c>
      <c r="O14" s="4">
        <f t="shared" si="6"/>
        <v>0</v>
      </c>
      <c r="P14" s="4">
        <f t="shared" si="7"/>
        <v>7</v>
      </c>
      <c r="Q14" s="4" t="str">
        <f t="shared" si="8"/>
        <v>OK</v>
      </c>
      <c r="T14" s="16"/>
      <c r="U14" s="15"/>
      <c r="V14" s="15"/>
      <c r="W14" s="15"/>
      <c r="X14" s="16"/>
      <c r="Y14" s="16"/>
      <c r="Z14" s="16"/>
      <c r="AA14" s="17"/>
    </row>
    <row r="15" spans="1:33" ht="16">
      <c r="A15" s="10" t="s">
        <v>63</v>
      </c>
      <c r="B15" s="11" t="s">
        <v>19</v>
      </c>
      <c r="C15" s="21"/>
      <c r="D15" s="11" t="s">
        <v>23</v>
      </c>
      <c r="E15" s="4">
        <f>VLOOKUP(D15,Historical!$C$22:$D$41,2,0)</f>
        <v>1</v>
      </c>
      <c r="F15" s="4">
        <f>VLOOKUP(B15,Historical!$C$22:$D$41,2,0)</f>
        <v>2</v>
      </c>
      <c r="H15" s="4" t="str">
        <f t="shared" si="0"/>
        <v>Atletico-MG2012</v>
      </c>
      <c r="I15" s="11" t="s">
        <v>19</v>
      </c>
      <c r="J15" s="4">
        <f t="shared" si="1"/>
        <v>1</v>
      </c>
      <c r="K15" s="4">
        <f t="shared" si="2"/>
        <v>1</v>
      </c>
      <c r="L15" s="4">
        <f t="shared" si="3"/>
        <v>1</v>
      </c>
      <c r="M15" s="4">
        <f t="shared" si="4"/>
        <v>3</v>
      </c>
      <c r="N15" s="4">
        <f t="shared" si="5"/>
        <v>1</v>
      </c>
      <c r="O15" s="4">
        <f t="shared" si="6"/>
        <v>0</v>
      </c>
      <c r="P15" s="4">
        <f t="shared" si="7"/>
        <v>7</v>
      </c>
      <c r="Q15" s="4" t="str">
        <f t="shared" si="8"/>
        <v>OK</v>
      </c>
      <c r="T15" s="16"/>
      <c r="U15" s="15"/>
      <c r="V15" s="20"/>
      <c r="W15" s="15"/>
      <c r="X15" s="16"/>
      <c r="Y15" s="16"/>
      <c r="Z15" s="16"/>
      <c r="AA15" s="17"/>
    </row>
    <row r="16" spans="1:33" ht="16">
      <c r="A16" s="8" t="s">
        <v>63</v>
      </c>
      <c r="B16" s="9" t="s">
        <v>26</v>
      </c>
      <c r="C16" s="9"/>
      <c r="D16" s="9" t="s">
        <v>12</v>
      </c>
      <c r="E16" s="4">
        <f>VLOOKUP(D16,Historical!$C$22:$D$41,2,0)</f>
        <v>10</v>
      </c>
      <c r="F16" s="4">
        <f>VLOOKUP(B16,Historical!$C$22:$D$41,2,0)</f>
        <v>14</v>
      </c>
      <c r="H16" s="4" t="str">
        <f t="shared" si="0"/>
        <v>Ponte Preta2012</v>
      </c>
      <c r="I16" s="9" t="s">
        <v>26</v>
      </c>
      <c r="J16" s="4">
        <f t="shared" si="1"/>
        <v>2</v>
      </c>
      <c r="K16" s="4">
        <f t="shared" si="2"/>
        <v>2</v>
      </c>
      <c r="L16" s="4">
        <f t="shared" si="3"/>
        <v>1</v>
      </c>
      <c r="M16" s="4">
        <f t="shared" si="4"/>
        <v>1</v>
      </c>
      <c r="N16" s="4">
        <f t="shared" si="5"/>
        <v>0</v>
      </c>
      <c r="O16" s="4">
        <f t="shared" si="6"/>
        <v>1</v>
      </c>
      <c r="P16" s="4">
        <f t="shared" si="7"/>
        <v>7</v>
      </c>
      <c r="Q16" s="4" t="str">
        <f t="shared" si="8"/>
        <v>OK</v>
      </c>
      <c r="T16" s="16"/>
      <c r="U16" s="15"/>
      <c r="V16" s="15"/>
      <c r="W16" s="15"/>
      <c r="X16" s="16"/>
      <c r="Y16" s="16"/>
      <c r="Z16" s="16"/>
      <c r="AA16" s="17"/>
      <c r="AB16"/>
      <c r="AC16"/>
      <c r="AD16"/>
      <c r="AE16"/>
      <c r="AF16"/>
      <c r="AG16"/>
    </row>
    <row r="17" spans="1:33" ht="16">
      <c r="A17" s="10" t="s">
        <v>63</v>
      </c>
      <c r="B17" s="11" t="s">
        <v>29</v>
      </c>
      <c r="C17" s="11"/>
      <c r="D17" s="11" t="s">
        <v>24</v>
      </c>
      <c r="E17" s="4">
        <f>VLOOKUP(D17,Historical!$C$22:$D$41,2,0)</f>
        <v>17</v>
      </c>
      <c r="F17" s="4">
        <f>VLOOKUP(B17,Historical!$C$22:$D$41,2,0)</f>
        <v>20</v>
      </c>
      <c r="H17" s="4" t="str">
        <f t="shared" si="0"/>
        <v>Atletico-GO2012</v>
      </c>
      <c r="I17" s="11" t="s">
        <v>29</v>
      </c>
      <c r="J17" s="4">
        <f t="shared" si="1"/>
        <v>0</v>
      </c>
      <c r="K17" s="4">
        <f t="shared" si="2"/>
        <v>1</v>
      </c>
      <c r="L17" s="4">
        <f t="shared" si="3"/>
        <v>3</v>
      </c>
      <c r="M17" s="4">
        <f t="shared" si="4"/>
        <v>0</v>
      </c>
      <c r="N17" s="4">
        <f t="shared" si="5"/>
        <v>2</v>
      </c>
      <c r="O17" s="4">
        <f t="shared" si="6"/>
        <v>1</v>
      </c>
      <c r="P17" s="4">
        <f t="shared" si="7"/>
        <v>7</v>
      </c>
      <c r="Q17" s="4" t="str">
        <f t="shared" si="8"/>
        <v>OK</v>
      </c>
      <c r="T17" s="16"/>
      <c r="U17" s="15"/>
      <c r="V17" s="15"/>
      <c r="W17" s="15"/>
      <c r="X17" s="16"/>
      <c r="Y17" s="16"/>
      <c r="Z17" s="16"/>
      <c r="AA17" s="17"/>
      <c r="AB17" s="15"/>
      <c r="AC17" s="15"/>
      <c r="AD17" s="16"/>
      <c r="AE17" s="16"/>
      <c r="AF17" s="16"/>
      <c r="AG17" s="17"/>
    </row>
    <row r="18" spans="1:33" ht="16">
      <c r="A18" s="8" t="s">
        <v>63</v>
      </c>
      <c r="B18" s="9" t="s">
        <v>17</v>
      </c>
      <c r="C18" s="22"/>
      <c r="D18" s="9" t="s">
        <v>30</v>
      </c>
      <c r="E18" s="4">
        <f>VLOOKUP(D18,Historical!$C$22:$D$41,2,0)</f>
        <v>6</v>
      </c>
      <c r="F18" s="4">
        <f>VLOOKUP(B18,Historical!$C$22:$D$41,2,0)</f>
        <v>5</v>
      </c>
      <c r="H18" s="4" t="str">
        <f t="shared" si="0"/>
        <v>Vasco2012</v>
      </c>
      <c r="I18" s="9" t="s">
        <v>17</v>
      </c>
      <c r="J18" s="4">
        <f t="shared" si="1"/>
        <v>2</v>
      </c>
      <c r="K18" s="4">
        <f t="shared" si="2"/>
        <v>1</v>
      </c>
      <c r="L18" s="4">
        <f t="shared" si="3"/>
        <v>0</v>
      </c>
      <c r="M18" s="4">
        <f t="shared" si="4"/>
        <v>1</v>
      </c>
      <c r="N18" s="4">
        <f t="shared" si="5"/>
        <v>3</v>
      </c>
      <c r="O18" s="4">
        <f t="shared" si="6"/>
        <v>0</v>
      </c>
      <c r="P18" s="4">
        <f t="shared" si="7"/>
        <v>7</v>
      </c>
      <c r="Q18" s="4" t="str">
        <f t="shared" si="8"/>
        <v>OK</v>
      </c>
      <c r="S18" s="18"/>
      <c r="T18" s="15"/>
      <c r="U18" s="15"/>
      <c r="V18" s="15"/>
      <c r="W18" s="16"/>
      <c r="X18" s="16"/>
      <c r="Y18" s="16"/>
      <c r="Z18" s="15" t="s">
        <v>78</v>
      </c>
      <c r="AA18" s="17"/>
      <c r="AB18" s="20"/>
      <c r="AC18" s="15"/>
      <c r="AD18" s="16"/>
      <c r="AE18" s="16"/>
      <c r="AF18" s="16"/>
      <c r="AG18" s="15" t="s">
        <v>78</v>
      </c>
    </row>
    <row r="19" spans="1:33" ht="16">
      <c r="A19" s="10" t="s">
        <v>63</v>
      </c>
      <c r="B19" s="11" t="s">
        <v>33</v>
      </c>
      <c r="C19" s="11"/>
      <c r="D19" s="11" t="s">
        <v>15</v>
      </c>
      <c r="E19" s="4">
        <f>VLOOKUP(D19,Historical!$C$22:$D$41,2,0)</f>
        <v>7</v>
      </c>
      <c r="F19" s="4">
        <f>VLOOKUP(B19,Historical!$C$22:$D$41,2,0)</f>
        <v>19</v>
      </c>
      <c r="H19" s="4" t="str">
        <f t="shared" si="0"/>
        <v>Figueirense2012</v>
      </c>
      <c r="I19" s="11" t="s">
        <v>33</v>
      </c>
      <c r="J19" s="4">
        <f t="shared" si="1"/>
        <v>1</v>
      </c>
      <c r="K19" s="4">
        <f t="shared" si="2"/>
        <v>0</v>
      </c>
      <c r="L19" s="4">
        <f t="shared" si="3"/>
        <v>1</v>
      </c>
      <c r="M19" s="4">
        <f t="shared" si="4"/>
        <v>2</v>
      </c>
      <c r="N19" s="4">
        <f t="shared" si="5"/>
        <v>1</v>
      </c>
      <c r="O19" s="4">
        <f t="shared" si="6"/>
        <v>2</v>
      </c>
      <c r="P19" s="4">
        <f t="shared" si="7"/>
        <v>7</v>
      </c>
      <c r="Q19" s="4" t="str">
        <f t="shared" si="8"/>
        <v>OK</v>
      </c>
      <c r="S19" s="16"/>
      <c r="T19" s="15"/>
      <c r="U19" s="20"/>
      <c r="V19" s="15"/>
      <c r="W19" s="16"/>
      <c r="X19" s="16"/>
      <c r="Y19" s="16"/>
      <c r="Z19" s="17" t="s">
        <v>78</v>
      </c>
      <c r="AA19"/>
      <c r="AB19" s="20"/>
      <c r="AC19" s="15"/>
      <c r="AD19" s="16"/>
      <c r="AE19" s="16"/>
      <c r="AF19" s="16"/>
      <c r="AG19" s="15" t="s">
        <v>78</v>
      </c>
    </row>
    <row r="20" spans="1:33" ht="16">
      <c r="A20" s="6"/>
      <c r="B20" s="6"/>
      <c r="C20" s="6"/>
      <c r="D20" s="23"/>
      <c r="H20" s="4" t="str">
        <f t="shared" si="0"/>
        <v>Cruzeiro2012</v>
      </c>
      <c r="I20" s="9" t="s">
        <v>14</v>
      </c>
      <c r="J20" s="4">
        <f t="shared" si="1"/>
        <v>0</v>
      </c>
      <c r="K20" s="4">
        <f t="shared" si="2"/>
        <v>2</v>
      </c>
      <c r="L20" s="4">
        <f t="shared" si="3"/>
        <v>3</v>
      </c>
      <c r="M20" s="4">
        <f t="shared" si="4"/>
        <v>0</v>
      </c>
      <c r="N20" s="4">
        <f t="shared" si="5"/>
        <v>1</v>
      </c>
      <c r="O20" s="4">
        <f t="shared" si="6"/>
        <v>1</v>
      </c>
      <c r="P20" s="4">
        <f t="shared" si="7"/>
        <v>7</v>
      </c>
      <c r="Q20" s="4" t="str">
        <f t="shared" si="8"/>
        <v>OK</v>
      </c>
      <c r="S20" s="16"/>
      <c r="T20" s="15"/>
      <c r="U20" s="15"/>
      <c r="V20" s="15"/>
      <c r="W20" s="16"/>
      <c r="X20" s="16"/>
      <c r="Y20" s="16"/>
      <c r="Z20" s="17" t="s">
        <v>78</v>
      </c>
      <c r="AA20" s="15"/>
      <c r="AB20" s="15"/>
      <c r="AC20" s="15"/>
      <c r="AD20" s="16"/>
      <c r="AE20" s="16"/>
      <c r="AF20" s="16"/>
      <c r="AG20" s="17" t="s">
        <v>78</v>
      </c>
    </row>
    <row r="21" spans="1:33" ht="16">
      <c r="A21" s="7" t="s">
        <v>66</v>
      </c>
      <c r="B21" s="7"/>
      <c r="C21" s="7"/>
      <c r="D21" s="7"/>
      <c r="H21" s="4" t="str">
        <f t="shared" si="0"/>
        <v>Coritiba2012</v>
      </c>
      <c r="I21" s="11" t="s">
        <v>25</v>
      </c>
      <c r="J21" s="4">
        <f t="shared" si="1"/>
        <v>3</v>
      </c>
      <c r="K21" s="4">
        <f t="shared" si="2"/>
        <v>1</v>
      </c>
      <c r="L21" s="4">
        <f t="shared" si="3"/>
        <v>0</v>
      </c>
      <c r="M21" s="4">
        <f t="shared" si="4"/>
        <v>2</v>
      </c>
      <c r="N21" s="4">
        <f t="shared" si="5"/>
        <v>1</v>
      </c>
      <c r="O21" s="4">
        <f t="shared" si="6"/>
        <v>0</v>
      </c>
      <c r="P21" s="4">
        <f t="shared" si="7"/>
        <v>7</v>
      </c>
      <c r="Q21" s="4" t="str">
        <f t="shared" si="8"/>
        <v>OK</v>
      </c>
      <c r="S21" s="18"/>
      <c r="T21" s="15"/>
      <c r="U21" s="20"/>
      <c r="V21" s="15"/>
      <c r="W21" s="16"/>
      <c r="X21" s="16"/>
      <c r="Y21" s="16"/>
      <c r="Z21" s="17" t="s">
        <v>78</v>
      </c>
      <c r="AA21" s="15"/>
      <c r="AB21" s="15"/>
      <c r="AC21" s="15"/>
      <c r="AD21" s="16"/>
      <c r="AE21" s="16"/>
      <c r="AF21" s="16"/>
      <c r="AG21" s="15" t="s">
        <v>78</v>
      </c>
    </row>
    <row r="22" spans="1:33" ht="16">
      <c r="A22" s="8" t="s">
        <v>67</v>
      </c>
      <c r="B22" s="9" t="s">
        <v>13</v>
      </c>
      <c r="C22" s="9"/>
      <c r="D22" s="9" t="s">
        <v>26</v>
      </c>
      <c r="E22" s="4">
        <f>VLOOKUP(D22,Historical!$C$22:$D$41,2,0)</f>
        <v>14</v>
      </c>
      <c r="F22" s="4">
        <f>VLOOKUP(B22,Historical!$C$22:$D$41,2,0)</f>
        <v>3</v>
      </c>
      <c r="H22" s="4" t="str">
        <f t="shared" si="0"/>
        <v>Bahia2012</v>
      </c>
      <c r="I22" s="9" t="s">
        <v>22</v>
      </c>
      <c r="J22" s="4">
        <f t="shared" si="1"/>
        <v>0</v>
      </c>
      <c r="K22" s="4">
        <f t="shared" si="2"/>
        <v>0</v>
      </c>
      <c r="L22" s="4">
        <f t="shared" si="3"/>
        <v>2</v>
      </c>
      <c r="M22" s="4">
        <f t="shared" si="4"/>
        <v>4</v>
      </c>
      <c r="N22" s="4">
        <f t="shared" si="5"/>
        <v>0</v>
      </c>
      <c r="O22" s="4">
        <f t="shared" si="6"/>
        <v>1</v>
      </c>
      <c r="P22" s="4">
        <f t="shared" si="7"/>
        <v>7</v>
      </c>
      <c r="Q22" s="4" t="str">
        <f t="shared" si="8"/>
        <v>OK</v>
      </c>
      <c r="S22" s="16"/>
      <c r="T22" s="15"/>
      <c r="U22" s="15"/>
      <c r="V22" s="15"/>
      <c r="W22" s="16"/>
      <c r="X22" s="16"/>
      <c r="Y22" s="16"/>
      <c r="Z22" s="15" t="s">
        <v>78</v>
      </c>
      <c r="AA22" s="15"/>
      <c r="AB22" s="15"/>
      <c r="AC22" s="15"/>
      <c r="AD22" s="16"/>
      <c r="AE22" s="16"/>
      <c r="AF22" s="16"/>
      <c r="AG22" s="15" t="s">
        <v>78</v>
      </c>
    </row>
    <row r="23" spans="1:33" ht="16">
      <c r="A23" s="10" t="s">
        <v>67</v>
      </c>
      <c r="B23" s="11" t="s">
        <v>14</v>
      </c>
      <c r="C23" s="11"/>
      <c r="D23" s="11" t="s">
        <v>12</v>
      </c>
      <c r="E23" s="4">
        <f>VLOOKUP(D23,Historical!$C$22:$D$41,2,0)</f>
        <v>10</v>
      </c>
      <c r="F23" s="4">
        <f>VLOOKUP(B23,Historical!$C$22:$D$41,2,0)</f>
        <v>8</v>
      </c>
      <c r="H23" s="4" t="str">
        <f t="shared" si="0"/>
        <v>Portuguesa2012</v>
      </c>
      <c r="I23" s="11" t="s">
        <v>32</v>
      </c>
      <c r="J23" s="4">
        <f t="shared" si="1"/>
        <v>1</v>
      </c>
      <c r="K23" s="4">
        <f t="shared" si="2"/>
        <v>1</v>
      </c>
      <c r="L23" s="4">
        <f t="shared" si="3"/>
        <v>1</v>
      </c>
      <c r="M23" s="4">
        <f t="shared" si="4"/>
        <v>2</v>
      </c>
      <c r="N23" s="4">
        <f t="shared" si="5"/>
        <v>2</v>
      </c>
      <c r="O23" s="4">
        <f t="shared" si="6"/>
        <v>0</v>
      </c>
      <c r="P23" s="4">
        <f t="shared" si="7"/>
        <v>7</v>
      </c>
      <c r="Q23" s="4" t="str">
        <f t="shared" si="8"/>
        <v>OK</v>
      </c>
      <c r="S23" s="18"/>
      <c r="T23" s="15"/>
      <c r="U23" s="15"/>
      <c r="V23" s="15"/>
      <c r="W23" s="16"/>
      <c r="X23" s="16"/>
      <c r="Y23" s="16"/>
      <c r="Z23" s="17" t="s">
        <v>78</v>
      </c>
      <c r="AA23" s="15"/>
      <c r="AB23" s="20"/>
      <c r="AC23" s="15"/>
      <c r="AD23" s="16"/>
      <c r="AE23" s="16"/>
      <c r="AF23" s="16"/>
      <c r="AG23" s="15" t="s">
        <v>78</v>
      </c>
    </row>
    <row r="24" spans="1:33" ht="16">
      <c r="A24" s="8" t="s">
        <v>67</v>
      </c>
      <c r="B24" s="9" t="s">
        <v>16</v>
      </c>
      <c r="C24" s="9"/>
      <c r="D24" s="9" t="s">
        <v>33</v>
      </c>
      <c r="E24" s="4">
        <f>VLOOKUP(D24,Historical!$C$22:$D$41,2,0)</f>
        <v>19</v>
      </c>
      <c r="F24" s="4">
        <f>VLOOKUP(B24,Historical!$C$22:$D$41,2,0)</f>
        <v>15</v>
      </c>
      <c r="H24" s="4" t="str">
        <f t="shared" si="0"/>
        <v>São Paulo2012</v>
      </c>
      <c r="I24" s="9" t="s">
        <v>20</v>
      </c>
      <c r="J24" s="4">
        <f t="shared" si="1"/>
        <v>2</v>
      </c>
      <c r="K24" s="4">
        <f t="shared" si="2"/>
        <v>1</v>
      </c>
      <c r="L24" s="4">
        <f t="shared" si="3"/>
        <v>2</v>
      </c>
      <c r="M24" s="4">
        <f t="shared" si="4"/>
        <v>1</v>
      </c>
      <c r="N24" s="4">
        <f t="shared" si="5"/>
        <v>0</v>
      </c>
      <c r="O24" s="4">
        <f t="shared" si="6"/>
        <v>1</v>
      </c>
      <c r="P24" s="4">
        <f t="shared" si="7"/>
        <v>7</v>
      </c>
      <c r="Q24" s="4" t="str">
        <f t="shared" si="8"/>
        <v>OK</v>
      </c>
      <c r="S24" s="16"/>
      <c r="T24" s="15"/>
      <c r="U24" s="15"/>
      <c r="V24" s="15"/>
      <c r="W24" s="16"/>
      <c r="X24" s="16"/>
      <c r="Y24" s="16"/>
      <c r="Z24" s="15" t="s">
        <v>78</v>
      </c>
      <c r="AA24" s="15"/>
      <c r="AB24" s="15"/>
      <c r="AC24" s="15"/>
      <c r="AD24" s="16"/>
      <c r="AE24" s="16"/>
      <c r="AF24" s="16"/>
      <c r="AG24" s="17" t="s">
        <v>78</v>
      </c>
    </row>
    <row r="25" spans="1:33" ht="16">
      <c r="A25" s="10" t="s">
        <v>67</v>
      </c>
      <c r="B25" s="11" t="s">
        <v>17</v>
      </c>
      <c r="C25" s="11"/>
      <c r="D25" s="11" t="s">
        <v>24</v>
      </c>
      <c r="E25" s="4">
        <f>VLOOKUP(D25,Historical!$C$22:$D$41,2,0)</f>
        <v>17</v>
      </c>
      <c r="F25" s="4">
        <f>VLOOKUP(B25,Historical!$C$22:$D$41,2,0)</f>
        <v>5</v>
      </c>
      <c r="H25" s="4" t="str">
        <f t="shared" si="0"/>
        <v>Fluminense2012</v>
      </c>
      <c r="I25" s="11" t="s">
        <v>23</v>
      </c>
      <c r="J25" s="4">
        <f t="shared" si="1"/>
        <v>1</v>
      </c>
      <c r="K25" s="4">
        <f t="shared" si="2"/>
        <v>3</v>
      </c>
      <c r="L25" s="4">
        <f t="shared" si="3"/>
        <v>1</v>
      </c>
      <c r="M25" s="4">
        <f t="shared" si="4"/>
        <v>0</v>
      </c>
      <c r="N25" s="4">
        <f t="shared" si="5"/>
        <v>0</v>
      </c>
      <c r="O25" s="4">
        <f t="shared" si="6"/>
        <v>2</v>
      </c>
      <c r="P25" s="4">
        <f t="shared" si="7"/>
        <v>7</v>
      </c>
      <c r="Q25" s="4" t="str">
        <f t="shared" si="8"/>
        <v>OK</v>
      </c>
      <c r="S25" s="16"/>
      <c r="T25" s="15"/>
      <c r="U25" s="15"/>
      <c r="V25" s="15"/>
      <c r="W25" s="16"/>
      <c r="X25" s="16"/>
      <c r="Y25" s="16"/>
      <c r="Z25" s="17" t="s">
        <v>78</v>
      </c>
      <c r="AA25" s="15"/>
      <c r="AB25" s="15"/>
      <c r="AC25" s="15"/>
      <c r="AD25" s="16"/>
      <c r="AE25" s="16"/>
      <c r="AF25" s="16"/>
      <c r="AG25" s="17" t="s">
        <v>78</v>
      </c>
    </row>
    <row r="26" spans="1:33" ht="16">
      <c r="A26" s="8" t="s">
        <v>67</v>
      </c>
      <c r="B26" s="9" t="s">
        <v>29</v>
      </c>
      <c r="C26" s="9"/>
      <c r="D26" s="9" t="s">
        <v>11</v>
      </c>
      <c r="E26" s="4">
        <f>VLOOKUP(D26,Historical!$C$22:$D$41,2,0)</f>
        <v>9</v>
      </c>
      <c r="F26" s="4">
        <f>VLOOKUP(B26,Historical!$C$22:$D$41,2,0)</f>
        <v>20</v>
      </c>
      <c r="H26" s="4" t="str">
        <f t="shared" si="0"/>
        <v>Santos2012</v>
      </c>
      <c r="I26" s="9" t="s">
        <v>12</v>
      </c>
      <c r="J26" s="4">
        <f t="shared" si="1"/>
        <v>0</v>
      </c>
      <c r="K26" s="4">
        <f t="shared" si="2"/>
        <v>0</v>
      </c>
      <c r="L26" s="4">
        <f t="shared" si="3"/>
        <v>0</v>
      </c>
      <c r="M26" s="4">
        <f t="shared" si="4"/>
        <v>4</v>
      </c>
      <c r="N26" s="4">
        <f t="shared" si="5"/>
        <v>2</v>
      </c>
      <c r="O26" s="4">
        <f t="shared" si="6"/>
        <v>1</v>
      </c>
      <c r="P26" s="4">
        <f t="shared" si="7"/>
        <v>7</v>
      </c>
      <c r="Q26" s="4" t="str">
        <f t="shared" si="8"/>
        <v>OK</v>
      </c>
      <c r="S26" s="18"/>
      <c r="T26" s="15"/>
      <c r="U26" s="15"/>
      <c r="V26" s="15"/>
      <c r="W26" s="16"/>
      <c r="X26" s="16"/>
      <c r="Y26" s="16"/>
      <c r="Z26" s="17" t="s">
        <v>78</v>
      </c>
      <c r="AA26" s="15"/>
      <c r="AB26" s="20"/>
      <c r="AC26" s="15"/>
      <c r="AD26" s="16"/>
      <c r="AE26" s="16"/>
      <c r="AF26" s="16"/>
      <c r="AG26" s="17" t="s">
        <v>78</v>
      </c>
    </row>
    <row r="27" spans="1:33" ht="16">
      <c r="A27" s="10" t="s">
        <v>67</v>
      </c>
      <c r="B27" s="11" t="s">
        <v>20</v>
      </c>
      <c r="C27" s="21"/>
      <c r="D27" s="11" t="s">
        <v>23</v>
      </c>
      <c r="E27" s="4">
        <f>VLOOKUP(D27,Historical!$C$22:$D$41,2,0)</f>
        <v>1</v>
      </c>
      <c r="F27" s="4">
        <f>VLOOKUP(B27,Historical!$C$22:$D$41,2,0)</f>
        <v>4</v>
      </c>
      <c r="H27" s="4" t="str">
        <f t="shared" si="0"/>
        <v>Sport2012</v>
      </c>
      <c r="I27" s="11" t="s">
        <v>24</v>
      </c>
      <c r="J27" s="4">
        <f t="shared" si="1"/>
        <v>1</v>
      </c>
      <c r="K27" s="4">
        <f t="shared" si="2"/>
        <v>2</v>
      </c>
      <c r="L27" s="4">
        <f t="shared" si="3"/>
        <v>1</v>
      </c>
      <c r="M27" s="4">
        <f t="shared" si="4"/>
        <v>1</v>
      </c>
      <c r="N27" s="4">
        <f t="shared" si="5"/>
        <v>0</v>
      </c>
      <c r="O27" s="4">
        <f t="shared" si="6"/>
        <v>2</v>
      </c>
      <c r="P27" s="4">
        <f t="shared" si="7"/>
        <v>7</v>
      </c>
      <c r="Q27" s="4" t="str">
        <f t="shared" si="8"/>
        <v>OK</v>
      </c>
      <c r="S27" s="16"/>
      <c r="T27" s="15"/>
      <c r="U27" s="15"/>
      <c r="V27" s="15"/>
      <c r="W27" s="16"/>
      <c r="X27" s="16"/>
      <c r="Y27" s="16"/>
      <c r="Z27" s="17" t="s">
        <v>78</v>
      </c>
      <c r="AA27" s="15"/>
      <c r="AB27" s="15"/>
      <c r="AC27" s="15"/>
      <c r="AD27" s="16"/>
      <c r="AE27" s="16"/>
      <c r="AF27" s="16"/>
      <c r="AG27" s="17" t="s">
        <v>78</v>
      </c>
    </row>
    <row r="28" spans="1:33" ht="16">
      <c r="A28" s="8" t="s">
        <v>67</v>
      </c>
      <c r="B28" s="9" t="s">
        <v>34</v>
      </c>
      <c r="C28" s="22"/>
      <c r="D28" s="9" t="s">
        <v>15</v>
      </c>
      <c r="E28" s="4">
        <f>VLOOKUP(D28,Historical!$C$22:$D$41,2,0)</f>
        <v>7</v>
      </c>
      <c r="F28" s="4">
        <f>VLOOKUP(B28,Historical!$C$22:$D$41,2,0)</f>
        <v>18</v>
      </c>
      <c r="H28" s="4" t="str">
        <f t="shared" si="0"/>
        <v>Internacional2012</v>
      </c>
      <c r="I28" s="9" t="s">
        <v>30</v>
      </c>
      <c r="J28" s="4">
        <f t="shared" si="1"/>
        <v>0</v>
      </c>
      <c r="K28" s="4">
        <f t="shared" si="2"/>
        <v>2</v>
      </c>
      <c r="L28" s="4">
        <f t="shared" si="3"/>
        <v>2</v>
      </c>
      <c r="M28" s="4">
        <f t="shared" si="4"/>
        <v>3</v>
      </c>
      <c r="N28" s="4">
        <f t="shared" si="5"/>
        <v>0</v>
      </c>
      <c r="O28" s="4">
        <f t="shared" si="6"/>
        <v>0</v>
      </c>
      <c r="P28" s="4">
        <f t="shared" si="7"/>
        <v>7</v>
      </c>
      <c r="Q28" s="4" t="str">
        <f t="shared" si="8"/>
        <v>OK</v>
      </c>
      <c r="S28" s="16"/>
      <c r="T28" s="15"/>
      <c r="U28" s="20"/>
      <c r="V28" s="15"/>
      <c r="W28" s="16"/>
      <c r="X28" s="16"/>
      <c r="Y28" s="16"/>
      <c r="Z28" s="17" t="s">
        <v>78</v>
      </c>
      <c r="AA28" s="20"/>
      <c r="AB28" s="15"/>
      <c r="AC28" s="16"/>
      <c r="AD28" s="16"/>
      <c r="AE28"/>
      <c r="AF28"/>
    </row>
    <row r="29" spans="1:33" ht="16">
      <c r="A29" s="10" t="s">
        <v>67</v>
      </c>
      <c r="B29" s="11" t="s">
        <v>25</v>
      </c>
      <c r="C29" s="11"/>
      <c r="D29" s="11" t="s">
        <v>19</v>
      </c>
      <c r="E29" s="4">
        <f>VLOOKUP(D29,Historical!$C$22:$D$41,2,0)</f>
        <v>2</v>
      </c>
      <c r="F29" s="4">
        <f>VLOOKUP(B29,Historical!$C$22:$D$41,2,0)</f>
        <v>11</v>
      </c>
      <c r="H29" s="4" t="str">
        <f t="shared" si="0"/>
        <v>Botafogo2012</v>
      </c>
      <c r="I29" s="11" t="s">
        <v>15</v>
      </c>
      <c r="J29" s="4">
        <f t="shared" si="1"/>
        <v>1</v>
      </c>
      <c r="K29" s="4">
        <f t="shared" si="2"/>
        <v>0</v>
      </c>
      <c r="L29" s="4">
        <f t="shared" si="3"/>
        <v>1</v>
      </c>
      <c r="M29" s="4">
        <f t="shared" si="4"/>
        <v>0</v>
      </c>
      <c r="N29" s="4">
        <f t="shared" si="5"/>
        <v>0</v>
      </c>
      <c r="O29" s="4">
        <f t="shared" si="6"/>
        <v>5</v>
      </c>
      <c r="P29" s="4">
        <f t="shared" si="7"/>
        <v>7</v>
      </c>
      <c r="Q29" s="4" t="str">
        <f t="shared" si="8"/>
        <v>OK</v>
      </c>
      <c r="S29" s="16"/>
      <c r="T29" s="15"/>
      <c r="U29" s="20"/>
      <c r="V29" s="15"/>
      <c r="W29" s="16"/>
      <c r="X29" s="16"/>
      <c r="Y29" s="16"/>
      <c r="Z29" s="17" t="s">
        <v>78</v>
      </c>
    </row>
    <row r="30" spans="1:33" ht="16">
      <c r="A30" s="8" t="s">
        <v>67</v>
      </c>
      <c r="B30" s="9" t="s">
        <v>32</v>
      </c>
      <c r="C30" s="9"/>
      <c r="D30" s="9" t="s">
        <v>22</v>
      </c>
      <c r="E30" s="4">
        <f>VLOOKUP(D30,Historical!$C$22:$D$41,2,0)</f>
        <v>16</v>
      </c>
      <c r="F30" s="4">
        <f>VLOOKUP(B30,Historical!$C$22:$D$41,2,0)</f>
        <v>13</v>
      </c>
      <c r="S30" s="16"/>
      <c r="T30" s="15"/>
      <c r="U30" s="15"/>
      <c r="V30" s="15"/>
      <c r="W30" s="16"/>
      <c r="X30" s="16"/>
      <c r="Y30" s="16"/>
      <c r="Z30" s="17" t="s">
        <v>78</v>
      </c>
    </row>
    <row r="31" spans="1:33" ht="16">
      <c r="A31" s="10" t="s">
        <v>67</v>
      </c>
      <c r="B31" s="11" t="s">
        <v>31</v>
      </c>
      <c r="C31" s="11"/>
      <c r="D31" s="11" t="s">
        <v>30</v>
      </c>
      <c r="E31" s="4">
        <f>VLOOKUP(D31,Historical!$C$22:$D$41,2,0)</f>
        <v>6</v>
      </c>
      <c r="F31" s="4">
        <f>VLOOKUP(B31,Historical!$C$22:$D$41,2,0)</f>
        <v>12</v>
      </c>
      <c r="S31" s="16"/>
      <c r="T31" s="15"/>
      <c r="U31" s="15"/>
      <c r="V31" s="15"/>
      <c r="W31" s="16"/>
      <c r="X31" s="16"/>
      <c r="Y31" s="16"/>
      <c r="Z31" s="17" t="s">
        <v>78</v>
      </c>
    </row>
    <row r="32" spans="1:33" ht="16">
      <c r="A32" s="6"/>
      <c r="B32" s="6"/>
      <c r="C32" s="6"/>
      <c r="D32" s="6"/>
      <c r="S32" s="16"/>
      <c r="T32" s="15"/>
      <c r="U32" s="15"/>
      <c r="V32" s="15"/>
      <c r="W32"/>
      <c r="X32"/>
      <c r="Y32"/>
      <c r="Z32"/>
    </row>
    <row r="33" spans="1:19">
      <c r="A33" s="7" t="s">
        <v>68</v>
      </c>
      <c r="B33" s="7"/>
      <c r="C33" s="7"/>
      <c r="D33" s="7"/>
    </row>
    <row r="34" spans="1:19" ht="16">
      <c r="A34" s="8" t="s">
        <v>69</v>
      </c>
      <c r="B34" s="9" t="s">
        <v>13</v>
      </c>
      <c r="C34" s="9"/>
      <c r="D34" s="9" t="s">
        <v>26</v>
      </c>
      <c r="E34" s="4">
        <f>VLOOKUP(D34,Historical!$C$22:$D$41,2,0)</f>
        <v>14</v>
      </c>
      <c r="F34" s="4">
        <f>VLOOKUP(B34,Historical!$C$22:$D$41,2,0)</f>
        <v>3</v>
      </c>
      <c r="L34" s="18"/>
      <c r="M34" s="15"/>
      <c r="N34" s="15"/>
      <c r="O34" s="15"/>
      <c r="P34" s="16"/>
      <c r="Q34" s="16"/>
      <c r="R34" s="16"/>
      <c r="S34" s="17"/>
    </row>
    <row r="35" spans="1:19" ht="16">
      <c r="A35" s="10" t="s">
        <v>69</v>
      </c>
      <c r="B35" s="11" t="s">
        <v>14</v>
      </c>
      <c r="C35" s="11"/>
      <c r="D35" s="11" t="s">
        <v>12</v>
      </c>
      <c r="E35" s="4">
        <f>VLOOKUP(D35,Historical!$C$22:$D$41,2,0)</f>
        <v>10</v>
      </c>
      <c r="F35" s="4">
        <f>VLOOKUP(B35,Historical!$C$22:$D$41,2,0)</f>
        <v>8</v>
      </c>
      <c r="L35" s="16"/>
      <c r="M35" s="15"/>
      <c r="N35" s="15"/>
      <c r="O35" s="15"/>
      <c r="P35" s="16"/>
      <c r="Q35" s="16"/>
      <c r="R35" s="16"/>
      <c r="S35" s="15"/>
    </row>
    <row r="36" spans="1:19" ht="24" customHeight="1">
      <c r="A36" s="8" t="s">
        <v>69</v>
      </c>
      <c r="B36" s="9" t="s">
        <v>16</v>
      </c>
      <c r="C36" s="9"/>
      <c r="D36" s="9" t="s">
        <v>33</v>
      </c>
      <c r="E36" s="4">
        <f>VLOOKUP(D36,Historical!$C$22:$D$41,2,0)</f>
        <v>19</v>
      </c>
      <c r="F36" s="4">
        <f>VLOOKUP(B36,Historical!$C$22:$D$41,2,0)</f>
        <v>15</v>
      </c>
      <c r="L36" s="16"/>
      <c r="M36" s="15"/>
      <c r="N36" s="15"/>
      <c r="O36" s="15"/>
      <c r="P36" s="16"/>
      <c r="Q36" s="16"/>
      <c r="R36" s="16"/>
      <c r="S36" s="17"/>
    </row>
    <row r="37" spans="1:19" ht="16">
      <c r="A37" s="10" t="s">
        <v>69</v>
      </c>
      <c r="B37" s="11" t="s">
        <v>17</v>
      </c>
      <c r="C37" s="11"/>
      <c r="D37" s="11" t="s">
        <v>24</v>
      </c>
      <c r="E37" s="4">
        <f>VLOOKUP(D37,Historical!$C$22:$D$41,2,0)</f>
        <v>17</v>
      </c>
      <c r="F37" s="4">
        <f>VLOOKUP(B37,Historical!$C$22:$D$41,2,0)</f>
        <v>5</v>
      </c>
      <c r="L37" s="18"/>
      <c r="M37" s="15"/>
      <c r="N37" s="15"/>
      <c r="O37" s="15"/>
      <c r="P37" s="16"/>
      <c r="Q37" s="16"/>
      <c r="R37" s="16"/>
      <c r="S37" s="17"/>
    </row>
    <row r="38" spans="1:19" ht="16">
      <c r="A38" s="8" t="s">
        <v>69</v>
      </c>
      <c r="B38" s="9" t="s">
        <v>29</v>
      </c>
      <c r="C38" s="9"/>
      <c r="D38" s="9" t="s">
        <v>11</v>
      </c>
      <c r="E38" s="4">
        <f>VLOOKUP(D38,Historical!$C$22:$D$41,2,0)</f>
        <v>9</v>
      </c>
      <c r="F38" s="4">
        <f>VLOOKUP(B38,Historical!$C$22:$D$41,2,0)</f>
        <v>20</v>
      </c>
      <c r="L38" s="16"/>
      <c r="M38" s="15"/>
      <c r="N38" s="15"/>
      <c r="O38" s="15"/>
      <c r="P38" s="16"/>
      <c r="Q38" s="16"/>
      <c r="R38" s="16"/>
      <c r="S38" s="17"/>
    </row>
    <row r="39" spans="1:19" ht="16">
      <c r="A39" s="10" t="s">
        <v>69</v>
      </c>
      <c r="B39" s="11" t="s">
        <v>20</v>
      </c>
      <c r="C39" s="21"/>
      <c r="D39" s="11" t="s">
        <v>23</v>
      </c>
      <c r="E39" s="4">
        <f>VLOOKUP(D39,Historical!$C$22:$D$41,2,0)</f>
        <v>1</v>
      </c>
      <c r="F39" s="4">
        <f>VLOOKUP(B39,Historical!$C$22:$D$41,2,0)</f>
        <v>4</v>
      </c>
      <c r="L39" s="16"/>
      <c r="M39" s="15"/>
      <c r="N39" s="20"/>
      <c r="O39" s="15"/>
      <c r="P39" s="16"/>
      <c r="Q39" s="16"/>
      <c r="R39" s="16"/>
      <c r="S39" s="17"/>
    </row>
    <row r="40" spans="1:19" ht="16">
      <c r="A40" s="8" t="s">
        <v>69</v>
      </c>
      <c r="B40" s="9" t="s">
        <v>34</v>
      </c>
      <c r="C40" s="22"/>
      <c r="D40" s="9" t="s">
        <v>15</v>
      </c>
      <c r="E40" s="4">
        <f>VLOOKUP(D40,Historical!$C$22:$D$41,2,0)</f>
        <v>7</v>
      </c>
      <c r="F40" s="4">
        <f>VLOOKUP(B40,Historical!$C$22:$D$41,2,0)</f>
        <v>18</v>
      </c>
      <c r="L40" s="16"/>
      <c r="M40" s="15"/>
      <c r="N40" s="20"/>
      <c r="O40" s="15"/>
      <c r="P40" s="16"/>
      <c r="Q40" s="16"/>
      <c r="R40" s="16"/>
      <c r="S40" s="17"/>
    </row>
    <row r="41" spans="1:19" ht="16">
      <c r="A41" s="10" t="s">
        <v>69</v>
      </c>
      <c r="B41" s="11" t="s">
        <v>25</v>
      </c>
      <c r="C41" s="11"/>
      <c r="D41" s="11" t="s">
        <v>19</v>
      </c>
      <c r="E41" s="4">
        <f>VLOOKUP(D41,Historical!$C$22:$D$41,2,0)</f>
        <v>2</v>
      </c>
      <c r="F41" s="4">
        <f>VLOOKUP(B41,Historical!$C$22:$D$41,2,0)</f>
        <v>11</v>
      </c>
      <c r="L41" s="16"/>
      <c r="M41" s="15"/>
      <c r="N41" s="15"/>
      <c r="O41" s="15"/>
      <c r="P41" s="16"/>
      <c r="Q41" s="16"/>
      <c r="R41" s="16"/>
      <c r="S41" s="17"/>
    </row>
    <row r="42" spans="1:19" ht="16">
      <c r="A42" s="8" t="s">
        <v>69</v>
      </c>
      <c r="B42" s="9" t="s">
        <v>32</v>
      </c>
      <c r="C42" s="9"/>
      <c r="D42" s="9" t="s">
        <v>22</v>
      </c>
      <c r="E42" s="4">
        <f>VLOOKUP(D42,Historical!$C$22:$D$41,2,0)</f>
        <v>16</v>
      </c>
      <c r="F42" s="4">
        <f>VLOOKUP(B42,Historical!$C$22:$D$41,2,0)</f>
        <v>13</v>
      </c>
      <c r="L42" s="16"/>
      <c r="M42" s="15"/>
      <c r="N42" s="15"/>
      <c r="O42" s="15"/>
      <c r="P42" s="16"/>
      <c r="Q42" s="16"/>
      <c r="R42" s="16"/>
      <c r="S42" s="17"/>
    </row>
    <row r="43" spans="1:19" ht="16">
      <c r="A43" s="10" t="s">
        <v>69</v>
      </c>
      <c r="B43" s="11" t="s">
        <v>31</v>
      </c>
      <c r="C43" s="11"/>
      <c r="D43" s="11" t="s">
        <v>30</v>
      </c>
      <c r="E43" s="4">
        <f>VLOOKUP(D43,Historical!$C$22:$D$41,2,0)</f>
        <v>6</v>
      </c>
      <c r="F43" s="4">
        <f>VLOOKUP(B43,Historical!$C$22:$D$41,2,0)</f>
        <v>12</v>
      </c>
      <c r="L43" s="16"/>
      <c r="M43" s="15"/>
      <c r="N43" s="15"/>
      <c r="O43" s="15"/>
      <c r="P43"/>
      <c r="Q43"/>
      <c r="R43"/>
      <c r="S43"/>
    </row>
    <row r="44" spans="1:19">
      <c r="A44" s="6"/>
      <c r="B44" s="6"/>
      <c r="C44" s="6"/>
      <c r="D44" s="6"/>
    </row>
    <row r="45" spans="1:19">
      <c r="A45" s="7" t="s">
        <v>70</v>
      </c>
      <c r="B45" s="7"/>
      <c r="C45" s="7"/>
      <c r="D45" s="7"/>
    </row>
    <row r="46" spans="1:19" ht="16">
      <c r="A46" s="8" t="s">
        <v>71</v>
      </c>
      <c r="B46" s="9" t="s">
        <v>15</v>
      </c>
      <c r="C46" s="9"/>
      <c r="D46" s="9" t="s">
        <v>32</v>
      </c>
      <c r="E46" s="4">
        <f>VLOOKUP(D46,Historical!$C$22:$D$41,2,0)</f>
        <v>13</v>
      </c>
      <c r="F46" s="4">
        <f>VLOOKUP(B46,Historical!$C$22:$D$41,2,0)</f>
        <v>7</v>
      </c>
      <c r="K46" s="18"/>
      <c r="L46" s="15"/>
      <c r="M46" s="15"/>
      <c r="N46" s="15"/>
      <c r="O46" s="16"/>
      <c r="P46" s="16"/>
      <c r="Q46" s="16"/>
      <c r="R46" s="17"/>
    </row>
    <row r="47" spans="1:19" ht="16">
      <c r="A47" s="10" t="s">
        <v>71</v>
      </c>
      <c r="B47" s="11" t="s">
        <v>29</v>
      </c>
      <c r="C47" s="21"/>
      <c r="D47" s="11" t="s">
        <v>12</v>
      </c>
      <c r="E47" s="4">
        <f>VLOOKUP(D47,Historical!$C$22:$D$41,2,0)</f>
        <v>10</v>
      </c>
      <c r="F47" s="4">
        <f>VLOOKUP(B47,Historical!$C$22:$D$41,2,0)</f>
        <v>20</v>
      </c>
      <c r="K47" s="16"/>
      <c r="L47" s="15"/>
      <c r="M47" s="20"/>
      <c r="N47" s="15"/>
      <c r="O47" s="16"/>
      <c r="P47" s="16"/>
      <c r="Q47" s="16"/>
      <c r="R47" s="17"/>
    </row>
    <row r="48" spans="1:19" ht="16">
      <c r="A48" s="8" t="s">
        <v>71</v>
      </c>
      <c r="B48" s="9" t="s">
        <v>11</v>
      </c>
      <c r="C48" s="22"/>
      <c r="D48" s="9" t="s">
        <v>25</v>
      </c>
      <c r="E48" s="4">
        <f>VLOOKUP(D48,Historical!$C$22:$D$41,2,0)</f>
        <v>11</v>
      </c>
      <c r="F48" s="4">
        <f>VLOOKUP(B48,Historical!$C$22:$D$41,2,0)</f>
        <v>9</v>
      </c>
      <c r="K48" s="16"/>
      <c r="L48" s="15"/>
      <c r="M48" s="20"/>
      <c r="N48" s="15"/>
      <c r="O48" s="16"/>
      <c r="P48" s="16"/>
      <c r="Q48" s="16"/>
      <c r="R48" s="15"/>
    </row>
    <row r="49" spans="1:18" ht="24" customHeight="1">
      <c r="A49" s="10" t="s">
        <v>71</v>
      </c>
      <c r="B49" s="11" t="s">
        <v>17</v>
      </c>
      <c r="C49" s="21"/>
      <c r="D49" s="11" t="s">
        <v>19</v>
      </c>
      <c r="E49" s="4">
        <f>VLOOKUP(D49,Historical!$C$22:$D$41,2,0)</f>
        <v>2</v>
      </c>
      <c r="F49" s="4">
        <f>VLOOKUP(B49,Historical!$C$22:$D$41,2,0)</f>
        <v>5</v>
      </c>
      <c r="K49" s="18"/>
      <c r="L49" s="15"/>
      <c r="M49" s="20"/>
      <c r="N49" s="15"/>
      <c r="O49" s="16"/>
      <c r="P49" s="16"/>
      <c r="Q49" s="16"/>
      <c r="R49" s="17"/>
    </row>
    <row r="50" spans="1:18" ht="16">
      <c r="A50" s="8" t="s">
        <v>71</v>
      </c>
      <c r="B50" s="9" t="s">
        <v>13</v>
      </c>
      <c r="C50" s="22"/>
      <c r="D50" s="9" t="s">
        <v>20</v>
      </c>
      <c r="E50" s="4">
        <f>VLOOKUP(D50,Historical!$C$22:$D$41,2,0)</f>
        <v>4</v>
      </c>
      <c r="F50" s="4">
        <f>VLOOKUP(B50,Historical!$C$22:$D$41,2,0)</f>
        <v>3</v>
      </c>
      <c r="K50" s="16"/>
      <c r="L50" s="15"/>
      <c r="M50" s="20"/>
      <c r="N50" s="15"/>
      <c r="O50" s="16"/>
      <c r="P50" s="16"/>
      <c r="Q50" s="16"/>
      <c r="R50" s="17"/>
    </row>
    <row r="51" spans="1:18" ht="16">
      <c r="A51" s="10" t="s">
        <v>71</v>
      </c>
      <c r="B51" s="11" t="s">
        <v>34</v>
      </c>
      <c r="C51" s="21"/>
      <c r="D51" s="11" t="s">
        <v>23</v>
      </c>
      <c r="E51" s="4">
        <f>VLOOKUP(D51,Historical!$C$22:$D$41,2,0)</f>
        <v>1</v>
      </c>
      <c r="F51" s="4">
        <f>VLOOKUP(B51,Historical!$C$22:$D$41,2,0)</f>
        <v>18</v>
      </c>
      <c r="K51" s="16"/>
      <c r="L51" s="15"/>
      <c r="M51" s="20"/>
      <c r="N51" s="15"/>
      <c r="O51" s="16"/>
      <c r="P51" s="16"/>
      <c r="Q51" s="16"/>
      <c r="R51" s="17"/>
    </row>
    <row r="52" spans="1:18" ht="16">
      <c r="A52" s="8" t="s">
        <v>71</v>
      </c>
      <c r="B52" s="9" t="s">
        <v>26</v>
      </c>
      <c r="C52" s="9"/>
      <c r="D52" s="9" t="s">
        <v>30</v>
      </c>
      <c r="E52" s="4">
        <f>VLOOKUP(D52,Historical!$C$22:$D$41,2,0)</f>
        <v>6</v>
      </c>
      <c r="F52" s="4">
        <f>VLOOKUP(B52,Historical!$C$22:$D$41,2,0)</f>
        <v>14</v>
      </c>
      <c r="K52" s="16"/>
      <c r="L52" s="15"/>
      <c r="M52" s="15"/>
      <c r="N52" s="15"/>
      <c r="O52" s="16"/>
      <c r="P52" s="16"/>
      <c r="Q52" s="16"/>
      <c r="R52" s="17"/>
    </row>
    <row r="53" spans="1:18" ht="16">
      <c r="A53" s="10" t="s">
        <v>71</v>
      </c>
      <c r="B53" s="11" t="s">
        <v>33</v>
      </c>
      <c r="C53" s="21"/>
      <c r="D53" s="11" t="s">
        <v>24</v>
      </c>
      <c r="E53" s="4">
        <f>VLOOKUP(D53,Historical!$C$22:$D$41,2,0)</f>
        <v>17</v>
      </c>
      <c r="F53" s="4">
        <f>VLOOKUP(B53,Historical!$C$22:$D$41,2,0)</f>
        <v>19</v>
      </c>
      <c r="K53" s="16"/>
      <c r="L53" s="15"/>
      <c r="M53" s="20"/>
      <c r="N53" s="15"/>
      <c r="O53" s="16"/>
      <c r="P53" s="16"/>
      <c r="Q53" s="16"/>
      <c r="R53" s="17"/>
    </row>
    <row r="54" spans="1:18" ht="16">
      <c r="A54" s="8" t="s">
        <v>71</v>
      </c>
      <c r="B54" s="9" t="s">
        <v>14</v>
      </c>
      <c r="C54" s="22"/>
      <c r="D54" s="9" t="s">
        <v>22</v>
      </c>
      <c r="E54" s="4">
        <f>VLOOKUP(D54,Historical!$C$22:$D$41,2,0)</f>
        <v>16</v>
      </c>
      <c r="F54" s="4">
        <f>VLOOKUP(B54,Historical!$C$22:$D$41,2,0)</f>
        <v>8</v>
      </c>
      <c r="K54" s="16"/>
      <c r="L54" s="15"/>
      <c r="M54" s="20"/>
      <c r="N54" s="15"/>
      <c r="O54" s="16"/>
      <c r="P54" s="16"/>
      <c r="Q54" s="16"/>
      <c r="R54" s="15"/>
    </row>
    <row r="55" spans="1:18" ht="16">
      <c r="A55" s="10" t="s">
        <v>71</v>
      </c>
      <c r="B55" s="11" t="s">
        <v>31</v>
      </c>
      <c r="C55" s="11"/>
      <c r="D55" s="11" t="s">
        <v>16</v>
      </c>
      <c r="E55" s="4">
        <f>VLOOKUP(D55,Historical!$C$22:$D$41,2,0)</f>
        <v>15</v>
      </c>
      <c r="F55" s="4">
        <f>VLOOKUP(B55,Historical!$C$22:$D$41,2,0)</f>
        <v>12</v>
      </c>
      <c r="K55" s="16"/>
      <c r="L55" s="15"/>
      <c r="M55" s="15"/>
      <c r="N55" s="15"/>
      <c r="O55"/>
      <c r="P55"/>
      <c r="Q55"/>
      <c r="R55"/>
    </row>
    <row r="56" spans="1:18">
      <c r="A56" s="6"/>
      <c r="B56" s="6"/>
      <c r="C56" s="6"/>
      <c r="D56" s="6"/>
    </row>
    <row r="57" spans="1:18">
      <c r="A57" s="7" t="s">
        <v>72</v>
      </c>
      <c r="B57" s="7"/>
      <c r="C57" s="7"/>
      <c r="D57" s="7"/>
    </row>
    <row r="58" spans="1:18" ht="16">
      <c r="A58" s="8" t="s">
        <v>73</v>
      </c>
      <c r="B58" s="9" t="s">
        <v>12</v>
      </c>
      <c r="C58" s="9"/>
      <c r="D58" s="9" t="s">
        <v>33</v>
      </c>
      <c r="E58" s="4">
        <f>VLOOKUP(D58,Historical!$C$22:$D$41,2,0)</f>
        <v>19</v>
      </c>
      <c r="F58" s="4">
        <f>VLOOKUP(B58,Historical!$C$22:$D$41,2,0)</f>
        <v>10</v>
      </c>
      <c r="I58"/>
      <c r="J58"/>
      <c r="K58"/>
      <c r="L58"/>
      <c r="M58"/>
      <c r="N58"/>
      <c r="O58"/>
      <c r="P58"/>
    </row>
    <row r="59" spans="1:18" ht="16">
      <c r="A59" s="10" t="s">
        <v>73</v>
      </c>
      <c r="B59" s="11" t="s">
        <v>25</v>
      </c>
      <c r="C59" s="21"/>
      <c r="D59" s="11" t="s">
        <v>17</v>
      </c>
      <c r="E59" s="4">
        <f>VLOOKUP(D59,Historical!$C$22:$D$41,2,0)</f>
        <v>5</v>
      </c>
      <c r="F59" s="4">
        <f>VLOOKUP(B59,Historical!$C$22:$D$41,2,0)</f>
        <v>11</v>
      </c>
      <c r="I59" s="18"/>
      <c r="J59" s="15"/>
      <c r="K59" s="15"/>
      <c r="L59" s="15"/>
      <c r="M59" s="16"/>
      <c r="N59" s="16"/>
      <c r="O59" s="16"/>
      <c r="P59" s="17"/>
    </row>
    <row r="60" spans="1:18" ht="16">
      <c r="A60" s="8" t="s">
        <v>73</v>
      </c>
      <c r="B60" s="9" t="s">
        <v>20</v>
      </c>
      <c r="C60" s="22"/>
      <c r="D60" s="9" t="s">
        <v>31</v>
      </c>
      <c r="E60" s="4">
        <f>VLOOKUP(D60,Historical!$C$22:$D$41,2,0)</f>
        <v>12</v>
      </c>
      <c r="F60" s="4">
        <f>VLOOKUP(B60,Historical!$C$22:$D$41,2,0)</f>
        <v>4</v>
      </c>
      <c r="I60" s="16"/>
      <c r="J60" s="15"/>
      <c r="K60" s="20"/>
      <c r="L60" s="15"/>
      <c r="M60" s="16"/>
      <c r="N60" s="16"/>
      <c r="O60" s="16"/>
      <c r="P60" s="17"/>
    </row>
    <row r="61" spans="1:18" ht="16">
      <c r="A61" s="10" t="s">
        <v>73</v>
      </c>
      <c r="B61" s="11" t="s">
        <v>19</v>
      </c>
      <c r="C61" s="21"/>
      <c r="D61" s="11" t="s">
        <v>29</v>
      </c>
      <c r="E61" s="4">
        <f>VLOOKUP(D61,Historical!$C$22:$D$41,2,0)</f>
        <v>20</v>
      </c>
      <c r="F61" s="4">
        <f>VLOOKUP(B61,Historical!$C$22:$D$41,2,0)</f>
        <v>2</v>
      </c>
      <c r="I61" s="18"/>
      <c r="J61" s="15"/>
      <c r="K61" s="20"/>
      <c r="L61" s="15"/>
      <c r="M61" s="16"/>
      <c r="N61" s="16"/>
      <c r="O61" s="16"/>
      <c r="P61" s="17"/>
    </row>
    <row r="62" spans="1:18" ht="16">
      <c r="A62" s="8" t="s">
        <v>73</v>
      </c>
      <c r="B62" s="9" t="s">
        <v>22</v>
      </c>
      <c r="C62" s="9"/>
      <c r="D62" s="9" t="s">
        <v>26</v>
      </c>
      <c r="E62" s="4">
        <f>VLOOKUP(D62,Historical!$C$22:$D$41,2,0)</f>
        <v>14</v>
      </c>
      <c r="F62" s="4">
        <f>VLOOKUP(B62,Historical!$C$22:$D$41,2,0)</f>
        <v>16</v>
      </c>
      <c r="I62" s="16"/>
      <c r="J62" s="15"/>
      <c r="K62" s="20"/>
      <c r="L62" s="15"/>
      <c r="M62" s="16"/>
      <c r="N62" s="16"/>
      <c r="O62" s="16"/>
      <c r="P62" s="17"/>
    </row>
    <row r="63" spans="1:18" ht="16">
      <c r="A63" s="10" t="s">
        <v>73</v>
      </c>
      <c r="B63" s="11" t="s">
        <v>23</v>
      </c>
      <c r="C63" s="11"/>
      <c r="D63" s="11" t="s">
        <v>14</v>
      </c>
      <c r="E63" s="4">
        <f>VLOOKUP(D63,Historical!$C$22:$D$41,2,0)</f>
        <v>8</v>
      </c>
      <c r="F63" s="4">
        <f>VLOOKUP(B63,Historical!$C$22:$D$41,2,0)</f>
        <v>1</v>
      </c>
      <c r="I63" s="16"/>
      <c r="J63" s="15"/>
      <c r="K63" s="15"/>
      <c r="L63" s="15"/>
      <c r="M63" s="16"/>
      <c r="N63" s="16"/>
      <c r="O63" s="16"/>
      <c r="P63" s="17"/>
    </row>
    <row r="64" spans="1:18" ht="16">
      <c r="A64" s="8" t="s">
        <v>73</v>
      </c>
      <c r="B64" s="9" t="s">
        <v>16</v>
      </c>
      <c r="C64" s="22"/>
      <c r="D64" s="9" t="s">
        <v>34</v>
      </c>
      <c r="E64" s="4">
        <f>VLOOKUP(D64,Historical!$C$22:$D$41,2,0)</f>
        <v>18</v>
      </c>
      <c r="F64" s="4">
        <f>VLOOKUP(B64,Historical!$C$22:$D$41,2,0)</f>
        <v>15</v>
      </c>
      <c r="I64" s="16"/>
      <c r="J64" s="15"/>
      <c r="K64" s="15"/>
      <c r="L64" s="15"/>
      <c r="M64" s="16"/>
      <c r="N64" s="16"/>
      <c r="O64" s="16"/>
      <c r="P64" s="15"/>
    </row>
    <row r="65" spans="1:22" ht="16">
      <c r="A65" s="10" t="s">
        <v>73</v>
      </c>
      <c r="B65" s="11" t="s">
        <v>30</v>
      </c>
      <c r="C65" s="11"/>
      <c r="D65" s="11" t="s">
        <v>11</v>
      </c>
      <c r="E65" s="4">
        <f>VLOOKUP(D65,Historical!$C$22:$D$41,2,0)</f>
        <v>9</v>
      </c>
      <c r="F65" s="4">
        <f>VLOOKUP(B65,Historical!$C$22:$D$41,2,0)</f>
        <v>6</v>
      </c>
      <c r="I65" s="16"/>
      <c r="J65" s="15"/>
      <c r="K65" s="20"/>
      <c r="L65" s="15"/>
      <c r="M65" s="16"/>
      <c r="N65" s="16"/>
      <c r="O65" s="16"/>
      <c r="P65" s="17"/>
    </row>
    <row r="66" spans="1:22" ht="24" customHeight="1">
      <c r="A66" s="8" t="s">
        <v>73</v>
      </c>
      <c r="B66" s="9" t="s">
        <v>32</v>
      </c>
      <c r="C66" s="22"/>
      <c r="D66" s="9" t="s">
        <v>13</v>
      </c>
      <c r="E66" s="4">
        <f>VLOOKUP(D66,Historical!$C$22:$D$41,2,0)</f>
        <v>3</v>
      </c>
      <c r="F66" s="4">
        <f>VLOOKUP(B66,Historical!$C$22:$D$41,2,0)</f>
        <v>13</v>
      </c>
      <c r="I66" s="16"/>
      <c r="J66" s="15"/>
      <c r="K66" s="15"/>
      <c r="L66" s="15"/>
      <c r="M66" s="16"/>
      <c r="N66" s="16"/>
      <c r="O66" s="16"/>
      <c r="P66" s="17"/>
    </row>
    <row r="67" spans="1:22" ht="16">
      <c r="A67" s="10" t="s">
        <v>73</v>
      </c>
      <c r="B67" s="11" t="s">
        <v>24</v>
      </c>
      <c r="C67" s="11"/>
      <c r="D67" s="11" t="s">
        <v>15</v>
      </c>
      <c r="E67" s="4">
        <f>VLOOKUP(D67,Historical!$C$22:$D$41,2,0)</f>
        <v>7</v>
      </c>
      <c r="F67" s="4">
        <f>VLOOKUP(B67,Historical!$C$22:$D$41,2,0)</f>
        <v>17</v>
      </c>
      <c r="I67" s="16"/>
      <c r="J67" s="15"/>
      <c r="K67" s="20"/>
      <c r="L67" s="15"/>
      <c r="M67" s="16"/>
      <c r="N67" s="16"/>
      <c r="O67" s="16"/>
      <c r="P67" s="17"/>
    </row>
    <row r="68" spans="1:22" ht="16">
      <c r="A68" s="6"/>
      <c r="B68" s="6"/>
      <c r="C68" s="6"/>
      <c r="D68" s="6"/>
      <c r="I68" s="16"/>
      <c r="J68" s="15"/>
      <c r="K68" s="15"/>
      <c r="L68" s="15"/>
      <c r="M68" s="16"/>
      <c r="N68" s="16"/>
      <c r="O68"/>
      <c r="P68"/>
    </row>
    <row r="69" spans="1:22">
      <c r="A69" s="7" t="s">
        <v>74</v>
      </c>
      <c r="B69" s="7"/>
      <c r="C69" s="7"/>
      <c r="D69" s="7"/>
    </row>
    <row r="70" spans="1:22" ht="16">
      <c r="A70" s="8" t="s">
        <v>75</v>
      </c>
      <c r="B70" s="9" t="s">
        <v>11</v>
      </c>
      <c r="C70" s="22"/>
      <c r="D70" s="9" t="s">
        <v>12</v>
      </c>
      <c r="E70" s="4">
        <f>VLOOKUP(D70,Historical!$C$22:$D$41,2,0)</f>
        <v>10</v>
      </c>
      <c r="F70" s="4">
        <f>VLOOKUP(B70,Historical!$C$22:$D$41,2,0)</f>
        <v>9</v>
      </c>
      <c r="J70"/>
      <c r="K70"/>
      <c r="L70"/>
      <c r="M70"/>
      <c r="N70"/>
      <c r="O70"/>
      <c r="P70"/>
      <c r="Q70"/>
    </row>
    <row r="71" spans="1:22" ht="16">
      <c r="A71" s="10" t="s">
        <v>75</v>
      </c>
      <c r="B71" s="11" t="s">
        <v>17</v>
      </c>
      <c r="C71" s="21"/>
      <c r="D71" s="11" t="s">
        <v>16</v>
      </c>
      <c r="E71" s="4">
        <f>VLOOKUP(D71,Historical!$C$22:$D$41,2,0)</f>
        <v>15</v>
      </c>
      <c r="F71" s="4">
        <f>VLOOKUP(B71,Historical!$C$22:$D$41,2,0)</f>
        <v>5</v>
      </c>
      <c r="J71" s="18"/>
      <c r="K71" s="15"/>
      <c r="L71" s="20"/>
      <c r="M71" s="15"/>
      <c r="N71" s="16"/>
      <c r="O71" s="16"/>
      <c r="P71" s="16"/>
      <c r="Q71" s="17"/>
    </row>
    <row r="72" spans="1:22" ht="16">
      <c r="A72" s="8" t="s">
        <v>75</v>
      </c>
      <c r="B72" s="9" t="s">
        <v>22</v>
      </c>
      <c r="C72" s="22"/>
      <c r="D72" s="9" t="s">
        <v>31</v>
      </c>
      <c r="E72" s="4">
        <f>VLOOKUP(D72,Historical!$C$22:$D$41,2,0)</f>
        <v>12</v>
      </c>
      <c r="F72" s="4">
        <f>VLOOKUP(B72,Historical!$C$22:$D$41,2,0)</f>
        <v>16</v>
      </c>
      <c r="J72" s="16"/>
      <c r="K72" s="15"/>
      <c r="L72" s="20"/>
      <c r="M72" s="15"/>
      <c r="N72" s="16"/>
      <c r="O72" s="16"/>
      <c r="P72" s="16"/>
      <c r="Q72" s="17"/>
      <c r="R72"/>
      <c r="S72"/>
      <c r="T72"/>
      <c r="U72"/>
      <c r="V72"/>
    </row>
    <row r="73" spans="1:22" ht="16">
      <c r="A73" s="10" t="s">
        <v>75</v>
      </c>
      <c r="B73" s="11" t="s">
        <v>34</v>
      </c>
      <c r="C73" s="21"/>
      <c r="D73" s="11" t="s">
        <v>29</v>
      </c>
      <c r="E73" s="4">
        <f>VLOOKUP(D73,Historical!$C$22:$D$41,2,0)</f>
        <v>20</v>
      </c>
      <c r="F73" s="4">
        <f>VLOOKUP(B73,Historical!$C$22:$D$41,2,0)</f>
        <v>18</v>
      </c>
      <c r="J73" s="18"/>
      <c r="K73" s="15"/>
      <c r="L73" s="20"/>
      <c r="M73" s="15"/>
      <c r="N73" s="16"/>
      <c r="O73" s="16"/>
      <c r="P73" s="16"/>
      <c r="Q73" s="17"/>
      <c r="R73" s="15"/>
      <c r="S73" s="16"/>
      <c r="T73" s="16"/>
      <c r="U73" s="16"/>
      <c r="V73" s="17"/>
    </row>
    <row r="74" spans="1:22" ht="16">
      <c r="A74" s="8" t="s">
        <v>75</v>
      </c>
      <c r="B74" s="9" t="s">
        <v>14</v>
      </c>
      <c r="C74" s="22"/>
      <c r="D74" s="9" t="s">
        <v>25</v>
      </c>
      <c r="E74" s="4">
        <f>VLOOKUP(D74,Historical!$C$22:$D$41,2,0)</f>
        <v>11</v>
      </c>
      <c r="F74" s="4">
        <f>VLOOKUP(B74,Historical!$C$22:$D$41,2,0)</f>
        <v>8</v>
      </c>
      <c r="J74" s="16"/>
      <c r="K74" s="15"/>
      <c r="L74" s="20"/>
      <c r="M74" s="15"/>
      <c r="N74" s="16"/>
      <c r="O74" s="16"/>
      <c r="P74" s="16"/>
      <c r="Q74" s="17"/>
      <c r="R74" s="15"/>
      <c r="S74" s="16"/>
      <c r="T74" s="16"/>
      <c r="U74" s="16"/>
      <c r="V74" s="17"/>
    </row>
    <row r="75" spans="1:22" ht="16">
      <c r="A75" s="10" t="s">
        <v>75</v>
      </c>
      <c r="B75" s="11" t="s">
        <v>30</v>
      </c>
      <c r="C75" s="11"/>
      <c r="D75" s="11" t="s">
        <v>32</v>
      </c>
      <c r="E75" s="4">
        <f>VLOOKUP(D75,Historical!$C$22:$D$41,2,0)</f>
        <v>13</v>
      </c>
      <c r="F75" s="4">
        <f>VLOOKUP(B75,Historical!$C$22:$D$41,2,0)</f>
        <v>6</v>
      </c>
      <c r="J75" s="16"/>
      <c r="K75" s="15"/>
      <c r="L75" s="20"/>
      <c r="M75" s="15"/>
      <c r="N75" s="16"/>
      <c r="O75" s="16"/>
      <c r="P75" s="16"/>
      <c r="Q75" s="15"/>
      <c r="R75" s="15"/>
      <c r="S75" s="16"/>
      <c r="T75" s="16"/>
      <c r="U75" s="16"/>
      <c r="V75" s="15"/>
    </row>
    <row r="76" spans="1:22" ht="16">
      <c r="A76" s="8" t="s">
        <v>75</v>
      </c>
      <c r="B76" s="9" t="s">
        <v>26</v>
      </c>
      <c r="C76" s="9"/>
      <c r="D76" s="9" t="s">
        <v>20</v>
      </c>
      <c r="E76" s="4">
        <f>VLOOKUP(D76,Historical!$C$22:$D$41,2,0)</f>
        <v>4</v>
      </c>
      <c r="F76" s="4">
        <f>VLOOKUP(B76,Historical!$C$22:$D$41,2,0)</f>
        <v>14</v>
      </c>
      <c r="J76" s="16"/>
      <c r="K76" s="15"/>
      <c r="L76" s="15"/>
      <c r="M76" s="15"/>
      <c r="N76" s="16"/>
      <c r="O76" s="16"/>
      <c r="P76" s="16"/>
      <c r="Q76" s="17"/>
      <c r="R76" s="15"/>
      <c r="S76" s="16"/>
      <c r="T76" s="16"/>
      <c r="U76" s="16"/>
      <c r="V76" s="15"/>
    </row>
    <row r="77" spans="1:22" ht="16">
      <c r="A77" s="10" t="s">
        <v>75</v>
      </c>
      <c r="B77" s="11" t="s">
        <v>33</v>
      </c>
      <c r="C77" s="21"/>
      <c r="D77" s="11" t="s">
        <v>13</v>
      </c>
      <c r="E77" s="4">
        <f>VLOOKUP(D77,Historical!$C$22:$D$41,2,0)</f>
        <v>3</v>
      </c>
      <c r="F77" s="4">
        <f>VLOOKUP(B77,Historical!$C$22:$D$41,2,0)</f>
        <v>19</v>
      </c>
      <c r="J77" s="16"/>
      <c r="K77" s="15"/>
      <c r="L77" s="15"/>
      <c r="M77" s="15"/>
      <c r="N77" s="16"/>
      <c r="O77" s="16"/>
      <c r="P77" s="16"/>
      <c r="Q77" s="17"/>
      <c r="R77" s="15"/>
      <c r="S77" s="16"/>
      <c r="T77" s="16"/>
      <c r="U77" s="16"/>
      <c r="V77" s="17"/>
    </row>
    <row r="78" spans="1:22" ht="16">
      <c r="A78" s="8" t="s">
        <v>75</v>
      </c>
      <c r="B78" s="9" t="s">
        <v>15</v>
      </c>
      <c r="C78" s="22"/>
      <c r="D78" s="9" t="s">
        <v>19</v>
      </c>
      <c r="E78" s="4">
        <f>VLOOKUP(D78,Historical!$C$22:$D$41,2,0)</f>
        <v>2</v>
      </c>
      <c r="F78" s="4">
        <f>VLOOKUP(B78,Historical!$C$22:$D$41,2,0)</f>
        <v>7</v>
      </c>
      <c r="J78" s="16"/>
      <c r="K78" s="15"/>
      <c r="L78" s="20"/>
      <c r="M78" s="15"/>
      <c r="N78" s="16"/>
      <c r="O78" s="16"/>
      <c r="P78" s="16"/>
      <c r="Q78" s="17"/>
      <c r="R78" s="15"/>
      <c r="S78" s="16"/>
      <c r="T78" s="16"/>
      <c r="U78" s="16"/>
      <c r="V78" s="15"/>
    </row>
    <row r="79" spans="1:22" ht="25" customHeight="1">
      <c r="A79" s="10" t="s">
        <v>75</v>
      </c>
      <c r="B79" s="11" t="s">
        <v>24</v>
      </c>
      <c r="C79" s="21"/>
      <c r="D79" s="11" t="s">
        <v>23</v>
      </c>
      <c r="E79" s="4">
        <f>VLOOKUP(D79,Historical!$C$22:$D$41,2,0)</f>
        <v>1</v>
      </c>
      <c r="F79" s="4">
        <f>VLOOKUP(B79,Historical!$C$22:$D$41,2,0)</f>
        <v>17</v>
      </c>
      <c r="J79" s="16"/>
      <c r="K79" s="15"/>
      <c r="L79" s="20"/>
      <c r="M79" s="15"/>
      <c r="N79" s="16"/>
      <c r="O79" s="16"/>
      <c r="P79" s="16"/>
      <c r="Q79" s="17"/>
      <c r="R79" s="15"/>
      <c r="S79" s="16"/>
      <c r="T79" s="16"/>
      <c r="U79" s="16"/>
      <c r="V79" s="17"/>
    </row>
    <row r="80" spans="1:22" ht="16">
      <c r="A80" s="6"/>
      <c r="B80" s="6"/>
      <c r="C80" s="6"/>
      <c r="D80" s="6"/>
      <c r="J80" s="16"/>
      <c r="K80" s="15"/>
      <c r="L80" s="20"/>
      <c r="M80" s="15"/>
      <c r="N80"/>
      <c r="O80"/>
      <c r="P80"/>
      <c r="Q80"/>
      <c r="R80" s="15"/>
      <c r="S80" s="16"/>
      <c r="T80" s="16"/>
      <c r="U80" s="16"/>
      <c r="V80" s="15"/>
    </row>
    <row r="81" spans="1:22" ht="16">
      <c r="A81" s="7" t="s">
        <v>76</v>
      </c>
      <c r="B81" s="7"/>
      <c r="C81" s="7"/>
      <c r="D81" s="7"/>
      <c r="O81" s="16"/>
      <c r="P81" s="15"/>
      <c r="Q81" s="20"/>
      <c r="R81" s="15"/>
      <c r="S81" s="16"/>
      <c r="T81" s="16"/>
      <c r="U81" s="16"/>
      <c r="V81" s="17"/>
    </row>
    <row r="82" spans="1:22" ht="16">
      <c r="A82" s="8" t="s">
        <v>77</v>
      </c>
      <c r="B82" s="9" t="s">
        <v>12</v>
      </c>
      <c r="C82" s="22"/>
      <c r="D82" s="9" t="s">
        <v>34</v>
      </c>
      <c r="E82" s="4">
        <f>VLOOKUP(D82,Historical!$C$22:$D$41,2,0)</f>
        <v>18</v>
      </c>
      <c r="F82" s="4">
        <f>VLOOKUP(B82,Historical!$C$22:$D$41,2,0)</f>
        <v>10</v>
      </c>
      <c r="I82" s="18"/>
      <c r="J82" s="15"/>
      <c r="K82" s="20"/>
      <c r="L82" s="15"/>
      <c r="M82" s="16"/>
      <c r="N82" s="16"/>
      <c r="O82" s="16"/>
      <c r="P82" s="15"/>
      <c r="Q82" s="20"/>
      <c r="R82" s="15"/>
      <c r="S82" s="16"/>
      <c r="T82"/>
      <c r="U82"/>
      <c r="V82"/>
    </row>
    <row r="83" spans="1:22" ht="16">
      <c r="A83" s="10" t="s">
        <v>77</v>
      </c>
      <c r="B83" s="11" t="s">
        <v>16</v>
      </c>
      <c r="C83" s="21"/>
      <c r="D83" s="11" t="s">
        <v>15</v>
      </c>
      <c r="E83" s="4">
        <f>VLOOKUP(D83,Historical!$C$22:$D$41,2,0)</f>
        <v>7</v>
      </c>
      <c r="F83" s="4">
        <f>VLOOKUP(B83,Historical!$C$22:$D$41,2,0)</f>
        <v>15</v>
      </c>
      <c r="I83" s="16"/>
      <c r="J83" s="15"/>
      <c r="K83" s="20"/>
      <c r="L83" s="15"/>
      <c r="M83" s="16"/>
      <c r="N83" s="16"/>
      <c r="O83" s="16"/>
      <c r="P83" s="17"/>
    </row>
    <row r="84" spans="1:22" ht="16">
      <c r="A84" s="8" t="s">
        <v>77</v>
      </c>
      <c r="B84" s="9" t="s">
        <v>31</v>
      </c>
      <c r="C84" s="9"/>
      <c r="D84" s="9" t="s">
        <v>24</v>
      </c>
      <c r="E84" s="4">
        <f>VLOOKUP(D84,Historical!$C$22:$D$41,2,0)</f>
        <v>17</v>
      </c>
      <c r="F84" s="4">
        <f>VLOOKUP(B84,Historical!$C$22:$D$41,2,0)</f>
        <v>12</v>
      </c>
      <c r="I84" s="18"/>
      <c r="J84" s="15"/>
      <c r="K84" s="15"/>
      <c r="L84" s="15"/>
      <c r="M84" s="16"/>
      <c r="N84" s="16"/>
      <c r="O84" s="16"/>
      <c r="P84" s="17"/>
    </row>
    <row r="85" spans="1:22" ht="16">
      <c r="A85" s="10" t="s">
        <v>77</v>
      </c>
      <c r="B85" s="11" t="s">
        <v>29</v>
      </c>
      <c r="C85" s="11"/>
      <c r="D85" s="11" t="s">
        <v>22</v>
      </c>
      <c r="E85" s="4">
        <f>VLOOKUP(D85,Historical!$C$22:$D$41,2,0)</f>
        <v>16</v>
      </c>
      <c r="F85" s="4">
        <f>VLOOKUP(B85,Historical!$C$22:$D$41,2,0)</f>
        <v>20</v>
      </c>
      <c r="I85" s="16"/>
      <c r="J85" s="15"/>
      <c r="K85" s="15"/>
      <c r="L85" s="15"/>
      <c r="M85" s="16"/>
      <c r="N85" s="16"/>
      <c r="O85" s="16"/>
      <c r="P85" s="17"/>
    </row>
    <row r="86" spans="1:22" ht="16">
      <c r="A86" s="8" t="s">
        <v>77</v>
      </c>
      <c r="B86" s="9" t="s">
        <v>25</v>
      </c>
      <c r="C86" s="9"/>
      <c r="D86" s="9" t="s">
        <v>33</v>
      </c>
      <c r="E86" s="4">
        <f>VLOOKUP(D86,Historical!$C$22:$D$41,2,0)</f>
        <v>19</v>
      </c>
      <c r="F86" s="4">
        <f>VLOOKUP(B86,Historical!$C$22:$D$41,2,0)</f>
        <v>11</v>
      </c>
      <c r="I86" s="16"/>
      <c r="J86" s="15"/>
      <c r="K86" s="15"/>
      <c r="L86" s="15"/>
      <c r="M86" s="16"/>
      <c r="N86" s="16"/>
      <c r="O86" s="16"/>
      <c r="P86" s="17"/>
    </row>
    <row r="87" spans="1:22" ht="16">
      <c r="A87" s="10" t="s">
        <v>77</v>
      </c>
      <c r="B87" s="11" t="s">
        <v>32</v>
      </c>
      <c r="C87" s="11"/>
      <c r="D87" s="11" t="s">
        <v>26</v>
      </c>
      <c r="E87" s="4">
        <f>VLOOKUP(D87,Historical!$C$22:$D$41,2,0)</f>
        <v>14</v>
      </c>
      <c r="F87" s="4">
        <f>VLOOKUP(B87,Historical!$C$22:$D$41,2,0)</f>
        <v>13</v>
      </c>
      <c r="I87" s="16"/>
      <c r="J87" s="15"/>
      <c r="K87" s="15"/>
      <c r="L87" s="15"/>
      <c r="M87" s="16"/>
      <c r="N87" s="16"/>
      <c r="O87" s="16"/>
      <c r="P87" s="17"/>
    </row>
    <row r="88" spans="1:22" ht="24" customHeight="1">
      <c r="A88" s="8" t="s">
        <v>77</v>
      </c>
      <c r="B88" s="9" t="s">
        <v>20</v>
      </c>
      <c r="C88" s="22"/>
      <c r="D88" s="9" t="s">
        <v>11</v>
      </c>
      <c r="E88" s="4">
        <f>VLOOKUP(D88,Historical!$C$22:$D$41,2,0)</f>
        <v>9</v>
      </c>
      <c r="F88" s="4">
        <f>VLOOKUP(B88,Historical!$C$22:$D$41,2,0)</f>
        <v>4</v>
      </c>
      <c r="I88" s="16"/>
      <c r="J88" s="15"/>
      <c r="K88" s="20"/>
      <c r="L88" s="15"/>
      <c r="M88" s="16"/>
      <c r="N88" s="16"/>
      <c r="O88" s="16"/>
      <c r="P88" s="15"/>
    </row>
    <row r="89" spans="1:22" ht="16">
      <c r="A89" s="10" t="s">
        <v>77</v>
      </c>
      <c r="B89" s="11" t="s">
        <v>13</v>
      </c>
      <c r="C89" s="11"/>
      <c r="D89" s="11" t="s">
        <v>30</v>
      </c>
      <c r="E89" s="4">
        <f>VLOOKUP(D89,Historical!$C$22:$D$41,2,0)</f>
        <v>6</v>
      </c>
      <c r="F89" s="4">
        <f>VLOOKUP(B89,Historical!$C$22:$D$41,2,0)</f>
        <v>3</v>
      </c>
      <c r="I89" s="16"/>
      <c r="J89" s="15"/>
      <c r="K89" s="15"/>
      <c r="L89" s="15"/>
      <c r="M89" s="16"/>
      <c r="N89" s="16"/>
      <c r="O89" s="16"/>
      <c r="P89" s="17"/>
    </row>
    <row r="90" spans="1:22" ht="16">
      <c r="A90" s="8" t="s">
        <v>77</v>
      </c>
      <c r="B90" s="9" t="s">
        <v>19</v>
      </c>
      <c r="C90" s="22"/>
      <c r="D90" s="9" t="s">
        <v>14</v>
      </c>
      <c r="E90" s="4">
        <f>VLOOKUP(D90,Historical!$C$22:$D$41,2,0)</f>
        <v>8</v>
      </c>
      <c r="F90" s="4">
        <f>VLOOKUP(B90,Historical!$C$22:$D$41,2,0)</f>
        <v>2</v>
      </c>
      <c r="I90" s="16"/>
      <c r="J90" s="15"/>
      <c r="K90" s="20"/>
      <c r="L90" s="15"/>
      <c r="M90" s="16"/>
      <c r="N90" s="16"/>
      <c r="O90" s="16"/>
      <c r="P90" s="15"/>
    </row>
    <row r="91" spans="1:22" ht="16">
      <c r="A91" s="10" t="s">
        <v>77</v>
      </c>
      <c r="B91" s="11" t="s">
        <v>23</v>
      </c>
      <c r="C91" s="21"/>
      <c r="D91" s="11" t="s">
        <v>17</v>
      </c>
      <c r="E91" s="4">
        <f>VLOOKUP(D91,Historical!$C$22:$D$41,2,0)</f>
        <v>5</v>
      </c>
      <c r="F91" s="4">
        <f>VLOOKUP(B91,Historical!$C$22:$D$41,2,0)</f>
        <v>1</v>
      </c>
      <c r="I91" s="16"/>
      <c r="J91" s="15"/>
      <c r="K91" s="20"/>
      <c r="L91" s="15"/>
      <c r="M91"/>
      <c r="N91"/>
      <c r="O91"/>
      <c r="P91"/>
    </row>
    <row r="92" spans="1:22">
      <c r="A92" s="12"/>
      <c r="B92" s="12"/>
      <c r="C92" s="12"/>
      <c r="D92" s="12"/>
    </row>
    <row r="93" spans="1:22">
      <c r="A93" s="13"/>
      <c r="B93" s="13"/>
      <c r="C93" s="13"/>
      <c r="D93" s="13"/>
    </row>
    <row r="94" spans="1:22">
      <c r="A94" s="13"/>
      <c r="B94" s="13"/>
      <c r="C94" s="13"/>
      <c r="D94" s="13"/>
    </row>
    <row r="128" spans="5:5">
      <c r="E128" s="14"/>
    </row>
  </sheetData>
  <mergeCells count="2">
    <mergeCell ref="A6:D6"/>
    <mergeCell ref="A7:D7"/>
  </mergeCells>
  <hyperlinks>
    <hyperlink ref="AG18" r:id="rId1" display="http://www.ogol.com.br/match_videos.php?id=4375937" xr:uid="{3924201B-8BE1-5845-B004-DFBCAA557E01}"/>
    <hyperlink ref="AG19" r:id="rId2" display="http://www.ogol.com.br/match_videos.php?id=4375939" xr:uid="{63FCFB7D-0B97-DE43-ABFE-C4E3FFB87EE3}"/>
    <hyperlink ref="AG21" r:id="rId3" display="http://www.ogol.com.br/match_videos.php?id=4375945" xr:uid="{202A8E27-4B41-D147-AAF6-8A9912708EC7}"/>
    <hyperlink ref="AG22" r:id="rId4" display="http://www.ogol.com.br/match_videos.php?id=4375942" xr:uid="{4D79C8A7-82EB-254C-838F-306F4D6A9B2F}"/>
    <hyperlink ref="AG23" r:id="rId5" display="http://www.ogol.com.br/match_videos.php?id=4375941" xr:uid="{18E7F348-CAF8-6B41-9018-FD4F7E0DD574}"/>
    <hyperlink ref="Z18" r:id="rId6" display="http://www.ogol.com.br/match_videos.php?id=2186429" xr:uid="{1119F014-F9B2-5B44-953C-A84BD55E4011}"/>
    <hyperlink ref="Z22" r:id="rId7" display="http://www.ogol.com.br/match_videos.php?id=2186425" xr:uid="{74BFF24F-4962-EE42-BF6C-027D4EB7B0E1}"/>
    <hyperlink ref="Z24" r:id="rId8" display="http://www.ogol.com.br/match_videos.php?id=2186436" xr:uid="{2C928B52-820D-EC42-857B-1474CB1C7F14}"/>
  </hyperlinks>
  <pageMargins left="0.511811024" right="0.511811024" top="0.78740157499999996" bottom="0.78740157499999996" header="0.31496062000000002" footer="0.31496062000000002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Historical</vt:lpstr>
      <vt:lpstr>Actual</vt:lpstr>
      <vt:lpstr>Rounds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2018-11-03T22:25:23Z</dcterms:created>
  <dcterms:modified xsi:type="dcterms:W3CDTF">2018-11-04T17:09:33Z</dcterms:modified>
</cp:coreProperties>
</file>