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tables/table7.xml" ContentType="application/vnd.openxmlformats-officedocument.spreadsheetml.table+xml"/>
  <Override PartName="/xl/pivotTables/pivotTable5.xml" ContentType="application/vnd.openxmlformats-officedocument.spreadsheetml.pivotTable+xml"/>
  <Override PartName="/xl/tables/table8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I:\FORMATEA\DigitalTranformer\HerramientasAnaliticaDeDatos\Ejercicios\Sesión 05\"/>
    </mc:Choice>
  </mc:AlternateContent>
  <xr:revisionPtr revIDLastSave="0" documentId="13_ncr:1_{0FB0D56D-C581-4D91-BDEA-2F3D7AA7DEC3}" xr6:coauthVersionLast="45" xr6:coauthVersionMax="45" xr10:uidLastSave="{00000000-0000-0000-0000-000000000000}"/>
  <bookViews>
    <workbookView xWindow="-120" yWindow="-120" windowWidth="19440" windowHeight="15000" activeTab="2" xr2:uid="{00000000-000D-0000-FFFF-FFFF00000000}"/>
  </bookViews>
  <sheets>
    <sheet name="SENCILLO" sheetId="3" r:id="rId1"/>
    <sheet name="SENCILLO RESUELTO" sheetId="9" r:id="rId2"/>
    <sheet name="CITIES" sheetId="8" r:id="rId3"/>
    <sheet name="CITIES RESUELTO" sheetId="10" r:id="rId4"/>
    <sheet name="CEREALES" sheetId="2" r:id="rId5"/>
    <sheet name="CEREALES RESUELTO" sheetId="11" r:id="rId6"/>
    <sheet name="COKE" sheetId="4" r:id="rId7"/>
    <sheet name="COKE RESUELTO" sheetId="12" r:id="rId8"/>
    <sheet name="MBA" sheetId="5" r:id="rId9"/>
    <sheet name="MBA RESUELTO" sheetId="13" r:id="rId10"/>
    <sheet name="CHAMPAGNE" sheetId="6" r:id="rId11"/>
    <sheet name="CHAMPAGNE RESUELTO" sheetId="14" r:id="rId12"/>
    <sheet name="Mall_Customers" sheetId="7" r:id="rId13"/>
    <sheet name="Mall_Customers RESUELTO" sheetId="15" r:id="rId14"/>
  </sheets>
  <externalReferences>
    <externalReference r:id="rId15"/>
  </externalReferences>
  <definedNames>
    <definedName name="solver_adj" localSheetId="2" hidden="1">CITIES!#REF!,CITIES!#REF!</definedName>
    <definedName name="solver_adj" localSheetId="3" hidden="1">'CITIES RESUELTO'!#REF!,'CITIES RESUELTO'!#REF!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3</definedName>
    <definedName name="solver_eng" localSheetId="3" hidden="1">3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CITIES!#REF!</definedName>
    <definedName name="solver_lhs1" localSheetId="3" hidden="1">'CITIES RESUELTO'!#REF!</definedName>
    <definedName name="solver_lhs2" localSheetId="2" hidden="1">CITIES!#REF!</definedName>
    <definedName name="solver_lhs2" localSheetId="3" hidden="1">'CITIES RESUELTO'!#REF!</definedName>
    <definedName name="solver_lhs3" localSheetId="2" hidden="1">CITIES!#REF!</definedName>
    <definedName name="solver_lhs3" localSheetId="3" hidden="1">'CITIES RESUELTO'!#REF!</definedName>
    <definedName name="solver_lhs4" localSheetId="2" hidden="1">CITIES!#REF!</definedName>
    <definedName name="solver_lhs4" localSheetId="3" hidden="1">'CITIES RESUELTO'!#REF!</definedName>
    <definedName name="solver_lhs5" localSheetId="2" hidden="1">CITIES!#REF!</definedName>
    <definedName name="solver_lhs5" localSheetId="3" hidden="1">'CITIES RESUELTO'!#REF!</definedName>
    <definedName name="solver_lhs6" localSheetId="2" hidden="1">CITIES!#REF!</definedName>
    <definedName name="solver_lhs6" localSheetId="3" hidden="1">'CITIES RESUELTO'!#REF!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2</definedName>
    <definedName name="solver_neg" localSheetId="3" hidden="1">2</definedName>
    <definedName name="solver_nod" localSheetId="2" hidden="1">2147483647</definedName>
    <definedName name="solver_nod" localSheetId="3" hidden="1">2147483647</definedName>
    <definedName name="solver_num" localSheetId="2" hidden="1">5</definedName>
    <definedName name="solver_num" localSheetId="3" hidden="1">5</definedName>
    <definedName name="solver_nwt" localSheetId="2" hidden="1">1</definedName>
    <definedName name="solver_nwt" localSheetId="3" hidden="1">1</definedName>
    <definedName name="solver_opt" localSheetId="2" hidden="1">CITIES!#REF!</definedName>
    <definedName name="solver_opt" localSheetId="3" hidden="1">'CITIES RESUELTO'!#REF!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el2" localSheetId="2" hidden="1">3</definedName>
    <definedName name="solver_rel2" localSheetId="3" hidden="1">3</definedName>
    <definedName name="solver_rel3" localSheetId="2" hidden="1">1</definedName>
    <definedName name="solver_rel3" localSheetId="3" hidden="1">1</definedName>
    <definedName name="solver_rel4" localSheetId="2" hidden="1">4</definedName>
    <definedName name="solver_rel4" localSheetId="3" hidden="1">4</definedName>
    <definedName name="solver_rel5" localSheetId="2" hidden="1">3</definedName>
    <definedName name="solver_rel5" localSheetId="3" hidden="1">3</definedName>
    <definedName name="solver_rel6" localSheetId="2" hidden="1">2</definedName>
    <definedName name="solver_rel6" localSheetId="3" hidden="1">2</definedName>
    <definedName name="solver_rhs1" localSheetId="2" hidden="1">1</definedName>
    <definedName name="solver_rhs1" localSheetId="3" hidden="1">1</definedName>
    <definedName name="solver_rhs2" localSheetId="2" hidden="1">-1</definedName>
    <definedName name="solver_rhs2" localSheetId="3" hidden="1">-1</definedName>
    <definedName name="solver_rhs3" localSheetId="2" hidden="1">4</definedName>
    <definedName name="solver_rhs3" localSheetId="3" hidden="1">4</definedName>
    <definedName name="solver_rhs4" localSheetId="2" hidden="1">entero</definedName>
    <definedName name="solver_rhs4" localSheetId="3" hidden="1">entero</definedName>
    <definedName name="solver_rhs5" localSheetId="2" hidden="1">1</definedName>
    <definedName name="solver_rhs5" localSheetId="3" hidden="1">1</definedName>
    <definedName name="solver_rhs6" localSheetId="2" hidden="1">CITIES!#REF!</definedName>
    <definedName name="solver_rhs6" localSheetId="3" hidden="1">'CITIES RESUELTO'!#REF!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 calcOnSave="0"/>
  <pivotCaches>
    <pivotCache cacheId="5" r:id="rId16"/>
    <pivotCache cacheId="9" r:id="rId17"/>
    <pivotCache cacheId="13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8" l="1"/>
  <c r="W3" i="8" s="1"/>
  <c r="X3" i="8" s="1"/>
  <c r="Q3" i="8"/>
  <c r="R3" i="8" s="1"/>
  <c r="S3" i="8" s="1"/>
  <c r="O4" i="8" a="1"/>
  <c r="O4" i="8" s="1"/>
  <c r="L5" i="8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V4" i="3"/>
  <c r="W4" i="3" s="1"/>
  <c r="X4" i="3" s="1"/>
  <c r="Q4" i="3"/>
  <c r="R4" i="3" s="1"/>
  <c r="S4" i="3" s="1"/>
  <c r="O5" i="3" a="1"/>
  <c r="O5" i="3" s="1"/>
  <c r="L6" i="3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M4" i="8" a="1"/>
  <c r="M5" i="3" a="1"/>
  <c r="O5" i="8" l="1"/>
  <c r="O7" i="8"/>
  <c r="O6" i="8"/>
  <c r="M7" i="8"/>
  <c r="I7" i="8" s="1"/>
  <c r="M11" i="8"/>
  <c r="I11" i="8" s="1"/>
  <c r="M15" i="8"/>
  <c r="I15" i="8" s="1"/>
  <c r="M19" i="8"/>
  <c r="I19" i="8" s="1"/>
  <c r="M23" i="8"/>
  <c r="I23" i="8" s="1"/>
  <c r="M27" i="8"/>
  <c r="I27" i="8" s="1"/>
  <c r="M31" i="8"/>
  <c r="I31" i="8" s="1"/>
  <c r="M35" i="8"/>
  <c r="I35" i="8" s="1"/>
  <c r="M39" i="8"/>
  <c r="I39" i="8" s="1"/>
  <c r="M43" i="8"/>
  <c r="I43" i="8" s="1"/>
  <c r="M47" i="8"/>
  <c r="I47" i="8" s="1"/>
  <c r="M51" i="8"/>
  <c r="I51" i="8" s="1"/>
  <c r="M37" i="8"/>
  <c r="I37" i="8" s="1"/>
  <c r="M49" i="8"/>
  <c r="I49" i="8" s="1"/>
  <c r="M10" i="8"/>
  <c r="I10" i="8" s="1"/>
  <c r="M18" i="8"/>
  <c r="I18" i="8" s="1"/>
  <c r="M30" i="8"/>
  <c r="I30" i="8" s="1"/>
  <c r="M38" i="8"/>
  <c r="I38" i="8" s="1"/>
  <c r="M46" i="8"/>
  <c r="I46" i="8" s="1"/>
  <c r="M4" i="8"/>
  <c r="I4" i="8" s="1"/>
  <c r="M8" i="8"/>
  <c r="I8" i="8" s="1"/>
  <c r="M12" i="8"/>
  <c r="I12" i="8" s="1"/>
  <c r="M16" i="8"/>
  <c r="I16" i="8" s="1"/>
  <c r="M20" i="8"/>
  <c r="I20" i="8" s="1"/>
  <c r="M24" i="8"/>
  <c r="I24" i="8" s="1"/>
  <c r="M28" i="8"/>
  <c r="I28" i="8" s="1"/>
  <c r="M32" i="8"/>
  <c r="I32" i="8" s="1"/>
  <c r="M36" i="8"/>
  <c r="I36" i="8" s="1"/>
  <c r="M40" i="8"/>
  <c r="I40" i="8" s="1"/>
  <c r="M44" i="8"/>
  <c r="I44" i="8" s="1"/>
  <c r="M48" i="8"/>
  <c r="I48" i="8" s="1"/>
  <c r="M52" i="8"/>
  <c r="I52" i="8" s="1"/>
  <c r="M5" i="8"/>
  <c r="I5" i="8" s="1"/>
  <c r="M9" i="8"/>
  <c r="I9" i="8" s="1"/>
  <c r="M13" i="8"/>
  <c r="I13" i="8" s="1"/>
  <c r="M17" i="8"/>
  <c r="I17" i="8" s="1"/>
  <c r="M21" i="8"/>
  <c r="I21" i="8" s="1"/>
  <c r="M25" i="8"/>
  <c r="I25" i="8" s="1"/>
  <c r="M29" i="8"/>
  <c r="I29" i="8" s="1"/>
  <c r="M33" i="8"/>
  <c r="I33" i="8" s="1"/>
  <c r="M41" i="8"/>
  <c r="I41" i="8" s="1"/>
  <c r="M45" i="8"/>
  <c r="I45" i="8" s="1"/>
  <c r="M6" i="8"/>
  <c r="I6" i="8" s="1"/>
  <c r="M14" i="8"/>
  <c r="I14" i="8" s="1"/>
  <c r="M22" i="8"/>
  <c r="I22" i="8" s="1"/>
  <c r="M26" i="8"/>
  <c r="I26" i="8" s="1"/>
  <c r="M34" i="8"/>
  <c r="I34" i="8" s="1"/>
  <c r="M42" i="8"/>
  <c r="I42" i="8" s="1"/>
  <c r="M50" i="8"/>
  <c r="I50" i="8" s="1"/>
  <c r="O6" i="3"/>
  <c r="M8" i="3"/>
  <c r="M12" i="3"/>
  <c r="M16" i="3"/>
  <c r="M20" i="3"/>
  <c r="M24" i="3"/>
  <c r="M28" i="3"/>
  <c r="M32" i="3"/>
  <c r="M36" i="3"/>
  <c r="M40" i="3"/>
  <c r="M5" i="3"/>
  <c r="M9" i="3"/>
  <c r="M13" i="3"/>
  <c r="M17" i="3"/>
  <c r="M21" i="3"/>
  <c r="M25" i="3"/>
  <c r="M29" i="3"/>
  <c r="M33" i="3"/>
  <c r="M37" i="3"/>
  <c r="M41" i="3"/>
  <c r="M6" i="3"/>
  <c r="M10" i="3"/>
  <c r="M14" i="3"/>
  <c r="M18" i="3"/>
  <c r="M22" i="3"/>
  <c r="M26" i="3"/>
  <c r="M30" i="3"/>
  <c r="M34" i="3"/>
  <c r="M38" i="3"/>
  <c r="M42" i="3"/>
  <c r="M7" i="3"/>
  <c r="M11" i="3"/>
  <c r="M15" i="3"/>
  <c r="M19" i="3"/>
  <c r="M23" i="3"/>
  <c r="M27" i="3"/>
  <c r="M31" i="3"/>
  <c r="M35" i="3"/>
  <c r="M39" i="3"/>
  <c r="M43" i="3"/>
  <c r="M44" i="3"/>
  <c r="L201" i="15"/>
  <c r="K201" i="15"/>
  <c r="J201" i="15"/>
  <c r="H201" i="15"/>
  <c r="L200" i="15"/>
  <c r="K200" i="15"/>
  <c r="J200" i="15"/>
  <c r="H200" i="15"/>
  <c r="L199" i="15"/>
  <c r="K199" i="15"/>
  <c r="J199" i="15"/>
  <c r="H199" i="15"/>
  <c r="L198" i="15"/>
  <c r="K198" i="15"/>
  <c r="J198" i="15"/>
  <c r="H198" i="15"/>
  <c r="L197" i="15"/>
  <c r="K197" i="15"/>
  <c r="J197" i="15"/>
  <c r="H197" i="15"/>
  <c r="L196" i="15"/>
  <c r="K196" i="15"/>
  <c r="J196" i="15"/>
  <c r="H196" i="15"/>
  <c r="L195" i="15"/>
  <c r="K195" i="15"/>
  <c r="J195" i="15"/>
  <c r="H195" i="15"/>
  <c r="L194" i="15"/>
  <c r="K194" i="15"/>
  <c r="J194" i="15"/>
  <c r="H194" i="15"/>
  <c r="L193" i="15"/>
  <c r="K193" i="15"/>
  <c r="J193" i="15"/>
  <c r="H193" i="15"/>
  <c r="L192" i="15"/>
  <c r="K192" i="15"/>
  <c r="J192" i="15"/>
  <c r="H192" i="15"/>
  <c r="L191" i="15"/>
  <c r="K191" i="15"/>
  <c r="J191" i="15"/>
  <c r="H191" i="15"/>
  <c r="L190" i="15"/>
  <c r="K190" i="15"/>
  <c r="J190" i="15"/>
  <c r="H190" i="15"/>
  <c r="L189" i="15"/>
  <c r="K189" i="15"/>
  <c r="J189" i="15"/>
  <c r="H189" i="15"/>
  <c r="L188" i="15"/>
  <c r="K188" i="15"/>
  <c r="J188" i="15"/>
  <c r="H188" i="15"/>
  <c r="L187" i="15"/>
  <c r="K187" i="15"/>
  <c r="J187" i="15"/>
  <c r="H187" i="15"/>
  <c r="L186" i="15"/>
  <c r="K186" i="15"/>
  <c r="J186" i="15"/>
  <c r="H186" i="15"/>
  <c r="L185" i="15"/>
  <c r="K185" i="15"/>
  <c r="J185" i="15"/>
  <c r="H185" i="15"/>
  <c r="L184" i="15"/>
  <c r="K184" i="15"/>
  <c r="J184" i="15"/>
  <c r="H184" i="15"/>
  <c r="L183" i="15"/>
  <c r="K183" i="15"/>
  <c r="J183" i="15"/>
  <c r="H183" i="15"/>
  <c r="L182" i="15"/>
  <c r="K182" i="15"/>
  <c r="J182" i="15"/>
  <c r="H182" i="15"/>
  <c r="L181" i="15"/>
  <c r="K181" i="15"/>
  <c r="J181" i="15"/>
  <c r="H181" i="15"/>
  <c r="L180" i="15"/>
  <c r="K180" i="15"/>
  <c r="J180" i="15"/>
  <c r="H180" i="15"/>
  <c r="L179" i="15"/>
  <c r="K179" i="15"/>
  <c r="J179" i="15"/>
  <c r="H179" i="15"/>
  <c r="L178" i="15"/>
  <c r="K178" i="15"/>
  <c r="J178" i="15"/>
  <c r="H178" i="15"/>
  <c r="L177" i="15"/>
  <c r="K177" i="15"/>
  <c r="J177" i="15"/>
  <c r="H177" i="15"/>
  <c r="L176" i="15"/>
  <c r="K176" i="15"/>
  <c r="J176" i="15"/>
  <c r="H176" i="15"/>
  <c r="L175" i="15"/>
  <c r="K175" i="15"/>
  <c r="J175" i="15"/>
  <c r="H175" i="15"/>
  <c r="L174" i="15"/>
  <c r="K174" i="15"/>
  <c r="J174" i="15"/>
  <c r="H174" i="15"/>
  <c r="L173" i="15"/>
  <c r="K173" i="15"/>
  <c r="J173" i="15"/>
  <c r="H173" i="15"/>
  <c r="L172" i="15"/>
  <c r="K172" i="15"/>
  <c r="J172" i="15"/>
  <c r="H172" i="15"/>
  <c r="L171" i="15"/>
  <c r="K171" i="15"/>
  <c r="J171" i="15"/>
  <c r="H171" i="15"/>
  <c r="L170" i="15"/>
  <c r="K170" i="15"/>
  <c r="J170" i="15"/>
  <c r="H170" i="15"/>
  <c r="L169" i="15"/>
  <c r="K169" i="15"/>
  <c r="J169" i="15"/>
  <c r="H169" i="15"/>
  <c r="L168" i="15"/>
  <c r="K168" i="15"/>
  <c r="J168" i="15"/>
  <c r="H168" i="15"/>
  <c r="L167" i="15"/>
  <c r="K167" i="15"/>
  <c r="J167" i="15"/>
  <c r="H167" i="15"/>
  <c r="L166" i="15"/>
  <c r="K166" i="15"/>
  <c r="J166" i="15"/>
  <c r="H166" i="15"/>
  <c r="L165" i="15"/>
  <c r="K165" i="15"/>
  <c r="J165" i="15"/>
  <c r="H165" i="15"/>
  <c r="L164" i="15"/>
  <c r="K164" i="15"/>
  <c r="J164" i="15"/>
  <c r="H164" i="15"/>
  <c r="L163" i="15"/>
  <c r="K163" i="15"/>
  <c r="J163" i="15"/>
  <c r="H163" i="15"/>
  <c r="L162" i="15"/>
  <c r="K162" i="15"/>
  <c r="J162" i="15"/>
  <c r="H162" i="15"/>
  <c r="L161" i="15"/>
  <c r="K161" i="15"/>
  <c r="J161" i="15"/>
  <c r="H161" i="15"/>
  <c r="L160" i="15"/>
  <c r="K160" i="15"/>
  <c r="J160" i="15"/>
  <c r="H160" i="15"/>
  <c r="L159" i="15"/>
  <c r="K159" i="15"/>
  <c r="J159" i="15"/>
  <c r="H159" i="15"/>
  <c r="L158" i="15"/>
  <c r="K158" i="15"/>
  <c r="J158" i="15"/>
  <c r="H158" i="15"/>
  <c r="L157" i="15"/>
  <c r="K157" i="15"/>
  <c r="J157" i="15"/>
  <c r="H157" i="15"/>
  <c r="L156" i="15"/>
  <c r="K156" i="15"/>
  <c r="J156" i="15"/>
  <c r="H156" i="15"/>
  <c r="L155" i="15"/>
  <c r="K155" i="15"/>
  <c r="J155" i="15"/>
  <c r="H155" i="15"/>
  <c r="L154" i="15"/>
  <c r="K154" i="15"/>
  <c r="J154" i="15"/>
  <c r="H154" i="15"/>
  <c r="L153" i="15"/>
  <c r="K153" i="15"/>
  <c r="J153" i="15"/>
  <c r="H153" i="15"/>
  <c r="L152" i="15"/>
  <c r="K152" i="15"/>
  <c r="J152" i="15"/>
  <c r="H152" i="15"/>
  <c r="L151" i="15"/>
  <c r="K151" i="15"/>
  <c r="J151" i="15"/>
  <c r="H151" i="15"/>
  <c r="L150" i="15"/>
  <c r="K150" i="15"/>
  <c r="J150" i="15"/>
  <c r="H150" i="15"/>
  <c r="L149" i="15"/>
  <c r="K149" i="15"/>
  <c r="J149" i="15"/>
  <c r="H149" i="15"/>
  <c r="L148" i="15"/>
  <c r="K148" i="15"/>
  <c r="J148" i="15"/>
  <c r="H148" i="15"/>
  <c r="L147" i="15"/>
  <c r="K147" i="15"/>
  <c r="J147" i="15"/>
  <c r="H147" i="15"/>
  <c r="L146" i="15"/>
  <c r="K146" i="15"/>
  <c r="J146" i="15"/>
  <c r="H146" i="15"/>
  <c r="L145" i="15"/>
  <c r="K145" i="15"/>
  <c r="J145" i="15"/>
  <c r="H145" i="15"/>
  <c r="L144" i="15"/>
  <c r="K144" i="15"/>
  <c r="J144" i="15"/>
  <c r="H144" i="15"/>
  <c r="L143" i="15"/>
  <c r="K143" i="15"/>
  <c r="J143" i="15"/>
  <c r="H143" i="15"/>
  <c r="L142" i="15"/>
  <c r="K142" i="15"/>
  <c r="J142" i="15"/>
  <c r="H142" i="15"/>
  <c r="L141" i="15"/>
  <c r="K141" i="15"/>
  <c r="J141" i="15"/>
  <c r="H141" i="15"/>
  <c r="L140" i="15"/>
  <c r="K140" i="15"/>
  <c r="J140" i="15"/>
  <c r="H140" i="15"/>
  <c r="L139" i="15"/>
  <c r="K139" i="15"/>
  <c r="J139" i="15"/>
  <c r="H139" i="15"/>
  <c r="L138" i="15"/>
  <c r="K138" i="15"/>
  <c r="J138" i="15"/>
  <c r="H138" i="15"/>
  <c r="L137" i="15"/>
  <c r="K137" i="15"/>
  <c r="J137" i="15"/>
  <c r="H137" i="15"/>
  <c r="L136" i="15"/>
  <c r="K136" i="15"/>
  <c r="J136" i="15"/>
  <c r="H136" i="15"/>
  <c r="L135" i="15"/>
  <c r="K135" i="15"/>
  <c r="J135" i="15"/>
  <c r="H135" i="15"/>
  <c r="L134" i="15"/>
  <c r="K134" i="15"/>
  <c r="J134" i="15"/>
  <c r="H134" i="15"/>
  <c r="L133" i="15"/>
  <c r="K133" i="15"/>
  <c r="J133" i="15"/>
  <c r="H133" i="15"/>
  <c r="L132" i="15"/>
  <c r="K132" i="15"/>
  <c r="J132" i="15"/>
  <c r="H132" i="15"/>
  <c r="L131" i="15"/>
  <c r="K131" i="15"/>
  <c r="J131" i="15"/>
  <c r="H131" i="15"/>
  <c r="L130" i="15"/>
  <c r="K130" i="15"/>
  <c r="J130" i="15"/>
  <c r="H130" i="15"/>
  <c r="L129" i="15"/>
  <c r="K129" i="15"/>
  <c r="J129" i="15"/>
  <c r="H129" i="15"/>
  <c r="L128" i="15"/>
  <c r="K128" i="15"/>
  <c r="J128" i="15"/>
  <c r="H128" i="15"/>
  <c r="L127" i="15"/>
  <c r="K127" i="15"/>
  <c r="J127" i="15"/>
  <c r="H127" i="15"/>
  <c r="L126" i="15"/>
  <c r="K126" i="15"/>
  <c r="J126" i="15"/>
  <c r="H126" i="15"/>
  <c r="L125" i="15"/>
  <c r="K125" i="15"/>
  <c r="J125" i="15"/>
  <c r="H125" i="15"/>
  <c r="L124" i="15"/>
  <c r="K124" i="15"/>
  <c r="J124" i="15"/>
  <c r="H124" i="15"/>
  <c r="L123" i="15"/>
  <c r="K123" i="15"/>
  <c r="J123" i="15"/>
  <c r="H123" i="15"/>
  <c r="L122" i="15"/>
  <c r="K122" i="15"/>
  <c r="J122" i="15"/>
  <c r="H122" i="15"/>
  <c r="L121" i="15"/>
  <c r="K121" i="15"/>
  <c r="J121" i="15"/>
  <c r="H121" i="15"/>
  <c r="L120" i="15"/>
  <c r="K120" i="15"/>
  <c r="J120" i="15"/>
  <c r="H120" i="15"/>
  <c r="L119" i="15"/>
  <c r="K119" i="15"/>
  <c r="J119" i="15"/>
  <c r="H119" i="15"/>
  <c r="L118" i="15"/>
  <c r="K118" i="15"/>
  <c r="J118" i="15"/>
  <c r="H118" i="15"/>
  <c r="L117" i="15"/>
  <c r="K117" i="15"/>
  <c r="J117" i="15"/>
  <c r="H117" i="15"/>
  <c r="L116" i="15"/>
  <c r="K116" i="15"/>
  <c r="J116" i="15"/>
  <c r="H116" i="15"/>
  <c r="L115" i="15"/>
  <c r="K115" i="15"/>
  <c r="J115" i="15"/>
  <c r="H115" i="15"/>
  <c r="L114" i="15"/>
  <c r="K114" i="15"/>
  <c r="J114" i="15"/>
  <c r="H114" i="15"/>
  <c r="L113" i="15"/>
  <c r="K113" i="15"/>
  <c r="J113" i="15"/>
  <c r="H113" i="15"/>
  <c r="L112" i="15"/>
  <c r="K112" i="15"/>
  <c r="J112" i="15"/>
  <c r="H112" i="15"/>
  <c r="L111" i="15"/>
  <c r="K111" i="15"/>
  <c r="J111" i="15"/>
  <c r="H111" i="15"/>
  <c r="L110" i="15"/>
  <c r="K110" i="15"/>
  <c r="J110" i="15"/>
  <c r="H110" i="15"/>
  <c r="L109" i="15"/>
  <c r="K109" i="15"/>
  <c r="J109" i="15"/>
  <c r="H109" i="15"/>
  <c r="L108" i="15"/>
  <c r="K108" i="15"/>
  <c r="J108" i="15"/>
  <c r="H108" i="15"/>
  <c r="L107" i="15"/>
  <c r="K107" i="15"/>
  <c r="J107" i="15"/>
  <c r="H107" i="15"/>
  <c r="L106" i="15"/>
  <c r="K106" i="15"/>
  <c r="J106" i="15"/>
  <c r="H106" i="15"/>
  <c r="L105" i="15"/>
  <c r="K105" i="15"/>
  <c r="J105" i="15"/>
  <c r="H105" i="15"/>
  <c r="L104" i="15"/>
  <c r="K104" i="15"/>
  <c r="J104" i="15"/>
  <c r="H104" i="15"/>
  <c r="L103" i="15"/>
  <c r="K103" i="15"/>
  <c r="J103" i="15"/>
  <c r="H103" i="15"/>
  <c r="L102" i="15"/>
  <c r="K102" i="15"/>
  <c r="J102" i="15"/>
  <c r="H102" i="15"/>
  <c r="L101" i="15"/>
  <c r="K101" i="15"/>
  <c r="J101" i="15"/>
  <c r="H101" i="15"/>
  <c r="L100" i="15"/>
  <c r="K100" i="15"/>
  <c r="J100" i="15"/>
  <c r="H100" i="15"/>
  <c r="L99" i="15"/>
  <c r="K99" i="15"/>
  <c r="J99" i="15"/>
  <c r="H99" i="15"/>
  <c r="L98" i="15"/>
  <c r="K98" i="15"/>
  <c r="J98" i="15"/>
  <c r="H98" i="15"/>
  <c r="L97" i="15"/>
  <c r="K97" i="15"/>
  <c r="J97" i="15"/>
  <c r="H97" i="15"/>
  <c r="L96" i="15"/>
  <c r="K96" i="15"/>
  <c r="J96" i="15"/>
  <c r="H96" i="15"/>
  <c r="L95" i="15"/>
  <c r="K95" i="15"/>
  <c r="J95" i="15"/>
  <c r="H95" i="15"/>
  <c r="L94" i="15"/>
  <c r="K94" i="15"/>
  <c r="J94" i="15"/>
  <c r="H94" i="15"/>
  <c r="L93" i="15"/>
  <c r="K93" i="15"/>
  <c r="J93" i="15"/>
  <c r="H93" i="15"/>
  <c r="L92" i="15"/>
  <c r="K92" i="15"/>
  <c r="J92" i="15"/>
  <c r="H92" i="15"/>
  <c r="L91" i="15"/>
  <c r="K91" i="15"/>
  <c r="J91" i="15"/>
  <c r="H91" i="15"/>
  <c r="L90" i="15"/>
  <c r="K90" i="15"/>
  <c r="J90" i="15"/>
  <c r="H90" i="15"/>
  <c r="L89" i="15"/>
  <c r="K89" i="15"/>
  <c r="J89" i="15"/>
  <c r="H89" i="15"/>
  <c r="L88" i="15"/>
  <c r="K88" i="15"/>
  <c r="J88" i="15"/>
  <c r="H88" i="15"/>
  <c r="L87" i="15"/>
  <c r="K87" i="15"/>
  <c r="J87" i="15"/>
  <c r="H87" i="15"/>
  <c r="L86" i="15"/>
  <c r="K86" i="15"/>
  <c r="J86" i="15"/>
  <c r="H86" i="15"/>
  <c r="L85" i="15"/>
  <c r="K85" i="15"/>
  <c r="J85" i="15"/>
  <c r="H85" i="15"/>
  <c r="L84" i="15"/>
  <c r="K84" i="15"/>
  <c r="J84" i="15"/>
  <c r="H84" i="15"/>
  <c r="L83" i="15"/>
  <c r="K83" i="15"/>
  <c r="J83" i="15"/>
  <c r="H83" i="15"/>
  <c r="L82" i="15"/>
  <c r="K82" i="15"/>
  <c r="J82" i="15"/>
  <c r="H82" i="15"/>
  <c r="L81" i="15"/>
  <c r="K81" i="15"/>
  <c r="J81" i="15"/>
  <c r="H81" i="15"/>
  <c r="L80" i="15"/>
  <c r="K80" i="15"/>
  <c r="J80" i="15"/>
  <c r="H80" i="15"/>
  <c r="L79" i="15"/>
  <c r="K79" i="15"/>
  <c r="J79" i="15"/>
  <c r="H79" i="15"/>
  <c r="L78" i="15"/>
  <c r="K78" i="15"/>
  <c r="J78" i="15"/>
  <c r="H78" i="15"/>
  <c r="L77" i="15"/>
  <c r="K77" i="15"/>
  <c r="J77" i="15"/>
  <c r="H77" i="15"/>
  <c r="L76" i="15"/>
  <c r="K76" i="15"/>
  <c r="J76" i="15"/>
  <c r="H76" i="15"/>
  <c r="L75" i="15"/>
  <c r="K75" i="15"/>
  <c r="J75" i="15"/>
  <c r="H75" i="15"/>
  <c r="L74" i="15"/>
  <c r="K74" i="15"/>
  <c r="J74" i="15"/>
  <c r="H74" i="15"/>
  <c r="L73" i="15"/>
  <c r="K73" i="15"/>
  <c r="J73" i="15"/>
  <c r="H73" i="15"/>
  <c r="L72" i="15"/>
  <c r="K72" i="15"/>
  <c r="J72" i="15"/>
  <c r="H72" i="15"/>
  <c r="L71" i="15"/>
  <c r="K71" i="15"/>
  <c r="J71" i="15"/>
  <c r="H71" i="15"/>
  <c r="L70" i="15"/>
  <c r="K70" i="15"/>
  <c r="J70" i="15"/>
  <c r="H70" i="15"/>
  <c r="L69" i="15"/>
  <c r="K69" i="15"/>
  <c r="J69" i="15"/>
  <c r="H69" i="15"/>
  <c r="L68" i="15"/>
  <c r="K68" i="15"/>
  <c r="J68" i="15"/>
  <c r="H68" i="15"/>
  <c r="L67" i="15"/>
  <c r="K67" i="15"/>
  <c r="J67" i="15"/>
  <c r="H67" i="15"/>
  <c r="L66" i="15"/>
  <c r="K66" i="15"/>
  <c r="J66" i="15"/>
  <c r="H66" i="15"/>
  <c r="L65" i="15"/>
  <c r="K65" i="15"/>
  <c r="J65" i="15"/>
  <c r="H65" i="15"/>
  <c r="L64" i="15"/>
  <c r="K64" i="15"/>
  <c r="J64" i="15"/>
  <c r="H64" i="15"/>
  <c r="L63" i="15"/>
  <c r="K63" i="15"/>
  <c r="J63" i="15"/>
  <c r="H63" i="15"/>
  <c r="L62" i="15"/>
  <c r="K62" i="15"/>
  <c r="J62" i="15"/>
  <c r="H62" i="15"/>
  <c r="L61" i="15"/>
  <c r="K61" i="15"/>
  <c r="J61" i="15"/>
  <c r="H61" i="15"/>
  <c r="L60" i="15"/>
  <c r="K60" i="15"/>
  <c r="J60" i="15"/>
  <c r="H60" i="15"/>
  <c r="L59" i="15"/>
  <c r="K59" i="15"/>
  <c r="J59" i="15"/>
  <c r="H59" i="15"/>
  <c r="L58" i="15"/>
  <c r="K58" i="15"/>
  <c r="J58" i="15"/>
  <c r="H58" i="15"/>
  <c r="L57" i="15"/>
  <c r="K57" i="15"/>
  <c r="J57" i="15"/>
  <c r="H57" i="15"/>
  <c r="L56" i="15"/>
  <c r="K56" i="15"/>
  <c r="J56" i="15"/>
  <c r="H56" i="15"/>
  <c r="L55" i="15"/>
  <c r="K55" i="15"/>
  <c r="J55" i="15"/>
  <c r="H55" i="15"/>
  <c r="L54" i="15"/>
  <c r="K54" i="15"/>
  <c r="J54" i="15"/>
  <c r="H54" i="15"/>
  <c r="L53" i="15"/>
  <c r="K53" i="15"/>
  <c r="J53" i="15"/>
  <c r="H53" i="15"/>
  <c r="L52" i="15"/>
  <c r="K52" i="15"/>
  <c r="J52" i="15"/>
  <c r="H52" i="15"/>
  <c r="L51" i="15"/>
  <c r="K51" i="15"/>
  <c r="J51" i="15"/>
  <c r="H51" i="15"/>
  <c r="L50" i="15"/>
  <c r="K50" i="15"/>
  <c r="J50" i="15"/>
  <c r="H50" i="15"/>
  <c r="L49" i="15"/>
  <c r="K49" i="15"/>
  <c r="J49" i="15"/>
  <c r="H49" i="15"/>
  <c r="L48" i="15"/>
  <c r="K48" i="15"/>
  <c r="J48" i="15"/>
  <c r="H48" i="15"/>
  <c r="L47" i="15"/>
  <c r="K47" i="15"/>
  <c r="J47" i="15"/>
  <c r="H47" i="15"/>
  <c r="L46" i="15"/>
  <c r="K46" i="15"/>
  <c r="J46" i="15"/>
  <c r="H46" i="15"/>
  <c r="L45" i="15"/>
  <c r="K45" i="15"/>
  <c r="J45" i="15"/>
  <c r="H45" i="15"/>
  <c r="L44" i="15"/>
  <c r="K44" i="15"/>
  <c r="J44" i="15"/>
  <c r="H44" i="15"/>
  <c r="L43" i="15"/>
  <c r="K43" i="15"/>
  <c r="J43" i="15"/>
  <c r="H43" i="15"/>
  <c r="L42" i="15"/>
  <c r="K42" i="15"/>
  <c r="J42" i="15"/>
  <c r="H42" i="15"/>
  <c r="L41" i="15"/>
  <c r="K41" i="15"/>
  <c r="J41" i="15"/>
  <c r="H41" i="15"/>
  <c r="L40" i="15"/>
  <c r="K40" i="15"/>
  <c r="J40" i="15"/>
  <c r="H40" i="15"/>
  <c r="L39" i="15"/>
  <c r="K39" i="15"/>
  <c r="J39" i="15"/>
  <c r="H39" i="15"/>
  <c r="L38" i="15"/>
  <c r="K38" i="15"/>
  <c r="J38" i="15"/>
  <c r="H38" i="15"/>
  <c r="L37" i="15"/>
  <c r="K37" i="15"/>
  <c r="J37" i="15"/>
  <c r="H37" i="15"/>
  <c r="L36" i="15"/>
  <c r="K36" i="15"/>
  <c r="J36" i="15"/>
  <c r="H36" i="15"/>
  <c r="L35" i="15"/>
  <c r="K35" i="15"/>
  <c r="J35" i="15"/>
  <c r="H35" i="15"/>
  <c r="L34" i="15"/>
  <c r="K34" i="15"/>
  <c r="J34" i="15"/>
  <c r="H34" i="15"/>
  <c r="L33" i="15"/>
  <c r="K33" i="15"/>
  <c r="J33" i="15"/>
  <c r="H33" i="15"/>
  <c r="L32" i="15"/>
  <c r="K32" i="15"/>
  <c r="J32" i="15"/>
  <c r="H32" i="15"/>
  <c r="L31" i="15"/>
  <c r="K31" i="15"/>
  <c r="J31" i="15"/>
  <c r="H31" i="15"/>
  <c r="L30" i="15"/>
  <c r="K30" i="15"/>
  <c r="J30" i="15"/>
  <c r="H30" i="15"/>
  <c r="L29" i="15"/>
  <c r="K29" i="15"/>
  <c r="J29" i="15"/>
  <c r="H29" i="15"/>
  <c r="L28" i="15"/>
  <c r="K28" i="15"/>
  <c r="J28" i="15"/>
  <c r="H28" i="15"/>
  <c r="L27" i="15"/>
  <c r="K27" i="15"/>
  <c r="J27" i="15"/>
  <c r="H27" i="15"/>
  <c r="L26" i="15"/>
  <c r="K26" i="15"/>
  <c r="J26" i="15"/>
  <c r="H26" i="15"/>
  <c r="L25" i="15"/>
  <c r="K25" i="15"/>
  <c r="J25" i="15"/>
  <c r="H25" i="15"/>
  <c r="L24" i="15"/>
  <c r="K24" i="15"/>
  <c r="J24" i="15"/>
  <c r="H24" i="15"/>
  <c r="L23" i="15"/>
  <c r="K23" i="15"/>
  <c r="J23" i="15"/>
  <c r="H23" i="15"/>
  <c r="L22" i="15"/>
  <c r="K22" i="15"/>
  <c r="J22" i="15"/>
  <c r="H22" i="15"/>
  <c r="L21" i="15"/>
  <c r="K21" i="15"/>
  <c r="J21" i="15"/>
  <c r="H21" i="15"/>
  <c r="L20" i="15"/>
  <c r="K20" i="15"/>
  <c r="J20" i="15"/>
  <c r="H20" i="15"/>
  <c r="L19" i="15"/>
  <c r="K19" i="15"/>
  <c r="J19" i="15"/>
  <c r="H19" i="15"/>
  <c r="L18" i="15"/>
  <c r="K18" i="15"/>
  <c r="J18" i="15"/>
  <c r="H18" i="15"/>
  <c r="L17" i="15"/>
  <c r="K17" i="15"/>
  <c r="J17" i="15"/>
  <c r="H17" i="15"/>
  <c r="L16" i="15"/>
  <c r="K16" i="15"/>
  <c r="J16" i="15"/>
  <c r="H16" i="15"/>
  <c r="L15" i="15"/>
  <c r="K15" i="15"/>
  <c r="J15" i="15"/>
  <c r="H15" i="15"/>
  <c r="L14" i="15"/>
  <c r="K14" i="15"/>
  <c r="J14" i="15"/>
  <c r="H14" i="15"/>
  <c r="L13" i="15"/>
  <c r="K13" i="15"/>
  <c r="J13" i="15"/>
  <c r="H13" i="15"/>
  <c r="L12" i="15"/>
  <c r="K12" i="15"/>
  <c r="J12" i="15"/>
  <c r="H12" i="15"/>
  <c r="L11" i="15"/>
  <c r="K11" i="15"/>
  <c r="J11" i="15"/>
  <c r="H11" i="15"/>
  <c r="L10" i="15"/>
  <c r="K10" i="15"/>
  <c r="J10" i="15"/>
  <c r="H10" i="15"/>
  <c r="L9" i="15"/>
  <c r="K9" i="15"/>
  <c r="J9" i="15"/>
  <c r="H9" i="15"/>
  <c r="L8" i="15"/>
  <c r="K8" i="15"/>
  <c r="J8" i="15"/>
  <c r="H8" i="15"/>
  <c r="L7" i="15"/>
  <c r="K7" i="15"/>
  <c r="J7" i="15"/>
  <c r="H7" i="15"/>
  <c r="L6" i="15"/>
  <c r="K6" i="15"/>
  <c r="J6" i="15"/>
  <c r="H6" i="15"/>
  <c r="L5" i="15"/>
  <c r="K5" i="15"/>
  <c r="J5" i="15"/>
  <c r="H5" i="15"/>
  <c r="L4" i="15"/>
  <c r="K4" i="15"/>
  <c r="J4" i="15"/>
  <c r="H4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Q84" i="15" s="1"/>
  <c r="Q85" i="15" s="1"/>
  <c r="Q86" i="15" s="1"/>
  <c r="Q87" i="15" s="1"/>
  <c r="Q88" i="15" s="1"/>
  <c r="Q89" i="15" s="1"/>
  <c r="Q90" i="15" s="1"/>
  <c r="Q91" i="15" s="1"/>
  <c r="Q92" i="15" s="1"/>
  <c r="Q93" i="15" s="1"/>
  <c r="Q94" i="15" s="1"/>
  <c r="Q95" i="15" s="1"/>
  <c r="Q96" i="15" s="1"/>
  <c r="Q97" i="15" s="1"/>
  <c r="Q98" i="15" s="1"/>
  <c r="Q99" i="15" s="1"/>
  <c r="Q100" i="15" s="1"/>
  <c r="Q101" i="15" s="1"/>
  <c r="Q102" i="15" s="1"/>
  <c r="Q103" i="15" s="1"/>
  <c r="Q104" i="15" s="1"/>
  <c r="Q105" i="15" s="1"/>
  <c r="Q106" i="15" s="1"/>
  <c r="Q107" i="15" s="1"/>
  <c r="Q108" i="15" s="1"/>
  <c r="Q109" i="15" s="1"/>
  <c r="Q110" i="15" s="1"/>
  <c r="Q111" i="15" s="1"/>
  <c r="Q112" i="15" s="1"/>
  <c r="Q113" i="15" s="1"/>
  <c r="Q114" i="15" s="1"/>
  <c r="Q115" i="15" s="1"/>
  <c r="Q116" i="15" s="1"/>
  <c r="Q117" i="15" s="1"/>
  <c r="Q118" i="15" s="1"/>
  <c r="Q119" i="15" s="1"/>
  <c r="Q120" i="15" s="1"/>
  <c r="Q121" i="15" s="1"/>
  <c r="Q122" i="15" s="1"/>
  <c r="Q123" i="15" s="1"/>
  <c r="Q124" i="15" s="1"/>
  <c r="Q125" i="15" s="1"/>
  <c r="Q126" i="15" s="1"/>
  <c r="Q127" i="15" s="1"/>
  <c r="Q128" i="15" s="1"/>
  <c r="Q129" i="15" s="1"/>
  <c r="Q130" i="15" s="1"/>
  <c r="Q131" i="15" s="1"/>
  <c r="Q132" i="15" s="1"/>
  <c r="Q133" i="15" s="1"/>
  <c r="Q134" i="15" s="1"/>
  <c r="Q135" i="15" s="1"/>
  <c r="Q136" i="15" s="1"/>
  <c r="Q137" i="15" s="1"/>
  <c r="Q138" i="15" s="1"/>
  <c r="Q139" i="15" s="1"/>
  <c r="Q140" i="15" s="1"/>
  <c r="Q141" i="15" s="1"/>
  <c r="Q142" i="15" s="1"/>
  <c r="Q143" i="15" s="1"/>
  <c r="Q144" i="15" s="1"/>
  <c r="Q145" i="15" s="1"/>
  <c r="Q146" i="15" s="1"/>
  <c r="Q147" i="15" s="1"/>
  <c r="Q148" i="15" s="1"/>
  <c r="Q149" i="15" s="1"/>
  <c r="Q150" i="15" s="1"/>
  <c r="Q151" i="15" s="1"/>
  <c r="Q152" i="15" s="1"/>
  <c r="Q153" i="15" s="1"/>
  <c r="Q154" i="15" s="1"/>
  <c r="Q155" i="15" s="1"/>
  <c r="Q156" i="15" s="1"/>
  <c r="Q157" i="15" s="1"/>
  <c r="Q158" i="15" s="1"/>
  <c r="Q159" i="15" s="1"/>
  <c r="Q160" i="15" s="1"/>
  <c r="Q161" i="15" s="1"/>
  <c r="Q162" i="15" s="1"/>
  <c r="Q163" i="15" s="1"/>
  <c r="Q164" i="15" s="1"/>
  <c r="Q165" i="15" s="1"/>
  <c r="Q166" i="15" s="1"/>
  <c r="Q167" i="15" s="1"/>
  <c r="Q168" i="15" s="1"/>
  <c r="Q169" i="15" s="1"/>
  <c r="Q170" i="15" s="1"/>
  <c r="Q171" i="15" s="1"/>
  <c r="Q172" i="15" s="1"/>
  <c r="Q173" i="15" s="1"/>
  <c r="Q174" i="15" s="1"/>
  <c r="Q175" i="15" s="1"/>
  <c r="Q176" i="15" s="1"/>
  <c r="Q177" i="15" s="1"/>
  <c r="Q178" i="15" s="1"/>
  <c r="Q179" i="15" s="1"/>
  <c r="Q180" i="15" s="1"/>
  <c r="Q181" i="15" s="1"/>
  <c r="Q182" i="15" s="1"/>
  <c r="Q183" i="15" s="1"/>
  <c r="Q184" i="15" s="1"/>
  <c r="Q185" i="15" s="1"/>
  <c r="Q186" i="15" s="1"/>
  <c r="Q187" i="15" s="1"/>
  <c r="Q188" i="15" s="1"/>
  <c r="Q189" i="15" s="1"/>
  <c r="Q190" i="15" s="1"/>
  <c r="Q191" i="15" s="1"/>
  <c r="Q192" i="15" s="1"/>
  <c r="Q193" i="15" s="1"/>
  <c r="Q194" i="15" s="1"/>
  <c r="Q195" i="15" s="1"/>
  <c r="Q196" i="15" s="1"/>
  <c r="Q197" i="15" s="1"/>
  <c r="Q198" i="15" s="1"/>
  <c r="Q199" i="15" s="1"/>
  <c r="Q200" i="15" s="1"/>
  <c r="Q201" i="15" s="1"/>
  <c r="L3" i="15"/>
  <c r="K3" i="15"/>
  <c r="J3" i="15"/>
  <c r="H3" i="15"/>
  <c r="L2" i="15"/>
  <c r="K2" i="15"/>
  <c r="J2" i="15"/>
  <c r="H2" i="15"/>
  <c r="AB1" i="15"/>
  <c r="AC1" i="15" s="1"/>
  <c r="AD1" i="15" s="1"/>
  <c r="AE1" i="15" s="1"/>
  <c r="V1" i="15"/>
  <c r="L1" i="15"/>
  <c r="K1" i="15"/>
  <c r="J1" i="15"/>
  <c r="I1" i="15"/>
  <c r="T2" i="15" s="1" a="1"/>
  <c r="H1" i="15"/>
  <c r="P327" i="14"/>
  <c r="O327" i="14"/>
  <c r="N327" i="14"/>
  <c r="M327" i="14"/>
  <c r="L327" i="14"/>
  <c r="K327" i="14"/>
  <c r="P326" i="14"/>
  <c r="O326" i="14"/>
  <c r="N326" i="14"/>
  <c r="M326" i="14"/>
  <c r="L326" i="14"/>
  <c r="K326" i="14"/>
  <c r="P325" i="14"/>
  <c r="O325" i="14"/>
  <c r="N325" i="14"/>
  <c r="M325" i="14"/>
  <c r="L325" i="14"/>
  <c r="K325" i="14"/>
  <c r="P324" i="14"/>
  <c r="O324" i="14"/>
  <c r="N324" i="14"/>
  <c r="M324" i="14"/>
  <c r="L324" i="14"/>
  <c r="K324" i="14"/>
  <c r="P323" i="14"/>
  <c r="O323" i="14"/>
  <c r="N323" i="14"/>
  <c r="M323" i="14"/>
  <c r="L323" i="14"/>
  <c r="K323" i="14"/>
  <c r="P322" i="14"/>
  <c r="O322" i="14"/>
  <c r="N322" i="14"/>
  <c r="M322" i="14"/>
  <c r="L322" i="14"/>
  <c r="K322" i="14"/>
  <c r="P321" i="14"/>
  <c r="O321" i="14"/>
  <c r="N321" i="14"/>
  <c r="M321" i="14"/>
  <c r="L321" i="14"/>
  <c r="K321" i="14"/>
  <c r="P320" i="14"/>
  <c r="O320" i="14"/>
  <c r="N320" i="14"/>
  <c r="M320" i="14"/>
  <c r="L320" i="14"/>
  <c r="K320" i="14"/>
  <c r="P319" i="14"/>
  <c r="O319" i="14"/>
  <c r="N319" i="14"/>
  <c r="M319" i="14"/>
  <c r="L319" i="14"/>
  <c r="K319" i="14"/>
  <c r="P318" i="14"/>
  <c r="O318" i="14"/>
  <c r="N318" i="14"/>
  <c r="M318" i="14"/>
  <c r="L318" i="14"/>
  <c r="K318" i="14"/>
  <c r="P317" i="14"/>
  <c r="O317" i="14"/>
  <c r="N317" i="14"/>
  <c r="M317" i="14"/>
  <c r="L317" i="14"/>
  <c r="K317" i="14"/>
  <c r="P316" i="14"/>
  <c r="O316" i="14"/>
  <c r="N316" i="14"/>
  <c r="M316" i="14"/>
  <c r="L316" i="14"/>
  <c r="K316" i="14"/>
  <c r="P315" i="14"/>
  <c r="O315" i="14"/>
  <c r="N315" i="14"/>
  <c r="M315" i="14"/>
  <c r="L315" i="14"/>
  <c r="K315" i="14"/>
  <c r="P314" i="14"/>
  <c r="O314" i="14"/>
  <c r="N314" i="14"/>
  <c r="M314" i="14"/>
  <c r="L314" i="14"/>
  <c r="K314" i="14"/>
  <c r="P313" i="14"/>
  <c r="O313" i="14"/>
  <c r="N313" i="14"/>
  <c r="M313" i="14"/>
  <c r="L313" i="14"/>
  <c r="K313" i="14"/>
  <c r="P312" i="14"/>
  <c r="O312" i="14"/>
  <c r="N312" i="14"/>
  <c r="M312" i="14"/>
  <c r="L312" i="14"/>
  <c r="K312" i="14"/>
  <c r="P311" i="14"/>
  <c r="O311" i="14"/>
  <c r="N311" i="14"/>
  <c r="M311" i="14"/>
  <c r="L311" i="14"/>
  <c r="K311" i="14"/>
  <c r="P310" i="14"/>
  <c r="O310" i="14"/>
  <c r="N310" i="14"/>
  <c r="M310" i="14"/>
  <c r="L310" i="14"/>
  <c r="K310" i="14"/>
  <c r="P309" i="14"/>
  <c r="O309" i="14"/>
  <c r="N309" i="14"/>
  <c r="M309" i="14"/>
  <c r="L309" i="14"/>
  <c r="K309" i="14"/>
  <c r="P308" i="14"/>
  <c r="O308" i="14"/>
  <c r="N308" i="14"/>
  <c r="M308" i="14"/>
  <c r="L308" i="14"/>
  <c r="K308" i="14"/>
  <c r="P307" i="14"/>
  <c r="O307" i="14"/>
  <c r="N307" i="14"/>
  <c r="M307" i="14"/>
  <c r="L307" i="14"/>
  <c r="K307" i="14"/>
  <c r="P306" i="14"/>
  <c r="O306" i="14"/>
  <c r="N306" i="14"/>
  <c r="M306" i="14"/>
  <c r="L306" i="14"/>
  <c r="K306" i="14"/>
  <c r="P305" i="14"/>
  <c r="O305" i="14"/>
  <c r="N305" i="14"/>
  <c r="M305" i="14"/>
  <c r="L305" i="14"/>
  <c r="K305" i="14"/>
  <c r="P304" i="14"/>
  <c r="O304" i="14"/>
  <c r="N304" i="14"/>
  <c r="M304" i="14"/>
  <c r="L304" i="14"/>
  <c r="K304" i="14"/>
  <c r="P303" i="14"/>
  <c r="O303" i="14"/>
  <c r="N303" i="14"/>
  <c r="M303" i="14"/>
  <c r="L303" i="14"/>
  <c r="K303" i="14"/>
  <c r="P302" i="14"/>
  <c r="O302" i="14"/>
  <c r="N302" i="14"/>
  <c r="M302" i="14"/>
  <c r="L302" i="14"/>
  <c r="K302" i="14"/>
  <c r="P301" i="14"/>
  <c r="O301" i="14"/>
  <c r="N301" i="14"/>
  <c r="M301" i="14"/>
  <c r="L301" i="14"/>
  <c r="K301" i="14"/>
  <c r="P300" i="14"/>
  <c r="O300" i="14"/>
  <c r="N300" i="14"/>
  <c r="M300" i="14"/>
  <c r="L300" i="14"/>
  <c r="K300" i="14"/>
  <c r="P299" i="14"/>
  <c r="O299" i="14"/>
  <c r="N299" i="14"/>
  <c r="M299" i="14"/>
  <c r="L299" i="14"/>
  <c r="K299" i="14"/>
  <c r="P298" i="14"/>
  <c r="O298" i="14"/>
  <c r="N298" i="14"/>
  <c r="M298" i="14"/>
  <c r="L298" i="14"/>
  <c r="K298" i="14"/>
  <c r="P297" i="14"/>
  <c r="O297" i="14"/>
  <c r="N297" i="14"/>
  <c r="M297" i="14"/>
  <c r="L297" i="14"/>
  <c r="K297" i="14"/>
  <c r="P296" i="14"/>
  <c r="O296" i="14"/>
  <c r="N296" i="14"/>
  <c r="M296" i="14"/>
  <c r="L296" i="14"/>
  <c r="K296" i="14"/>
  <c r="P295" i="14"/>
  <c r="O295" i="14"/>
  <c r="N295" i="14"/>
  <c r="M295" i="14"/>
  <c r="L295" i="14"/>
  <c r="K295" i="14"/>
  <c r="P294" i="14"/>
  <c r="O294" i="14"/>
  <c r="N294" i="14"/>
  <c r="M294" i="14"/>
  <c r="L294" i="14"/>
  <c r="K294" i="14"/>
  <c r="P293" i="14"/>
  <c r="O293" i="14"/>
  <c r="N293" i="14"/>
  <c r="M293" i="14"/>
  <c r="L293" i="14"/>
  <c r="K293" i="14"/>
  <c r="P292" i="14"/>
  <c r="O292" i="14"/>
  <c r="N292" i="14"/>
  <c r="M292" i="14"/>
  <c r="L292" i="14"/>
  <c r="K292" i="14"/>
  <c r="P291" i="14"/>
  <c r="O291" i="14"/>
  <c r="N291" i="14"/>
  <c r="M291" i="14"/>
  <c r="L291" i="14"/>
  <c r="K291" i="14"/>
  <c r="P290" i="14"/>
  <c r="O290" i="14"/>
  <c r="N290" i="14"/>
  <c r="M290" i="14"/>
  <c r="L290" i="14"/>
  <c r="K290" i="14"/>
  <c r="P289" i="14"/>
  <c r="O289" i="14"/>
  <c r="N289" i="14"/>
  <c r="M289" i="14"/>
  <c r="L289" i="14"/>
  <c r="K289" i="14"/>
  <c r="P288" i="14"/>
  <c r="O288" i="14"/>
  <c r="N288" i="14"/>
  <c r="M288" i="14"/>
  <c r="L288" i="14"/>
  <c r="K288" i="14"/>
  <c r="P287" i="14"/>
  <c r="O287" i="14"/>
  <c r="N287" i="14"/>
  <c r="M287" i="14"/>
  <c r="L287" i="14"/>
  <c r="K287" i="14"/>
  <c r="P286" i="14"/>
  <c r="O286" i="14"/>
  <c r="N286" i="14"/>
  <c r="M286" i="14"/>
  <c r="L286" i="14"/>
  <c r="K286" i="14"/>
  <c r="P285" i="14"/>
  <c r="O285" i="14"/>
  <c r="N285" i="14"/>
  <c r="M285" i="14"/>
  <c r="L285" i="14"/>
  <c r="K285" i="14"/>
  <c r="P284" i="14"/>
  <c r="O284" i="14"/>
  <c r="N284" i="14"/>
  <c r="M284" i="14"/>
  <c r="L284" i="14"/>
  <c r="K284" i="14"/>
  <c r="P283" i="14"/>
  <c r="O283" i="14"/>
  <c r="N283" i="14"/>
  <c r="M283" i="14"/>
  <c r="L283" i="14"/>
  <c r="K283" i="14"/>
  <c r="P282" i="14"/>
  <c r="O282" i="14"/>
  <c r="N282" i="14"/>
  <c r="M282" i="14"/>
  <c r="L282" i="14"/>
  <c r="K282" i="14"/>
  <c r="P281" i="14"/>
  <c r="O281" i="14"/>
  <c r="N281" i="14"/>
  <c r="M281" i="14"/>
  <c r="L281" i="14"/>
  <c r="K281" i="14"/>
  <c r="P280" i="14"/>
  <c r="O280" i="14"/>
  <c r="N280" i="14"/>
  <c r="M280" i="14"/>
  <c r="L280" i="14"/>
  <c r="K280" i="14"/>
  <c r="P279" i="14"/>
  <c r="O279" i="14"/>
  <c r="N279" i="14"/>
  <c r="M279" i="14"/>
  <c r="L279" i="14"/>
  <c r="K279" i="14"/>
  <c r="P278" i="14"/>
  <c r="O278" i="14"/>
  <c r="N278" i="14"/>
  <c r="M278" i="14"/>
  <c r="L278" i="14"/>
  <c r="K278" i="14"/>
  <c r="P277" i="14"/>
  <c r="O277" i="14"/>
  <c r="N277" i="14"/>
  <c r="M277" i="14"/>
  <c r="L277" i="14"/>
  <c r="K277" i="14"/>
  <c r="P276" i="14"/>
  <c r="O276" i="14"/>
  <c r="N276" i="14"/>
  <c r="M276" i="14"/>
  <c r="L276" i="14"/>
  <c r="K276" i="14"/>
  <c r="P275" i="14"/>
  <c r="O275" i="14"/>
  <c r="N275" i="14"/>
  <c r="M275" i="14"/>
  <c r="L275" i="14"/>
  <c r="K275" i="14"/>
  <c r="P274" i="14"/>
  <c r="O274" i="14"/>
  <c r="N274" i="14"/>
  <c r="M274" i="14"/>
  <c r="L274" i="14"/>
  <c r="K274" i="14"/>
  <c r="P273" i="14"/>
  <c r="O273" i="14"/>
  <c r="N273" i="14"/>
  <c r="M273" i="14"/>
  <c r="L273" i="14"/>
  <c r="K273" i="14"/>
  <c r="P272" i="14"/>
  <c r="O272" i="14"/>
  <c r="N272" i="14"/>
  <c r="M272" i="14"/>
  <c r="L272" i="14"/>
  <c r="K272" i="14"/>
  <c r="P271" i="14"/>
  <c r="O271" i="14"/>
  <c r="N271" i="14"/>
  <c r="M271" i="14"/>
  <c r="L271" i="14"/>
  <c r="K271" i="14"/>
  <c r="P270" i="14"/>
  <c r="O270" i="14"/>
  <c r="N270" i="14"/>
  <c r="M270" i="14"/>
  <c r="L270" i="14"/>
  <c r="K270" i="14"/>
  <c r="P269" i="14"/>
  <c r="O269" i="14"/>
  <c r="N269" i="14"/>
  <c r="M269" i="14"/>
  <c r="L269" i="14"/>
  <c r="K269" i="14"/>
  <c r="P268" i="14"/>
  <c r="O268" i="14"/>
  <c r="N268" i="14"/>
  <c r="M268" i="14"/>
  <c r="L268" i="14"/>
  <c r="K268" i="14"/>
  <c r="P267" i="14"/>
  <c r="O267" i="14"/>
  <c r="N267" i="14"/>
  <c r="M267" i="14"/>
  <c r="L267" i="14"/>
  <c r="K267" i="14"/>
  <c r="P266" i="14"/>
  <c r="O266" i="14"/>
  <c r="N266" i="14"/>
  <c r="M266" i="14"/>
  <c r="L266" i="14"/>
  <c r="K266" i="14"/>
  <c r="P265" i="14"/>
  <c r="O265" i="14"/>
  <c r="N265" i="14"/>
  <c r="M265" i="14"/>
  <c r="L265" i="14"/>
  <c r="K265" i="14"/>
  <c r="P264" i="14"/>
  <c r="O264" i="14"/>
  <c r="N264" i="14"/>
  <c r="M264" i="14"/>
  <c r="L264" i="14"/>
  <c r="K264" i="14"/>
  <c r="P263" i="14"/>
  <c r="O263" i="14"/>
  <c r="N263" i="14"/>
  <c r="M263" i="14"/>
  <c r="L263" i="14"/>
  <c r="K263" i="14"/>
  <c r="P262" i="14"/>
  <c r="O262" i="14"/>
  <c r="N262" i="14"/>
  <c r="M262" i="14"/>
  <c r="L262" i="14"/>
  <c r="K262" i="14"/>
  <c r="P261" i="14"/>
  <c r="O261" i="14"/>
  <c r="N261" i="14"/>
  <c r="M261" i="14"/>
  <c r="L261" i="14"/>
  <c r="K261" i="14"/>
  <c r="P260" i="14"/>
  <c r="O260" i="14"/>
  <c r="N260" i="14"/>
  <c r="M260" i="14"/>
  <c r="L260" i="14"/>
  <c r="K260" i="14"/>
  <c r="P259" i="14"/>
  <c r="O259" i="14"/>
  <c r="N259" i="14"/>
  <c r="M259" i="14"/>
  <c r="L259" i="14"/>
  <c r="K259" i="14"/>
  <c r="P258" i="14"/>
  <c r="O258" i="14"/>
  <c r="N258" i="14"/>
  <c r="M258" i="14"/>
  <c r="L258" i="14"/>
  <c r="K258" i="14"/>
  <c r="P257" i="14"/>
  <c r="O257" i="14"/>
  <c r="N257" i="14"/>
  <c r="M257" i="14"/>
  <c r="L257" i="14"/>
  <c r="K257" i="14"/>
  <c r="P256" i="14"/>
  <c r="O256" i="14"/>
  <c r="N256" i="14"/>
  <c r="M256" i="14"/>
  <c r="L256" i="14"/>
  <c r="K256" i="14"/>
  <c r="P255" i="14"/>
  <c r="O255" i="14"/>
  <c r="N255" i="14"/>
  <c r="M255" i="14"/>
  <c r="L255" i="14"/>
  <c r="K255" i="14"/>
  <c r="P254" i="14"/>
  <c r="O254" i="14"/>
  <c r="N254" i="14"/>
  <c r="M254" i="14"/>
  <c r="L254" i="14"/>
  <c r="K254" i="14"/>
  <c r="P253" i="14"/>
  <c r="O253" i="14"/>
  <c r="N253" i="14"/>
  <c r="M253" i="14"/>
  <c r="L253" i="14"/>
  <c r="K253" i="14"/>
  <c r="P252" i="14"/>
  <c r="O252" i="14"/>
  <c r="N252" i="14"/>
  <c r="M252" i="14"/>
  <c r="L252" i="14"/>
  <c r="K252" i="14"/>
  <c r="P251" i="14"/>
  <c r="O251" i="14"/>
  <c r="N251" i="14"/>
  <c r="M251" i="14"/>
  <c r="L251" i="14"/>
  <c r="K251" i="14"/>
  <c r="P250" i="14"/>
  <c r="O250" i="14"/>
  <c r="N250" i="14"/>
  <c r="M250" i="14"/>
  <c r="L250" i="14"/>
  <c r="K250" i="14"/>
  <c r="P249" i="14"/>
  <c r="O249" i="14"/>
  <c r="N249" i="14"/>
  <c r="M249" i="14"/>
  <c r="L249" i="14"/>
  <c r="K249" i="14"/>
  <c r="P248" i="14"/>
  <c r="O248" i="14"/>
  <c r="N248" i="14"/>
  <c r="M248" i="14"/>
  <c r="L248" i="14"/>
  <c r="K248" i="14"/>
  <c r="P247" i="14"/>
  <c r="O247" i="14"/>
  <c r="N247" i="14"/>
  <c r="M247" i="14"/>
  <c r="L247" i="14"/>
  <c r="K247" i="14"/>
  <c r="P246" i="14"/>
  <c r="O246" i="14"/>
  <c r="N246" i="14"/>
  <c r="M246" i="14"/>
  <c r="L246" i="14"/>
  <c r="K246" i="14"/>
  <c r="P245" i="14"/>
  <c r="O245" i="14"/>
  <c r="N245" i="14"/>
  <c r="M245" i="14"/>
  <c r="L245" i="14"/>
  <c r="K245" i="14"/>
  <c r="P244" i="14"/>
  <c r="O244" i="14"/>
  <c r="N244" i="14"/>
  <c r="M244" i="14"/>
  <c r="L244" i="14"/>
  <c r="K244" i="14"/>
  <c r="P243" i="14"/>
  <c r="O243" i="14"/>
  <c r="N243" i="14"/>
  <c r="M243" i="14"/>
  <c r="L243" i="14"/>
  <c r="K243" i="14"/>
  <c r="P242" i="14"/>
  <c r="O242" i="14"/>
  <c r="N242" i="14"/>
  <c r="M242" i="14"/>
  <c r="L242" i="14"/>
  <c r="K242" i="14"/>
  <c r="P241" i="14"/>
  <c r="O241" i="14"/>
  <c r="N241" i="14"/>
  <c r="M241" i="14"/>
  <c r="L241" i="14"/>
  <c r="K241" i="14"/>
  <c r="P240" i="14"/>
  <c r="O240" i="14"/>
  <c r="N240" i="14"/>
  <c r="M240" i="14"/>
  <c r="L240" i="14"/>
  <c r="K240" i="14"/>
  <c r="P239" i="14"/>
  <c r="O239" i="14"/>
  <c r="N239" i="14"/>
  <c r="M239" i="14"/>
  <c r="L239" i="14"/>
  <c r="K239" i="14"/>
  <c r="P238" i="14"/>
  <c r="O238" i="14"/>
  <c r="N238" i="14"/>
  <c r="M238" i="14"/>
  <c r="L238" i="14"/>
  <c r="K238" i="14"/>
  <c r="P237" i="14"/>
  <c r="O237" i="14"/>
  <c r="N237" i="14"/>
  <c r="M237" i="14"/>
  <c r="L237" i="14"/>
  <c r="K237" i="14"/>
  <c r="P236" i="14"/>
  <c r="O236" i="14"/>
  <c r="N236" i="14"/>
  <c r="M236" i="14"/>
  <c r="L236" i="14"/>
  <c r="K236" i="14"/>
  <c r="P235" i="14"/>
  <c r="O235" i="14"/>
  <c r="N235" i="14"/>
  <c r="M235" i="14"/>
  <c r="L235" i="14"/>
  <c r="K235" i="14"/>
  <c r="P234" i="14"/>
  <c r="O234" i="14"/>
  <c r="N234" i="14"/>
  <c r="M234" i="14"/>
  <c r="L234" i="14"/>
  <c r="K234" i="14"/>
  <c r="P233" i="14"/>
  <c r="O233" i="14"/>
  <c r="N233" i="14"/>
  <c r="M233" i="14"/>
  <c r="L233" i="14"/>
  <c r="K233" i="14"/>
  <c r="P232" i="14"/>
  <c r="O232" i="14"/>
  <c r="N232" i="14"/>
  <c r="M232" i="14"/>
  <c r="L232" i="14"/>
  <c r="K232" i="14"/>
  <c r="P231" i="14"/>
  <c r="O231" i="14"/>
  <c r="N231" i="14"/>
  <c r="M231" i="14"/>
  <c r="L231" i="14"/>
  <c r="K231" i="14"/>
  <c r="P230" i="14"/>
  <c r="O230" i="14"/>
  <c r="N230" i="14"/>
  <c r="M230" i="14"/>
  <c r="L230" i="14"/>
  <c r="K230" i="14"/>
  <c r="P229" i="14"/>
  <c r="O229" i="14"/>
  <c r="N229" i="14"/>
  <c r="M229" i="14"/>
  <c r="L229" i="14"/>
  <c r="K229" i="14"/>
  <c r="P228" i="14"/>
  <c r="O228" i="14"/>
  <c r="N228" i="14"/>
  <c r="M228" i="14"/>
  <c r="L228" i="14"/>
  <c r="K228" i="14"/>
  <c r="P227" i="14"/>
  <c r="O227" i="14"/>
  <c r="N227" i="14"/>
  <c r="M227" i="14"/>
  <c r="L227" i="14"/>
  <c r="K227" i="14"/>
  <c r="P226" i="14"/>
  <c r="O226" i="14"/>
  <c r="N226" i="14"/>
  <c r="M226" i="14"/>
  <c r="L226" i="14"/>
  <c r="K226" i="14"/>
  <c r="P225" i="14"/>
  <c r="O225" i="14"/>
  <c r="N225" i="14"/>
  <c r="M225" i="14"/>
  <c r="L225" i="14"/>
  <c r="K225" i="14"/>
  <c r="P224" i="14"/>
  <c r="O224" i="14"/>
  <c r="N224" i="14"/>
  <c r="M224" i="14"/>
  <c r="L224" i="14"/>
  <c r="K224" i="14"/>
  <c r="P223" i="14"/>
  <c r="O223" i="14"/>
  <c r="N223" i="14"/>
  <c r="M223" i="14"/>
  <c r="L223" i="14"/>
  <c r="K223" i="14"/>
  <c r="P222" i="14"/>
  <c r="O222" i="14"/>
  <c r="N222" i="14"/>
  <c r="M222" i="14"/>
  <c r="L222" i="14"/>
  <c r="K222" i="14"/>
  <c r="P221" i="14"/>
  <c r="O221" i="14"/>
  <c r="N221" i="14"/>
  <c r="M221" i="14"/>
  <c r="L221" i="14"/>
  <c r="K221" i="14"/>
  <c r="P220" i="14"/>
  <c r="O220" i="14"/>
  <c r="N220" i="14"/>
  <c r="M220" i="14"/>
  <c r="L220" i="14"/>
  <c r="K220" i="14"/>
  <c r="P219" i="14"/>
  <c r="O219" i="14"/>
  <c r="N219" i="14"/>
  <c r="M219" i="14"/>
  <c r="L219" i="14"/>
  <c r="K219" i="14"/>
  <c r="P218" i="14"/>
  <c r="O218" i="14"/>
  <c r="N218" i="14"/>
  <c r="M218" i="14"/>
  <c r="L218" i="14"/>
  <c r="K218" i="14"/>
  <c r="P217" i="14"/>
  <c r="O217" i="14"/>
  <c r="N217" i="14"/>
  <c r="M217" i="14"/>
  <c r="L217" i="14"/>
  <c r="K217" i="14"/>
  <c r="P216" i="14"/>
  <c r="O216" i="14"/>
  <c r="N216" i="14"/>
  <c r="M216" i="14"/>
  <c r="L216" i="14"/>
  <c r="K216" i="14"/>
  <c r="P215" i="14"/>
  <c r="O215" i="14"/>
  <c r="N215" i="14"/>
  <c r="M215" i="14"/>
  <c r="L215" i="14"/>
  <c r="K215" i="14"/>
  <c r="P214" i="14"/>
  <c r="O214" i="14"/>
  <c r="N214" i="14"/>
  <c r="M214" i="14"/>
  <c r="L214" i="14"/>
  <c r="K214" i="14"/>
  <c r="P213" i="14"/>
  <c r="O213" i="14"/>
  <c r="N213" i="14"/>
  <c r="M213" i="14"/>
  <c r="L213" i="14"/>
  <c r="K213" i="14"/>
  <c r="P212" i="14"/>
  <c r="O212" i="14"/>
  <c r="N212" i="14"/>
  <c r="M212" i="14"/>
  <c r="L212" i="14"/>
  <c r="K212" i="14"/>
  <c r="P211" i="14"/>
  <c r="O211" i="14"/>
  <c r="N211" i="14"/>
  <c r="M211" i="14"/>
  <c r="L211" i="14"/>
  <c r="K211" i="14"/>
  <c r="P210" i="14"/>
  <c r="O210" i="14"/>
  <c r="N210" i="14"/>
  <c r="M210" i="14"/>
  <c r="L210" i="14"/>
  <c r="K210" i="14"/>
  <c r="P209" i="14"/>
  <c r="O209" i="14"/>
  <c r="N209" i="14"/>
  <c r="M209" i="14"/>
  <c r="L209" i="14"/>
  <c r="K209" i="14"/>
  <c r="P208" i="14"/>
  <c r="O208" i="14"/>
  <c r="N208" i="14"/>
  <c r="M208" i="14"/>
  <c r="L208" i="14"/>
  <c r="K208" i="14"/>
  <c r="P207" i="14"/>
  <c r="O207" i="14"/>
  <c r="N207" i="14"/>
  <c r="M207" i="14"/>
  <c r="L207" i="14"/>
  <c r="K207" i="14"/>
  <c r="P206" i="14"/>
  <c r="O206" i="14"/>
  <c r="N206" i="14"/>
  <c r="M206" i="14"/>
  <c r="L206" i="14"/>
  <c r="K206" i="14"/>
  <c r="P205" i="14"/>
  <c r="O205" i="14"/>
  <c r="N205" i="14"/>
  <c r="M205" i="14"/>
  <c r="L205" i="14"/>
  <c r="K205" i="14"/>
  <c r="P204" i="14"/>
  <c r="O204" i="14"/>
  <c r="N204" i="14"/>
  <c r="M204" i="14"/>
  <c r="L204" i="14"/>
  <c r="K204" i="14"/>
  <c r="P203" i="14"/>
  <c r="O203" i="14"/>
  <c r="N203" i="14"/>
  <c r="M203" i="14"/>
  <c r="L203" i="14"/>
  <c r="K203" i="14"/>
  <c r="P202" i="14"/>
  <c r="O202" i="14"/>
  <c r="N202" i="14"/>
  <c r="M202" i="14"/>
  <c r="L202" i="14"/>
  <c r="K202" i="14"/>
  <c r="P201" i="14"/>
  <c r="O201" i="14"/>
  <c r="N201" i="14"/>
  <c r="M201" i="14"/>
  <c r="L201" i="14"/>
  <c r="K201" i="14"/>
  <c r="P200" i="14"/>
  <c r="O200" i="14"/>
  <c r="N200" i="14"/>
  <c r="M200" i="14"/>
  <c r="L200" i="14"/>
  <c r="K200" i="14"/>
  <c r="P199" i="14"/>
  <c r="O199" i="14"/>
  <c r="N199" i="14"/>
  <c r="M199" i="14"/>
  <c r="L199" i="14"/>
  <c r="K199" i="14"/>
  <c r="P198" i="14"/>
  <c r="O198" i="14"/>
  <c r="N198" i="14"/>
  <c r="M198" i="14"/>
  <c r="L198" i="14"/>
  <c r="K198" i="14"/>
  <c r="P197" i="14"/>
  <c r="O197" i="14"/>
  <c r="N197" i="14"/>
  <c r="M197" i="14"/>
  <c r="L197" i="14"/>
  <c r="K197" i="14"/>
  <c r="P196" i="14"/>
  <c r="O196" i="14"/>
  <c r="N196" i="14"/>
  <c r="M196" i="14"/>
  <c r="L196" i="14"/>
  <c r="K196" i="14"/>
  <c r="P195" i="14"/>
  <c r="O195" i="14"/>
  <c r="N195" i="14"/>
  <c r="M195" i="14"/>
  <c r="L195" i="14"/>
  <c r="K195" i="14"/>
  <c r="P194" i="14"/>
  <c r="O194" i="14"/>
  <c r="N194" i="14"/>
  <c r="M194" i="14"/>
  <c r="L194" i="14"/>
  <c r="K194" i="14"/>
  <c r="P193" i="14"/>
  <c r="O193" i="14"/>
  <c r="N193" i="14"/>
  <c r="M193" i="14"/>
  <c r="L193" i="14"/>
  <c r="K193" i="14"/>
  <c r="P192" i="14"/>
  <c r="O192" i="14"/>
  <c r="N192" i="14"/>
  <c r="M192" i="14"/>
  <c r="L192" i="14"/>
  <c r="K192" i="14"/>
  <c r="P191" i="14"/>
  <c r="O191" i="14"/>
  <c r="N191" i="14"/>
  <c r="M191" i="14"/>
  <c r="L191" i="14"/>
  <c r="K191" i="14"/>
  <c r="P190" i="14"/>
  <c r="O190" i="14"/>
  <c r="N190" i="14"/>
  <c r="M190" i="14"/>
  <c r="L190" i="14"/>
  <c r="K190" i="14"/>
  <c r="P189" i="14"/>
  <c r="O189" i="14"/>
  <c r="N189" i="14"/>
  <c r="M189" i="14"/>
  <c r="L189" i="14"/>
  <c r="K189" i="14"/>
  <c r="P188" i="14"/>
  <c r="O188" i="14"/>
  <c r="N188" i="14"/>
  <c r="M188" i="14"/>
  <c r="L188" i="14"/>
  <c r="K188" i="14"/>
  <c r="P187" i="14"/>
  <c r="O187" i="14"/>
  <c r="N187" i="14"/>
  <c r="M187" i="14"/>
  <c r="L187" i="14"/>
  <c r="K187" i="14"/>
  <c r="P186" i="14"/>
  <c r="O186" i="14"/>
  <c r="N186" i="14"/>
  <c r="M186" i="14"/>
  <c r="L186" i="14"/>
  <c r="K186" i="14"/>
  <c r="P185" i="14"/>
  <c r="O185" i="14"/>
  <c r="N185" i="14"/>
  <c r="M185" i="14"/>
  <c r="L185" i="14"/>
  <c r="K185" i="14"/>
  <c r="P184" i="14"/>
  <c r="O184" i="14"/>
  <c r="N184" i="14"/>
  <c r="M184" i="14"/>
  <c r="L184" i="14"/>
  <c r="K184" i="14"/>
  <c r="P183" i="14"/>
  <c r="O183" i="14"/>
  <c r="N183" i="14"/>
  <c r="M183" i="14"/>
  <c r="L183" i="14"/>
  <c r="K183" i="14"/>
  <c r="P182" i="14"/>
  <c r="O182" i="14"/>
  <c r="N182" i="14"/>
  <c r="M182" i="14"/>
  <c r="L182" i="14"/>
  <c r="K182" i="14"/>
  <c r="P181" i="14"/>
  <c r="O181" i="14"/>
  <c r="N181" i="14"/>
  <c r="M181" i="14"/>
  <c r="L181" i="14"/>
  <c r="K181" i="14"/>
  <c r="P180" i="14"/>
  <c r="O180" i="14"/>
  <c r="N180" i="14"/>
  <c r="M180" i="14"/>
  <c r="L180" i="14"/>
  <c r="K180" i="14"/>
  <c r="P179" i="14"/>
  <c r="O179" i="14"/>
  <c r="N179" i="14"/>
  <c r="M179" i="14"/>
  <c r="L179" i="14"/>
  <c r="K179" i="14"/>
  <c r="P178" i="14"/>
  <c r="O178" i="14"/>
  <c r="N178" i="14"/>
  <c r="M178" i="14"/>
  <c r="L178" i="14"/>
  <c r="K178" i="14"/>
  <c r="P177" i="14"/>
  <c r="O177" i="14"/>
  <c r="N177" i="14"/>
  <c r="M177" i="14"/>
  <c r="L177" i="14"/>
  <c r="K177" i="14"/>
  <c r="P176" i="14"/>
  <c r="O176" i="14"/>
  <c r="N176" i="14"/>
  <c r="M176" i="14"/>
  <c r="L176" i="14"/>
  <c r="K176" i="14"/>
  <c r="P175" i="14"/>
  <c r="O175" i="14"/>
  <c r="N175" i="14"/>
  <c r="M175" i="14"/>
  <c r="L175" i="14"/>
  <c r="K175" i="14"/>
  <c r="P174" i="14"/>
  <c r="O174" i="14"/>
  <c r="N174" i="14"/>
  <c r="M174" i="14"/>
  <c r="L174" i="14"/>
  <c r="K174" i="14"/>
  <c r="P173" i="14"/>
  <c r="O173" i="14"/>
  <c r="N173" i="14"/>
  <c r="M173" i="14"/>
  <c r="L173" i="14"/>
  <c r="K173" i="14"/>
  <c r="P172" i="14"/>
  <c r="O172" i="14"/>
  <c r="N172" i="14"/>
  <c r="M172" i="14"/>
  <c r="L172" i="14"/>
  <c r="K172" i="14"/>
  <c r="P171" i="14"/>
  <c r="O171" i="14"/>
  <c r="N171" i="14"/>
  <c r="M171" i="14"/>
  <c r="L171" i="14"/>
  <c r="K171" i="14"/>
  <c r="P170" i="14"/>
  <c r="O170" i="14"/>
  <c r="N170" i="14"/>
  <c r="M170" i="14"/>
  <c r="L170" i="14"/>
  <c r="K170" i="14"/>
  <c r="P169" i="14"/>
  <c r="O169" i="14"/>
  <c r="N169" i="14"/>
  <c r="M169" i="14"/>
  <c r="L169" i="14"/>
  <c r="K169" i="14"/>
  <c r="P168" i="14"/>
  <c r="O168" i="14"/>
  <c r="N168" i="14"/>
  <c r="M168" i="14"/>
  <c r="L168" i="14"/>
  <c r="K168" i="14"/>
  <c r="P167" i="14"/>
  <c r="O167" i="14"/>
  <c r="N167" i="14"/>
  <c r="M167" i="14"/>
  <c r="L167" i="14"/>
  <c r="K167" i="14"/>
  <c r="P166" i="14"/>
  <c r="O166" i="14"/>
  <c r="N166" i="14"/>
  <c r="M166" i="14"/>
  <c r="L166" i="14"/>
  <c r="K166" i="14"/>
  <c r="P165" i="14"/>
  <c r="O165" i="14"/>
  <c r="N165" i="14"/>
  <c r="M165" i="14"/>
  <c r="L165" i="14"/>
  <c r="K165" i="14"/>
  <c r="P164" i="14"/>
  <c r="O164" i="14"/>
  <c r="N164" i="14"/>
  <c r="M164" i="14"/>
  <c r="L164" i="14"/>
  <c r="K164" i="14"/>
  <c r="P163" i="14"/>
  <c r="O163" i="14"/>
  <c r="N163" i="14"/>
  <c r="M163" i="14"/>
  <c r="L163" i="14"/>
  <c r="K163" i="14"/>
  <c r="P162" i="14"/>
  <c r="O162" i="14"/>
  <c r="N162" i="14"/>
  <c r="M162" i="14"/>
  <c r="L162" i="14"/>
  <c r="K162" i="14"/>
  <c r="P161" i="14"/>
  <c r="O161" i="14"/>
  <c r="N161" i="14"/>
  <c r="M161" i="14"/>
  <c r="L161" i="14"/>
  <c r="K161" i="14"/>
  <c r="P160" i="14"/>
  <c r="O160" i="14"/>
  <c r="N160" i="14"/>
  <c r="M160" i="14"/>
  <c r="L160" i="14"/>
  <c r="K160" i="14"/>
  <c r="P159" i="14"/>
  <c r="O159" i="14"/>
  <c r="N159" i="14"/>
  <c r="M159" i="14"/>
  <c r="L159" i="14"/>
  <c r="K159" i="14"/>
  <c r="P158" i="14"/>
  <c r="O158" i="14"/>
  <c r="N158" i="14"/>
  <c r="M158" i="14"/>
  <c r="L158" i="14"/>
  <c r="K158" i="14"/>
  <c r="P157" i="14"/>
  <c r="O157" i="14"/>
  <c r="N157" i="14"/>
  <c r="M157" i="14"/>
  <c r="L157" i="14"/>
  <c r="K157" i="14"/>
  <c r="P156" i="14"/>
  <c r="O156" i="14"/>
  <c r="N156" i="14"/>
  <c r="M156" i="14"/>
  <c r="L156" i="14"/>
  <c r="K156" i="14"/>
  <c r="P155" i="14"/>
  <c r="O155" i="14"/>
  <c r="N155" i="14"/>
  <c r="M155" i="14"/>
  <c r="L155" i="14"/>
  <c r="K155" i="14"/>
  <c r="P154" i="14"/>
  <c r="O154" i="14"/>
  <c r="N154" i="14"/>
  <c r="M154" i="14"/>
  <c r="L154" i="14"/>
  <c r="K154" i="14"/>
  <c r="P153" i="14"/>
  <c r="O153" i="14"/>
  <c r="N153" i="14"/>
  <c r="M153" i="14"/>
  <c r="L153" i="14"/>
  <c r="K153" i="14"/>
  <c r="P152" i="14"/>
  <c r="O152" i="14"/>
  <c r="N152" i="14"/>
  <c r="M152" i="14"/>
  <c r="L152" i="14"/>
  <c r="K152" i="14"/>
  <c r="P151" i="14"/>
  <c r="O151" i="14"/>
  <c r="N151" i="14"/>
  <c r="M151" i="14"/>
  <c r="L151" i="14"/>
  <c r="K151" i="14"/>
  <c r="P150" i="14"/>
  <c r="O150" i="14"/>
  <c r="N150" i="14"/>
  <c r="M150" i="14"/>
  <c r="L150" i="14"/>
  <c r="K150" i="14"/>
  <c r="P149" i="14"/>
  <c r="O149" i="14"/>
  <c r="N149" i="14"/>
  <c r="M149" i="14"/>
  <c r="L149" i="14"/>
  <c r="K149" i="14"/>
  <c r="P148" i="14"/>
  <c r="O148" i="14"/>
  <c r="N148" i="14"/>
  <c r="M148" i="14"/>
  <c r="L148" i="14"/>
  <c r="K148" i="14"/>
  <c r="P147" i="14"/>
  <c r="O147" i="14"/>
  <c r="N147" i="14"/>
  <c r="M147" i="14"/>
  <c r="L147" i="14"/>
  <c r="K147" i="14"/>
  <c r="P146" i="14"/>
  <c r="O146" i="14"/>
  <c r="N146" i="14"/>
  <c r="M146" i="14"/>
  <c r="L146" i="14"/>
  <c r="K146" i="14"/>
  <c r="P145" i="14"/>
  <c r="O145" i="14"/>
  <c r="N145" i="14"/>
  <c r="M145" i="14"/>
  <c r="L145" i="14"/>
  <c r="K145" i="14"/>
  <c r="P144" i="14"/>
  <c r="O144" i="14"/>
  <c r="N144" i="14"/>
  <c r="M144" i="14"/>
  <c r="L144" i="14"/>
  <c r="K144" i="14"/>
  <c r="P143" i="14"/>
  <c r="O143" i="14"/>
  <c r="N143" i="14"/>
  <c r="M143" i="14"/>
  <c r="L143" i="14"/>
  <c r="K143" i="14"/>
  <c r="P142" i="14"/>
  <c r="O142" i="14"/>
  <c r="N142" i="14"/>
  <c r="M142" i="14"/>
  <c r="L142" i="14"/>
  <c r="K142" i="14"/>
  <c r="P141" i="14"/>
  <c r="O141" i="14"/>
  <c r="N141" i="14"/>
  <c r="M141" i="14"/>
  <c r="L141" i="14"/>
  <c r="K141" i="14"/>
  <c r="P140" i="14"/>
  <c r="O140" i="14"/>
  <c r="N140" i="14"/>
  <c r="M140" i="14"/>
  <c r="L140" i="14"/>
  <c r="K140" i="14"/>
  <c r="P139" i="14"/>
  <c r="O139" i="14"/>
  <c r="N139" i="14"/>
  <c r="M139" i="14"/>
  <c r="L139" i="14"/>
  <c r="K139" i="14"/>
  <c r="P138" i="14"/>
  <c r="O138" i="14"/>
  <c r="N138" i="14"/>
  <c r="M138" i="14"/>
  <c r="L138" i="14"/>
  <c r="K138" i="14"/>
  <c r="P137" i="14"/>
  <c r="O137" i="14"/>
  <c r="N137" i="14"/>
  <c r="M137" i="14"/>
  <c r="L137" i="14"/>
  <c r="K137" i="14"/>
  <c r="P136" i="14"/>
  <c r="O136" i="14"/>
  <c r="N136" i="14"/>
  <c r="M136" i="14"/>
  <c r="L136" i="14"/>
  <c r="K136" i="14"/>
  <c r="P135" i="14"/>
  <c r="O135" i="14"/>
  <c r="N135" i="14"/>
  <c r="M135" i="14"/>
  <c r="L135" i="14"/>
  <c r="K135" i="14"/>
  <c r="P134" i="14"/>
  <c r="O134" i="14"/>
  <c r="N134" i="14"/>
  <c r="M134" i="14"/>
  <c r="L134" i="14"/>
  <c r="K134" i="14"/>
  <c r="P133" i="14"/>
  <c r="O133" i="14"/>
  <c r="N133" i="14"/>
  <c r="M133" i="14"/>
  <c r="L133" i="14"/>
  <c r="K133" i="14"/>
  <c r="P132" i="14"/>
  <c r="O132" i="14"/>
  <c r="N132" i="14"/>
  <c r="M132" i="14"/>
  <c r="L132" i="14"/>
  <c r="K132" i="14"/>
  <c r="P131" i="14"/>
  <c r="O131" i="14"/>
  <c r="N131" i="14"/>
  <c r="M131" i="14"/>
  <c r="L131" i="14"/>
  <c r="K131" i="14"/>
  <c r="P130" i="14"/>
  <c r="O130" i="14"/>
  <c r="N130" i="14"/>
  <c r="M130" i="14"/>
  <c r="L130" i="14"/>
  <c r="K130" i="14"/>
  <c r="P129" i="14"/>
  <c r="O129" i="14"/>
  <c r="N129" i="14"/>
  <c r="M129" i="14"/>
  <c r="L129" i="14"/>
  <c r="K129" i="14"/>
  <c r="P128" i="14"/>
  <c r="O128" i="14"/>
  <c r="N128" i="14"/>
  <c r="M128" i="14"/>
  <c r="L128" i="14"/>
  <c r="K128" i="14"/>
  <c r="P127" i="14"/>
  <c r="O127" i="14"/>
  <c r="N127" i="14"/>
  <c r="M127" i="14"/>
  <c r="L127" i="14"/>
  <c r="K127" i="14"/>
  <c r="P126" i="14"/>
  <c r="O126" i="14"/>
  <c r="N126" i="14"/>
  <c r="M126" i="14"/>
  <c r="L126" i="14"/>
  <c r="K126" i="14"/>
  <c r="P125" i="14"/>
  <c r="O125" i="14"/>
  <c r="N125" i="14"/>
  <c r="M125" i="14"/>
  <c r="L125" i="14"/>
  <c r="K125" i="14"/>
  <c r="P124" i="14"/>
  <c r="O124" i="14"/>
  <c r="N124" i="14"/>
  <c r="M124" i="14"/>
  <c r="L124" i="14"/>
  <c r="K124" i="14"/>
  <c r="P123" i="14"/>
  <c r="O123" i="14"/>
  <c r="N123" i="14"/>
  <c r="M123" i="14"/>
  <c r="L123" i="14"/>
  <c r="K123" i="14"/>
  <c r="P122" i="14"/>
  <c r="O122" i="14"/>
  <c r="N122" i="14"/>
  <c r="M122" i="14"/>
  <c r="L122" i="14"/>
  <c r="K122" i="14"/>
  <c r="P121" i="14"/>
  <c r="O121" i="14"/>
  <c r="N121" i="14"/>
  <c r="M121" i="14"/>
  <c r="L121" i="14"/>
  <c r="K121" i="14"/>
  <c r="P120" i="14"/>
  <c r="O120" i="14"/>
  <c r="N120" i="14"/>
  <c r="M120" i="14"/>
  <c r="L120" i="14"/>
  <c r="K120" i="14"/>
  <c r="P119" i="14"/>
  <c r="O119" i="14"/>
  <c r="N119" i="14"/>
  <c r="M119" i="14"/>
  <c r="L119" i="14"/>
  <c r="K119" i="14"/>
  <c r="P118" i="14"/>
  <c r="O118" i="14"/>
  <c r="N118" i="14"/>
  <c r="M118" i="14"/>
  <c r="L118" i="14"/>
  <c r="K118" i="14"/>
  <c r="P117" i="14"/>
  <c r="O117" i="14"/>
  <c r="N117" i="14"/>
  <c r="M117" i="14"/>
  <c r="L117" i="14"/>
  <c r="K117" i="14"/>
  <c r="P116" i="14"/>
  <c r="O116" i="14"/>
  <c r="N116" i="14"/>
  <c r="M116" i="14"/>
  <c r="L116" i="14"/>
  <c r="K116" i="14"/>
  <c r="P115" i="14"/>
  <c r="O115" i="14"/>
  <c r="N115" i="14"/>
  <c r="M115" i="14"/>
  <c r="L115" i="14"/>
  <c r="K115" i="14"/>
  <c r="P114" i="14"/>
  <c r="O114" i="14"/>
  <c r="N114" i="14"/>
  <c r="M114" i="14"/>
  <c r="L114" i="14"/>
  <c r="K114" i="14"/>
  <c r="P113" i="14"/>
  <c r="O113" i="14"/>
  <c r="N113" i="14"/>
  <c r="M113" i="14"/>
  <c r="L113" i="14"/>
  <c r="K113" i="14"/>
  <c r="P112" i="14"/>
  <c r="O112" i="14"/>
  <c r="N112" i="14"/>
  <c r="M112" i="14"/>
  <c r="L112" i="14"/>
  <c r="K112" i="14"/>
  <c r="P111" i="14"/>
  <c r="O111" i="14"/>
  <c r="N111" i="14"/>
  <c r="M111" i="14"/>
  <c r="L111" i="14"/>
  <c r="K111" i="14"/>
  <c r="P110" i="14"/>
  <c r="O110" i="14"/>
  <c r="N110" i="14"/>
  <c r="M110" i="14"/>
  <c r="L110" i="14"/>
  <c r="K110" i="14"/>
  <c r="P109" i="14"/>
  <c r="O109" i="14"/>
  <c r="N109" i="14"/>
  <c r="M109" i="14"/>
  <c r="L109" i="14"/>
  <c r="K109" i="14"/>
  <c r="P108" i="14"/>
  <c r="O108" i="14"/>
  <c r="N108" i="14"/>
  <c r="M108" i="14"/>
  <c r="L108" i="14"/>
  <c r="K108" i="14"/>
  <c r="P107" i="14"/>
  <c r="O107" i="14"/>
  <c r="N107" i="14"/>
  <c r="M107" i="14"/>
  <c r="L107" i="14"/>
  <c r="K107" i="14"/>
  <c r="P106" i="14"/>
  <c r="O106" i="14"/>
  <c r="N106" i="14"/>
  <c r="M106" i="14"/>
  <c r="L106" i="14"/>
  <c r="K106" i="14"/>
  <c r="P105" i="14"/>
  <c r="O105" i="14"/>
  <c r="N105" i="14"/>
  <c r="M105" i="14"/>
  <c r="L105" i="14"/>
  <c r="K105" i="14"/>
  <c r="P104" i="14"/>
  <c r="O104" i="14"/>
  <c r="N104" i="14"/>
  <c r="M104" i="14"/>
  <c r="L104" i="14"/>
  <c r="K104" i="14"/>
  <c r="P103" i="14"/>
  <c r="O103" i="14"/>
  <c r="N103" i="14"/>
  <c r="M103" i="14"/>
  <c r="L103" i="14"/>
  <c r="K103" i="14"/>
  <c r="P102" i="14"/>
  <c r="O102" i="14"/>
  <c r="N102" i="14"/>
  <c r="M102" i="14"/>
  <c r="L102" i="14"/>
  <c r="K102" i="14"/>
  <c r="P101" i="14"/>
  <c r="O101" i="14"/>
  <c r="N101" i="14"/>
  <c r="M101" i="14"/>
  <c r="L101" i="14"/>
  <c r="K101" i="14"/>
  <c r="P100" i="14"/>
  <c r="O100" i="14"/>
  <c r="N100" i="14"/>
  <c r="M100" i="14"/>
  <c r="L100" i="14"/>
  <c r="K100" i="14"/>
  <c r="P99" i="14"/>
  <c r="O99" i="14"/>
  <c r="N99" i="14"/>
  <c r="M99" i="14"/>
  <c r="L99" i="14"/>
  <c r="K99" i="14"/>
  <c r="P98" i="14"/>
  <c r="O98" i="14"/>
  <c r="N98" i="14"/>
  <c r="M98" i="14"/>
  <c r="L98" i="14"/>
  <c r="K98" i="14"/>
  <c r="P97" i="14"/>
  <c r="O97" i="14"/>
  <c r="N97" i="14"/>
  <c r="M97" i="14"/>
  <c r="L97" i="14"/>
  <c r="K97" i="14"/>
  <c r="P96" i="14"/>
  <c r="O96" i="14"/>
  <c r="N96" i="14"/>
  <c r="M96" i="14"/>
  <c r="L96" i="14"/>
  <c r="K96" i="14"/>
  <c r="P95" i="14"/>
  <c r="O95" i="14"/>
  <c r="N95" i="14"/>
  <c r="M95" i="14"/>
  <c r="L95" i="14"/>
  <c r="K95" i="14"/>
  <c r="P94" i="14"/>
  <c r="O94" i="14"/>
  <c r="N94" i="14"/>
  <c r="M94" i="14"/>
  <c r="L94" i="14"/>
  <c r="K94" i="14"/>
  <c r="P93" i="14"/>
  <c r="O93" i="14"/>
  <c r="N93" i="14"/>
  <c r="M93" i="14"/>
  <c r="L93" i="14"/>
  <c r="K93" i="14"/>
  <c r="P92" i="14"/>
  <c r="O92" i="14"/>
  <c r="N92" i="14"/>
  <c r="M92" i="14"/>
  <c r="L92" i="14"/>
  <c r="K92" i="14"/>
  <c r="P91" i="14"/>
  <c r="O91" i="14"/>
  <c r="N91" i="14"/>
  <c r="M91" i="14"/>
  <c r="L91" i="14"/>
  <c r="K91" i="14"/>
  <c r="P90" i="14"/>
  <c r="O90" i="14"/>
  <c r="N90" i="14"/>
  <c r="M90" i="14"/>
  <c r="L90" i="14"/>
  <c r="K90" i="14"/>
  <c r="P89" i="14"/>
  <c r="O89" i="14"/>
  <c r="N89" i="14"/>
  <c r="M89" i="14"/>
  <c r="L89" i="14"/>
  <c r="K89" i="14"/>
  <c r="P88" i="14"/>
  <c r="O88" i="14"/>
  <c r="N88" i="14"/>
  <c r="M88" i="14"/>
  <c r="L88" i="14"/>
  <c r="K88" i="14"/>
  <c r="P87" i="14"/>
  <c r="O87" i="14"/>
  <c r="N87" i="14"/>
  <c r="M87" i="14"/>
  <c r="L87" i="14"/>
  <c r="K87" i="14"/>
  <c r="P86" i="14"/>
  <c r="O86" i="14"/>
  <c r="N86" i="14"/>
  <c r="M86" i="14"/>
  <c r="L86" i="14"/>
  <c r="K86" i="14"/>
  <c r="P85" i="14"/>
  <c r="O85" i="14"/>
  <c r="N85" i="14"/>
  <c r="M85" i="14"/>
  <c r="L85" i="14"/>
  <c r="K85" i="14"/>
  <c r="P84" i="14"/>
  <c r="O84" i="14"/>
  <c r="N84" i="14"/>
  <c r="M84" i="14"/>
  <c r="L84" i="14"/>
  <c r="K84" i="14"/>
  <c r="P83" i="14"/>
  <c r="O83" i="14"/>
  <c r="N83" i="14"/>
  <c r="M83" i="14"/>
  <c r="L83" i="14"/>
  <c r="K83" i="14"/>
  <c r="P82" i="14"/>
  <c r="O82" i="14"/>
  <c r="N82" i="14"/>
  <c r="M82" i="14"/>
  <c r="L82" i="14"/>
  <c r="K82" i="14"/>
  <c r="P81" i="14"/>
  <c r="O81" i="14"/>
  <c r="N81" i="14"/>
  <c r="M81" i="14"/>
  <c r="L81" i="14"/>
  <c r="K81" i="14"/>
  <c r="P80" i="14"/>
  <c r="O80" i="14"/>
  <c r="N80" i="14"/>
  <c r="M80" i="14"/>
  <c r="L80" i="14"/>
  <c r="K80" i="14"/>
  <c r="P79" i="14"/>
  <c r="O79" i="14"/>
  <c r="N79" i="14"/>
  <c r="M79" i="14"/>
  <c r="L79" i="14"/>
  <c r="K79" i="14"/>
  <c r="P78" i="14"/>
  <c r="O78" i="14"/>
  <c r="N78" i="14"/>
  <c r="M78" i="14"/>
  <c r="L78" i="14"/>
  <c r="K78" i="14"/>
  <c r="P77" i="14"/>
  <c r="O77" i="14"/>
  <c r="N77" i="14"/>
  <c r="M77" i="14"/>
  <c r="L77" i="14"/>
  <c r="K77" i="14"/>
  <c r="P76" i="14"/>
  <c r="O76" i="14"/>
  <c r="N76" i="14"/>
  <c r="M76" i="14"/>
  <c r="L76" i="14"/>
  <c r="K76" i="14"/>
  <c r="P75" i="14"/>
  <c r="O75" i="14"/>
  <c r="N75" i="14"/>
  <c r="M75" i="14"/>
  <c r="L75" i="14"/>
  <c r="K75" i="14"/>
  <c r="P74" i="14"/>
  <c r="O74" i="14"/>
  <c r="N74" i="14"/>
  <c r="M74" i="14"/>
  <c r="L74" i="14"/>
  <c r="K74" i="14"/>
  <c r="P73" i="14"/>
  <c r="O73" i="14"/>
  <c r="N73" i="14"/>
  <c r="M73" i="14"/>
  <c r="L73" i="14"/>
  <c r="K73" i="14"/>
  <c r="P72" i="14"/>
  <c r="O72" i="14"/>
  <c r="N72" i="14"/>
  <c r="M72" i="14"/>
  <c r="L72" i="14"/>
  <c r="K72" i="14"/>
  <c r="P71" i="14"/>
  <c r="O71" i="14"/>
  <c r="N71" i="14"/>
  <c r="M71" i="14"/>
  <c r="L71" i="14"/>
  <c r="K71" i="14"/>
  <c r="P70" i="14"/>
  <c r="O70" i="14"/>
  <c r="N70" i="14"/>
  <c r="M70" i="14"/>
  <c r="L70" i="14"/>
  <c r="K70" i="14"/>
  <c r="P69" i="14"/>
  <c r="O69" i="14"/>
  <c r="N69" i="14"/>
  <c r="M69" i="14"/>
  <c r="L69" i="14"/>
  <c r="K69" i="14"/>
  <c r="P68" i="14"/>
  <c r="O68" i="14"/>
  <c r="N68" i="14"/>
  <c r="M68" i="14"/>
  <c r="L68" i="14"/>
  <c r="K68" i="14"/>
  <c r="P67" i="14"/>
  <c r="O67" i="14"/>
  <c r="N67" i="14"/>
  <c r="M67" i="14"/>
  <c r="L67" i="14"/>
  <c r="K67" i="14"/>
  <c r="P66" i="14"/>
  <c r="O66" i="14"/>
  <c r="N66" i="14"/>
  <c r="M66" i="14"/>
  <c r="L66" i="14"/>
  <c r="K66" i="14"/>
  <c r="P65" i="14"/>
  <c r="O65" i="14"/>
  <c r="N65" i="14"/>
  <c r="M65" i="14"/>
  <c r="L65" i="14"/>
  <c r="K65" i="14"/>
  <c r="P64" i="14"/>
  <c r="O64" i="14"/>
  <c r="N64" i="14"/>
  <c r="M64" i="14"/>
  <c r="L64" i="14"/>
  <c r="K64" i="14"/>
  <c r="P63" i="14"/>
  <c r="O63" i="14"/>
  <c r="N63" i="14"/>
  <c r="M63" i="14"/>
  <c r="L63" i="14"/>
  <c r="K63" i="14"/>
  <c r="P62" i="14"/>
  <c r="O62" i="14"/>
  <c r="N62" i="14"/>
  <c r="M62" i="14"/>
  <c r="L62" i="14"/>
  <c r="K62" i="14"/>
  <c r="P61" i="14"/>
  <c r="O61" i="14"/>
  <c r="N61" i="14"/>
  <c r="M61" i="14"/>
  <c r="L61" i="14"/>
  <c r="K61" i="14"/>
  <c r="P60" i="14"/>
  <c r="O60" i="14"/>
  <c r="N60" i="14"/>
  <c r="M60" i="14"/>
  <c r="L60" i="14"/>
  <c r="K60" i="14"/>
  <c r="P59" i="14"/>
  <c r="O59" i="14"/>
  <c r="N59" i="14"/>
  <c r="M59" i="14"/>
  <c r="L59" i="14"/>
  <c r="K59" i="14"/>
  <c r="P58" i="14"/>
  <c r="O58" i="14"/>
  <c r="N58" i="14"/>
  <c r="M58" i="14"/>
  <c r="L58" i="14"/>
  <c r="K58" i="14"/>
  <c r="P57" i="14"/>
  <c r="O57" i="14"/>
  <c r="N57" i="14"/>
  <c r="M57" i="14"/>
  <c r="L57" i="14"/>
  <c r="K57" i="14"/>
  <c r="P56" i="14"/>
  <c r="O56" i="14"/>
  <c r="N56" i="14"/>
  <c r="M56" i="14"/>
  <c r="L56" i="14"/>
  <c r="K56" i="14"/>
  <c r="P55" i="14"/>
  <c r="O55" i="14"/>
  <c r="N55" i="14"/>
  <c r="M55" i="14"/>
  <c r="L55" i="14"/>
  <c r="K55" i="14"/>
  <c r="P54" i="14"/>
  <c r="O54" i="14"/>
  <c r="N54" i="14"/>
  <c r="M54" i="14"/>
  <c r="L54" i="14"/>
  <c r="K54" i="14"/>
  <c r="P53" i="14"/>
  <c r="O53" i="14"/>
  <c r="N53" i="14"/>
  <c r="M53" i="14"/>
  <c r="L53" i="14"/>
  <c r="K53" i="14"/>
  <c r="P52" i="14"/>
  <c r="O52" i="14"/>
  <c r="N52" i="14"/>
  <c r="M52" i="14"/>
  <c r="L52" i="14"/>
  <c r="K52" i="14"/>
  <c r="P51" i="14"/>
  <c r="O51" i="14"/>
  <c r="N51" i="14"/>
  <c r="M51" i="14"/>
  <c r="L51" i="14"/>
  <c r="K51" i="14"/>
  <c r="P50" i="14"/>
  <c r="O50" i="14"/>
  <c r="N50" i="14"/>
  <c r="M50" i="14"/>
  <c r="L50" i="14"/>
  <c r="K50" i="14"/>
  <c r="P49" i="14"/>
  <c r="O49" i="14"/>
  <c r="N49" i="14"/>
  <c r="M49" i="14"/>
  <c r="L49" i="14"/>
  <c r="K49" i="14"/>
  <c r="P48" i="14"/>
  <c r="O48" i="14"/>
  <c r="N48" i="14"/>
  <c r="M48" i="14"/>
  <c r="L48" i="14"/>
  <c r="K48" i="14"/>
  <c r="P47" i="14"/>
  <c r="O47" i="14"/>
  <c r="N47" i="14"/>
  <c r="M47" i="14"/>
  <c r="L47" i="14"/>
  <c r="K47" i="14"/>
  <c r="P46" i="14"/>
  <c r="O46" i="14"/>
  <c r="N46" i="14"/>
  <c r="M46" i="14"/>
  <c r="L46" i="14"/>
  <c r="K46" i="14"/>
  <c r="P45" i="14"/>
  <c r="O45" i="14"/>
  <c r="N45" i="14"/>
  <c r="M45" i="14"/>
  <c r="L45" i="14"/>
  <c r="K45" i="14"/>
  <c r="P44" i="14"/>
  <c r="O44" i="14"/>
  <c r="N44" i="14"/>
  <c r="M44" i="14"/>
  <c r="L44" i="14"/>
  <c r="K44" i="14"/>
  <c r="P43" i="14"/>
  <c r="O43" i="14"/>
  <c r="N43" i="14"/>
  <c r="M43" i="14"/>
  <c r="L43" i="14"/>
  <c r="K43" i="14"/>
  <c r="P42" i="14"/>
  <c r="O42" i="14"/>
  <c r="N42" i="14"/>
  <c r="M42" i="14"/>
  <c r="L42" i="14"/>
  <c r="K42" i="14"/>
  <c r="P41" i="14"/>
  <c r="O41" i="14"/>
  <c r="N41" i="14"/>
  <c r="M41" i="14"/>
  <c r="L41" i="14"/>
  <c r="K41" i="14"/>
  <c r="P40" i="14"/>
  <c r="O40" i="14"/>
  <c r="N40" i="14"/>
  <c r="M40" i="14"/>
  <c r="L40" i="14"/>
  <c r="K40" i="14"/>
  <c r="P39" i="14"/>
  <c r="O39" i="14"/>
  <c r="N39" i="14"/>
  <c r="M39" i="14"/>
  <c r="L39" i="14"/>
  <c r="K39" i="14"/>
  <c r="P38" i="14"/>
  <c r="O38" i="14"/>
  <c r="N38" i="14"/>
  <c r="M38" i="14"/>
  <c r="L38" i="14"/>
  <c r="K38" i="14"/>
  <c r="P37" i="14"/>
  <c r="O37" i="14"/>
  <c r="N37" i="14"/>
  <c r="M37" i="14"/>
  <c r="L37" i="14"/>
  <c r="K37" i="14"/>
  <c r="P36" i="14"/>
  <c r="O36" i="14"/>
  <c r="N36" i="14"/>
  <c r="M36" i="14"/>
  <c r="L36" i="14"/>
  <c r="K36" i="14"/>
  <c r="P35" i="14"/>
  <c r="O35" i="14"/>
  <c r="N35" i="14"/>
  <c r="M35" i="14"/>
  <c r="L35" i="14"/>
  <c r="K35" i="14"/>
  <c r="P34" i="14"/>
  <c r="O34" i="14"/>
  <c r="N34" i="14"/>
  <c r="M34" i="14"/>
  <c r="L34" i="14"/>
  <c r="K34" i="14"/>
  <c r="P33" i="14"/>
  <c r="O33" i="14"/>
  <c r="N33" i="14"/>
  <c r="M33" i="14"/>
  <c r="L33" i="14"/>
  <c r="K33" i="14"/>
  <c r="P32" i="14"/>
  <c r="O32" i="14"/>
  <c r="N32" i="14"/>
  <c r="M32" i="14"/>
  <c r="L32" i="14"/>
  <c r="K32" i="14"/>
  <c r="P31" i="14"/>
  <c r="O31" i="14"/>
  <c r="N31" i="14"/>
  <c r="M31" i="14"/>
  <c r="L31" i="14"/>
  <c r="K31" i="14"/>
  <c r="P30" i="14"/>
  <c r="O30" i="14"/>
  <c r="N30" i="14"/>
  <c r="M30" i="14"/>
  <c r="L30" i="14"/>
  <c r="K30" i="14"/>
  <c r="P29" i="14"/>
  <c r="O29" i="14"/>
  <c r="N29" i="14"/>
  <c r="M29" i="14"/>
  <c r="L29" i="14"/>
  <c r="K29" i="14"/>
  <c r="P28" i="14"/>
  <c r="O28" i="14"/>
  <c r="N28" i="14"/>
  <c r="M28" i="14"/>
  <c r="L28" i="14"/>
  <c r="K28" i="14"/>
  <c r="P27" i="14"/>
  <c r="O27" i="14"/>
  <c r="N27" i="14"/>
  <c r="M27" i="14"/>
  <c r="L27" i="14"/>
  <c r="K27" i="14"/>
  <c r="P26" i="14"/>
  <c r="O26" i="14"/>
  <c r="N26" i="14"/>
  <c r="M26" i="14"/>
  <c r="L26" i="14"/>
  <c r="K26" i="14"/>
  <c r="P25" i="14"/>
  <c r="O25" i="14"/>
  <c r="N25" i="14"/>
  <c r="M25" i="14"/>
  <c r="L25" i="14"/>
  <c r="K25" i="14"/>
  <c r="P24" i="14"/>
  <c r="O24" i="14"/>
  <c r="N24" i="14"/>
  <c r="M24" i="14"/>
  <c r="L24" i="14"/>
  <c r="K24" i="14"/>
  <c r="P23" i="14"/>
  <c r="O23" i="14"/>
  <c r="N23" i="14"/>
  <c r="M23" i="14"/>
  <c r="L23" i="14"/>
  <c r="K23" i="14"/>
  <c r="P22" i="14"/>
  <c r="O22" i="14"/>
  <c r="N22" i="14"/>
  <c r="M22" i="14"/>
  <c r="L22" i="14"/>
  <c r="K22" i="14"/>
  <c r="P21" i="14"/>
  <c r="O21" i="14"/>
  <c r="N21" i="14"/>
  <c r="M21" i="14"/>
  <c r="L21" i="14"/>
  <c r="K21" i="14"/>
  <c r="P20" i="14"/>
  <c r="O20" i="14"/>
  <c r="N20" i="14"/>
  <c r="M20" i="14"/>
  <c r="L20" i="14"/>
  <c r="K20" i="14"/>
  <c r="P19" i="14"/>
  <c r="O19" i="14"/>
  <c r="N19" i="14"/>
  <c r="M19" i="14"/>
  <c r="L19" i="14"/>
  <c r="K19" i="14"/>
  <c r="P18" i="14"/>
  <c r="O18" i="14"/>
  <c r="N18" i="14"/>
  <c r="M18" i="14"/>
  <c r="L18" i="14"/>
  <c r="K18" i="14"/>
  <c r="P17" i="14"/>
  <c r="O17" i="14"/>
  <c r="N17" i="14"/>
  <c r="M17" i="14"/>
  <c r="L17" i="14"/>
  <c r="K17" i="14"/>
  <c r="P16" i="14"/>
  <c r="O16" i="14"/>
  <c r="N16" i="14"/>
  <c r="M16" i="14"/>
  <c r="L16" i="14"/>
  <c r="K16" i="14"/>
  <c r="P15" i="14"/>
  <c r="O15" i="14"/>
  <c r="N15" i="14"/>
  <c r="M15" i="14"/>
  <c r="L15" i="14"/>
  <c r="K15" i="14"/>
  <c r="P14" i="14"/>
  <c r="O14" i="14"/>
  <c r="N14" i="14"/>
  <c r="M14" i="14"/>
  <c r="L14" i="14"/>
  <c r="K14" i="14"/>
  <c r="P13" i="14"/>
  <c r="O13" i="14"/>
  <c r="N13" i="14"/>
  <c r="M13" i="14"/>
  <c r="L13" i="14"/>
  <c r="K13" i="14"/>
  <c r="P12" i="14"/>
  <c r="O12" i="14"/>
  <c r="N12" i="14"/>
  <c r="M12" i="14"/>
  <c r="L12" i="14"/>
  <c r="K12" i="14"/>
  <c r="P11" i="14"/>
  <c r="O11" i="14"/>
  <c r="N11" i="14"/>
  <c r="M11" i="14"/>
  <c r="L11" i="14"/>
  <c r="K11" i="14"/>
  <c r="P10" i="14"/>
  <c r="O10" i="14"/>
  <c r="N10" i="14"/>
  <c r="M10" i="14"/>
  <c r="L10" i="14"/>
  <c r="K10" i="14"/>
  <c r="P9" i="14"/>
  <c r="O9" i="14"/>
  <c r="N9" i="14"/>
  <c r="M9" i="14"/>
  <c r="L9" i="14"/>
  <c r="K9" i="14"/>
  <c r="P8" i="14"/>
  <c r="O8" i="14"/>
  <c r="N8" i="14"/>
  <c r="M8" i="14"/>
  <c r="L8" i="14"/>
  <c r="K8" i="14"/>
  <c r="P7" i="14"/>
  <c r="O7" i="14"/>
  <c r="N7" i="14"/>
  <c r="M7" i="14"/>
  <c r="L7" i="14"/>
  <c r="K7" i="14"/>
  <c r="P6" i="14"/>
  <c r="O6" i="14"/>
  <c r="N6" i="14"/>
  <c r="M6" i="14"/>
  <c r="L6" i="14"/>
  <c r="K6" i="14"/>
  <c r="BE5" i="14"/>
  <c r="BE6" i="14" s="1"/>
  <c r="BE7" i="14" s="1"/>
  <c r="BE8" i="14" s="1"/>
  <c r="BE9" i="14" s="1"/>
  <c r="BE10" i="14" s="1"/>
  <c r="BE11" i="14" s="1"/>
  <c r="BE12" i="14" s="1"/>
  <c r="BE13" i="14" s="1"/>
  <c r="BE14" i="14" s="1"/>
  <c r="BE15" i="14" s="1"/>
  <c r="BE16" i="14" s="1"/>
  <c r="BE17" i="14" s="1"/>
  <c r="BE18" i="14" s="1"/>
  <c r="BE19" i="14" s="1"/>
  <c r="BE20" i="14" s="1"/>
  <c r="BE21" i="14" s="1"/>
  <c r="BE22" i="14" s="1"/>
  <c r="BE23" i="14" s="1"/>
  <c r="BE24" i="14" s="1"/>
  <c r="BE25" i="14" s="1"/>
  <c r="BE26" i="14" s="1"/>
  <c r="BE27" i="14" s="1"/>
  <c r="BE28" i="14" s="1"/>
  <c r="BE29" i="14" s="1"/>
  <c r="BE30" i="14" s="1"/>
  <c r="BE31" i="14" s="1"/>
  <c r="BE32" i="14" s="1"/>
  <c r="BE33" i="14" s="1"/>
  <c r="BE34" i="14" s="1"/>
  <c r="BE35" i="14" s="1"/>
  <c r="BE36" i="14" s="1"/>
  <c r="BE37" i="14" s="1"/>
  <c r="BE38" i="14" s="1"/>
  <c r="BE39" i="14" s="1"/>
  <c r="BE40" i="14" s="1"/>
  <c r="BE41" i="14" s="1"/>
  <c r="BE42" i="14" s="1"/>
  <c r="BE43" i="14" s="1"/>
  <c r="BE44" i="14" s="1"/>
  <c r="BE45" i="14" s="1"/>
  <c r="BE46" i="14" s="1"/>
  <c r="BE47" i="14" s="1"/>
  <c r="BE48" i="14" s="1"/>
  <c r="BE49" i="14" s="1"/>
  <c r="BE50" i="14" s="1"/>
  <c r="BE51" i="14" s="1"/>
  <c r="BE52" i="14" s="1"/>
  <c r="BE53" i="14" s="1"/>
  <c r="BE54" i="14" s="1"/>
  <c r="BE55" i="14" s="1"/>
  <c r="BE56" i="14" s="1"/>
  <c r="BE57" i="14" s="1"/>
  <c r="BE58" i="14" s="1"/>
  <c r="BE59" i="14" s="1"/>
  <c r="BE60" i="14" s="1"/>
  <c r="BE61" i="14" s="1"/>
  <c r="BE62" i="14" s="1"/>
  <c r="BE63" i="14" s="1"/>
  <c r="BE64" i="14" s="1"/>
  <c r="BE65" i="14" s="1"/>
  <c r="BE66" i="14" s="1"/>
  <c r="BE67" i="14" s="1"/>
  <c r="BE68" i="14" s="1"/>
  <c r="BE69" i="14" s="1"/>
  <c r="BE70" i="14" s="1"/>
  <c r="BE71" i="14" s="1"/>
  <c r="BE72" i="14" s="1"/>
  <c r="BE73" i="14" s="1"/>
  <c r="BE74" i="14" s="1"/>
  <c r="BE75" i="14" s="1"/>
  <c r="BE76" i="14" s="1"/>
  <c r="BE77" i="14" s="1"/>
  <c r="BE78" i="14" s="1"/>
  <c r="BE79" i="14" s="1"/>
  <c r="BE80" i="14" s="1"/>
  <c r="BE81" i="14" s="1"/>
  <c r="BE82" i="14" s="1"/>
  <c r="BE83" i="14" s="1"/>
  <c r="BE84" i="14" s="1"/>
  <c r="BE85" i="14" s="1"/>
  <c r="BE86" i="14" s="1"/>
  <c r="BE87" i="14" s="1"/>
  <c r="BE88" i="14" s="1"/>
  <c r="BE89" i="14" s="1"/>
  <c r="BE90" i="14" s="1"/>
  <c r="BE91" i="14" s="1"/>
  <c r="BE92" i="14" s="1"/>
  <c r="BE93" i="14" s="1"/>
  <c r="BE94" i="14" s="1"/>
  <c r="BE95" i="14" s="1"/>
  <c r="BE96" i="14" s="1"/>
  <c r="BE97" i="14" s="1"/>
  <c r="BE98" i="14" s="1"/>
  <c r="BE99" i="14" s="1"/>
  <c r="BE100" i="14" s="1"/>
  <c r="BE101" i="14" s="1"/>
  <c r="BE102" i="14" s="1"/>
  <c r="P5" i="14"/>
  <c r="O5" i="14"/>
  <c r="N5" i="14"/>
  <c r="M5" i="14"/>
  <c r="L5" i="14"/>
  <c r="K5" i="14"/>
  <c r="BH4" i="14" a="1"/>
  <c r="BH35" i="14" s="1"/>
  <c r="P4" i="14"/>
  <c r="O4" i="14"/>
  <c r="N4" i="14"/>
  <c r="M4" i="14"/>
  <c r="L4" i="14"/>
  <c r="K4" i="14"/>
  <c r="BO3" i="14"/>
  <c r="BP3" i="14" s="1"/>
  <c r="BQ3" i="14" s="1"/>
  <c r="BK3" i="14"/>
  <c r="BJ3" i="14"/>
  <c r="M2" i="13" a="1"/>
  <c r="M4" i="13" s="1"/>
  <c r="U1" i="13"/>
  <c r="V1" i="13" s="1"/>
  <c r="W1" i="13" s="1"/>
  <c r="X1" i="13" s="1"/>
  <c r="O1" i="13"/>
  <c r="I42" i="12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I84" i="12" s="1"/>
  <c r="I85" i="12" s="1"/>
  <c r="I86" i="12" s="1"/>
  <c r="I87" i="12" s="1"/>
  <c r="I88" i="12" s="1"/>
  <c r="I89" i="12" s="1"/>
  <c r="I90" i="12" s="1"/>
  <c r="I91" i="12" s="1"/>
  <c r="I92" i="12" s="1"/>
  <c r="I93" i="12" s="1"/>
  <c r="I94" i="12" s="1"/>
  <c r="I95" i="12" s="1"/>
  <c r="I96" i="12" s="1"/>
  <c r="I97" i="12" s="1"/>
  <c r="I98" i="12" s="1"/>
  <c r="I99" i="12" s="1"/>
  <c r="I100" i="12" s="1"/>
  <c r="I101" i="12" s="1"/>
  <c r="I102" i="12" s="1"/>
  <c r="I103" i="12" s="1"/>
  <c r="I104" i="12" s="1"/>
  <c r="I105" i="12" s="1"/>
  <c r="I106" i="12" s="1"/>
  <c r="I107" i="12" s="1"/>
  <c r="I108" i="12" s="1"/>
  <c r="I109" i="12" s="1"/>
  <c r="I110" i="12" s="1"/>
  <c r="I111" i="12" s="1"/>
  <c r="I112" i="12" s="1"/>
  <c r="I113" i="12" s="1"/>
  <c r="I114" i="12" s="1"/>
  <c r="I115" i="12" s="1"/>
  <c r="I116" i="12" s="1"/>
  <c r="I117" i="12" s="1"/>
  <c r="I118" i="12" s="1"/>
  <c r="I119" i="12" s="1"/>
  <c r="I120" i="12" s="1"/>
  <c r="I121" i="12" s="1"/>
  <c r="I122" i="12" s="1"/>
  <c r="I123" i="12" s="1"/>
  <c r="I124" i="12" s="1"/>
  <c r="I125" i="12" s="1"/>
  <c r="I126" i="12" s="1"/>
  <c r="I127" i="12" s="1"/>
  <c r="I128" i="12" s="1"/>
  <c r="I129" i="12" s="1"/>
  <c r="I130" i="12" s="1"/>
  <c r="I131" i="12" s="1"/>
  <c r="I132" i="12" s="1"/>
  <c r="I133" i="12" s="1"/>
  <c r="I134" i="12" s="1"/>
  <c r="I135" i="12" s="1"/>
  <c r="I136" i="12" s="1"/>
  <c r="I137" i="12" s="1"/>
  <c r="I138" i="12" s="1"/>
  <c r="I139" i="12" s="1"/>
  <c r="I140" i="12" s="1"/>
  <c r="I141" i="12" s="1"/>
  <c r="I142" i="12" s="1"/>
  <c r="I143" i="12" s="1"/>
  <c r="I144" i="12" s="1"/>
  <c r="I145" i="12" s="1"/>
  <c r="I146" i="12" s="1"/>
  <c r="I147" i="12" s="1"/>
  <c r="I148" i="12" s="1"/>
  <c r="I149" i="12" s="1"/>
  <c r="I150" i="12" s="1"/>
  <c r="I151" i="12" s="1"/>
  <c r="I152" i="12" s="1"/>
  <c r="I153" i="12" s="1"/>
  <c r="I154" i="12" s="1"/>
  <c r="I155" i="12" s="1"/>
  <c r="I156" i="12" s="1"/>
  <c r="I157" i="12" s="1"/>
  <c r="I158" i="12" s="1"/>
  <c r="I159" i="12" s="1"/>
  <c r="I160" i="12" s="1"/>
  <c r="I161" i="12" s="1"/>
  <c r="I162" i="12" s="1"/>
  <c r="I163" i="12" s="1"/>
  <c r="I164" i="12" s="1"/>
  <c r="I165" i="12" s="1"/>
  <c r="I166" i="12" s="1"/>
  <c r="I167" i="12" s="1"/>
  <c r="I168" i="12" s="1"/>
  <c r="I169" i="12" s="1"/>
  <c r="I170" i="12" s="1"/>
  <c r="I171" i="12" s="1"/>
  <c r="I172" i="12" s="1"/>
  <c r="R40" i="12"/>
  <c r="S40" i="12" s="1"/>
  <c r="T40" i="12" s="1"/>
  <c r="U40" i="12" s="1"/>
  <c r="V40" i="12" s="1"/>
  <c r="W40" i="12" s="1"/>
  <c r="X40" i="12" s="1"/>
  <c r="Q40" i="12"/>
  <c r="P40" i="12"/>
  <c r="N29" i="12"/>
  <c r="N27" i="12" a="1"/>
  <c r="N31" i="12" s="1"/>
  <c r="Q26" i="12"/>
  <c r="P26" i="12"/>
  <c r="O12" i="12"/>
  <c r="N12" i="12"/>
  <c r="O11" i="12"/>
  <c r="N11" i="12"/>
  <c r="O10" i="12"/>
  <c r="N10" i="12"/>
  <c r="O9" i="12"/>
  <c r="N9" i="12"/>
  <c r="O8" i="12"/>
  <c r="N8" i="12"/>
  <c r="O7" i="12"/>
  <c r="N7" i="12"/>
  <c r="O6" i="12"/>
  <c r="N6" i="12"/>
  <c r="O5" i="12"/>
  <c r="N5" i="12"/>
  <c r="O4" i="12"/>
  <c r="N4" i="12"/>
  <c r="O3" i="12"/>
  <c r="N3" i="12"/>
  <c r="L32" i="1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U30" i="11"/>
  <c r="V30" i="11" s="1"/>
  <c r="W30" i="11" s="1"/>
  <c r="X30" i="11" s="1"/>
  <c r="T30" i="11"/>
  <c r="S30" i="11"/>
  <c r="Q19" i="11"/>
  <c r="Q18" i="11"/>
  <c r="Q15" i="11"/>
  <c r="Q14" i="11"/>
  <c r="Q14" i="11" a="1"/>
  <c r="Q21" i="11" s="1"/>
  <c r="S13" i="11"/>
  <c r="X8" i="11"/>
  <c r="W8" i="11"/>
  <c r="X7" i="11"/>
  <c r="W7" i="11"/>
  <c r="X6" i="11"/>
  <c r="W6" i="11"/>
  <c r="X5" i="11"/>
  <c r="W5" i="11"/>
  <c r="X4" i="11"/>
  <c r="W4" i="11"/>
  <c r="X3" i="11"/>
  <c r="W3" i="11"/>
  <c r="X2" i="11"/>
  <c r="W2" i="11"/>
  <c r="J52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N6" i="10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F6" i="10"/>
  <c r="N5" i="10"/>
  <c r="F5" i="10"/>
  <c r="F4" i="10"/>
  <c r="Q4" i="10" s="1" a="1"/>
  <c r="X3" i="10"/>
  <c r="Y3" i="10" s="1"/>
  <c r="Z3" i="10" s="1"/>
  <c r="S3" i="10"/>
  <c r="L6" i="9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5" i="9"/>
  <c r="O4" i="9" a="1"/>
  <c r="O4" i="9" s="1"/>
  <c r="V3" i="9"/>
  <c r="W3" i="9" s="1"/>
  <c r="X3" i="9" s="1"/>
  <c r="R3" i="9"/>
  <c r="Q3" i="9"/>
  <c r="I2" i="15" a="1"/>
  <c r="M31" i="11" a="1"/>
  <c r="BF4" i="14" a="1"/>
  <c r="J41" i="12" a="1"/>
  <c r="M4" i="9" a="1"/>
  <c r="O4" i="10" a="1"/>
  <c r="K2" i="13" a="1"/>
  <c r="O5" i="9" l="1"/>
  <c r="BH17" i="14"/>
  <c r="BH22" i="14"/>
  <c r="BH6" i="14"/>
  <c r="BH28" i="14"/>
  <c r="BH12" i="14"/>
  <c r="BH33" i="14"/>
  <c r="Q4" i="8"/>
  <c r="R5" i="8"/>
  <c r="S6" i="8"/>
  <c r="R4" i="8"/>
  <c r="S5" i="8"/>
  <c r="Q7" i="8"/>
  <c r="S4" i="8"/>
  <c r="Q6" i="8"/>
  <c r="R7" i="8"/>
  <c r="Q5" i="8"/>
  <c r="R6" i="8"/>
  <c r="S7" i="8"/>
  <c r="P7" i="8"/>
  <c r="P6" i="8"/>
  <c r="P5" i="8"/>
  <c r="P4" i="8"/>
  <c r="G42" i="3"/>
  <c r="H42" i="3"/>
  <c r="I42" i="3"/>
  <c r="J42" i="3"/>
  <c r="G26" i="3"/>
  <c r="J26" i="3"/>
  <c r="H26" i="3"/>
  <c r="I26" i="3"/>
  <c r="G10" i="3"/>
  <c r="J10" i="3"/>
  <c r="H10" i="3"/>
  <c r="I10" i="3"/>
  <c r="G33" i="3"/>
  <c r="H33" i="3"/>
  <c r="I33" i="3"/>
  <c r="J33" i="3"/>
  <c r="G17" i="3"/>
  <c r="I17" i="3"/>
  <c r="H17" i="3"/>
  <c r="J17" i="3"/>
  <c r="G40" i="3"/>
  <c r="H40" i="3"/>
  <c r="I40" i="3"/>
  <c r="J40" i="3"/>
  <c r="G24" i="3"/>
  <c r="J24" i="3"/>
  <c r="H24" i="3"/>
  <c r="I24" i="3"/>
  <c r="G8" i="3"/>
  <c r="I8" i="3"/>
  <c r="H8" i="3"/>
  <c r="J8" i="3"/>
  <c r="G31" i="3"/>
  <c r="I31" i="3"/>
  <c r="H31" i="3"/>
  <c r="J31" i="3"/>
  <c r="G15" i="3"/>
  <c r="I15" i="3"/>
  <c r="H15" i="3"/>
  <c r="J15" i="3"/>
  <c r="G11" i="3"/>
  <c r="I11" i="3"/>
  <c r="H11" i="3"/>
  <c r="J11" i="3"/>
  <c r="G34" i="3"/>
  <c r="I34" i="3"/>
  <c r="J34" i="3"/>
  <c r="H34" i="3"/>
  <c r="G18" i="3"/>
  <c r="H18" i="3"/>
  <c r="I18" i="3"/>
  <c r="J18" i="3"/>
  <c r="G41" i="3"/>
  <c r="H41" i="3"/>
  <c r="I41" i="3"/>
  <c r="J41" i="3"/>
  <c r="G25" i="3"/>
  <c r="H25" i="3"/>
  <c r="I25" i="3"/>
  <c r="J25" i="3"/>
  <c r="G9" i="3"/>
  <c r="H9" i="3"/>
  <c r="I9" i="3"/>
  <c r="J9" i="3"/>
  <c r="G32" i="3"/>
  <c r="J32" i="3"/>
  <c r="H32" i="3"/>
  <c r="I32" i="3"/>
  <c r="G16" i="3"/>
  <c r="J16" i="3"/>
  <c r="H16" i="3"/>
  <c r="I16" i="3"/>
  <c r="G39" i="3"/>
  <c r="H39" i="3"/>
  <c r="I39" i="3"/>
  <c r="J39" i="3"/>
  <c r="G23" i="3"/>
  <c r="I23" i="3"/>
  <c r="J23" i="3"/>
  <c r="H23" i="3"/>
  <c r="G7" i="3"/>
  <c r="J7" i="3"/>
  <c r="H7" i="3"/>
  <c r="I7" i="3"/>
  <c r="G38" i="3"/>
  <c r="H38" i="3"/>
  <c r="I38" i="3"/>
  <c r="J38" i="3"/>
  <c r="G22" i="3"/>
  <c r="H22" i="3"/>
  <c r="I22" i="3"/>
  <c r="J22" i="3"/>
  <c r="G6" i="3"/>
  <c r="H6" i="3"/>
  <c r="I6" i="3"/>
  <c r="J6" i="3"/>
  <c r="G29" i="3"/>
  <c r="I29" i="3"/>
  <c r="H29" i="3"/>
  <c r="J29" i="3"/>
  <c r="G13" i="3"/>
  <c r="I13" i="3"/>
  <c r="H13" i="3"/>
  <c r="J13" i="3"/>
  <c r="G36" i="3"/>
  <c r="H36" i="3"/>
  <c r="I36" i="3"/>
  <c r="J36" i="3"/>
  <c r="G20" i="3"/>
  <c r="H20" i="3"/>
  <c r="I20" i="3"/>
  <c r="J20" i="3"/>
  <c r="G27" i="3"/>
  <c r="I27" i="3"/>
  <c r="H27" i="3"/>
  <c r="J27" i="3"/>
  <c r="G43" i="3"/>
  <c r="H43" i="3"/>
  <c r="I43" i="3"/>
  <c r="J43" i="3"/>
  <c r="G30" i="3"/>
  <c r="J30" i="3"/>
  <c r="H30" i="3"/>
  <c r="I30" i="3"/>
  <c r="G14" i="3"/>
  <c r="J14" i="3"/>
  <c r="H14" i="3"/>
  <c r="I14" i="3"/>
  <c r="G37" i="3"/>
  <c r="H37" i="3"/>
  <c r="I37" i="3"/>
  <c r="J37" i="3"/>
  <c r="G21" i="3"/>
  <c r="I21" i="3"/>
  <c r="J21" i="3"/>
  <c r="H21" i="3"/>
  <c r="G5" i="3"/>
  <c r="I5" i="3"/>
  <c r="J5" i="3"/>
  <c r="H5" i="3"/>
  <c r="G28" i="3"/>
  <c r="J28" i="3"/>
  <c r="H28" i="3"/>
  <c r="I28" i="3"/>
  <c r="G12" i="3"/>
  <c r="J12" i="3"/>
  <c r="H12" i="3"/>
  <c r="I12" i="3"/>
  <c r="G35" i="3"/>
  <c r="H35" i="3"/>
  <c r="I35" i="3"/>
  <c r="J35" i="3"/>
  <c r="G19" i="3"/>
  <c r="I19" i="3"/>
  <c r="J19" i="3"/>
  <c r="H19" i="3"/>
  <c r="G4" i="3"/>
  <c r="H4" i="3"/>
  <c r="I4" i="3"/>
  <c r="J4" i="3"/>
  <c r="Q5" i="3"/>
  <c r="R6" i="3"/>
  <c r="S5" i="3"/>
  <c r="R5" i="3"/>
  <c r="Q6" i="3"/>
  <c r="S6" i="3"/>
  <c r="P6" i="3"/>
  <c r="P5" i="3"/>
  <c r="BH8" i="14"/>
  <c r="BH13" i="14"/>
  <c r="BH18" i="14"/>
  <c r="BH29" i="14"/>
  <c r="BH34" i="14"/>
  <c r="BH4" i="14"/>
  <c r="BH9" i="14"/>
  <c r="BH14" i="14"/>
  <c r="BH20" i="14"/>
  <c r="BH25" i="14"/>
  <c r="BH30" i="14"/>
  <c r="BH24" i="14"/>
  <c r="BH5" i="14"/>
  <c r="BH10" i="14"/>
  <c r="BH16" i="14"/>
  <c r="BH21" i="14"/>
  <c r="BH26" i="14"/>
  <c r="BH32" i="14"/>
  <c r="I199" i="15"/>
  <c r="I195" i="15"/>
  <c r="I191" i="15"/>
  <c r="I187" i="15"/>
  <c r="I183" i="15"/>
  <c r="I179" i="15"/>
  <c r="I175" i="15"/>
  <c r="I171" i="15"/>
  <c r="I167" i="15"/>
  <c r="I163" i="15"/>
  <c r="I159" i="15"/>
  <c r="I155" i="15"/>
  <c r="I151" i="15"/>
  <c r="I147" i="15"/>
  <c r="I143" i="15"/>
  <c r="I139" i="15"/>
  <c r="I135" i="15"/>
  <c r="I131" i="15"/>
  <c r="I127" i="15"/>
  <c r="I123" i="15"/>
  <c r="I119" i="15"/>
  <c r="I115" i="15"/>
  <c r="I111" i="15"/>
  <c r="I107" i="15"/>
  <c r="I103" i="15"/>
  <c r="I99" i="15"/>
  <c r="I95" i="15"/>
  <c r="I91" i="15"/>
  <c r="I87" i="15"/>
  <c r="I83" i="15"/>
  <c r="I79" i="15"/>
  <c r="I75" i="15"/>
  <c r="I71" i="15"/>
  <c r="I67" i="15"/>
  <c r="I63" i="15"/>
  <c r="I59" i="15"/>
  <c r="I55" i="15"/>
  <c r="I51" i="15"/>
  <c r="I47" i="15"/>
  <c r="I43" i="15"/>
  <c r="I39" i="15"/>
  <c r="I35" i="15"/>
  <c r="I31" i="15"/>
  <c r="I27" i="15"/>
  <c r="I23" i="15"/>
  <c r="I19" i="15"/>
  <c r="I15" i="15"/>
  <c r="I11" i="15"/>
  <c r="I7" i="15"/>
  <c r="I3" i="15"/>
  <c r="I201" i="15"/>
  <c r="I196" i="15"/>
  <c r="I190" i="15"/>
  <c r="I185" i="15"/>
  <c r="I180" i="15"/>
  <c r="I174" i="15"/>
  <c r="I169" i="15"/>
  <c r="I164" i="15"/>
  <c r="I158" i="15"/>
  <c r="I153" i="15"/>
  <c r="I148" i="15"/>
  <c r="I142" i="15"/>
  <c r="I137" i="15"/>
  <c r="I132" i="15"/>
  <c r="I126" i="15"/>
  <c r="I121" i="15"/>
  <c r="I116" i="15"/>
  <c r="I110" i="15"/>
  <c r="I105" i="15"/>
  <c r="I100" i="15"/>
  <c r="I94" i="15"/>
  <c r="I89" i="15"/>
  <c r="I84" i="15"/>
  <c r="I78" i="15"/>
  <c r="I73" i="15"/>
  <c r="I68" i="15"/>
  <c r="I62" i="15"/>
  <c r="I57" i="15"/>
  <c r="I52" i="15"/>
  <c r="I46" i="15"/>
  <c r="I41" i="15"/>
  <c r="I36" i="15"/>
  <c r="I30" i="15"/>
  <c r="I25" i="15"/>
  <c r="I20" i="15"/>
  <c r="I14" i="15"/>
  <c r="I9" i="15"/>
  <c r="I4" i="15"/>
  <c r="I197" i="15"/>
  <c r="I192" i="15"/>
  <c r="I186" i="15"/>
  <c r="I181" i="15"/>
  <c r="I176" i="15"/>
  <c r="I170" i="15"/>
  <c r="I165" i="15"/>
  <c r="I160" i="15"/>
  <c r="I154" i="15"/>
  <c r="I149" i="15"/>
  <c r="I144" i="15"/>
  <c r="I138" i="15"/>
  <c r="I133" i="15"/>
  <c r="I128" i="15"/>
  <c r="I122" i="15"/>
  <c r="I117" i="15"/>
  <c r="I112" i="15"/>
  <c r="I106" i="15"/>
  <c r="I101" i="15"/>
  <c r="I96" i="15"/>
  <c r="I90" i="15"/>
  <c r="I85" i="15"/>
  <c r="I80" i="15"/>
  <c r="I74" i="15"/>
  <c r="I69" i="15"/>
  <c r="I64" i="15"/>
  <c r="I58" i="15"/>
  <c r="I53" i="15"/>
  <c r="I48" i="15"/>
  <c r="I42" i="15"/>
  <c r="I37" i="15"/>
  <c r="I32" i="15"/>
  <c r="I26" i="15"/>
  <c r="I21" i="15"/>
  <c r="I16" i="15"/>
  <c r="I10" i="15"/>
  <c r="I5" i="15"/>
  <c r="I193" i="15"/>
  <c r="I182" i="15"/>
  <c r="I172" i="15"/>
  <c r="I161" i="15"/>
  <c r="I150" i="15"/>
  <c r="I140" i="15"/>
  <c r="I129" i="15"/>
  <c r="I118" i="15"/>
  <c r="I108" i="15"/>
  <c r="I97" i="15"/>
  <c r="I86" i="15"/>
  <c r="I76" i="15"/>
  <c r="I65" i="15"/>
  <c r="I54" i="15"/>
  <c r="I44" i="15"/>
  <c r="I33" i="15"/>
  <c r="I22" i="15"/>
  <c r="I12" i="15"/>
  <c r="I200" i="15"/>
  <c r="I189" i="15"/>
  <c r="I178" i="15"/>
  <c r="I168" i="15"/>
  <c r="I157" i="15"/>
  <c r="I146" i="15"/>
  <c r="I136" i="15"/>
  <c r="I125" i="15"/>
  <c r="I114" i="15"/>
  <c r="I104" i="15"/>
  <c r="I93" i="15"/>
  <c r="I82" i="15"/>
  <c r="I72" i="15"/>
  <c r="I61" i="15"/>
  <c r="I50" i="15"/>
  <c r="I40" i="15"/>
  <c r="I29" i="15"/>
  <c r="I18" i="15"/>
  <c r="I8" i="15"/>
  <c r="I198" i="15"/>
  <c r="I188" i="15"/>
  <c r="I177" i="15"/>
  <c r="I166" i="15"/>
  <c r="I156" i="15"/>
  <c r="I145" i="15"/>
  <c r="I134" i="15"/>
  <c r="I124" i="15"/>
  <c r="I113" i="15"/>
  <c r="I102" i="15"/>
  <c r="I92" i="15"/>
  <c r="I81" i="15"/>
  <c r="I70" i="15"/>
  <c r="I60" i="15"/>
  <c r="I49" i="15"/>
  <c r="I38" i="15"/>
  <c r="I28" i="15"/>
  <c r="I17" i="15"/>
  <c r="I6" i="15"/>
  <c r="I194" i="15"/>
  <c r="I184" i="15"/>
  <c r="I173" i="15"/>
  <c r="I162" i="15"/>
  <c r="I152" i="15"/>
  <c r="I141" i="15"/>
  <c r="I130" i="15"/>
  <c r="I120" i="15"/>
  <c r="I109" i="15"/>
  <c r="I98" i="15"/>
  <c r="I88" i="15"/>
  <c r="I77" i="15"/>
  <c r="I66" i="15"/>
  <c r="I56" i="15"/>
  <c r="I45" i="15"/>
  <c r="I34" i="15"/>
  <c r="I24" i="15"/>
  <c r="I13" i="15"/>
  <c r="I2" i="15"/>
  <c r="W1" i="15"/>
  <c r="T2" i="15"/>
  <c r="T3" i="15"/>
  <c r="T5" i="15"/>
  <c r="T4" i="15"/>
  <c r="BF58" i="14"/>
  <c r="BF101" i="14"/>
  <c r="BF89" i="14"/>
  <c r="BF81" i="14"/>
  <c r="BF73" i="14"/>
  <c r="BF65" i="14"/>
  <c r="BF57" i="14"/>
  <c r="BF45" i="14"/>
  <c r="BF37" i="14"/>
  <c r="BF29" i="14"/>
  <c r="BF21" i="14"/>
  <c r="BF9" i="14"/>
  <c r="BF5" i="14"/>
  <c r="BF93" i="14"/>
  <c r="BF53" i="14"/>
  <c r="BF17" i="14"/>
  <c r="BF100" i="14"/>
  <c r="BF96" i="14"/>
  <c r="BF92" i="14"/>
  <c r="BF88" i="14"/>
  <c r="BF84" i="14"/>
  <c r="BF80" i="14"/>
  <c r="BF76" i="14"/>
  <c r="BF72" i="14"/>
  <c r="BF68" i="14"/>
  <c r="BF64" i="14"/>
  <c r="BF60" i="14"/>
  <c r="BF56" i="14"/>
  <c r="BF52" i="14"/>
  <c r="BF48" i="14"/>
  <c r="BF44" i="14"/>
  <c r="BF40" i="14"/>
  <c r="BF36" i="14"/>
  <c r="BF32" i="14"/>
  <c r="BF28" i="14"/>
  <c r="BF24" i="14"/>
  <c r="BF20" i="14"/>
  <c r="BF16" i="14"/>
  <c r="BF12" i="14"/>
  <c r="BF8" i="14"/>
  <c r="BF4" i="14"/>
  <c r="BF99" i="14"/>
  <c r="BF95" i="14"/>
  <c r="BF91" i="14"/>
  <c r="BF87" i="14"/>
  <c r="BF83" i="14"/>
  <c r="BF79" i="14"/>
  <c r="BF75" i="14"/>
  <c r="BF71" i="14"/>
  <c r="BF67" i="14"/>
  <c r="BF63" i="14"/>
  <c r="BF59" i="14"/>
  <c r="BF55" i="14"/>
  <c r="BF51" i="14"/>
  <c r="BF47" i="14"/>
  <c r="BF43" i="14"/>
  <c r="BF39" i="14"/>
  <c r="BF35" i="14"/>
  <c r="BF31" i="14"/>
  <c r="BF27" i="14"/>
  <c r="BF23" i="14"/>
  <c r="BF19" i="14"/>
  <c r="BF15" i="14"/>
  <c r="BF11" i="14"/>
  <c r="BF7" i="14"/>
  <c r="BF102" i="14"/>
  <c r="BF98" i="14"/>
  <c r="BF94" i="14"/>
  <c r="BF90" i="14"/>
  <c r="BF86" i="14"/>
  <c r="BF82" i="14"/>
  <c r="BF78" i="14"/>
  <c r="BF74" i="14"/>
  <c r="BF70" i="14"/>
  <c r="BF66" i="14"/>
  <c r="BF62" i="14"/>
  <c r="BF54" i="14"/>
  <c r="BF50" i="14"/>
  <c r="BF46" i="14"/>
  <c r="BF42" i="14"/>
  <c r="BF38" i="14"/>
  <c r="BF34" i="14"/>
  <c r="BF30" i="14"/>
  <c r="BF26" i="14"/>
  <c r="BF22" i="14"/>
  <c r="BF18" i="14"/>
  <c r="BF14" i="14"/>
  <c r="BF10" i="14"/>
  <c r="BF6" i="14"/>
  <c r="BF97" i="14"/>
  <c r="BF85" i="14"/>
  <c r="BF77" i="14"/>
  <c r="BF69" i="14"/>
  <c r="BF61" i="14"/>
  <c r="BF49" i="14"/>
  <c r="BF41" i="14"/>
  <c r="BF33" i="14"/>
  <c r="BF25" i="14"/>
  <c r="BF13" i="14"/>
  <c r="BH7" i="14"/>
  <c r="BH11" i="14"/>
  <c r="BH15" i="14"/>
  <c r="BH19" i="14"/>
  <c r="BH23" i="14"/>
  <c r="BH27" i="14"/>
  <c r="BH31" i="14"/>
  <c r="BL3" i="14"/>
  <c r="K52" i="13"/>
  <c r="K48" i="13"/>
  <c r="K44" i="13"/>
  <c r="K40" i="13"/>
  <c r="K36" i="13"/>
  <c r="K32" i="13"/>
  <c r="K28" i="13"/>
  <c r="K24" i="13"/>
  <c r="K20" i="13"/>
  <c r="K16" i="13"/>
  <c r="K12" i="13"/>
  <c r="K8" i="13"/>
  <c r="K4" i="13"/>
  <c r="K55" i="13"/>
  <c r="K51" i="13"/>
  <c r="K47" i="13"/>
  <c r="K43" i="13"/>
  <c r="K39" i="13"/>
  <c r="K35" i="13"/>
  <c r="K31" i="13"/>
  <c r="K27" i="13"/>
  <c r="K23" i="13"/>
  <c r="K19" i="13"/>
  <c r="K15" i="13"/>
  <c r="K11" i="13"/>
  <c r="K7" i="13"/>
  <c r="K3" i="13"/>
  <c r="K54" i="13"/>
  <c r="K50" i="13"/>
  <c r="K46" i="13"/>
  <c r="K42" i="13"/>
  <c r="K38" i="13"/>
  <c r="K34" i="13"/>
  <c r="K30" i="13"/>
  <c r="K26" i="13"/>
  <c r="K22" i="13"/>
  <c r="K18" i="13"/>
  <c r="K14" i="13"/>
  <c r="K10" i="13"/>
  <c r="K6" i="13"/>
  <c r="K2" i="13"/>
  <c r="K53" i="13"/>
  <c r="K49" i="13"/>
  <c r="K45" i="13"/>
  <c r="K41" i="13"/>
  <c r="K37" i="13"/>
  <c r="K33" i="13"/>
  <c r="K29" i="13"/>
  <c r="K25" i="13"/>
  <c r="K21" i="13"/>
  <c r="K17" i="13"/>
  <c r="K13" i="13"/>
  <c r="K9" i="13"/>
  <c r="K5" i="13"/>
  <c r="M5" i="13"/>
  <c r="M2" i="13"/>
  <c r="M6" i="13"/>
  <c r="P1" i="13"/>
  <c r="M3" i="13"/>
  <c r="J171" i="12"/>
  <c r="J167" i="12"/>
  <c r="J163" i="12"/>
  <c r="J159" i="12"/>
  <c r="J155" i="12"/>
  <c r="J151" i="12"/>
  <c r="J147" i="12"/>
  <c r="J143" i="12"/>
  <c r="J139" i="12"/>
  <c r="J135" i="12"/>
  <c r="J131" i="12"/>
  <c r="J127" i="12"/>
  <c r="J123" i="12"/>
  <c r="J119" i="12"/>
  <c r="J115" i="12"/>
  <c r="J111" i="12"/>
  <c r="J107" i="12"/>
  <c r="J103" i="12"/>
  <c r="J99" i="12"/>
  <c r="J95" i="12"/>
  <c r="J91" i="12"/>
  <c r="J87" i="12"/>
  <c r="J83" i="12"/>
  <c r="J79" i="12"/>
  <c r="J75" i="12"/>
  <c r="J71" i="12"/>
  <c r="J67" i="12"/>
  <c r="J63" i="12"/>
  <c r="J59" i="12"/>
  <c r="J55" i="12"/>
  <c r="J51" i="12"/>
  <c r="J47" i="12"/>
  <c r="J43" i="12"/>
  <c r="J166" i="12"/>
  <c r="J158" i="12"/>
  <c r="J150" i="12"/>
  <c r="J142" i="12"/>
  <c r="J134" i="12"/>
  <c r="J130" i="12"/>
  <c r="J118" i="12"/>
  <c r="J110" i="12"/>
  <c r="J102" i="12"/>
  <c r="J94" i="12"/>
  <c r="J82" i="12"/>
  <c r="J70" i="12"/>
  <c r="J62" i="12"/>
  <c r="J54" i="12"/>
  <c r="J46" i="12"/>
  <c r="J122" i="12"/>
  <c r="J78" i="12"/>
  <c r="J172" i="12"/>
  <c r="J168" i="12"/>
  <c r="J164" i="12"/>
  <c r="J160" i="12"/>
  <c r="J156" i="12"/>
  <c r="J152" i="12"/>
  <c r="J148" i="12"/>
  <c r="J144" i="12"/>
  <c r="J140" i="12"/>
  <c r="J136" i="12"/>
  <c r="J132" i="12"/>
  <c r="J128" i="12"/>
  <c r="J124" i="12"/>
  <c r="J120" i="12"/>
  <c r="J116" i="12"/>
  <c r="J112" i="12"/>
  <c r="J108" i="12"/>
  <c r="J104" i="12"/>
  <c r="J100" i="12"/>
  <c r="J96" i="12"/>
  <c r="J92" i="12"/>
  <c r="J88" i="12"/>
  <c r="J84" i="12"/>
  <c r="J80" i="12"/>
  <c r="J76" i="12"/>
  <c r="J72" i="12"/>
  <c r="J68" i="12"/>
  <c r="J64" i="12"/>
  <c r="J60" i="12"/>
  <c r="J56" i="12"/>
  <c r="J52" i="12"/>
  <c r="J48" i="12"/>
  <c r="J44" i="12"/>
  <c r="J170" i="12"/>
  <c r="J162" i="12"/>
  <c r="J154" i="12"/>
  <c r="J146" i="12"/>
  <c r="J138" i="12"/>
  <c r="J126" i="12"/>
  <c r="J114" i="12"/>
  <c r="J106" i="12"/>
  <c r="J98" i="12"/>
  <c r="J90" i="12"/>
  <c r="J86" i="12"/>
  <c r="J74" i="12"/>
  <c r="J66" i="12"/>
  <c r="J58" i="12"/>
  <c r="J50" i="12"/>
  <c r="J42" i="12"/>
  <c r="J157" i="12"/>
  <c r="J141" i="12"/>
  <c r="J125" i="12"/>
  <c r="J109" i="12"/>
  <c r="J93" i="12"/>
  <c r="J77" i="12"/>
  <c r="J61" i="12"/>
  <c r="J45" i="12"/>
  <c r="J169" i="12"/>
  <c r="J153" i="12"/>
  <c r="J137" i="12"/>
  <c r="J121" i="12"/>
  <c r="J105" i="12"/>
  <c r="J89" i="12"/>
  <c r="J73" i="12"/>
  <c r="J57" i="12"/>
  <c r="J41" i="12"/>
  <c r="J165" i="12"/>
  <c r="J149" i="12"/>
  <c r="J133" i="12"/>
  <c r="J117" i="12"/>
  <c r="J101" i="12"/>
  <c r="J85" i="12"/>
  <c r="J69" i="12"/>
  <c r="J53" i="12"/>
  <c r="J161" i="12"/>
  <c r="J145" i="12"/>
  <c r="J129" i="12"/>
  <c r="J113" i="12"/>
  <c r="J97" i="12"/>
  <c r="J81" i="12"/>
  <c r="J65" i="12"/>
  <c r="J49" i="12"/>
  <c r="R26" i="12"/>
  <c r="N28" i="12"/>
  <c r="N30" i="12"/>
  <c r="N27" i="12"/>
  <c r="M71" i="11"/>
  <c r="M67" i="11"/>
  <c r="M63" i="11"/>
  <c r="M59" i="11"/>
  <c r="M55" i="11"/>
  <c r="M51" i="11"/>
  <c r="M47" i="11"/>
  <c r="M43" i="11"/>
  <c r="M39" i="11"/>
  <c r="M35" i="11"/>
  <c r="M31" i="11"/>
  <c r="M70" i="11"/>
  <c r="M66" i="11"/>
  <c r="M62" i="11"/>
  <c r="M58" i="11"/>
  <c r="M54" i="11"/>
  <c r="M50" i="11"/>
  <c r="M46" i="11"/>
  <c r="M42" i="11"/>
  <c r="M38" i="11"/>
  <c r="M34" i="11"/>
  <c r="M60" i="11"/>
  <c r="M72" i="11"/>
  <c r="M64" i="11"/>
  <c r="M56" i="11"/>
  <c r="M48" i="11"/>
  <c r="M40" i="11"/>
  <c r="M32" i="11"/>
  <c r="M65" i="11"/>
  <c r="M49" i="11"/>
  <c r="M33" i="11"/>
  <c r="M69" i="11"/>
  <c r="M61" i="11"/>
  <c r="M53" i="11"/>
  <c r="M45" i="11"/>
  <c r="M37" i="11"/>
  <c r="M68" i="11"/>
  <c r="M52" i="11"/>
  <c r="M44" i="11"/>
  <c r="M36" i="11"/>
  <c r="M73" i="11"/>
  <c r="M57" i="11"/>
  <c r="M41" i="11"/>
  <c r="T13" i="11"/>
  <c r="Q16" i="11"/>
  <c r="Q20" i="11"/>
  <c r="Q17" i="11"/>
  <c r="O51" i="10"/>
  <c r="J51" i="10" s="1"/>
  <c r="O47" i="10"/>
  <c r="J47" i="10" s="1"/>
  <c r="O39" i="10"/>
  <c r="J39" i="10" s="1"/>
  <c r="O31" i="10"/>
  <c r="J31" i="10" s="1"/>
  <c r="O23" i="10"/>
  <c r="J23" i="10" s="1"/>
  <c r="O15" i="10"/>
  <c r="J15" i="10" s="1"/>
  <c r="O7" i="10"/>
  <c r="J7" i="10" s="1"/>
  <c r="O50" i="10"/>
  <c r="J50" i="10" s="1"/>
  <c r="O42" i="10"/>
  <c r="J42" i="10" s="1"/>
  <c r="O34" i="10"/>
  <c r="J34" i="10" s="1"/>
  <c r="O30" i="10"/>
  <c r="J30" i="10" s="1"/>
  <c r="O22" i="10"/>
  <c r="J22" i="10" s="1"/>
  <c r="O18" i="10"/>
  <c r="J18" i="10" s="1"/>
  <c r="O14" i="10"/>
  <c r="J14" i="10" s="1"/>
  <c r="O10" i="10"/>
  <c r="J10" i="10" s="1"/>
  <c r="O38" i="10"/>
  <c r="J38" i="10" s="1"/>
  <c r="O6" i="10"/>
  <c r="J6" i="10" s="1"/>
  <c r="O37" i="10"/>
  <c r="J37" i="10" s="1"/>
  <c r="O48" i="10"/>
  <c r="J48" i="10" s="1"/>
  <c r="O44" i="10"/>
  <c r="J44" i="10" s="1"/>
  <c r="O40" i="10"/>
  <c r="J40" i="10" s="1"/>
  <c r="O36" i="10"/>
  <c r="J36" i="10" s="1"/>
  <c r="O32" i="10"/>
  <c r="J32" i="10" s="1"/>
  <c r="O28" i="10"/>
  <c r="J28" i="10" s="1"/>
  <c r="O24" i="10"/>
  <c r="J24" i="10" s="1"/>
  <c r="O20" i="10"/>
  <c r="J20" i="10" s="1"/>
  <c r="O16" i="10"/>
  <c r="J16" i="10" s="1"/>
  <c r="O12" i="10"/>
  <c r="J12" i="10" s="1"/>
  <c r="O8" i="10"/>
  <c r="J8" i="10" s="1"/>
  <c r="O4" i="10"/>
  <c r="O43" i="10"/>
  <c r="J43" i="10" s="1"/>
  <c r="O35" i="10"/>
  <c r="J35" i="10" s="1"/>
  <c r="O27" i="10"/>
  <c r="J27" i="10" s="1"/>
  <c r="O19" i="10"/>
  <c r="J19" i="10" s="1"/>
  <c r="O11" i="10"/>
  <c r="J11" i="10" s="1"/>
  <c r="O46" i="10"/>
  <c r="J46" i="10" s="1"/>
  <c r="O26" i="10"/>
  <c r="J26" i="10" s="1"/>
  <c r="O49" i="10"/>
  <c r="J49" i="10" s="1"/>
  <c r="O41" i="10"/>
  <c r="J41" i="10" s="1"/>
  <c r="O45" i="10"/>
  <c r="J45" i="10" s="1"/>
  <c r="O21" i="10"/>
  <c r="J21" i="10" s="1"/>
  <c r="O5" i="10"/>
  <c r="J5" i="10" s="1"/>
  <c r="O33" i="10"/>
  <c r="J33" i="10" s="1"/>
  <c r="O17" i="10"/>
  <c r="J17" i="10" s="1"/>
  <c r="O29" i="10"/>
  <c r="J29" i="10" s="1"/>
  <c r="O13" i="10"/>
  <c r="J13" i="10" s="1"/>
  <c r="O25" i="10"/>
  <c r="J25" i="10" s="1"/>
  <c r="O9" i="10"/>
  <c r="J9" i="10" s="1"/>
  <c r="Q10" i="10"/>
  <c r="Q9" i="10"/>
  <c r="Q5" i="10"/>
  <c r="Q7" i="10"/>
  <c r="Q6" i="10"/>
  <c r="Q8" i="10"/>
  <c r="Q4" i="10"/>
  <c r="T3" i="10"/>
  <c r="M41" i="9"/>
  <c r="M37" i="9"/>
  <c r="M33" i="9"/>
  <c r="M29" i="9"/>
  <c r="M25" i="9"/>
  <c r="M21" i="9"/>
  <c r="M17" i="9"/>
  <c r="M13" i="9"/>
  <c r="M9" i="9"/>
  <c r="M5" i="9"/>
  <c r="M40" i="9"/>
  <c r="M36" i="9"/>
  <c r="M32" i="9"/>
  <c r="M28" i="9"/>
  <c r="M24" i="9"/>
  <c r="M20" i="9"/>
  <c r="M16" i="9"/>
  <c r="M12" i="9"/>
  <c r="M8" i="9"/>
  <c r="M4" i="9"/>
  <c r="M42" i="9"/>
  <c r="M34" i="9"/>
  <c r="M26" i="9"/>
  <c r="M18" i="9"/>
  <c r="M10" i="9"/>
  <c r="M39" i="9"/>
  <c r="M31" i="9"/>
  <c r="M23" i="9"/>
  <c r="M15" i="9"/>
  <c r="M7" i="9"/>
  <c r="M38" i="9"/>
  <c r="M30" i="9"/>
  <c r="M22" i="9"/>
  <c r="M14" i="9"/>
  <c r="M6" i="9"/>
  <c r="M43" i="9"/>
  <c r="M35" i="9"/>
  <c r="M27" i="9"/>
  <c r="M19" i="9"/>
  <c r="M11" i="9"/>
  <c r="S3" i="9"/>
  <c r="R2" i="15" a="1"/>
  <c r="W4" i="8" l="1"/>
  <c r="W52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V48" i="8"/>
  <c r="V51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7" i="8"/>
  <c r="V49" i="8"/>
  <c r="V52" i="8"/>
  <c r="V46" i="8"/>
  <c r="V50" i="8"/>
  <c r="X4" i="8"/>
  <c r="V4" i="8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4" i="3"/>
  <c r="U43" i="3"/>
  <c r="U42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U5" i="3"/>
  <c r="W5" i="3"/>
  <c r="V5" i="3"/>
  <c r="R199" i="15"/>
  <c r="R195" i="15"/>
  <c r="R191" i="15"/>
  <c r="R187" i="15"/>
  <c r="R183" i="15"/>
  <c r="R179" i="15"/>
  <c r="R175" i="15"/>
  <c r="R171" i="15"/>
  <c r="R167" i="15"/>
  <c r="R163" i="15"/>
  <c r="R159" i="15"/>
  <c r="R155" i="15"/>
  <c r="R151" i="15"/>
  <c r="R147" i="15"/>
  <c r="R143" i="15"/>
  <c r="R139" i="15"/>
  <c r="R135" i="15"/>
  <c r="R131" i="15"/>
  <c r="R127" i="15"/>
  <c r="R123" i="15"/>
  <c r="R119" i="15"/>
  <c r="R115" i="15"/>
  <c r="R111" i="15"/>
  <c r="R107" i="15"/>
  <c r="R103" i="15"/>
  <c r="R99" i="15"/>
  <c r="R95" i="15"/>
  <c r="R91" i="15"/>
  <c r="R87" i="15"/>
  <c r="R83" i="15"/>
  <c r="R79" i="15"/>
  <c r="R75" i="15"/>
  <c r="R71" i="15"/>
  <c r="R67" i="15"/>
  <c r="R63" i="15"/>
  <c r="R59" i="15"/>
  <c r="R55" i="15"/>
  <c r="R51" i="15"/>
  <c r="R47" i="15"/>
  <c r="R43" i="15"/>
  <c r="R39" i="15"/>
  <c r="R35" i="15"/>
  <c r="R31" i="15"/>
  <c r="R27" i="15"/>
  <c r="R23" i="15"/>
  <c r="R19" i="15"/>
  <c r="R15" i="15"/>
  <c r="R11" i="15"/>
  <c r="R7" i="15"/>
  <c r="R3" i="15"/>
  <c r="R198" i="15"/>
  <c r="R193" i="15"/>
  <c r="R188" i="15"/>
  <c r="R182" i="15"/>
  <c r="R177" i="15"/>
  <c r="R172" i="15"/>
  <c r="R166" i="15"/>
  <c r="R161" i="15"/>
  <c r="R156" i="15"/>
  <c r="R150" i="15"/>
  <c r="R145" i="15"/>
  <c r="R140" i="15"/>
  <c r="R134" i="15"/>
  <c r="R129" i="15"/>
  <c r="R124" i="15"/>
  <c r="R118" i="15"/>
  <c r="R113" i="15"/>
  <c r="R108" i="15"/>
  <c r="R102" i="15"/>
  <c r="R97" i="15"/>
  <c r="R92" i="15"/>
  <c r="R86" i="15"/>
  <c r="R81" i="15"/>
  <c r="R76" i="15"/>
  <c r="R70" i="15"/>
  <c r="R65" i="15"/>
  <c r="R60" i="15"/>
  <c r="R54" i="15"/>
  <c r="R49" i="15"/>
  <c r="R44" i="15"/>
  <c r="R38" i="15"/>
  <c r="R33" i="15"/>
  <c r="R28" i="15"/>
  <c r="R22" i="15"/>
  <c r="R17" i="15"/>
  <c r="R12" i="15"/>
  <c r="R6" i="15"/>
  <c r="R201" i="15"/>
  <c r="R196" i="15"/>
  <c r="R190" i="15"/>
  <c r="R185" i="15"/>
  <c r="R180" i="15"/>
  <c r="R174" i="15"/>
  <c r="R169" i="15"/>
  <c r="R164" i="15"/>
  <c r="R158" i="15"/>
  <c r="R153" i="15"/>
  <c r="R148" i="15"/>
  <c r="R142" i="15"/>
  <c r="R137" i="15"/>
  <c r="R132" i="15"/>
  <c r="R126" i="15"/>
  <c r="R121" i="15"/>
  <c r="R116" i="15"/>
  <c r="R110" i="15"/>
  <c r="R105" i="15"/>
  <c r="R100" i="15"/>
  <c r="R94" i="15"/>
  <c r="R200" i="15"/>
  <c r="R194" i="15"/>
  <c r="R189" i="15"/>
  <c r="R184" i="15"/>
  <c r="R178" i="15"/>
  <c r="R173" i="15"/>
  <c r="R168" i="15"/>
  <c r="R162" i="15"/>
  <c r="R157" i="15"/>
  <c r="R152" i="15"/>
  <c r="R146" i="15"/>
  <c r="R141" i="15"/>
  <c r="R136" i="15"/>
  <c r="R130" i="15"/>
  <c r="R125" i="15"/>
  <c r="R120" i="15"/>
  <c r="R114" i="15"/>
  <c r="R109" i="15"/>
  <c r="R104" i="15"/>
  <c r="R98" i="15"/>
  <c r="R93" i="15"/>
  <c r="R88" i="15"/>
  <c r="R82" i="15"/>
  <c r="R77" i="15"/>
  <c r="R72" i="15"/>
  <c r="R66" i="15"/>
  <c r="R61" i="15"/>
  <c r="R56" i="15"/>
  <c r="R50" i="15"/>
  <c r="R45" i="15"/>
  <c r="R40" i="15"/>
  <c r="R34" i="15"/>
  <c r="R29" i="15"/>
  <c r="R24" i="15"/>
  <c r="R18" i="15"/>
  <c r="R13" i="15"/>
  <c r="R8" i="15"/>
  <c r="R2" i="15"/>
  <c r="R197" i="15"/>
  <c r="R176" i="15"/>
  <c r="R154" i="15"/>
  <c r="R133" i="15"/>
  <c r="R112" i="15"/>
  <c r="R90" i="15"/>
  <c r="R80" i="15"/>
  <c r="R69" i="15"/>
  <c r="R58" i="15"/>
  <c r="R48" i="15"/>
  <c r="R37" i="15"/>
  <c r="R26" i="15"/>
  <c r="R16" i="15"/>
  <c r="R5" i="15"/>
  <c r="R192" i="15"/>
  <c r="R170" i="15"/>
  <c r="R149" i="15"/>
  <c r="R128" i="15"/>
  <c r="R106" i="15"/>
  <c r="R89" i="15"/>
  <c r="R78" i="15"/>
  <c r="R68" i="15"/>
  <c r="R57" i="15"/>
  <c r="R46" i="15"/>
  <c r="R36" i="15"/>
  <c r="R25" i="15"/>
  <c r="R14" i="15"/>
  <c r="R4" i="15"/>
  <c r="R186" i="15"/>
  <c r="R165" i="15"/>
  <c r="R144" i="15"/>
  <c r="R122" i="15"/>
  <c r="R101" i="15"/>
  <c r="R85" i="15"/>
  <c r="R74" i="15"/>
  <c r="R64" i="15"/>
  <c r="R53" i="15"/>
  <c r="R42" i="15"/>
  <c r="R32" i="15"/>
  <c r="R21" i="15"/>
  <c r="R10" i="15"/>
  <c r="R181" i="15"/>
  <c r="R160" i="15"/>
  <c r="R138" i="15"/>
  <c r="R117" i="15"/>
  <c r="R96" i="15"/>
  <c r="R84" i="15"/>
  <c r="R73" i="15"/>
  <c r="R62" i="15"/>
  <c r="R52" i="15"/>
  <c r="R41" i="15"/>
  <c r="R30" i="15"/>
  <c r="R20" i="15"/>
  <c r="R9" i="15"/>
  <c r="X1" i="15"/>
  <c r="BK26" i="14"/>
  <c r="BJ24" i="14"/>
  <c r="BK16" i="14"/>
  <c r="BK25" i="14"/>
  <c r="BK9" i="14"/>
  <c r="BJ32" i="14"/>
  <c r="BK10" i="14"/>
  <c r="BK31" i="14"/>
  <c r="BJ27" i="14"/>
  <c r="BK19" i="14"/>
  <c r="BK32" i="14"/>
  <c r="BK34" i="14"/>
  <c r="BK17" i="14"/>
  <c r="BK18" i="14"/>
  <c r="BK27" i="14"/>
  <c r="BJ18" i="14"/>
  <c r="BK11" i="14"/>
  <c r="BJ29" i="14"/>
  <c r="BK20" i="14"/>
  <c r="BK28" i="14"/>
  <c r="BJ20" i="14"/>
  <c r="BJ26" i="14"/>
  <c r="BJ19" i="14"/>
  <c r="BJ31" i="14"/>
  <c r="BJ35" i="14"/>
  <c r="BK4" i="14"/>
  <c r="BK35" i="14"/>
  <c r="BK30" i="14"/>
  <c r="BJ22" i="14"/>
  <c r="BJ14" i="14"/>
  <c r="BK7" i="14"/>
  <c r="BJ25" i="14"/>
  <c r="BK12" i="14"/>
  <c r="BK24" i="14"/>
  <c r="BK15" i="14"/>
  <c r="BJ23" i="14"/>
  <c r="BJ15" i="14"/>
  <c r="BJ33" i="14"/>
  <c r="BK8" i="14"/>
  <c r="BK33" i="14"/>
  <c r="BK29" i="14"/>
  <c r="BK21" i="14"/>
  <c r="BK13" i="14"/>
  <c r="BK5" i="14"/>
  <c r="BJ21" i="14"/>
  <c r="BL35" i="14"/>
  <c r="BL34" i="14"/>
  <c r="BL33" i="14"/>
  <c r="BL32" i="14"/>
  <c r="BL31" i="14"/>
  <c r="BL30" i="14"/>
  <c r="BL29" i="14"/>
  <c r="BL28" i="14"/>
  <c r="BL27" i="14"/>
  <c r="BL26" i="14"/>
  <c r="BL25" i="14"/>
  <c r="BL24" i="14"/>
  <c r="BL20" i="14"/>
  <c r="BL16" i="14"/>
  <c r="BL12" i="14"/>
  <c r="BL23" i="14"/>
  <c r="BL19" i="14"/>
  <c r="BL15" i="14"/>
  <c r="BL22" i="14"/>
  <c r="BL18" i="14"/>
  <c r="BL14" i="14"/>
  <c r="BL21" i="14"/>
  <c r="BL17" i="14"/>
  <c r="BL13" i="14"/>
  <c r="BL11" i="14"/>
  <c r="BL10" i="14"/>
  <c r="BL9" i="14"/>
  <c r="BL8" i="14"/>
  <c r="BL7" i="14"/>
  <c r="BL6" i="14"/>
  <c r="BL5" i="14"/>
  <c r="BL4" i="14"/>
  <c r="BK23" i="14"/>
  <c r="BJ28" i="14"/>
  <c r="BK22" i="14"/>
  <c r="BK14" i="14"/>
  <c r="BJ30" i="14"/>
  <c r="BJ34" i="14"/>
  <c r="BK6" i="14"/>
  <c r="BI35" i="14"/>
  <c r="BI34" i="14"/>
  <c r="BI33" i="14"/>
  <c r="BI32" i="14"/>
  <c r="BI31" i="14"/>
  <c r="BI30" i="14"/>
  <c r="BI29" i="14"/>
  <c r="BI28" i="14"/>
  <c r="BI27" i="14"/>
  <c r="BI26" i="14"/>
  <c r="BI25" i="14"/>
  <c r="BI24" i="14"/>
  <c r="BI23" i="14"/>
  <c r="BI22" i="14"/>
  <c r="BI21" i="14"/>
  <c r="BI20" i="14"/>
  <c r="BI19" i="14"/>
  <c r="BI18" i="14"/>
  <c r="BI17" i="14"/>
  <c r="BI16" i="14"/>
  <c r="BI15" i="14"/>
  <c r="BI14" i="14"/>
  <c r="BI13" i="14"/>
  <c r="BI12" i="14"/>
  <c r="BJ9" i="14"/>
  <c r="BJ17" i="14"/>
  <c r="BJ13" i="14"/>
  <c r="BJ11" i="14"/>
  <c r="BJ10" i="14"/>
  <c r="BJ16" i="14"/>
  <c r="BJ12" i="14"/>
  <c r="BI11" i="14"/>
  <c r="BI10" i="14"/>
  <c r="BI9" i="14"/>
  <c r="BI8" i="14"/>
  <c r="BI7" i="14"/>
  <c r="BI6" i="14"/>
  <c r="BI5" i="14"/>
  <c r="BI4" i="14"/>
  <c r="BJ8" i="14"/>
  <c r="BJ7" i="14"/>
  <c r="BJ6" i="14"/>
  <c r="BJ5" i="14"/>
  <c r="BJ4" i="14"/>
  <c r="O2" i="13"/>
  <c r="O4" i="13"/>
  <c r="P31" i="12"/>
  <c r="P3" i="13"/>
  <c r="P5" i="13"/>
  <c r="P4" i="13"/>
  <c r="Q1" i="13"/>
  <c r="P6" i="13"/>
  <c r="P2" i="13"/>
  <c r="N5" i="13"/>
  <c r="N3" i="13"/>
  <c r="N4" i="13"/>
  <c r="N2" i="13"/>
  <c r="N6" i="13"/>
  <c r="O5" i="13"/>
  <c r="O3" i="13"/>
  <c r="O6" i="13"/>
  <c r="Q28" i="12"/>
  <c r="Q29" i="12"/>
  <c r="O29" i="12"/>
  <c r="O31" i="12"/>
  <c r="O27" i="12"/>
  <c r="P27" i="12"/>
  <c r="O30" i="12"/>
  <c r="P29" i="12"/>
  <c r="Q31" i="12"/>
  <c r="O28" i="12"/>
  <c r="P28" i="12"/>
  <c r="R31" i="12"/>
  <c r="R29" i="12"/>
  <c r="R27" i="12"/>
  <c r="S26" i="12"/>
  <c r="R30" i="12"/>
  <c r="R28" i="12"/>
  <c r="P30" i="12"/>
  <c r="Q27" i="12"/>
  <c r="Q30" i="12"/>
  <c r="S15" i="11"/>
  <c r="R16" i="11"/>
  <c r="R18" i="11"/>
  <c r="R19" i="11"/>
  <c r="R21" i="11"/>
  <c r="S19" i="11"/>
  <c r="S20" i="11"/>
  <c r="R20" i="11"/>
  <c r="R14" i="11"/>
  <c r="R15" i="11"/>
  <c r="R17" i="11"/>
  <c r="S17" i="11"/>
  <c r="T20" i="11"/>
  <c r="T16" i="11"/>
  <c r="T19" i="11"/>
  <c r="U13" i="11"/>
  <c r="T15" i="11"/>
  <c r="T21" i="11"/>
  <c r="T18" i="11"/>
  <c r="T14" i="11"/>
  <c r="T17" i="11"/>
  <c r="S18" i="11"/>
  <c r="S21" i="11"/>
  <c r="S14" i="11"/>
  <c r="S16" i="11"/>
  <c r="S7" i="10"/>
  <c r="T9" i="10"/>
  <c r="T7" i="10"/>
  <c r="T8" i="10"/>
  <c r="T10" i="10"/>
  <c r="T6" i="10"/>
  <c r="T5" i="10"/>
  <c r="T4" i="10"/>
  <c r="U3" i="10"/>
  <c r="R10" i="10"/>
  <c r="S5" i="10"/>
  <c r="R5" i="10"/>
  <c r="R9" i="10"/>
  <c r="S4" i="10"/>
  <c r="R8" i="10"/>
  <c r="R4" i="10"/>
  <c r="R7" i="10"/>
  <c r="S9" i="10"/>
  <c r="R6" i="10"/>
  <c r="J4" i="10"/>
  <c r="S8" i="10"/>
  <c r="S6" i="10"/>
  <c r="S10" i="10"/>
  <c r="H19" i="9"/>
  <c r="I19" i="9"/>
  <c r="G19" i="9"/>
  <c r="F19" i="9"/>
  <c r="H6" i="9"/>
  <c r="I6" i="9"/>
  <c r="F6" i="9"/>
  <c r="G6" i="9"/>
  <c r="F38" i="9"/>
  <c r="I38" i="9"/>
  <c r="H38" i="9"/>
  <c r="G38" i="9"/>
  <c r="H31" i="9"/>
  <c r="G31" i="9"/>
  <c r="F31" i="9"/>
  <c r="I31" i="9"/>
  <c r="F26" i="9"/>
  <c r="H26" i="9"/>
  <c r="I26" i="9"/>
  <c r="G26" i="9"/>
  <c r="I8" i="9"/>
  <c r="H8" i="9"/>
  <c r="G8" i="9"/>
  <c r="F8" i="9"/>
  <c r="F24" i="9"/>
  <c r="H24" i="9"/>
  <c r="G24" i="9"/>
  <c r="I24" i="9"/>
  <c r="F40" i="9"/>
  <c r="I40" i="9"/>
  <c r="H40" i="9"/>
  <c r="G40" i="9"/>
  <c r="H17" i="9"/>
  <c r="G17" i="9"/>
  <c r="I17" i="9"/>
  <c r="F17" i="9"/>
  <c r="H33" i="9"/>
  <c r="F33" i="9"/>
  <c r="I33" i="9"/>
  <c r="G33" i="9"/>
  <c r="S5" i="9"/>
  <c r="S4" i="9"/>
  <c r="H27" i="9"/>
  <c r="I27" i="9"/>
  <c r="F27" i="9"/>
  <c r="G27" i="9"/>
  <c r="F14" i="9"/>
  <c r="G14" i="9"/>
  <c r="H14" i="9"/>
  <c r="I14" i="9"/>
  <c r="G7" i="9"/>
  <c r="F7" i="9"/>
  <c r="I7" i="9"/>
  <c r="H7" i="9"/>
  <c r="H39" i="9"/>
  <c r="I39" i="9"/>
  <c r="G39" i="9"/>
  <c r="F39" i="9"/>
  <c r="F34" i="9"/>
  <c r="I34" i="9"/>
  <c r="H34" i="9"/>
  <c r="G34" i="9"/>
  <c r="F12" i="9"/>
  <c r="I12" i="9"/>
  <c r="G12" i="9"/>
  <c r="H12" i="9"/>
  <c r="F28" i="9"/>
  <c r="I28" i="9"/>
  <c r="H28" i="9"/>
  <c r="G28" i="9"/>
  <c r="G5" i="9"/>
  <c r="F5" i="9"/>
  <c r="I5" i="9"/>
  <c r="H5" i="9"/>
  <c r="H21" i="9"/>
  <c r="F21" i="9"/>
  <c r="I21" i="9"/>
  <c r="G21" i="9"/>
  <c r="H37" i="9"/>
  <c r="I37" i="9"/>
  <c r="F37" i="9"/>
  <c r="G37" i="9"/>
  <c r="R4" i="9"/>
  <c r="H35" i="9"/>
  <c r="G35" i="9"/>
  <c r="I35" i="9"/>
  <c r="F35" i="9"/>
  <c r="F22" i="9"/>
  <c r="G22" i="9"/>
  <c r="I22" i="9"/>
  <c r="H22" i="9"/>
  <c r="H15" i="9"/>
  <c r="G15" i="9"/>
  <c r="F15" i="9"/>
  <c r="I15" i="9"/>
  <c r="G10" i="9"/>
  <c r="I10" i="9"/>
  <c r="F10" i="9"/>
  <c r="H10" i="9"/>
  <c r="F42" i="9"/>
  <c r="I42" i="9"/>
  <c r="H42" i="9"/>
  <c r="G42" i="9"/>
  <c r="F16" i="9"/>
  <c r="G16" i="9"/>
  <c r="H16" i="9"/>
  <c r="I16" i="9"/>
  <c r="F32" i="9"/>
  <c r="G32" i="9"/>
  <c r="H32" i="9"/>
  <c r="I32" i="9"/>
  <c r="F9" i="9"/>
  <c r="G9" i="9"/>
  <c r="H9" i="9"/>
  <c r="I9" i="9"/>
  <c r="H25" i="9"/>
  <c r="G25" i="9"/>
  <c r="I25" i="9"/>
  <c r="F25" i="9"/>
  <c r="H41" i="9"/>
  <c r="F41" i="9"/>
  <c r="I41" i="9"/>
  <c r="G41" i="9"/>
  <c r="I11" i="9"/>
  <c r="F11" i="9"/>
  <c r="G11" i="9"/>
  <c r="H11" i="9"/>
  <c r="H43" i="9"/>
  <c r="F43" i="9"/>
  <c r="I43" i="9"/>
  <c r="G43" i="9"/>
  <c r="F30" i="9"/>
  <c r="G30" i="9"/>
  <c r="I30" i="9"/>
  <c r="H30" i="9"/>
  <c r="H23" i="9"/>
  <c r="F23" i="9"/>
  <c r="G23" i="9"/>
  <c r="I23" i="9"/>
  <c r="F18" i="9"/>
  <c r="I18" i="9"/>
  <c r="H18" i="9"/>
  <c r="G18" i="9"/>
  <c r="P5" i="9"/>
  <c r="H4" i="9"/>
  <c r="Q4" i="9"/>
  <c r="G4" i="9"/>
  <c r="Q5" i="9"/>
  <c r="P4" i="9"/>
  <c r="I4" i="9"/>
  <c r="F4" i="9"/>
  <c r="R5" i="9"/>
  <c r="F20" i="9"/>
  <c r="I20" i="9"/>
  <c r="H20" i="9"/>
  <c r="G20" i="9"/>
  <c r="F36" i="9"/>
  <c r="H36" i="9"/>
  <c r="I36" i="9"/>
  <c r="G36" i="9"/>
  <c r="H13" i="9"/>
  <c r="F13" i="9"/>
  <c r="G13" i="9"/>
  <c r="I13" i="9"/>
  <c r="H29" i="9"/>
  <c r="F29" i="9"/>
  <c r="I29" i="9"/>
  <c r="G29" i="9"/>
  <c r="Y50" i="8" l="1"/>
  <c r="Y46" i="8"/>
  <c r="Y42" i="8"/>
  <c r="Y38" i="8"/>
  <c r="Y34" i="8"/>
  <c r="Y30" i="8"/>
  <c r="Y26" i="8"/>
  <c r="Y22" i="8"/>
  <c r="Y18" i="8"/>
  <c r="Y14" i="8"/>
  <c r="Y10" i="8"/>
  <c r="Y6" i="8"/>
  <c r="Y48" i="8"/>
  <c r="Y49" i="8"/>
  <c r="Y45" i="8"/>
  <c r="Y41" i="8"/>
  <c r="Y37" i="8"/>
  <c r="Y33" i="8"/>
  <c r="Y29" i="8"/>
  <c r="Y25" i="8"/>
  <c r="Y21" i="8"/>
  <c r="Y17" i="8"/>
  <c r="Y13" i="8"/>
  <c r="Y9" i="8"/>
  <c r="Y5" i="8"/>
  <c r="Y52" i="8"/>
  <c r="Y44" i="8"/>
  <c r="Y40" i="8"/>
  <c r="Y36" i="8"/>
  <c r="Y32" i="8"/>
  <c r="Y28" i="8"/>
  <c r="Y24" i="8"/>
  <c r="Y20" i="8"/>
  <c r="Y16" i="8"/>
  <c r="Y12" i="8"/>
  <c r="Y8" i="8"/>
  <c r="Y4" i="8"/>
  <c r="Y51" i="8"/>
  <c r="Y47" i="8"/>
  <c r="Y43" i="8"/>
  <c r="Y39" i="8"/>
  <c r="Y35" i="8"/>
  <c r="Y31" i="8"/>
  <c r="Y27" i="8"/>
  <c r="Y23" i="8"/>
  <c r="Y19" i="8"/>
  <c r="Y15" i="8"/>
  <c r="Y11" i="8"/>
  <c r="Y7" i="8"/>
  <c r="Y5" i="3"/>
  <c r="Y41" i="3"/>
  <c r="Y37" i="3"/>
  <c r="Y33" i="3"/>
  <c r="Y29" i="3"/>
  <c r="Y25" i="3"/>
  <c r="Y21" i="3"/>
  <c r="Y17" i="3"/>
  <c r="Y13" i="3"/>
  <c r="Y9" i="3"/>
  <c r="Y42" i="3"/>
  <c r="Y40" i="3"/>
  <c r="Y36" i="3"/>
  <c r="Y32" i="3"/>
  <c r="Y28" i="3"/>
  <c r="Y24" i="3"/>
  <c r="Y20" i="3"/>
  <c r="Y16" i="3"/>
  <c r="Y12" i="3"/>
  <c r="Y8" i="3"/>
  <c r="Y43" i="3"/>
  <c r="Y39" i="3"/>
  <c r="Y35" i="3"/>
  <c r="Y31" i="3"/>
  <c r="Y27" i="3"/>
  <c r="Y23" i="3"/>
  <c r="Y19" i="3"/>
  <c r="Y15" i="3"/>
  <c r="Y11" i="3"/>
  <c r="Y7" i="3"/>
  <c r="Y44" i="3"/>
  <c r="Y38" i="3"/>
  <c r="Y34" i="3"/>
  <c r="Y30" i="3"/>
  <c r="Y26" i="3"/>
  <c r="Y22" i="3"/>
  <c r="Y18" i="3"/>
  <c r="Y14" i="3"/>
  <c r="Y10" i="3"/>
  <c r="Y6" i="3"/>
  <c r="W3" i="15"/>
  <c r="W4" i="15"/>
  <c r="W5" i="15"/>
  <c r="W2" i="15"/>
  <c r="Y1" i="15"/>
  <c r="X5" i="15"/>
  <c r="X4" i="15"/>
  <c r="X3" i="15"/>
  <c r="X2" i="15"/>
  <c r="U5" i="15"/>
  <c r="U4" i="15"/>
  <c r="U3" i="15"/>
  <c r="U2" i="15"/>
  <c r="V4" i="15"/>
  <c r="V2" i="15"/>
  <c r="V5" i="15"/>
  <c r="V3" i="15"/>
  <c r="U2" i="13"/>
  <c r="BP102" i="14"/>
  <c r="BP101" i="14"/>
  <c r="BP100" i="14"/>
  <c r="BP99" i="14"/>
  <c r="BP98" i="14"/>
  <c r="BP97" i="14"/>
  <c r="BP96" i="14"/>
  <c r="BP95" i="14"/>
  <c r="BP94" i="14"/>
  <c r="BP93" i="14"/>
  <c r="BP92" i="14"/>
  <c r="BP91" i="14"/>
  <c r="BP90" i="14"/>
  <c r="BP89" i="14"/>
  <c r="BP88" i="14"/>
  <c r="BP87" i="14"/>
  <c r="BP86" i="14"/>
  <c r="BP85" i="14"/>
  <c r="BP84" i="14"/>
  <c r="BP83" i="14"/>
  <c r="BP82" i="14"/>
  <c r="BP81" i="14"/>
  <c r="BP80" i="14"/>
  <c r="BP79" i="14"/>
  <c r="BP78" i="14"/>
  <c r="BP70" i="14"/>
  <c r="BP68" i="14"/>
  <c r="BP66" i="14"/>
  <c r="BP64" i="14"/>
  <c r="BP62" i="14"/>
  <c r="BP60" i="14"/>
  <c r="BP59" i="14"/>
  <c r="BP58" i="14"/>
  <c r="BP57" i="14"/>
  <c r="BP56" i="14"/>
  <c r="BP55" i="14"/>
  <c r="BP54" i="14"/>
  <c r="BP53" i="14"/>
  <c r="BP52" i="14"/>
  <c r="BP51" i="14"/>
  <c r="BP50" i="14"/>
  <c r="BP49" i="14"/>
  <c r="BP48" i="14"/>
  <c r="BP47" i="14"/>
  <c r="BP46" i="14"/>
  <c r="BP45" i="14"/>
  <c r="BP44" i="14"/>
  <c r="BP43" i="14"/>
  <c r="BP42" i="14"/>
  <c r="BP41" i="14"/>
  <c r="BP40" i="14"/>
  <c r="BP39" i="14"/>
  <c r="BP38" i="14"/>
  <c r="BP37" i="14"/>
  <c r="BP36" i="14"/>
  <c r="BP35" i="14"/>
  <c r="BP34" i="14"/>
  <c r="BP33" i="14"/>
  <c r="BP32" i="14"/>
  <c r="BP31" i="14"/>
  <c r="BP69" i="14"/>
  <c r="BP67" i="14"/>
  <c r="BP65" i="14"/>
  <c r="BP63" i="14"/>
  <c r="BP61" i="14"/>
  <c r="BP77" i="14"/>
  <c r="BP76" i="14"/>
  <c r="BP75" i="14"/>
  <c r="BP74" i="14"/>
  <c r="BP73" i="14"/>
  <c r="BP72" i="14"/>
  <c r="BP71" i="14"/>
  <c r="BP28" i="14"/>
  <c r="BP26" i="14"/>
  <c r="BP24" i="14"/>
  <c r="BP22" i="14"/>
  <c r="BP18" i="14"/>
  <c r="BP14" i="14"/>
  <c r="BP11" i="14"/>
  <c r="BP10" i="14"/>
  <c r="BP9" i="14"/>
  <c r="BP8" i="14"/>
  <c r="BP6" i="14"/>
  <c r="BP4" i="14"/>
  <c r="BP21" i="14"/>
  <c r="BP17" i="14"/>
  <c r="BP13" i="14"/>
  <c r="BP27" i="14"/>
  <c r="BP25" i="14"/>
  <c r="BP20" i="14"/>
  <c r="BP16" i="14"/>
  <c r="BP12" i="14"/>
  <c r="BP30" i="14"/>
  <c r="BP29" i="14"/>
  <c r="BP23" i="14"/>
  <c r="BP19" i="14"/>
  <c r="BP15" i="14"/>
  <c r="BP7" i="14"/>
  <c r="BP5" i="14"/>
  <c r="BQ102" i="14"/>
  <c r="BQ101" i="14"/>
  <c r="BQ100" i="14"/>
  <c r="BQ99" i="14"/>
  <c r="BQ98" i="14"/>
  <c r="BQ97" i="14"/>
  <c r="BQ96" i="14"/>
  <c r="BQ95" i="14"/>
  <c r="BQ94" i="14"/>
  <c r="BQ93" i="14"/>
  <c r="BQ92" i="14"/>
  <c r="BQ91" i="14"/>
  <c r="BQ90" i="14"/>
  <c r="BQ89" i="14"/>
  <c r="BQ88" i="14"/>
  <c r="BQ87" i="14"/>
  <c r="BQ86" i="14"/>
  <c r="BQ85" i="14"/>
  <c r="BQ84" i="14"/>
  <c r="BQ83" i="14"/>
  <c r="BQ82" i="14"/>
  <c r="BQ81" i="14"/>
  <c r="BQ80" i="14"/>
  <c r="BQ79" i="14"/>
  <c r="BQ78" i="14"/>
  <c r="BQ77" i="14"/>
  <c r="BQ76" i="14"/>
  <c r="BQ75" i="14"/>
  <c r="BQ74" i="14"/>
  <c r="BQ73" i="14"/>
  <c r="BQ72" i="14"/>
  <c r="BQ71" i="14"/>
  <c r="BQ70" i="14"/>
  <c r="BQ69" i="14"/>
  <c r="BQ68" i="14"/>
  <c r="BQ67" i="14"/>
  <c r="BQ66" i="14"/>
  <c r="BQ65" i="14"/>
  <c r="BQ64" i="14"/>
  <c r="BQ63" i="14"/>
  <c r="BQ62" i="14"/>
  <c r="BQ61" i="14"/>
  <c r="BQ60" i="14"/>
  <c r="BQ40" i="14"/>
  <c r="BQ39" i="14"/>
  <c r="BQ38" i="14"/>
  <c r="BQ37" i="14"/>
  <c r="BQ36" i="14"/>
  <c r="BQ35" i="14"/>
  <c r="BQ34" i="14"/>
  <c r="BQ33" i="14"/>
  <c r="BQ32" i="14"/>
  <c r="BQ31" i="14"/>
  <c r="BQ30" i="14"/>
  <c r="BQ29" i="14"/>
  <c r="BQ28" i="14"/>
  <c r="BQ27" i="14"/>
  <c r="BQ26" i="14"/>
  <c r="BQ25" i="14"/>
  <c r="BQ24" i="14"/>
  <c r="BQ59" i="14"/>
  <c r="BQ58" i="14"/>
  <c r="BQ57" i="14"/>
  <c r="BQ56" i="14"/>
  <c r="BQ55" i="14"/>
  <c r="BQ54" i="14"/>
  <c r="BQ53" i="14"/>
  <c r="BQ52" i="14"/>
  <c r="BQ51" i="14"/>
  <c r="BQ50" i="14"/>
  <c r="BQ49" i="14"/>
  <c r="BQ48" i="14"/>
  <c r="BQ47" i="14"/>
  <c r="BQ46" i="14"/>
  <c r="BQ45" i="14"/>
  <c r="BQ44" i="14"/>
  <c r="BQ43" i="14"/>
  <c r="BQ42" i="14"/>
  <c r="BQ41" i="14"/>
  <c r="BQ21" i="14"/>
  <c r="BQ17" i="14"/>
  <c r="BQ13" i="14"/>
  <c r="BQ20" i="14"/>
  <c r="BQ16" i="14"/>
  <c r="BQ12" i="14"/>
  <c r="BQ23" i="14"/>
  <c r="BQ19" i="14"/>
  <c r="BQ15" i="14"/>
  <c r="BQ22" i="14"/>
  <c r="BQ18" i="14"/>
  <c r="BQ14" i="14"/>
  <c r="BQ11" i="14"/>
  <c r="BQ10" i="14"/>
  <c r="BQ9" i="14"/>
  <c r="BQ8" i="14"/>
  <c r="BQ7" i="14"/>
  <c r="BQ6" i="14"/>
  <c r="BQ5" i="14"/>
  <c r="BQ4" i="14"/>
  <c r="BO102" i="14"/>
  <c r="BO101" i="14"/>
  <c r="BO100" i="14"/>
  <c r="BO99" i="14"/>
  <c r="BO98" i="14"/>
  <c r="BO97" i="14"/>
  <c r="BO96" i="14"/>
  <c r="BO95" i="14"/>
  <c r="BO94" i="14"/>
  <c r="BO93" i="14"/>
  <c r="BO92" i="14"/>
  <c r="BO91" i="14"/>
  <c r="BO90" i="14"/>
  <c r="BO89" i="14"/>
  <c r="BO88" i="14"/>
  <c r="BO87" i="14"/>
  <c r="BO86" i="14"/>
  <c r="BO85" i="14"/>
  <c r="BO84" i="14"/>
  <c r="BO83" i="14"/>
  <c r="BO82" i="14"/>
  <c r="BO81" i="14"/>
  <c r="BO78" i="14"/>
  <c r="BO77" i="14"/>
  <c r="BO76" i="14"/>
  <c r="BO75" i="14"/>
  <c r="BO74" i="14"/>
  <c r="BO73" i="14"/>
  <c r="BO72" i="14"/>
  <c r="BO71" i="14"/>
  <c r="BO79" i="14"/>
  <c r="BO70" i="14"/>
  <c r="BO68" i="14"/>
  <c r="BO66" i="14"/>
  <c r="BO64" i="14"/>
  <c r="BO62" i="14"/>
  <c r="BO60" i="14"/>
  <c r="BO59" i="14"/>
  <c r="BO58" i="14"/>
  <c r="BO57" i="14"/>
  <c r="BO56" i="14"/>
  <c r="BO55" i="14"/>
  <c r="BO54" i="14"/>
  <c r="BO53" i="14"/>
  <c r="BO52" i="14"/>
  <c r="BO51" i="14"/>
  <c r="BO50" i="14"/>
  <c r="BO49" i="14"/>
  <c r="BO48" i="14"/>
  <c r="BO47" i="14"/>
  <c r="BO46" i="14"/>
  <c r="BO45" i="14"/>
  <c r="BO44" i="14"/>
  <c r="BO43" i="14"/>
  <c r="BO42" i="14"/>
  <c r="BO41" i="14"/>
  <c r="BO80" i="14"/>
  <c r="BO40" i="14"/>
  <c r="BO39" i="14"/>
  <c r="BO38" i="14"/>
  <c r="BO37" i="14"/>
  <c r="BO36" i="14"/>
  <c r="BO35" i="14"/>
  <c r="BO34" i="14"/>
  <c r="BO33" i="14"/>
  <c r="BO32" i="14"/>
  <c r="BO31" i="14"/>
  <c r="BO30" i="14"/>
  <c r="BO29" i="14"/>
  <c r="BO69" i="14"/>
  <c r="BO67" i="14"/>
  <c r="BO65" i="14"/>
  <c r="BO63" i="14"/>
  <c r="BO61" i="14"/>
  <c r="BO23" i="14"/>
  <c r="BO19" i="14"/>
  <c r="BO15" i="14"/>
  <c r="BO28" i="14"/>
  <c r="BO26" i="14"/>
  <c r="BO24" i="14"/>
  <c r="BO22" i="14"/>
  <c r="BO18" i="14"/>
  <c r="BO14" i="14"/>
  <c r="BO11" i="14"/>
  <c r="BO10" i="14"/>
  <c r="BO9" i="14"/>
  <c r="BO8" i="14"/>
  <c r="BO7" i="14"/>
  <c r="BO6" i="14"/>
  <c r="BO5" i="14"/>
  <c r="BO4" i="14"/>
  <c r="BO21" i="14"/>
  <c r="BO17" i="14"/>
  <c r="BO13" i="14"/>
  <c r="BO27" i="14"/>
  <c r="BO25" i="14"/>
  <c r="BO20" i="14"/>
  <c r="BO16" i="14"/>
  <c r="BO12" i="14"/>
  <c r="BN102" i="14"/>
  <c r="BN101" i="14"/>
  <c r="BN100" i="14"/>
  <c r="BN99" i="14"/>
  <c r="BN98" i="14"/>
  <c r="BN97" i="14"/>
  <c r="BN96" i="14"/>
  <c r="BN95" i="14"/>
  <c r="BN94" i="14"/>
  <c r="BN93" i="14"/>
  <c r="BN92" i="14"/>
  <c r="BN91" i="14"/>
  <c r="BN90" i="14"/>
  <c r="BN89" i="14"/>
  <c r="BN88" i="14"/>
  <c r="BN87" i="14"/>
  <c r="BN86" i="14"/>
  <c r="BN85" i="14"/>
  <c r="BN84" i="14"/>
  <c r="BN83" i="14"/>
  <c r="BN82" i="14"/>
  <c r="BN81" i="14"/>
  <c r="BN80" i="14"/>
  <c r="BN79" i="14"/>
  <c r="BN78" i="14"/>
  <c r="BN77" i="14"/>
  <c r="BN76" i="14"/>
  <c r="BN75" i="14"/>
  <c r="BN74" i="14"/>
  <c r="BN73" i="14"/>
  <c r="BN72" i="14"/>
  <c r="BN71" i="14"/>
  <c r="BN69" i="14"/>
  <c r="BN67" i="14"/>
  <c r="BN65" i="14"/>
  <c r="BN63" i="14"/>
  <c r="BN61" i="14"/>
  <c r="BN70" i="14"/>
  <c r="BN68" i="14"/>
  <c r="BN66" i="14"/>
  <c r="BN64" i="14"/>
  <c r="BN62" i="14"/>
  <c r="BN60" i="14"/>
  <c r="BN59" i="14"/>
  <c r="BN58" i="14"/>
  <c r="BN57" i="14"/>
  <c r="BN56" i="14"/>
  <c r="BN55" i="14"/>
  <c r="BN54" i="14"/>
  <c r="BN53" i="14"/>
  <c r="BN52" i="14"/>
  <c r="BN51" i="14"/>
  <c r="BN50" i="14"/>
  <c r="BN49" i="14"/>
  <c r="BN48" i="14"/>
  <c r="BN47" i="14"/>
  <c r="BN46" i="14"/>
  <c r="BN45" i="14"/>
  <c r="BN44" i="14"/>
  <c r="BN43" i="14"/>
  <c r="BN42" i="14"/>
  <c r="BN41" i="14"/>
  <c r="BN40" i="14"/>
  <c r="BN39" i="14"/>
  <c r="BN38" i="14"/>
  <c r="BN37" i="14"/>
  <c r="BN36" i="14"/>
  <c r="BN35" i="14"/>
  <c r="BN34" i="14"/>
  <c r="BN33" i="14"/>
  <c r="BN32" i="14"/>
  <c r="BN31" i="14"/>
  <c r="BN30" i="14"/>
  <c r="BN29" i="14"/>
  <c r="BN28" i="14"/>
  <c r="BN27" i="14"/>
  <c r="BN26" i="14"/>
  <c r="BN25" i="14"/>
  <c r="BN24" i="14"/>
  <c r="BN23" i="14"/>
  <c r="BN22" i="14"/>
  <c r="BN21" i="14"/>
  <c r="BN20" i="14"/>
  <c r="BN19" i="14"/>
  <c r="BN18" i="14"/>
  <c r="BN17" i="14"/>
  <c r="BN16" i="14"/>
  <c r="BN15" i="14"/>
  <c r="BN14" i="14"/>
  <c r="BN13" i="14"/>
  <c r="BN12" i="14"/>
  <c r="BN11" i="14"/>
  <c r="BN10" i="14"/>
  <c r="BN9" i="14"/>
  <c r="BN8" i="14"/>
  <c r="BN7" i="14"/>
  <c r="BN6" i="14"/>
  <c r="BN5" i="14"/>
  <c r="BN4" i="14"/>
  <c r="U44" i="13"/>
  <c r="U22" i="13"/>
  <c r="U13" i="13"/>
  <c r="U43" i="13"/>
  <c r="U17" i="13"/>
  <c r="U4" i="13"/>
  <c r="U24" i="13"/>
  <c r="U46" i="13"/>
  <c r="U53" i="13"/>
  <c r="U12" i="13"/>
  <c r="U32" i="13"/>
  <c r="U54" i="13"/>
  <c r="U27" i="13"/>
  <c r="U14" i="13"/>
  <c r="U36" i="13"/>
  <c r="U7" i="13"/>
  <c r="U10" i="13"/>
  <c r="U20" i="13"/>
  <c r="U30" i="13"/>
  <c r="U40" i="13"/>
  <c r="U52" i="13"/>
  <c r="U3" i="13"/>
  <c r="U25" i="13"/>
  <c r="U41" i="13"/>
  <c r="U33" i="13"/>
  <c r="U49" i="13"/>
  <c r="U8" i="13"/>
  <c r="U16" i="13"/>
  <c r="U28" i="13"/>
  <c r="U38" i="13"/>
  <c r="U48" i="13"/>
  <c r="U11" i="13"/>
  <c r="U19" i="13"/>
  <c r="U35" i="13"/>
  <c r="U51" i="13"/>
  <c r="U6" i="13"/>
  <c r="U5" i="13"/>
  <c r="U18" i="13"/>
  <c r="U26" i="13"/>
  <c r="U34" i="13"/>
  <c r="U42" i="13"/>
  <c r="U50" i="13"/>
  <c r="U9" i="13"/>
  <c r="U15" i="13"/>
  <c r="U23" i="13"/>
  <c r="U31" i="13"/>
  <c r="U39" i="13"/>
  <c r="U47" i="13"/>
  <c r="U55" i="13"/>
  <c r="T10" i="13"/>
  <c r="T8" i="13"/>
  <c r="T6" i="13"/>
  <c r="T55" i="13"/>
  <c r="T53" i="13"/>
  <c r="T51" i="13"/>
  <c r="T49" i="13"/>
  <c r="T47" i="13"/>
  <c r="T45" i="13"/>
  <c r="T43" i="13"/>
  <c r="T41" i="13"/>
  <c r="T39" i="13"/>
  <c r="T37" i="13"/>
  <c r="T35" i="13"/>
  <c r="T33" i="13"/>
  <c r="T31" i="13"/>
  <c r="T29" i="13"/>
  <c r="T27" i="13"/>
  <c r="T25" i="13"/>
  <c r="T23" i="13"/>
  <c r="T21" i="13"/>
  <c r="T19" i="13"/>
  <c r="T17" i="13"/>
  <c r="T15" i="13"/>
  <c r="T13" i="13"/>
  <c r="T11" i="13"/>
  <c r="T9" i="13"/>
  <c r="T7" i="13"/>
  <c r="T4" i="13"/>
  <c r="T54" i="13"/>
  <c r="T52" i="13"/>
  <c r="T50" i="13"/>
  <c r="T48" i="13"/>
  <c r="T46" i="13"/>
  <c r="T44" i="13"/>
  <c r="T42" i="13"/>
  <c r="T40" i="13"/>
  <c r="T38" i="13"/>
  <c r="T36" i="13"/>
  <c r="T34" i="13"/>
  <c r="T32" i="13"/>
  <c r="T30" i="13"/>
  <c r="T28" i="13"/>
  <c r="T26" i="13"/>
  <c r="T24" i="13"/>
  <c r="T22" i="13"/>
  <c r="T20" i="13"/>
  <c r="T18" i="13"/>
  <c r="T16" i="13"/>
  <c r="T14" i="13"/>
  <c r="T12" i="13"/>
  <c r="T3" i="13"/>
  <c r="T2" i="13"/>
  <c r="T5" i="13"/>
  <c r="V11" i="13"/>
  <c r="V9" i="13"/>
  <c r="V7" i="13"/>
  <c r="V4" i="13"/>
  <c r="V54" i="13"/>
  <c r="V52" i="13"/>
  <c r="V50" i="13"/>
  <c r="V48" i="13"/>
  <c r="V46" i="13"/>
  <c r="V44" i="13"/>
  <c r="V42" i="13"/>
  <c r="V40" i="13"/>
  <c r="V38" i="13"/>
  <c r="V36" i="13"/>
  <c r="V34" i="13"/>
  <c r="V32" i="13"/>
  <c r="V30" i="13"/>
  <c r="V28" i="13"/>
  <c r="V26" i="13"/>
  <c r="V24" i="13"/>
  <c r="V22" i="13"/>
  <c r="V20" i="13"/>
  <c r="V18" i="13"/>
  <c r="V16" i="13"/>
  <c r="V14" i="13"/>
  <c r="V12" i="13"/>
  <c r="V10" i="13"/>
  <c r="V8" i="13"/>
  <c r="V6" i="13"/>
  <c r="V55" i="13"/>
  <c r="V53" i="13"/>
  <c r="V51" i="13"/>
  <c r="V49" i="13"/>
  <c r="V47" i="13"/>
  <c r="V45" i="13"/>
  <c r="V43" i="13"/>
  <c r="V41" i="13"/>
  <c r="V39" i="13"/>
  <c r="V37" i="13"/>
  <c r="V35" i="13"/>
  <c r="V33" i="13"/>
  <c r="V31" i="13"/>
  <c r="V29" i="13"/>
  <c r="V27" i="13"/>
  <c r="V25" i="13"/>
  <c r="V23" i="13"/>
  <c r="V21" i="13"/>
  <c r="V19" i="13"/>
  <c r="V17" i="13"/>
  <c r="V15" i="13"/>
  <c r="V13" i="13"/>
  <c r="V5" i="13"/>
  <c r="V2" i="13"/>
  <c r="V3" i="13"/>
  <c r="U21" i="13"/>
  <c r="U29" i="13"/>
  <c r="U37" i="13"/>
  <c r="U45" i="13"/>
  <c r="Q4" i="13"/>
  <c r="Q6" i="13"/>
  <c r="R1" i="13"/>
  <c r="Q3" i="13"/>
  <c r="Q5" i="13"/>
  <c r="Q2" i="13"/>
  <c r="Q172" i="12"/>
  <c r="Q171" i="12"/>
  <c r="Q170" i="12"/>
  <c r="Q169" i="12"/>
  <c r="Q168" i="12"/>
  <c r="Q167" i="12"/>
  <c r="Q166" i="12"/>
  <c r="Q165" i="12"/>
  <c r="Q164" i="12"/>
  <c r="Q163" i="12"/>
  <c r="Q162" i="12"/>
  <c r="Q161" i="12"/>
  <c r="Q160" i="12"/>
  <c r="Q159" i="12"/>
  <c r="Q158" i="12"/>
  <c r="Q157" i="12"/>
  <c r="Q156" i="12"/>
  <c r="Q155" i="12"/>
  <c r="Q154" i="12"/>
  <c r="Q153" i="12"/>
  <c r="Q152" i="12"/>
  <c r="Q151" i="12"/>
  <c r="Q150" i="12"/>
  <c r="Q149" i="12"/>
  <c r="Q148" i="12"/>
  <c r="Q147" i="12"/>
  <c r="Q146" i="12"/>
  <c r="Q145" i="12"/>
  <c r="Q144" i="12"/>
  <c r="Q143" i="12"/>
  <c r="Q142" i="12"/>
  <c r="Q141" i="12"/>
  <c r="Q140" i="12"/>
  <c r="Q139" i="12"/>
  <c r="Q135" i="12"/>
  <c r="Q131" i="12"/>
  <c r="Q127" i="12"/>
  <c r="Q123" i="12"/>
  <c r="Q119" i="12"/>
  <c r="Q115" i="12"/>
  <c r="Q138" i="12"/>
  <c r="Q134" i="12"/>
  <c r="Q130" i="12"/>
  <c r="Q126" i="12"/>
  <c r="Q122" i="12"/>
  <c r="Q137" i="12"/>
  <c r="Q133" i="12"/>
  <c r="Q129" i="12"/>
  <c r="Q125" i="12"/>
  <c r="Q121" i="12"/>
  <c r="Q117" i="12"/>
  <c r="Q113" i="12"/>
  <c r="Q136" i="12"/>
  <c r="Q132" i="12"/>
  <c r="Q128" i="12"/>
  <c r="Q124" i="12"/>
  <c r="Q120" i="12"/>
  <c r="Q116" i="12"/>
  <c r="Q112" i="12"/>
  <c r="Q109" i="12"/>
  <c r="Q108" i="12"/>
  <c r="Q104" i="12"/>
  <c r="Q100" i="12"/>
  <c r="Q96" i="12"/>
  <c r="Q92" i="12"/>
  <c r="Q88" i="12"/>
  <c r="Q84" i="12"/>
  <c r="Q80" i="12"/>
  <c r="Q118" i="12"/>
  <c r="Q110" i="12"/>
  <c r="Q107" i="12"/>
  <c r="Q103" i="12"/>
  <c r="Q99" i="12"/>
  <c r="Q95" i="12"/>
  <c r="Q91" i="12"/>
  <c r="Q87" i="12"/>
  <c r="Q83" i="12"/>
  <c r="Q79" i="12"/>
  <c r="Q114" i="12"/>
  <c r="Q111" i="12"/>
  <c r="Q106" i="12"/>
  <c r="Q102" i="12"/>
  <c r="Q98" i="12"/>
  <c r="Q94" i="12"/>
  <c r="Q90" i="12"/>
  <c r="Q105" i="12"/>
  <c r="Q101" i="12"/>
  <c r="Q97" i="12"/>
  <c r="Q93" i="12"/>
  <c r="Q89" i="12"/>
  <c r="Q85" i="12"/>
  <c r="Q81" i="12"/>
  <c r="Q78" i="12"/>
  <c r="Q60" i="12"/>
  <c r="Q56" i="12"/>
  <c r="Q74" i="12"/>
  <c r="Q72" i="12"/>
  <c r="Q70" i="12"/>
  <c r="Q68" i="12"/>
  <c r="Q66" i="12"/>
  <c r="Q64" i="12"/>
  <c r="Q62" i="12"/>
  <c r="Q58" i="12"/>
  <c r="Q54" i="12"/>
  <c r="Q86" i="12"/>
  <c r="Q76" i="12"/>
  <c r="Q82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50" i="12"/>
  <c r="Q49" i="12"/>
  <c r="Q48" i="12"/>
  <c r="Q47" i="12"/>
  <c r="Q46" i="12"/>
  <c r="Q45" i="12"/>
  <c r="Q44" i="12"/>
  <c r="Q43" i="12"/>
  <c r="Q42" i="12"/>
  <c r="Q41" i="12"/>
  <c r="Q52" i="12"/>
  <c r="S30" i="12"/>
  <c r="S28" i="12"/>
  <c r="S31" i="12"/>
  <c r="S29" i="12"/>
  <c r="S27" i="12"/>
  <c r="T26" i="12"/>
  <c r="R171" i="12"/>
  <c r="R167" i="12"/>
  <c r="R163" i="12"/>
  <c r="R159" i="12"/>
  <c r="R155" i="12"/>
  <c r="R151" i="12"/>
  <c r="R147" i="12"/>
  <c r="R170" i="12"/>
  <c r="R166" i="12"/>
  <c r="R162" i="12"/>
  <c r="R158" i="12"/>
  <c r="R169" i="12"/>
  <c r="R165" i="12"/>
  <c r="R161" i="12"/>
  <c r="R172" i="12"/>
  <c r="R168" i="12"/>
  <c r="R164" i="12"/>
  <c r="R160" i="12"/>
  <c r="R156" i="12"/>
  <c r="R152" i="12"/>
  <c r="R148" i="12"/>
  <c r="R144" i="12"/>
  <c r="R143" i="12"/>
  <c r="R142" i="12"/>
  <c r="R141" i="12"/>
  <c r="R140" i="12"/>
  <c r="R139" i="12"/>
  <c r="R138" i="12"/>
  <c r="R137" i="12"/>
  <c r="R136" i="12"/>
  <c r="R135" i="12"/>
  <c r="R134" i="12"/>
  <c r="R133" i="12"/>
  <c r="R132" i="12"/>
  <c r="R131" i="12"/>
  <c r="R130" i="12"/>
  <c r="R129" i="12"/>
  <c r="R128" i="12"/>
  <c r="R127" i="12"/>
  <c r="R126" i="12"/>
  <c r="R125" i="12"/>
  <c r="R124" i="12"/>
  <c r="R123" i="12"/>
  <c r="R122" i="12"/>
  <c r="R121" i="12"/>
  <c r="R120" i="12"/>
  <c r="R119" i="12"/>
  <c r="R118" i="12"/>
  <c r="R117" i="12"/>
  <c r="R116" i="12"/>
  <c r="R115" i="12"/>
  <c r="R114" i="12"/>
  <c r="R113" i="12"/>
  <c r="R112" i="12"/>
  <c r="R111" i="12"/>
  <c r="R110" i="12"/>
  <c r="R109" i="12"/>
  <c r="R153" i="12"/>
  <c r="R145" i="12"/>
  <c r="R150" i="12"/>
  <c r="R157" i="12"/>
  <c r="R149" i="12"/>
  <c r="R154" i="12"/>
  <c r="R146" i="12"/>
  <c r="R107" i="12"/>
  <c r="R103" i="12"/>
  <c r="R99" i="12"/>
  <c r="R95" i="12"/>
  <c r="R91" i="12"/>
  <c r="R87" i="12"/>
  <c r="R83" i="12"/>
  <c r="R79" i="12"/>
  <c r="R106" i="12"/>
  <c r="R102" i="12"/>
  <c r="R98" i="12"/>
  <c r="R94" i="12"/>
  <c r="R90" i="12"/>
  <c r="R86" i="12"/>
  <c r="R82" i="12"/>
  <c r="R78" i="12"/>
  <c r="R77" i="12"/>
  <c r="R76" i="12"/>
  <c r="R105" i="12"/>
  <c r="R101" i="12"/>
  <c r="R97" i="12"/>
  <c r="R93" i="12"/>
  <c r="R89" i="12"/>
  <c r="R108" i="12"/>
  <c r="R104" i="12"/>
  <c r="R100" i="12"/>
  <c r="R96" i="12"/>
  <c r="R92" i="12"/>
  <c r="R88" i="12"/>
  <c r="R84" i="12"/>
  <c r="R80" i="12"/>
  <c r="R85" i="12"/>
  <c r="R74" i="12"/>
  <c r="R72" i="12"/>
  <c r="R70" i="12"/>
  <c r="R68" i="12"/>
  <c r="R66" i="12"/>
  <c r="R64" i="12"/>
  <c r="R62" i="12"/>
  <c r="R60" i="12"/>
  <c r="R58" i="12"/>
  <c r="R56" i="12"/>
  <c r="R54" i="12"/>
  <c r="R52" i="12"/>
  <c r="R81" i="12"/>
  <c r="R75" i="12"/>
  <c r="R73" i="12"/>
  <c r="R71" i="12"/>
  <c r="R69" i="12"/>
  <c r="R67" i="12"/>
  <c r="R42" i="12"/>
  <c r="R61" i="12"/>
  <c r="R53" i="12"/>
  <c r="R51" i="12"/>
  <c r="R47" i="12"/>
  <c r="R43" i="12"/>
  <c r="R63" i="12"/>
  <c r="R55" i="12"/>
  <c r="R48" i="12"/>
  <c r="R44" i="12"/>
  <c r="R65" i="12"/>
  <c r="R57" i="12"/>
  <c r="R49" i="12"/>
  <c r="R45" i="12"/>
  <c r="R59" i="12"/>
  <c r="R50" i="12"/>
  <c r="R46" i="12"/>
  <c r="R41" i="12"/>
  <c r="P172" i="12"/>
  <c r="P168" i="12"/>
  <c r="P164" i="12"/>
  <c r="P160" i="12"/>
  <c r="P156" i="12"/>
  <c r="P152" i="12"/>
  <c r="P148" i="12"/>
  <c r="P171" i="12"/>
  <c r="P167" i="12"/>
  <c r="P163" i="12"/>
  <c r="P159" i="12"/>
  <c r="P170" i="12"/>
  <c r="P166" i="12"/>
  <c r="P162" i="12"/>
  <c r="P158" i="12"/>
  <c r="P169" i="12"/>
  <c r="P165" i="12"/>
  <c r="P161" i="12"/>
  <c r="P157" i="12"/>
  <c r="P153" i="12"/>
  <c r="P149" i="12"/>
  <c r="P145" i="12"/>
  <c r="P154" i="12"/>
  <c r="P146" i="12"/>
  <c r="P136" i="12"/>
  <c r="P132" i="12"/>
  <c r="P128" i="12"/>
  <c r="P124" i="12"/>
  <c r="P120" i="12"/>
  <c r="P116" i="12"/>
  <c r="P112" i="12"/>
  <c r="P151" i="12"/>
  <c r="P144" i="12"/>
  <c r="P142" i="12"/>
  <c r="P140" i="12"/>
  <c r="P135" i="12"/>
  <c r="P131" i="12"/>
  <c r="P127" i="12"/>
  <c r="P123" i="12"/>
  <c r="P119" i="12"/>
  <c r="P150" i="12"/>
  <c r="P138" i="12"/>
  <c r="P134" i="12"/>
  <c r="P130" i="12"/>
  <c r="P126" i="12"/>
  <c r="P122" i="12"/>
  <c r="P118" i="12"/>
  <c r="P114" i="12"/>
  <c r="P155" i="12"/>
  <c r="P147" i="12"/>
  <c r="P143" i="12"/>
  <c r="P141" i="12"/>
  <c r="P139" i="12"/>
  <c r="P137" i="12"/>
  <c r="P133" i="12"/>
  <c r="P129" i="12"/>
  <c r="P125" i="12"/>
  <c r="P121" i="12"/>
  <c r="P117" i="12"/>
  <c r="P113" i="12"/>
  <c r="P109" i="12"/>
  <c r="P115" i="12"/>
  <c r="P105" i="12"/>
  <c r="P101" i="12"/>
  <c r="P97" i="12"/>
  <c r="P93" i="12"/>
  <c r="P89" i="12"/>
  <c r="P85" i="12"/>
  <c r="P81" i="12"/>
  <c r="P108" i="12"/>
  <c r="P104" i="12"/>
  <c r="P100" i="12"/>
  <c r="P96" i="12"/>
  <c r="P92" i="12"/>
  <c r="P88" i="12"/>
  <c r="P84" i="12"/>
  <c r="P80" i="12"/>
  <c r="P110" i="12"/>
  <c r="P107" i="12"/>
  <c r="P103" i="12"/>
  <c r="P99" i="12"/>
  <c r="P95" i="12"/>
  <c r="P91" i="12"/>
  <c r="P111" i="12"/>
  <c r="P106" i="12"/>
  <c r="P102" i="12"/>
  <c r="P98" i="12"/>
  <c r="P94" i="12"/>
  <c r="P90" i="12"/>
  <c r="P86" i="12"/>
  <c r="P82" i="12"/>
  <c r="P78" i="12"/>
  <c r="P77" i="12"/>
  <c r="P76" i="12"/>
  <c r="P75" i="12"/>
  <c r="P74" i="12"/>
  <c r="P73" i="12"/>
  <c r="P72" i="12"/>
  <c r="P71" i="12"/>
  <c r="P70" i="12"/>
  <c r="P69" i="12"/>
  <c r="P68" i="12"/>
  <c r="P67" i="12"/>
  <c r="P66" i="12"/>
  <c r="P65" i="12"/>
  <c r="P64" i="12"/>
  <c r="P63" i="12"/>
  <c r="P62" i="12"/>
  <c r="P61" i="12"/>
  <c r="P60" i="12"/>
  <c r="P59" i="12"/>
  <c r="P58" i="12"/>
  <c r="P57" i="12"/>
  <c r="P56" i="12"/>
  <c r="P55" i="12"/>
  <c r="P54" i="12"/>
  <c r="P53" i="12"/>
  <c r="P87" i="12"/>
  <c r="P51" i="12"/>
  <c r="P50" i="12"/>
  <c r="P49" i="12"/>
  <c r="P48" i="12"/>
  <c r="P47" i="12"/>
  <c r="P46" i="12"/>
  <c r="P45" i="12"/>
  <c r="P44" i="12"/>
  <c r="P43" i="12"/>
  <c r="P42" i="12"/>
  <c r="P41" i="12"/>
  <c r="P83" i="12"/>
  <c r="P79" i="12"/>
  <c r="P52" i="12"/>
  <c r="O169" i="12"/>
  <c r="O165" i="12"/>
  <c r="O161" i="12"/>
  <c r="O157" i="12"/>
  <c r="O153" i="12"/>
  <c r="O149" i="12"/>
  <c r="O145" i="12"/>
  <c r="O172" i="12"/>
  <c r="O168" i="12"/>
  <c r="O164" i="12"/>
  <c r="O160" i="12"/>
  <c r="O171" i="12"/>
  <c r="O167" i="12"/>
  <c r="O163" i="12"/>
  <c r="O159" i="12"/>
  <c r="O170" i="12"/>
  <c r="O166" i="12"/>
  <c r="O162" i="12"/>
  <c r="O158" i="12"/>
  <c r="O154" i="12"/>
  <c r="O150" i="12"/>
  <c r="O146" i="12"/>
  <c r="O155" i="12"/>
  <c r="O147" i="12"/>
  <c r="O143" i="12"/>
  <c r="O141" i="12"/>
  <c r="O139" i="12"/>
  <c r="O137" i="12"/>
  <c r="O133" i="12"/>
  <c r="O129" i="12"/>
  <c r="O125" i="12"/>
  <c r="O121" i="12"/>
  <c r="O117" i="12"/>
  <c r="O113" i="12"/>
  <c r="O152" i="12"/>
  <c r="O136" i="12"/>
  <c r="O132" i="12"/>
  <c r="O128" i="12"/>
  <c r="O124" i="12"/>
  <c r="O120" i="12"/>
  <c r="O151" i="12"/>
  <c r="O144" i="12"/>
  <c r="O142" i="12"/>
  <c r="O140" i="12"/>
  <c r="O135" i="12"/>
  <c r="O131" i="12"/>
  <c r="O127" i="12"/>
  <c r="O123" i="12"/>
  <c r="O119" i="12"/>
  <c r="O115" i="12"/>
  <c r="O156" i="12"/>
  <c r="O148" i="12"/>
  <c r="O138" i="12"/>
  <c r="O134" i="12"/>
  <c r="O130" i="12"/>
  <c r="O126" i="12"/>
  <c r="O122" i="12"/>
  <c r="O118" i="12"/>
  <c r="O114" i="12"/>
  <c r="O110" i="12"/>
  <c r="O108" i="12"/>
  <c r="O107" i="12"/>
  <c r="O106" i="12"/>
  <c r="O105" i="12"/>
  <c r="O104" i="12"/>
  <c r="O103" i="12"/>
  <c r="O102" i="12"/>
  <c r="O101" i="12"/>
  <c r="O100" i="12"/>
  <c r="O99" i="12"/>
  <c r="O98" i="12"/>
  <c r="O97" i="12"/>
  <c r="O96" i="12"/>
  <c r="O95" i="12"/>
  <c r="O94" i="12"/>
  <c r="O93" i="12"/>
  <c r="O92" i="12"/>
  <c r="O91" i="12"/>
  <c r="O90" i="12"/>
  <c r="O89" i="12"/>
  <c r="O88" i="12"/>
  <c r="O87" i="12"/>
  <c r="O86" i="12"/>
  <c r="O85" i="12"/>
  <c r="O84" i="12"/>
  <c r="O83" i="12"/>
  <c r="O82" i="12"/>
  <c r="O81" i="12"/>
  <c r="O80" i="12"/>
  <c r="O79" i="12"/>
  <c r="O111" i="12"/>
  <c r="O78" i="12"/>
  <c r="O77" i="12"/>
  <c r="O76" i="12"/>
  <c r="O75" i="12"/>
  <c r="O74" i="12"/>
  <c r="O73" i="12"/>
  <c r="O72" i="12"/>
  <c r="O71" i="12"/>
  <c r="O70" i="12"/>
  <c r="O69" i="12"/>
  <c r="O68" i="12"/>
  <c r="O67" i="12"/>
  <c r="O66" i="12"/>
  <c r="O65" i="12"/>
  <c r="O64" i="12"/>
  <c r="O63" i="12"/>
  <c r="O62" i="12"/>
  <c r="O61" i="12"/>
  <c r="O60" i="12"/>
  <c r="O59" i="12"/>
  <c r="O58" i="12"/>
  <c r="O57" i="12"/>
  <c r="O56" i="12"/>
  <c r="O55" i="12"/>
  <c r="O54" i="12"/>
  <c r="O53" i="12"/>
  <c r="O52" i="12"/>
  <c r="O109" i="12"/>
  <c r="O116" i="12"/>
  <c r="O112" i="12"/>
  <c r="O41" i="12"/>
  <c r="O51" i="12"/>
  <c r="O50" i="12"/>
  <c r="O49" i="12"/>
  <c r="O48" i="12"/>
  <c r="O47" i="12"/>
  <c r="O46" i="12"/>
  <c r="O45" i="12"/>
  <c r="O44" i="12"/>
  <c r="O43" i="12"/>
  <c r="O42" i="12"/>
  <c r="S70" i="11"/>
  <c r="S66" i="11"/>
  <c r="S62" i="11"/>
  <c r="S58" i="11"/>
  <c r="S73" i="11"/>
  <c r="S72" i="11"/>
  <c r="S71" i="11"/>
  <c r="S67" i="11"/>
  <c r="S63" i="11"/>
  <c r="S59" i="11"/>
  <c r="S55" i="11"/>
  <c r="S51" i="11"/>
  <c r="S47" i="11"/>
  <c r="S43" i="11"/>
  <c r="S39" i="11"/>
  <c r="S69" i="11"/>
  <c r="S61" i="11"/>
  <c r="S65" i="11"/>
  <c r="S56" i="11"/>
  <c r="S53" i="11"/>
  <c r="S50" i="11"/>
  <c r="S40" i="11"/>
  <c r="S37" i="11"/>
  <c r="S34" i="11"/>
  <c r="S64" i="11"/>
  <c r="S57" i="11"/>
  <c r="S54" i="11"/>
  <c r="S44" i="11"/>
  <c r="S41" i="11"/>
  <c r="S38" i="11"/>
  <c r="S33" i="11"/>
  <c r="S68" i="11"/>
  <c r="S45" i="11"/>
  <c r="S32" i="11"/>
  <c r="S31" i="11"/>
  <c r="S49" i="11"/>
  <c r="S35" i="11"/>
  <c r="S60" i="11"/>
  <c r="S52" i="11"/>
  <c r="S46" i="11"/>
  <c r="S48" i="11"/>
  <c r="S42" i="11"/>
  <c r="S36" i="11"/>
  <c r="T73" i="11"/>
  <c r="T69" i="11"/>
  <c r="T65" i="11"/>
  <c r="T61" i="11"/>
  <c r="T72" i="11"/>
  <c r="T71" i="11"/>
  <c r="T70" i="11"/>
  <c r="T66" i="11"/>
  <c r="T62" i="11"/>
  <c r="T58" i="11"/>
  <c r="T54" i="11"/>
  <c r="T50" i="11"/>
  <c r="T46" i="11"/>
  <c r="T42" i="11"/>
  <c r="T38" i="11"/>
  <c r="T68" i="11"/>
  <c r="T60" i="11"/>
  <c r="T64" i="11"/>
  <c r="T57" i="11"/>
  <c r="T47" i="11"/>
  <c r="T44" i="11"/>
  <c r="T41" i="11"/>
  <c r="T33" i="11"/>
  <c r="T63" i="11"/>
  <c r="T51" i="11"/>
  <c r="T48" i="11"/>
  <c r="T45" i="11"/>
  <c r="T32" i="11"/>
  <c r="T49" i="11"/>
  <c r="T35" i="11"/>
  <c r="T43" i="11"/>
  <c r="T37" i="11"/>
  <c r="T34" i="11"/>
  <c r="T52" i="11"/>
  <c r="T39" i="11"/>
  <c r="T56" i="11"/>
  <c r="T67" i="11"/>
  <c r="T53" i="11"/>
  <c r="T40" i="11"/>
  <c r="T31" i="11"/>
  <c r="T55" i="11"/>
  <c r="T36" i="11"/>
  <c r="T59" i="11"/>
  <c r="U21" i="11"/>
  <c r="U17" i="11"/>
  <c r="U18" i="11"/>
  <c r="U14" i="11"/>
  <c r="U19" i="11"/>
  <c r="U16" i="11"/>
  <c r="V13" i="11"/>
  <c r="U15" i="11"/>
  <c r="U20" i="11"/>
  <c r="R71" i="11"/>
  <c r="R67" i="11"/>
  <c r="R63" i="11"/>
  <c r="R59" i="11"/>
  <c r="R73" i="11"/>
  <c r="R72" i="11"/>
  <c r="R68" i="11"/>
  <c r="R64" i="11"/>
  <c r="R60" i="11"/>
  <c r="R56" i="11"/>
  <c r="R52" i="11"/>
  <c r="R48" i="11"/>
  <c r="R44" i="11"/>
  <c r="R40" i="11"/>
  <c r="R36" i="11"/>
  <c r="R62" i="11"/>
  <c r="R66" i="11"/>
  <c r="R58" i="11"/>
  <c r="R49" i="11"/>
  <c r="R46" i="11"/>
  <c r="R43" i="11"/>
  <c r="R35" i="11"/>
  <c r="R31" i="11"/>
  <c r="R65" i="11"/>
  <c r="R53" i="11"/>
  <c r="R50" i="11"/>
  <c r="R47" i="11"/>
  <c r="R37" i="11"/>
  <c r="R34" i="11"/>
  <c r="R41" i="11"/>
  <c r="R61" i="11"/>
  <c r="R57" i="11"/>
  <c r="R51" i="11"/>
  <c r="R38" i="11"/>
  <c r="R33" i="11"/>
  <c r="R69" i="11"/>
  <c r="R42" i="11"/>
  <c r="R45" i="11"/>
  <c r="R39" i="11"/>
  <c r="R32" i="11"/>
  <c r="R70" i="11"/>
  <c r="R54" i="11"/>
  <c r="R55" i="11"/>
  <c r="W48" i="10"/>
  <c r="W44" i="10"/>
  <c r="W49" i="10"/>
  <c r="W45" i="10"/>
  <c r="W41" i="10"/>
  <c r="W37" i="10"/>
  <c r="W33" i="10"/>
  <c r="W29" i="10"/>
  <c r="W25" i="10"/>
  <c r="W21" i="10"/>
  <c r="W17" i="10"/>
  <c r="W14" i="10"/>
  <c r="W10" i="10"/>
  <c r="W51" i="10"/>
  <c r="W47" i="10"/>
  <c r="W43" i="10"/>
  <c r="W12" i="10"/>
  <c r="W7" i="10"/>
  <c r="W6" i="10"/>
  <c r="W50" i="10"/>
  <c r="W46" i="10"/>
  <c r="W42" i="10"/>
  <c r="W38" i="10"/>
  <c r="W34" i="10"/>
  <c r="W30" i="10"/>
  <c r="W26" i="10"/>
  <c r="W22" i="10"/>
  <c r="W18" i="10"/>
  <c r="W9" i="10"/>
  <c r="W40" i="10"/>
  <c r="W39" i="10"/>
  <c r="W36" i="10"/>
  <c r="W35" i="10"/>
  <c r="W32" i="10"/>
  <c r="W31" i="10"/>
  <c r="W28" i="10"/>
  <c r="W27" i="10"/>
  <c r="W24" i="10"/>
  <c r="W23" i="10"/>
  <c r="W20" i="10"/>
  <c r="W19" i="10"/>
  <c r="W16" i="10"/>
  <c r="W15" i="10"/>
  <c r="W11" i="10"/>
  <c r="W8" i="10"/>
  <c r="W4" i="10"/>
  <c r="W13" i="10"/>
  <c r="W5" i="10"/>
  <c r="X51" i="10"/>
  <c r="X47" i="10"/>
  <c r="X43" i="10"/>
  <c r="X48" i="10"/>
  <c r="X44" i="10"/>
  <c r="X40" i="10"/>
  <c r="X36" i="10"/>
  <c r="X32" i="10"/>
  <c r="X28" i="10"/>
  <c r="X24" i="10"/>
  <c r="X20" i="10"/>
  <c r="X16" i="10"/>
  <c r="X13" i="10"/>
  <c r="X41" i="10"/>
  <c r="X37" i="10"/>
  <c r="X33" i="10"/>
  <c r="X29" i="10"/>
  <c r="X25" i="10"/>
  <c r="X21" i="10"/>
  <c r="X6" i="10"/>
  <c r="X38" i="10"/>
  <c r="X30" i="10"/>
  <c r="X26" i="10"/>
  <c r="X18" i="10"/>
  <c r="X8" i="10"/>
  <c r="X4" i="10"/>
  <c r="X50" i="10"/>
  <c r="X46" i="10"/>
  <c r="X42" i="10"/>
  <c r="X34" i="10"/>
  <c r="X10" i="10"/>
  <c r="X9" i="10"/>
  <c r="X49" i="10"/>
  <c r="X45" i="10"/>
  <c r="X39" i="10"/>
  <c r="X35" i="10"/>
  <c r="X31" i="10"/>
  <c r="X27" i="10"/>
  <c r="X23" i="10"/>
  <c r="X19" i="10"/>
  <c r="X15" i="10"/>
  <c r="X11" i="10"/>
  <c r="X12" i="10"/>
  <c r="X7" i="10"/>
  <c r="X17" i="10"/>
  <c r="X22" i="10"/>
  <c r="X14" i="10"/>
  <c r="X5" i="10"/>
  <c r="U4" i="10"/>
  <c r="U10" i="10"/>
  <c r="U9" i="10"/>
  <c r="U5" i="10"/>
  <c r="U8" i="10"/>
  <c r="U7" i="10"/>
  <c r="U6" i="10"/>
  <c r="Y50" i="10"/>
  <c r="Y46" i="10"/>
  <c r="Y42" i="10"/>
  <c r="Y51" i="10"/>
  <c r="Y47" i="10"/>
  <c r="Y43" i="10"/>
  <c r="Y39" i="10"/>
  <c r="Y35" i="10"/>
  <c r="Y31" i="10"/>
  <c r="Y27" i="10"/>
  <c r="Y23" i="10"/>
  <c r="Y19" i="10"/>
  <c r="Y12" i="10"/>
  <c r="Y38" i="10"/>
  <c r="Y18" i="10"/>
  <c r="Y14" i="10"/>
  <c r="Y5" i="10"/>
  <c r="Y49" i="10"/>
  <c r="Y45" i="10"/>
  <c r="Y15" i="10"/>
  <c r="Y4" i="10"/>
  <c r="Y48" i="10"/>
  <c r="Y44" i="10"/>
  <c r="Y40" i="10"/>
  <c r="Y36" i="10"/>
  <c r="Y32" i="10"/>
  <c r="Y28" i="10"/>
  <c r="Y24" i="10"/>
  <c r="Y20" i="10"/>
  <c r="Y16" i="10"/>
  <c r="Y41" i="10"/>
  <c r="Y37" i="10"/>
  <c r="Y33" i="10"/>
  <c r="Y29" i="10"/>
  <c r="Y25" i="10"/>
  <c r="Y21" i="10"/>
  <c r="Y17" i="10"/>
  <c r="Y13" i="10"/>
  <c r="Y6" i="10"/>
  <c r="Y34" i="10"/>
  <c r="Y30" i="10"/>
  <c r="Y26" i="10"/>
  <c r="Y22" i="10"/>
  <c r="Y10" i="10"/>
  <c r="Y9" i="10"/>
  <c r="Y11" i="10"/>
  <c r="Y8" i="10"/>
  <c r="Y7" i="10"/>
  <c r="W42" i="9"/>
  <c r="W18" i="9"/>
  <c r="W43" i="9"/>
  <c r="W38" i="9"/>
  <c r="W40" i="9"/>
  <c r="W39" i="9"/>
  <c r="W32" i="9"/>
  <c r="W31" i="9"/>
  <c r="W24" i="9"/>
  <c r="W23" i="9"/>
  <c r="W16" i="9"/>
  <c r="W15" i="9"/>
  <c r="W8" i="9"/>
  <c r="W6" i="9"/>
  <c r="W4" i="9"/>
  <c r="W41" i="9"/>
  <c r="W34" i="9"/>
  <c r="W33" i="9"/>
  <c r="W26" i="9"/>
  <c r="W25" i="9"/>
  <c r="W17" i="9"/>
  <c r="W36" i="9"/>
  <c r="W35" i="9"/>
  <c r="W28" i="9"/>
  <c r="W29" i="9"/>
  <c r="W22" i="9"/>
  <c r="W21" i="9"/>
  <c r="W37" i="9"/>
  <c r="W27" i="9"/>
  <c r="W12" i="9"/>
  <c r="W11" i="9"/>
  <c r="W10" i="9"/>
  <c r="W9" i="9"/>
  <c r="W5" i="9"/>
  <c r="W30" i="9"/>
  <c r="W14" i="9"/>
  <c r="W13" i="9"/>
  <c r="W20" i="9"/>
  <c r="W19" i="9"/>
  <c r="W7" i="9"/>
  <c r="V43" i="9"/>
  <c r="V41" i="9"/>
  <c r="V39" i="9"/>
  <c r="V37" i="9"/>
  <c r="V35" i="9"/>
  <c r="V33" i="9"/>
  <c r="V31" i="9"/>
  <c r="V29" i="9"/>
  <c r="V27" i="9"/>
  <c r="V25" i="9"/>
  <c r="V23" i="9"/>
  <c r="V21" i="9"/>
  <c r="V19" i="9"/>
  <c r="V17" i="9"/>
  <c r="V15" i="9"/>
  <c r="V13" i="9"/>
  <c r="V11" i="9"/>
  <c r="V40" i="9"/>
  <c r="V24" i="9"/>
  <c r="V8" i="9"/>
  <c r="V4" i="9"/>
  <c r="V34" i="9"/>
  <c r="V38" i="9"/>
  <c r="V30" i="9"/>
  <c r="V22" i="9"/>
  <c r="V14" i="9"/>
  <c r="V32" i="9"/>
  <c r="V16" i="9"/>
  <c r="V6" i="9"/>
  <c r="V42" i="9"/>
  <c r="V20" i="9"/>
  <c r="V7" i="9"/>
  <c r="V26" i="9"/>
  <c r="V12" i="9"/>
  <c r="V10" i="9"/>
  <c r="V9" i="9"/>
  <c r="V5" i="9"/>
  <c r="V36" i="9"/>
  <c r="V28" i="9"/>
  <c r="V18" i="9"/>
  <c r="X42" i="9"/>
  <c r="X40" i="9"/>
  <c r="X38" i="9"/>
  <c r="X36" i="9"/>
  <c r="X34" i="9"/>
  <c r="X32" i="9"/>
  <c r="X30" i="9"/>
  <c r="X28" i="9"/>
  <c r="X26" i="9"/>
  <c r="X24" i="9"/>
  <c r="X22" i="9"/>
  <c r="X20" i="9"/>
  <c r="X18" i="9"/>
  <c r="X16" i="9"/>
  <c r="X14" i="9"/>
  <c r="X12" i="9"/>
  <c r="X43" i="9"/>
  <c r="X10" i="9"/>
  <c r="X7" i="9"/>
  <c r="X5" i="9"/>
  <c r="X39" i="9"/>
  <c r="X41" i="9"/>
  <c r="X33" i="9"/>
  <c r="X25" i="9"/>
  <c r="X17" i="9"/>
  <c r="X35" i="9"/>
  <c r="X27" i="9"/>
  <c r="X19" i="9"/>
  <c r="X11" i="9"/>
  <c r="X9" i="9"/>
  <c r="X37" i="9"/>
  <c r="X29" i="9"/>
  <c r="X31" i="9"/>
  <c r="X23" i="9"/>
  <c r="X6" i="9"/>
  <c r="X13" i="9"/>
  <c r="X4" i="9"/>
  <c r="X15" i="9"/>
  <c r="X8" i="9"/>
  <c r="X21" i="9"/>
  <c r="U10" i="9"/>
  <c r="U15" i="9"/>
  <c r="U43" i="9"/>
  <c r="U42" i="9"/>
  <c r="U37" i="9"/>
  <c r="U36" i="9"/>
  <c r="U29" i="9"/>
  <c r="U28" i="9"/>
  <c r="U21" i="9"/>
  <c r="U20" i="9"/>
  <c r="U13" i="9"/>
  <c r="U12" i="9"/>
  <c r="U9" i="9"/>
  <c r="U7" i="9"/>
  <c r="U5" i="9"/>
  <c r="U39" i="9"/>
  <c r="U38" i="9"/>
  <c r="U31" i="9"/>
  <c r="U30" i="9"/>
  <c r="U23" i="9"/>
  <c r="U22" i="9"/>
  <c r="U14" i="9"/>
  <c r="U41" i="9"/>
  <c r="U40" i="9"/>
  <c r="U33" i="9"/>
  <c r="U32" i="9"/>
  <c r="U19" i="9"/>
  <c r="U18" i="9"/>
  <c r="U35" i="9"/>
  <c r="U25" i="9"/>
  <c r="U24" i="9"/>
  <c r="U6" i="9"/>
  <c r="U27" i="9"/>
  <c r="U26" i="9"/>
  <c r="U11" i="9"/>
  <c r="U4" i="9"/>
  <c r="U34" i="9"/>
  <c r="U17" i="9"/>
  <c r="U16" i="9"/>
  <c r="U8" i="9"/>
  <c r="P13" i="8" l="1"/>
  <c r="P12" i="3"/>
  <c r="BR27" i="14"/>
  <c r="BR31" i="14"/>
  <c r="BR35" i="14"/>
  <c r="BR39" i="14"/>
  <c r="BR17" i="14"/>
  <c r="BR29" i="14"/>
  <c r="BR33" i="14"/>
  <c r="BR41" i="14"/>
  <c r="BR45" i="14"/>
  <c r="BR49" i="14"/>
  <c r="BR53" i="14"/>
  <c r="BR57" i="14"/>
  <c r="BR62" i="14"/>
  <c r="BR70" i="14"/>
  <c r="BR6" i="14"/>
  <c r="BR10" i="14"/>
  <c r="BR22" i="14"/>
  <c r="BR15" i="14"/>
  <c r="BR23" i="14"/>
  <c r="BR79" i="14"/>
  <c r="BR37" i="14"/>
  <c r="BR16" i="14"/>
  <c r="BR32" i="14"/>
  <c r="BR36" i="14"/>
  <c r="BR40" i="14"/>
  <c r="BR7" i="14"/>
  <c r="BR11" i="14"/>
  <c r="BR19" i="14"/>
  <c r="BR83" i="14"/>
  <c r="BR87" i="14"/>
  <c r="BR91" i="14"/>
  <c r="BR95" i="14"/>
  <c r="BR99" i="14"/>
  <c r="BR24" i="14"/>
  <c r="AC13" i="15"/>
  <c r="BR4" i="14"/>
  <c r="BR8" i="14"/>
  <c r="BR20" i="14"/>
  <c r="BR28" i="14"/>
  <c r="BR44" i="14"/>
  <c r="BR48" i="14"/>
  <c r="BR52" i="14"/>
  <c r="BR56" i="14"/>
  <c r="BR60" i="14"/>
  <c r="BR68" i="14"/>
  <c r="BR72" i="14"/>
  <c r="BR76" i="14"/>
  <c r="BR5" i="14"/>
  <c r="BR9" i="14"/>
  <c r="BR13" i="14"/>
  <c r="BR73" i="14"/>
  <c r="BR77" i="14"/>
  <c r="BR81" i="14"/>
  <c r="BR85" i="14"/>
  <c r="BR89" i="14"/>
  <c r="BR93" i="14"/>
  <c r="BR97" i="14"/>
  <c r="BR101" i="14"/>
  <c r="BR14" i="14"/>
  <c r="BR18" i="14"/>
  <c r="BR30" i="14"/>
  <c r="BR34" i="14"/>
  <c r="BR38" i="14"/>
  <c r="BR42" i="14"/>
  <c r="BR46" i="14"/>
  <c r="BR50" i="14"/>
  <c r="BR54" i="14"/>
  <c r="BR58" i="14"/>
  <c r="BR64" i="14"/>
  <c r="BR82" i="14"/>
  <c r="BR86" i="14"/>
  <c r="BR90" i="14"/>
  <c r="BR94" i="14"/>
  <c r="BR98" i="14"/>
  <c r="BR102" i="14"/>
  <c r="BR43" i="14"/>
  <c r="BR47" i="14"/>
  <c r="BR51" i="14"/>
  <c r="BR55" i="14"/>
  <c r="BR59" i="14"/>
  <c r="BR66" i="14"/>
  <c r="BR63" i="14"/>
  <c r="BR71" i="14"/>
  <c r="BR75" i="14"/>
  <c r="AC183" i="15"/>
  <c r="AC77" i="15"/>
  <c r="AC147" i="15"/>
  <c r="AC7" i="15"/>
  <c r="AC182" i="15"/>
  <c r="AC35" i="15"/>
  <c r="AC184" i="15"/>
  <c r="AC82" i="15"/>
  <c r="AC151" i="15"/>
  <c r="AC65" i="15"/>
  <c r="AC179" i="15"/>
  <c r="AC177" i="15"/>
  <c r="AC201" i="15"/>
  <c r="AC173" i="15"/>
  <c r="AC14" i="15"/>
  <c r="AC96" i="15"/>
  <c r="AC162" i="15"/>
  <c r="AC123" i="15"/>
  <c r="AC83" i="15"/>
  <c r="AC139" i="15"/>
  <c r="AC28" i="15"/>
  <c r="AC48" i="15"/>
  <c r="AC51" i="15"/>
  <c r="AC146" i="15"/>
  <c r="AC141" i="15"/>
  <c r="BR26" i="14"/>
  <c r="BR74" i="14"/>
  <c r="BR78" i="14"/>
  <c r="AC59" i="15"/>
  <c r="AC165" i="15"/>
  <c r="AC161" i="15"/>
  <c r="AC116" i="15"/>
  <c r="AC2" i="15"/>
  <c r="AC104" i="15"/>
  <c r="AC117" i="15"/>
  <c r="AC154" i="15"/>
  <c r="AC175" i="15"/>
  <c r="AC68" i="15"/>
  <c r="AC198" i="15"/>
  <c r="AC95" i="15"/>
  <c r="AC87" i="15"/>
  <c r="AC100" i="15"/>
  <c r="AC26" i="15"/>
  <c r="AC53" i="15"/>
  <c r="AC76" i="15"/>
  <c r="AC113" i="15"/>
  <c r="AC118" i="15"/>
  <c r="AC107" i="15"/>
  <c r="AC25" i="15"/>
  <c r="AC29" i="15"/>
  <c r="AC10" i="15"/>
  <c r="AC36" i="15"/>
  <c r="AC9" i="15"/>
  <c r="AC56" i="15"/>
  <c r="AC85" i="15"/>
  <c r="AC89" i="15"/>
  <c r="AC58" i="15"/>
  <c r="AC126" i="15"/>
  <c r="AC152" i="15"/>
  <c r="AC121" i="15"/>
  <c r="AC144" i="15"/>
  <c r="AC188" i="15"/>
  <c r="AC186" i="15"/>
  <c r="AC190" i="15"/>
  <c r="AC140" i="15"/>
  <c r="AC158" i="15"/>
  <c r="AC44" i="15"/>
  <c r="AC24" i="15"/>
  <c r="AC31" i="15"/>
  <c r="AC81" i="15"/>
  <c r="AC57" i="15"/>
  <c r="AC106" i="15"/>
  <c r="AC114" i="15"/>
  <c r="AC120" i="15"/>
  <c r="AC163" i="15"/>
  <c r="AC122" i="15"/>
  <c r="AC187" i="15"/>
  <c r="AC196" i="15"/>
  <c r="AC135" i="15"/>
  <c r="AC148" i="15"/>
  <c r="BR61" i="14"/>
  <c r="BR69" i="14"/>
  <c r="AC132" i="15"/>
  <c r="AC47" i="15"/>
  <c r="AC157" i="15"/>
  <c r="AC63" i="15"/>
  <c r="AC19" i="15"/>
  <c r="AC4" i="15"/>
  <c r="AC40" i="15"/>
  <c r="AC30" i="15"/>
  <c r="AC12" i="15"/>
  <c r="AC34" i="15"/>
  <c r="AC49" i="15"/>
  <c r="AC66" i="15"/>
  <c r="AC88" i="15"/>
  <c r="AC70" i="15"/>
  <c r="AC90" i="15"/>
  <c r="AC109" i="15"/>
  <c r="AC64" i="15"/>
  <c r="AC94" i="15"/>
  <c r="AC129" i="15"/>
  <c r="AC133" i="15"/>
  <c r="AC156" i="15"/>
  <c r="AC164" i="15"/>
  <c r="AC137" i="15"/>
  <c r="AC125" i="15"/>
  <c r="AC155" i="15"/>
  <c r="AC200" i="15"/>
  <c r="AC191" i="15"/>
  <c r="AC167" i="15"/>
  <c r="AC33" i="15"/>
  <c r="AC75" i="15"/>
  <c r="AC111" i="15"/>
  <c r="AC153" i="15"/>
  <c r="AC3" i="15"/>
  <c r="AC32" i="15"/>
  <c r="AC20" i="15"/>
  <c r="AC11" i="15"/>
  <c r="AC54" i="15"/>
  <c r="AC15" i="15"/>
  <c r="AC50" i="15"/>
  <c r="AC62" i="15"/>
  <c r="AC69" i="15"/>
  <c r="AC101" i="15"/>
  <c r="AC73" i="15"/>
  <c r="AC92" i="15"/>
  <c r="AC45" i="15"/>
  <c r="AC74" i="15"/>
  <c r="AC97" i="15"/>
  <c r="AC145" i="15"/>
  <c r="AC136" i="15"/>
  <c r="AC159" i="15"/>
  <c r="AC105" i="15"/>
  <c r="AC150" i="15"/>
  <c r="AC128" i="15"/>
  <c r="AC171" i="15"/>
  <c r="AC172" i="15"/>
  <c r="AC199" i="15"/>
  <c r="AC180" i="15"/>
  <c r="AC22" i="15"/>
  <c r="AC84" i="15"/>
  <c r="AC8" i="15"/>
  <c r="AC193" i="15"/>
  <c r="AC174" i="15"/>
  <c r="AC52" i="15"/>
  <c r="AC17" i="15"/>
  <c r="AC91" i="15"/>
  <c r="AC127" i="15"/>
  <c r="AC16" i="15"/>
  <c r="AC41" i="15"/>
  <c r="AC23" i="15"/>
  <c r="AC5" i="15"/>
  <c r="AC27" i="15"/>
  <c r="AC6" i="15"/>
  <c r="AC18" i="15"/>
  <c r="AC38" i="15"/>
  <c r="AC46" i="15"/>
  <c r="AC78" i="15"/>
  <c r="AC72" i="15"/>
  <c r="AC98" i="15"/>
  <c r="AC60" i="15"/>
  <c r="AC86" i="15"/>
  <c r="AC93" i="15"/>
  <c r="AC42" i="15"/>
  <c r="AC61" i="15"/>
  <c r="AC80" i="15"/>
  <c r="AC110" i="15"/>
  <c r="AC142" i="15"/>
  <c r="AC130" i="15"/>
  <c r="AC149" i="15"/>
  <c r="AC160" i="15"/>
  <c r="AC102" i="15"/>
  <c r="AC134" i="15"/>
  <c r="AC112" i="15"/>
  <c r="AC138" i="15"/>
  <c r="AC168" i="15"/>
  <c r="AC192" i="15"/>
  <c r="AC178" i="15"/>
  <c r="AC176" i="15"/>
  <c r="AC170" i="15"/>
  <c r="AC195" i="15"/>
  <c r="AC181" i="15"/>
  <c r="AC79" i="15"/>
  <c r="AC67" i="15"/>
  <c r="AC169" i="15"/>
  <c r="AC119" i="15"/>
  <c r="AC166" i="15"/>
  <c r="AC103" i="15"/>
  <c r="AC99" i="15"/>
  <c r="AC43" i="15"/>
  <c r="AC143" i="15"/>
  <c r="AC131" i="15"/>
  <c r="AC71" i="15"/>
  <c r="AC55" i="15"/>
  <c r="AC115" i="15"/>
  <c r="AC39" i="15"/>
  <c r="AC194" i="15"/>
  <c r="AC108" i="15"/>
  <c r="AC37" i="15"/>
  <c r="AC21" i="15"/>
  <c r="AC197" i="15"/>
  <c r="AC124" i="15"/>
  <c r="AC189" i="15"/>
  <c r="AC185" i="15"/>
  <c r="AB201" i="15"/>
  <c r="AB197" i="15"/>
  <c r="AB193" i="15"/>
  <c r="AB194" i="15"/>
  <c r="AB190" i="15"/>
  <c r="AB187" i="15"/>
  <c r="AB177" i="15"/>
  <c r="AB174" i="15"/>
  <c r="AB171" i="15"/>
  <c r="AB195" i="15"/>
  <c r="AB189" i="15"/>
  <c r="AB186" i="15"/>
  <c r="AB183" i="15"/>
  <c r="AB173" i="15"/>
  <c r="AB170" i="15"/>
  <c r="AB167" i="15"/>
  <c r="AB198" i="15"/>
  <c r="AB185" i="15"/>
  <c r="AB182" i="15"/>
  <c r="AB179" i="15"/>
  <c r="AB169" i="15"/>
  <c r="AB199" i="15"/>
  <c r="AB191" i="15"/>
  <c r="AB181" i="15"/>
  <c r="AB175" i="15"/>
  <c r="AB165" i="15"/>
  <c r="AB159" i="15"/>
  <c r="AB151" i="15"/>
  <c r="AB148" i="15"/>
  <c r="AB145" i="15"/>
  <c r="AB135" i="15"/>
  <c r="AB132" i="15"/>
  <c r="AB129" i="15"/>
  <c r="AB119" i="15"/>
  <c r="AB116" i="15"/>
  <c r="AB113" i="15"/>
  <c r="AB147" i="15"/>
  <c r="AB144" i="15"/>
  <c r="AB141" i="15"/>
  <c r="AB131" i="15"/>
  <c r="AB128" i="15"/>
  <c r="AB125" i="15"/>
  <c r="AB115" i="15"/>
  <c r="AB112" i="15"/>
  <c r="AB109" i="15"/>
  <c r="AB99" i="15"/>
  <c r="AB161" i="15"/>
  <c r="AB158" i="15"/>
  <c r="AB157" i="15"/>
  <c r="AB155" i="15"/>
  <c r="AB154" i="15"/>
  <c r="AB153" i="15"/>
  <c r="AB143" i="15"/>
  <c r="AB140" i="15"/>
  <c r="AB137" i="15"/>
  <c r="AB127" i="15"/>
  <c r="AB124" i="15"/>
  <c r="AB121" i="15"/>
  <c r="AB163" i="15"/>
  <c r="AB149" i="15"/>
  <c r="AB139" i="15"/>
  <c r="AB133" i="15"/>
  <c r="AB123" i="15"/>
  <c r="AB117" i="15"/>
  <c r="AB107" i="15"/>
  <c r="AB101" i="15"/>
  <c r="AB91" i="15"/>
  <c r="AB111" i="15"/>
  <c r="AB108" i="15"/>
  <c r="AB105" i="15"/>
  <c r="AB87" i="15"/>
  <c r="AB84" i="15"/>
  <c r="AB81" i="15"/>
  <c r="AB71" i="15"/>
  <c r="AB68" i="15"/>
  <c r="AB65" i="15"/>
  <c r="AB55" i="15"/>
  <c r="AB52" i="15"/>
  <c r="AB49" i="15"/>
  <c r="AB39" i="15"/>
  <c r="AB103" i="15"/>
  <c r="AB100" i="15"/>
  <c r="AB83" i="15"/>
  <c r="AB80" i="15"/>
  <c r="AB77" i="15"/>
  <c r="AB67" i="15"/>
  <c r="AB64" i="15"/>
  <c r="AB61" i="15"/>
  <c r="AB97" i="15"/>
  <c r="AB96" i="15"/>
  <c r="AB95" i="15"/>
  <c r="AB93" i="15"/>
  <c r="AB92" i="15"/>
  <c r="AB89" i="15"/>
  <c r="AB79" i="15"/>
  <c r="AB76" i="15"/>
  <c r="AB73" i="15"/>
  <c r="AB63" i="15"/>
  <c r="AB60" i="15"/>
  <c r="AB57" i="15"/>
  <c r="AB85" i="15"/>
  <c r="AB75" i="15"/>
  <c r="AB69" i="15"/>
  <c r="AB59" i="15"/>
  <c r="AB53" i="15"/>
  <c r="AB43" i="15"/>
  <c r="AB47" i="15"/>
  <c r="AB44" i="15"/>
  <c r="AB41" i="15"/>
  <c r="AB35" i="15"/>
  <c r="AB25" i="15"/>
  <c r="AB22" i="15"/>
  <c r="AB19" i="15"/>
  <c r="AB10" i="15"/>
  <c r="AB3" i="15"/>
  <c r="AB51" i="15"/>
  <c r="AB48" i="15"/>
  <c r="AB45" i="15"/>
  <c r="AB37" i="15"/>
  <c r="AB34" i="15"/>
  <c r="AB31" i="15"/>
  <c r="AB21" i="15"/>
  <c r="AB18" i="15"/>
  <c r="AB15" i="15"/>
  <c r="AB9" i="15"/>
  <c r="AB6" i="15"/>
  <c r="AB2" i="15"/>
  <c r="AB33" i="15"/>
  <c r="AB30" i="15"/>
  <c r="AB27" i="15"/>
  <c r="AB17" i="15"/>
  <c r="AB14" i="15"/>
  <c r="AB11" i="15"/>
  <c r="AB8" i="15"/>
  <c r="AB5" i="15"/>
  <c r="AB29" i="15"/>
  <c r="AB23" i="15"/>
  <c r="AB13" i="15"/>
  <c r="AB4" i="15"/>
  <c r="AB24" i="15"/>
  <c r="AB130" i="15"/>
  <c r="AB72" i="15"/>
  <c r="AB74" i="15"/>
  <c r="AB70" i="15"/>
  <c r="AB82" i="15"/>
  <c r="AB12" i="15"/>
  <c r="AB58" i="15"/>
  <c r="AB94" i="15"/>
  <c r="AB106" i="15"/>
  <c r="AB20" i="15"/>
  <c r="AB126" i="15"/>
  <c r="AB38" i="15"/>
  <c r="AB50" i="15"/>
  <c r="AB178" i="15"/>
  <c r="AB192" i="15"/>
  <c r="AB120" i="15"/>
  <c r="AB146" i="15"/>
  <c r="AB188" i="15"/>
  <c r="AB114" i="15"/>
  <c r="AB32" i="15"/>
  <c r="AB138" i="15"/>
  <c r="AB54" i="15"/>
  <c r="AB122" i="15"/>
  <c r="AB164" i="15"/>
  <c r="AB152" i="15"/>
  <c r="AB104" i="15"/>
  <c r="AB42" i="15"/>
  <c r="AB36" i="15"/>
  <c r="AB102" i="15"/>
  <c r="AB172" i="15"/>
  <c r="AB160" i="15"/>
  <c r="AB46" i="15"/>
  <c r="AB196" i="15"/>
  <c r="AB56" i="15"/>
  <c r="AB184" i="15"/>
  <c r="AB16" i="15"/>
  <c r="AB150" i="15"/>
  <c r="AB78" i="15"/>
  <c r="AB162" i="15"/>
  <c r="AB26" i="15"/>
  <c r="AB176" i="15"/>
  <c r="AB7" i="15"/>
  <c r="AB136" i="15"/>
  <c r="AB142" i="15"/>
  <c r="AB88" i="15"/>
  <c r="AB200" i="15"/>
  <c r="AB86" i="15"/>
  <c r="AB110" i="15"/>
  <c r="AB98" i="15"/>
  <c r="AB28" i="15"/>
  <c r="AB156" i="15"/>
  <c r="AB40" i="15"/>
  <c r="AB168" i="15"/>
  <c r="AB180" i="15"/>
  <c r="AB66" i="15"/>
  <c r="AB166" i="15"/>
  <c r="AB134" i="15"/>
  <c r="AB118" i="15"/>
  <c r="AB90" i="15"/>
  <c r="AB62" i="15"/>
  <c r="AA200" i="15"/>
  <c r="AA196" i="15"/>
  <c r="AA192" i="15"/>
  <c r="AA201" i="15"/>
  <c r="AA193" i="15"/>
  <c r="AA184" i="15"/>
  <c r="AA181" i="15"/>
  <c r="AA178" i="15"/>
  <c r="AA168" i="15"/>
  <c r="AA194" i="15"/>
  <c r="AA190" i="15"/>
  <c r="AA180" i="15"/>
  <c r="AA177" i="15"/>
  <c r="AA174" i="15"/>
  <c r="AA197" i="15"/>
  <c r="AA189" i="15"/>
  <c r="AA186" i="15"/>
  <c r="AA176" i="15"/>
  <c r="AA173" i="15"/>
  <c r="AA170" i="15"/>
  <c r="AA198" i="15"/>
  <c r="AA188" i="15"/>
  <c r="AA185" i="15"/>
  <c r="AA172" i="15"/>
  <c r="AA169" i="15"/>
  <c r="AA156" i="15"/>
  <c r="AA152" i="15"/>
  <c r="AA142" i="15"/>
  <c r="AA139" i="15"/>
  <c r="AA136" i="15"/>
  <c r="AA126" i="15"/>
  <c r="AA123" i="15"/>
  <c r="AA120" i="15"/>
  <c r="AA151" i="15"/>
  <c r="AA148" i="15"/>
  <c r="AA138" i="15"/>
  <c r="AA135" i="15"/>
  <c r="AA132" i="15"/>
  <c r="AA122" i="15"/>
  <c r="AA119" i="15"/>
  <c r="AA116" i="15"/>
  <c r="AA106" i="15"/>
  <c r="AA103" i="15"/>
  <c r="AA100" i="15"/>
  <c r="AA150" i="15"/>
  <c r="AA147" i="15"/>
  <c r="AA144" i="15"/>
  <c r="AA134" i="15"/>
  <c r="AA131" i="15"/>
  <c r="AA128" i="15"/>
  <c r="AA118" i="15"/>
  <c r="AA115" i="15"/>
  <c r="AA165" i="15"/>
  <c r="AA164" i="15"/>
  <c r="AA162" i="15"/>
  <c r="AA161" i="15"/>
  <c r="AA160" i="15"/>
  <c r="AA158" i="15"/>
  <c r="AA157" i="15"/>
  <c r="AA154" i="15"/>
  <c r="AA146" i="15"/>
  <c r="AA143" i="15"/>
  <c r="AA130" i="15"/>
  <c r="AA127" i="15"/>
  <c r="AA114" i="15"/>
  <c r="AA111" i="15"/>
  <c r="AA98" i="15"/>
  <c r="AA95" i="15"/>
  <c r="AA102" i="15"/>
  <c r="AA99" i="15"/>
  <c r="AA88" i="15"/>
  <c r="AA78" i="15"/>
  <c r="AA75" i="15"/>
  <c r="AA72" i="15"/>
  <c r="AA62" i="15"/>
  <c r="AA59" i="15"/>
  <c r="AA56" i="15"/>
  <c r="AA46" i="15"/>
  <c r="AA43" i="15"/>
  <c r="AA40" i="15"/>
  <c r="AA87" i="15"/>
  <c r="AA84" i="15"/>
  <c r="AA74" i="15"/>
  <c r="AA71" i="15"/>
  <c r="AA68" i="15"/>
  <c r="AA58" i="15"/>
  <c r="AA94" i="15"/>
  <c r="AA91" i="15"/>
  <c r="AA90" i="15"/>
  <c r="AA86" i="15"/>
  <c r="AA83" i="15"/>
  <c r="AA80" i="15"/>
  <c r="AA70" i="15"/>
  <c r="AA67" i="15"/>
  <c r="AA64" i="15"/>
  <c r="AA112" i="15"/>
  <c r="AA110" i="15"/>
  <c r="AA107" i="15"/>
  <c r="AA104" i="15"/>
  <c r="AA96" i="15"/>
  <c r="AA82" i="15"/>
  <c r="AA79" i="15"/>
  <c r="AA66" i="15"/>
  <c r="AA63" i="15"/>
  <c r="AA50" i="15"/>
  <c r="AA47" i="15"/>
  <c r="AA32" i="15"/>
  <c r="AA29" i="15"/>
  <c r="AA26" i="15"/>
  <c r="AA16" i="15"/>
  <c r="AA13" i="15"/>
  <c r="AA7" i="15"/>
  <c r="AA4" i="15"/>
  <c r="AA42" i="15"/>
  <c r="AA39" i="15"/>
  <c r="AA38" i="15"/>
  <c r="AA28" i="15"/>
  <c r="AA25" i="15"/>
  <c r="AA22" i="15"/>
  <c r="AA12" i="15"/>
  <c r="AA3" i="15"/>
  <c r="AA54" i="15"/>
  <c r="AA51" i="15"/>
  <c r="AA48" i="15"/>
  <c r="AA37" i="15"/>
  <c r="AA34" i="15"/>
  <c r="AA24" i="15"/>
  <c r="AA21" i="15"/>
  <c r="AA18" i="15"/>
  <c r="AA9" i="15"/>
  <c r="AA2" i="15"/>
  <c r="AA55" i="15"/>
  <c r="AA52" i="15"/>
  <c r="AA36" i="15"/>
  <c r="AA33" i="15"/>
  <c r="AA20" i="15"/>
  <c r="AA17" i="15"/>
  <c r="AA8" i="15"/>
  <c r="AA5" i="15"/>
  <c r="AA124" i="15"/>
  <c r="AA108" i="15"/>
  <c r="AA85" i="15"/>
  <c r="AA57" i="15"/>
  <c r="AA145" i="15"/>
  <c r="AA10" i="15"/>
  <c r="AA117" i="15"/>
  <c r="AA11" i="15"/>
  <c r="AA101" i="15"/>
  <c r="AA137" i="15"/>
  <c r="AA31" i="15"/>
  <c r="AA109" i="15"/>
  <c r="AA149" i="15"/>
  <c r="AA121" i="15"/>
  <c r="AA179" i="15"/>
  <c r="AA166" i="15"/>
  <c r="AA77" i="15"/>
  <c r="AA23" i="15"/>
  <c r="AA183" i="15"/>
  <c r="AA65" i="15"/>
  <c r="AA35" i="15"/>
  <c r="AA49" i="15"/>
  <c r="AA45" i="15"/>
  <c r="AA60" i="15"/>
  <c r="AA129" i="15"/>
  <c r="AA171" i="15"/>
  <c r="AA141" i="15"/>
  <c r="AA182" i="15"/>
  <c r="AA159" i="15"/>
  <c r="AA191" i="15"/>
  <c r="AA93" i="15"/>
  <c r="AA14" i="15"/>
  <c r="AA19" i="15"/>
  <c r="AA44" i="15"/>
  <c r="AA89" i="15"/>
  <c r="AA27" i="15"/>
  <c r="AA113" i="15"/>
  <c r="AA125" i="15"/>
  <c r="AA140" i="15"/>
  <c r="AA15" i="15"/>
  <c r="AA163" i="15"/>
  <c r="AA195" i="15"/>
  <c r="AA76" i="15"/>
  <c r="AA69" i="15"/>
  <c r="AA41" i="15"/>
  <c r="AA167" i="15"/>
  <c r="AA199" i="15"/>
  <c r="AA6" i="15"/>
  <c r="AA92" i="15"/>
  <c r="AA53" i="15"/>
  <c r="AA153" i="15"/>
  <c r="AA155" i="15"/>
  <c r="AA187" i="15"/>
  <c r="AA97" i="15"/>
  <c r="AA30" i="15"/>
  <c r="AA73" i="15"/>
  <c r="AA175" i="15"/>
  <c r="AA81" i="15"/>
  <c r="AA61" i="15"/>
  <c r="AA133" i="15"/>
  <c r="AA105" i="15"/>
  <c r="AD199" i="15"/>
  <c r="AD195" i="15"/>
  <c r="AD191" i="15"/>
  <c r="AD201" i="15"/>
  <c r="AD196" i="15"/>
  <c r="AD189" i="15"/>
  <c r="AD179" i="15"/>
  <c r="AD176" i="15"/>
  <c r="AD173" i="15"/>
  <c r="AD197" i="15"/>
  <c r="AD188" i="15"/>
  <c r="AD185" i="15"/>
  <c r="AD175" i="15"/>
  <c r="AD172" i="15"/>
  <c r="AD169" i="15"/>
  <c r="AD200" i="15"/>
  <c r="AD192" i="15"/>
  <c r="AD187" i="15"/>
  <c r="AD184" i="15"/>
  <c r="AD181" i="15"/>
  <c r="AD171" i="15"/>
  <c r="AD168" i="15"/>
  <c r="AD193" i="15"/>
  <c r="AD183" i="15"/>
  <c r="AD180" i="15"/>
  <c r="AD177" i="15"/>
  <c r="AD167" i="15"/>
  <c r="AD164" i="15"/>
  <c r="AD161" i="15"/>
  <c r="AD150" i="15"/>
  <c r="AD147" i="15"/>
  <c r="AD137" i="15"/>
  <c r="AD134" i="15"/>
  <c r="AD131" i="15"/>
  <c r="AD121" i="15"/>
  <c r="AD118" i="15"/>
  <c r="AD115" i="15"/>
  <c r="AD163" i="15"/>
  <c r="AD160" i="15"/>
  <c r="AD159" i="15"/>
  <c r="AD157" i="15"/>
  <c r="AD156" i="15"/>
  <c r="AD155" i="15"/>
  <c r="AD153" i="15"/>
  <c r="AD149" i="15"/>
  <c r="AD146" i="15"/>
  <c r="AD143" i="15"/>
  <c r="AD133" i="15"/>
  <c r="AD130" i="15"/>
  <c r="AD127" i="15"/>
  <c r="AD117" i="15"/>
  <c r="AD114" i="15"/>
  <c r="AD111" i="15"/>
  <c r="AD101" i="15"/>
  <c r="AD98" i="15"/>
  <c r="AD165" i="15"/>
  <c r="AD145" i="15"/>
  <c r="AD142" i="15"/>
  <c r="AD139" i="15"/>
  <c r="AD129" i="15"/>
  <c r="AD126" i="15"/>
  <c r="AD123" i="15"/>
  <c r="AD151" i="15"/>
  <c r="AD141" i="15"/>
  <c r="AD138" i="15"/>
  <c r="AD135" i="15"/>
  <c r="AD125" i="15"/>
  <c r="AD122" i="15"/>
  <c r="AD119" i="15"/>
  <c r="AD109" i="15"/>
  <c r="AD106" i="15"/>
  <c r="AD103" i="15"/>
  <c r="AD93" i="15"/>
  <c r="AD90" i="15"/>
  <c r="AD89" i="15"/>
  <c r="AD86" i="15"/>
  <c r="AD83" i="15"/>
  <c r="AD73" i="15"/>
  <c r="AD70" i="15"/>
  <c r="AD67" i="15"/>
  <c r="AD57" i="15"/>
  <c r="AD54" i="15"/>
  <c r="AD51" i="15"/>
  <c r="AD41" i="15"/>
  <c r="AD113" i="15"/>
  <c r="AD97" i="15"/>
  <c r="AD95" i="15"/>
  <c r="AD94" i="15"/>
  <c r="AD91" i="15"/>
  <c r="AD85" i="15"/>
  <c r="AD82" i="15"/>
  <c r="AD79" i="15"/>
  <c r="AD69" i="15"/>
  <c r="AD66" i="15"/>
  <c r="AD63" i="15"/>
  <c r="AD110" i="15"/>
  <c r="AD107" i="15"/>
  <c r="AD81" i="15"/>
  <c r="AD78" i="15"/>
  <c r="AD75" i="15"/>
  <c r="AD65" i="15"/>
  <c r="AD62" i="15"/>
  <c r="AD59" i="15"/>
  <c r="AD105" i="15"/>
  <c r="AD102" i="15"/>
  <c r="AD99" i="15"/>
  <c r="AD87" i="15"/>
  <c r="AD77" i="15"/>
  <c r="AD74" i="15"/>
  <c r="AD71" i="15"/>
  <c r="AD61" i="15"/>
  <c r="AD58" i="15"/>
  <c r="AD55" i="15"/>
  <c r="AD45" i="15"/>
  <c r="AD42" i="15"/>
  <c r="AD39" i="15"/>
  <c r="AD37" i="15"/>
  <c r="AD27" i="15"/>
  <c r="AD24" i="15"/>
  <c r="AD21" i="15"/>
  <c r="AD11" i="15"/>
  <c r="AD36" i="15"/>
  <c r="AD33" i="15"/>
  <c r="AD23" i="15"/>
  <c r="AD20" i="15"/>
  <c r="AD17" i="15"/>
  <c r="AD8" i="15"/>
  <c r="AD49" i="15"/>
  <c r="AD46" i="15"/>
  <c r="AD43" i="15"/>
  <c r="AD35" i="15"/>
  <c r="AD32" i="15"/>
  <c r="AD29" i="15"/>
  <c r="AD19" i="15"/>
  <c r="AD16" i="15"/>
  <c r="AD13" i="15"/>
  <c r="AD10" i="15"/>
  <c r="AD7" i="15"/>
  <c r="AD53" i="15"/>
  <c r="AD50" i="15"/>
  <c r="AD47" i="15"/>
  <c r="AD38" i="15"/>
  <c r="AD31" i="15"/>
  <c r="AD28" i="15"/>
  <c r="AD25" i="15"/>
  <c r="AD15" i="15"/>
  <c r="AD12" i="15"/>
  <c r="AD6" i="15"/>
  <c r="AD178" i="15"/>
  <c r="AD120" i="15"/>
  <c r="AD44" i="15"/>
  <c r="AD4" i="15"/>
  <c r="AD132" i="15"/>
  <c r="AD174" i="15"/>
  <c r="AD140" i="15"/>
  <c r="AD52" i="15"/>
  <c r="AD152" i="15"/>
  <c r="AD166" i="15"/>
  <c r="AD18" i="15"/>
  <c r="AD104" i="15"/>
  <c r="AD76" i="15"/>
  <c r="AD112" i="15"/>
  <c r="AD154" i="15"/>
  <c r="AD84" i="15"/>
  <c r="AD190" i="15"/>
  <c r="AD100" i="15"/>
  <c r="AD96" i="15"/>
  <c r="AD56" i="15"/>
  <c r="AD198" i="15"/>
  <c r="AD80" i="15"/>
  <c r="AD186" i="15"/>
  <c r="AD30" i="15"/>
  <c r="AD116" i="15"/>
  <c r="AD158" i="15"/>
  <c r="AD128" i="15"/>
  <c r="AD170" i="15"/>
  <c r="AD64" i="15"/>
  <c r="AD162" i="15"/>
  <c r="AD26" i="15"/>
  <c r="AD148" i="15"/>
  <c r="AD124" i="15"/>
  <c r="AD136" i="15"/>
  <c r="AD22" i="15"/>
  <c r="AD108" i="15"/>
  <c r="AD34" i="15"/>
  <c r="AD92" i="15"/>
  <c r="AD5" i="15"/>
  <c r="AD88" i="15"/>
  <c r="AD40" i="15"/>
  <c r="AD144" i="15"/>
  <c r="AD194" i="15"/>
  <c r="AD2" i="15"/>
  <c r="AD60" i="15"/>
  <c r="AD72" i="15"/>
  <c r="AD68" i="15"/>
  <c r="AD182" i="15"/>
  <c r="AD9" i="15"/>
  <c r="AD14" i="15"/>
  <c r="AD3" i="15"/>
  <c r="AD48" i="15"/>
  <c r="Y5" i="15"/>
  <c r="Y4" i="15"/>
  <c r="Y3" i="15"/>
  <c r="Y2" i="15"/>
  <c r="BR21" i="14"/>
  <c r="BR25" i="14"/>
  <c r="BR12" i="14"/>
  <c r="BR84" i="14"/>
  <c r="BR88" i="14"/>
  <c r="BR92" i="14"/>
  <c r="BR96" i="14"/>
  <c r="BR100" i="14"/>
  <c r="BR67" i="14"/>
  <c r="BR65" i="14"/>
  <c r="BR80" i="14"/>
  <c r="W54" i="13"/>
  <c r="W52" i="13"/>
  <c r="W50" i="13"/>
  <c r="W48" i="13"/>
  <c r="W46" i="13"/>
  <c r="W44" i="13"/>
  <c r="W42" i="13"/>
  <c r="W40" i="13"/>
  <c r="W38" i="13"/>
  <c r="W36" i="13"/>
  <c r="W34" i="13"/>
  <c r="W32" i="13"/>
  <c r="W30" i="13"/>
  <c r="W28" i="13"/>
  <c r="W26" i="13"/>
  <c r="W24" i="13"/>
  <c r="W22" i="13"/>
  <c r="W20" i="13"/>
  <c r="W18" i="13"/>
  <c r="W16" i="13"/>
  <c r="W14" i="13"/>
  <c r="W12" i="13"/>
  <c r="W5" i="13"/>
  <c r="W10" i="13"/>
  <c r="W8" i="13"/>
  <c r="W6" i="13"/>
  <c r="W55" i="13"/>
  <c r="W53" i="13"/>
  <c r="W51" i="13"/>
  <c r="W49" i="13"/>
  <c r="W47" i="13"/>
  <c r="W45" i="13"/>
  <c r="W43" i="13"/>
  <c r="W41" i="13"/>
  <c r="W39" i="13"/>
  <c r="W37" i="13"/>
  <c r="W35" i="13"/>
  <c r="W33" i="13"/>
  <c r="W31" i="13"/>
  <c r="W29" i="13"/>
  <c r="W27" i="13"/>
  <c r="W25" i="13"/>
  <c r="W23" i="13"/>
  <c r="W21" i="13"/>
  <c r="W19" i="13"/>
  <c r="W17" i="13"/>
  <c r="W15" i="13"/>
  <c r="W13" i="13"/>
  <c r="W3" i="13"/>
  <c r="W11" i="13"/>
  <c r="W9" i="13"/>
  <c r="W7" i="13"/>
  <c r="W4" i="13"/>
  <c r="W2" i="13"/>
  <c r="R5" i="13"/>
  <c r="R3" i="13"/>
  <c r="R4" i="13"/>
  <c r="R6" i="13"/>
  <c r="R2" i="13"/>
  <c r="T30" i="12"/>
  <c r="T28" i="12"/>
  <c r="T29" i="12"/>
  <c r="T27" i="12"/>
  <c r="U26" i="12"/>
  <c r="T31" i="12"/>
  <c r="S170" i="12"/>
  <c r="S166" i="12"/>
  <c r="S162" i="12"/>
  <c r="S158" i="12"/>
  <c r="S154" i="12"/>
  <c r="S150" i="12"/>
  <c r="S146" i="12"/>
  <c r="S169" i="12"/>
  <c r="S165" i="12"/>
  <c r="S161" i="12"/>
  <c r="S172" i="12"/>
  <c r="S168" i="12"/>
  <c r="S164" i="12"/>
  <c r="S160" i="12"/>
  <c r="S171" i="12"/>
  <c r="S167" i="12"/>
  <c r="S163" i="12"/>
  <c r="S159" i="12"/>
  <c r="S155" i="12"/>
  <c r="S151" i="12"/>
  <c r="S147" i="12"/>
  <c r="S152" i="12"/>
  <c r="S144" i="12"/>
  <c r="S142" i="12"/>
  <c r="S140" i="12"/>
  <c r="S138" i="12"/>
  <c r="S134" i="12"/>
  <c r="S130" i="12"/>
  <c r="S126" i="12"/>
  <c r="S122" i="12"/>
  <c r="S118" i="12"/>
  <c r="S114" i="12"/>
  <c r="S157" i="12"/>
  <c r="S149" i="12"/>
  <c r="S137" i="12"/>
  <c r="S133" i="12"/>
  <c r="S129" i="12"/>
  <c r="S125" i="12"/>
  <c r="S121" i="12"/>
  <c r="S156" i="12"/>
  <c r="S148" i="12"/>
  <c r="S143" i="12"/>
  <c r="S141" i="12"/>
  <c r="S139" i="12"/>
  <c r="S136" i="12"/>
  <c r="S132" i="12"/>
  <c r="S128" i="12"/>
  <c r="S124" i="12"/>
  <c r="S120" i="12"/>
  <c r="S116" i="12"/>
  <c r="S112" i="12"/>
  <c r="S153" i="12"/>
  <c r="S145" i="12"/>
  <c r="S135" i="12"/>
  <c r="S131" i="12"/>
  <c r="S127" i="12"/>
  <c r="S123" i="12"/>
  <c r="S119" i="12"/>
  <c r="S115" i="12"/>
  <c r="S111" i="12"/>
  <c r="S108" i="12"/>
  <c r="S107" i="12"/>
  <c r="S106" i="12"/>
  <c r="S105" i="12"/>
  <c r="S104" i="12"/>
  <c r="S103" i="12"/>
  <c r="S102" i="12"/>
  <c r="S101" i="12"/>
  <c r="S100" i="12"/>
  <c r="S99" i="12"/>
  <c r="S98" i="12"/>
  <c r="S97" i="12"/>
  <c r="S96" i="12"/>
  <c r="S95" i="12"/>
  <c r="S94" i="12"/>
  <c r="S93" i="12"/>
  <c r="S92" i="12"/>
  <c r="S91" i="12"/>
  <c r="S90" i="12"/>
  <c r="S89" i="12"/>
  <c r="S88" i="12"/>
  <c r="S87" i="12"/>
  <c r="S86" i="12"/>
  <c r="S85" i="12"/>
  <c r="S84" i="12"/>
  <c r="S83" i="12"/>
  <c r="S82" i="12"/>
  <c r="S81" i="12"/>
  <c r="S80" i="12"/>
  <c r="S79" i="12"/>
  <c r="S78" i="12"/>
  <c r="S113" i="12"/>
  <c r="S110" i="12"/>
  <c r="S77" i="12"/>
  <c r="S76" i="12"/>
  <c r="S75" i="12"/>
  <c r="S74" i="12"/>
  <c r="S73" i="12"/>
  <c r="S72" i="12"/>
  <c r="S71" i="12"/>
  <c r="S70" i="12"/>
  <c r="S69" i="12"/>
  <c r="S68" i="12"/>
  <c r="S67" i="12"/>
  <c r="S66" i="12"/>
  <c r="S65" i="12"/>
  <c r="S64" i="12"/>
  <c r="S63" i="12"/>
  <c r="S62" i="12"/>
  <c r="S61" i="12"/>
  <c r="S60" i="12"/>
  <c r="S59" i="12"/>
  <c r="S58" i="12"/>
  <c r="S57" i="12"/>
  <c r="S56" i="12"/>
  <c r="S55" i="12"/>
  <c r="S54" i="12"/>
  <c r="S53" i="12"/>
  <c r="S52" i="12"/>
  <c r="S51" i="12"/>
  <c r="S117" i="12"/>
  <c r="S109" i="12"/>
  <c r="S50" i="12"/>
  <c r="S49" i="12"/>
  <c r="S48" i="12"/>
  <c r="S47" i="12"/>
  <c r="S46" i="12"/>
  <c r="S45" i="12"/>
  <c r="S44" i="12"/>
  <c r="S43" i="12"/>
  <c r="S42" i="12"/>
  <c r="S41" i="12"/>
  <c r="Y11" i="9"/>
  <c r="Y43" i="9"/>
  <c r="Y17" i="9"/>
  <c r="Y26" i="9"/>
  <c r="Y32" i="9"/>
  <c r="Y31" i="9"/>
  <c r="U72" i="11"/>
  <c r="U68" i="11"/>
  <c r="U64" i="11"/>
  <c r="U60" i="11"/>
  <c r="U71" i="11"/>
  <c r="U70" i="11"/>
  <c r="U73" i="11"/>
  <c r="U69" i="11"/>
  <c r="U65" i="11"/>
  <c r="U61" i="11"/>
  <c r="U57" i="11"/>
  <c r="U53" i="11"/>
  <c r="U49" i="11"/>
  <c r="U45" i="11"/>
  <c r="U41" i="11"/>
  <c r="U37" i="11"/>
  <c r="U67" i="11"/>
  <c r="U63" i="11"/>
  <c r="U54" i="11"/>
  <c r="U51" i="11"/>
  <c r="U48" i="11"/>
  <c r="U38" i="11"/>
  <c r="U32" i="11"/>
  <c r="U62" i="11"/>
  <c r="U55" i="11"/>
  <c r="U52" i="11"/>
  <c r="U42" i="11"/>
  <c r="U39" i="11"/>
  <c r="U36" i="11"/>
  <c r="U35" i="11"/>
  <c r="U31" i="11"/>
  <c r="U43" i="11"/>
  <c r="U46" i="11"/>
  <c r="U40" i="11"/>
  <c r="U33" i="11"/>
  <c r="U58" i="11"/>
  <c r="U47" i="11"/>
  <c r="U66" i="11"/>
  <c r="U59" i="11"/>
  <c r="U56" i="11"/>
  <c r="U34" i="11"/>
  <c r="U50" i="11"/>
  <c r="U44" i="11"/>
  <c r="V18" i="11"/>
  <c r="V21" i="11"/>
  <c r="V15" i="11"/>
  <c r="V16" i="11"/>
  <c r="W13" i="11"/>
  <c r="V14" i="11"/>
  <c r="V20" i="11"/>
  <c r="V17" i="11"/>
  <c r="V19" i="11"/>
  <c r="Y16" i="9"/>
  <c r="Y24" i="9"/>
  <c r="Y19" i="9"/>
  <c r="Y41" i="9"/>
  <c r="Y30" i="9"/>
  <c r="Y5" i="9"/>
  <c r="Y13" i="9"/>
  <c r="Y29" i="9"/>
  <c r="Y25" i="9"/>
  <c r="Y36" i="9"/>
  <c r="Y15" i="9"/>
  <c r="AB5" i="10"/>
  <c r="AB11" i="10"/>
  <c r="AB20" i="10"/>
  <c r="AB28" i="10"/>
  <c r="AB36" i="10"/>
  <c r="AB18" i="10"/>
  <c r="AB34" i="10"/>
  <c r="AB50" i="10"/>
  <c r="AB43" i="10"/>
  <c r="AB14" i="10"/>
  <c r="AB29" i="10"/>
  <c r="AB45" i="10"/>
  <c r="AB13" i="10"/>
  <c r="AB15" i="10"/>
  <c r="AB23" i="10"/>
  <c r="AB31" i="10"/>
  <c r="AB39" i="10"/>
  <c r="AB22" i="10"/>
  <c r="AB38" i="10"/>
  <c r="AB6" i="10"/>
  <c r="AB47" i="10"/>
  <c r="AB17" i="10"/>
  <c r="AB33" i="10"/>
  <c r="AB49" i="10"/>
  <c r="AB4" i="10"/>
  <c r="AB16" i="10"/>
  <c r="AB24" i="10"/>
  <c r="AB32" i="10"/>
  <c r="AB40" i="10"/>
  <c r="AB26" i="10"/>
  <c r="AB42" i="10"/>
  <c r="AB7" i="10"/>
  <c r="AB51" i="10"/>
  <c r="AB21" i="10"/>
  <c r="AB37" i="10"/>
  <c r="AB44" i="10"/>
  <c r="Z49" i="10"/>
  <c r="AA49" i="10" s="1"/>
  <c r="Z45" i="10"/>
  <c r="AA45" i="10" s="1"/>
  <c r="Z50" i="10"/>
  <c r="AA50" i="10" s="1"/>
  <c r="Z46" i="10"/>
  <c r="AA46" i="10" s="1"/>
  <c r="Z42" i="10"/>
  <c r="AA42" i="10" s="1"/>
  <c r="Z38" i="10"/>
  <c r="AA38" i="10" s="1"/>
  <c r="Z34" i="10"/>
  <c r="AA34" i="10" s="1"/>
  <c r="Z30" i="10"/>
  <c r="AA30" i="10" s="1"/>
  <c r="Z26" i="10"/>
  <c r="AA26" i="10" s="1"/>
  <c r="Z22" i="10"/>
  <c r="AA22" i="10" s="1"/>
  <c r="Z18" i="10"/>
  <c r="AA18" i="10" s="1"/>
  <c r="Z15" i="10"/>
  <c r="AA15" i="10" s="1"/>
  <c r="Z11" i="10"/>
  <c r="AA11" i="10" s="1"/>
  <c r="Z8" i="10"/>
  <c r="AA8" i="10" s="1"/>
  <c r="Z23" i="10"/>
  <c r="AA23" i="10" s="1"/>
  <c r="Z20" i="10"/>
  <c r="AA20" i="10" s="1"/>
  <c r="Z7" i="10"/>
  <c r="AA7" i="10" s="1"/>
  <c r="Z6" i="10"/>
  <c r="AA6" i="10" s="1"/>
  <c r="Z48" i="10"/>
  <c r="AA48" i="10" s="1"/>
  <c r="Z44" i="10"/>
  <c r="AA44" i="10" s="1"/>
  <c r="Z40" i="10"/>
  <c r="AA40" i="10" s="1"/>
  <c r="Z39" i="10"/>
  <c r="AA39" i="10" s="1"/>
  <c r="Z36" i="10"/>
  <c r="AA36" i="10" s="1"/>
  <c r="Z35" i="10"/>
  <c r="AA35" i="10" s="1"/>
  <c r="Z31" i="10"/>
  <c r="AA31" i="10" s="1"/>
  <c r="Z27" i="10"/>
  <c r="AA27" i="10" s="1"/>
  <c r="Z24" i="10"/>
  <c r="AA24" i="10" s="1"/>
  <c r="Z19" i="10"/>
  <c r="AA19" i="10" s="1"/>
  <c r="Z12" i="10"/>
  <c r="AA12" i="10" s="1"/>
  <c r="Z41" i="10"/>
  <c r="AA41" i="10" s="1"/>
  <c r="Z37" i="10"/>
  <c r="AA37" i="10" s="1"/>
  <c r="Z33" i="10"/>
  <c r="AA33" i="10" s="1"/>
  <c r="Z29" i="10"/>
  <c r="AA29" i="10" s="1"/>
  <c r="Z25" i="10"/>
  <c r="AA25" i="10" s="1"/>
  <c r="Z21" i="10"/>
  <c r="AA21" i="10" s="1"/>
  <c r="Z17" i="10"/>
  <c r="AA17" i="10" s="1"/>
  <c r="Z13" i="10"/>
  <c r="AA13" i="10" s="1"/>
  <c r="Z51" i="10"/>
  <c r="AA51" i="10" s="1"/>
  <c r="Z47" i="10"/>
  <c r="AA47" i="10" s="1"/>
  <c r="Z43" i="10"/>
  <c r="AA43" i="10" s="1"/>
  <c r="Z14" i="10"/>
  <c r="AA14" i="10" s="1"/>
  <c r="Z10" i="10"/>
  <c r="AA10" i="10" s="1"/>
  <c r="Z9" i="10"/>
  <c r="AA9" i="10" s="1"/>
  <c r="Z5" i="10"/>
  <c r="AA5" i="10" s="1"/>
  <c r="Z4" i="10"/>
  <c r="AA4" i="10" s="1"/>
  <c r="Z32" i="10"/>
  <c r="AA32" i="10" s="1"/>
  <c r="Z28" i="10"/>
  <c r="AA28" i="10" s="1"/>
  <c r="Z16" i="10"/>
  <c r="AA16" i="10" s="1"/>
  <c r="AB8" i="10"/>
  <c r="AB19" i="10"/>
  <c r="AB27" i="10"/>
  <c r="AB35" i="10"/>
  <c r="AB9" i="10"/>
  <c r="AB30" i="10"/>
  <c r="AB46" i="10"/>
  <c r="AB12" i="10"/>
  <c r="AB10" i="10"/>
  <c r="AB25" i="10"/>
  <c r="AB41" i="10"/>
  <c r="AB48" i="10"/>
  <c r="Y8" i="9"/>
  <c r="Y4" i="9"/>
  <c r="Y6" i="9"/>
  <c r="Y18" i="9"/>
  <c r="Y40" i="9"/>
  <c r="Y23" i="9"/>
  <c r="Y39" i="9"/>
  <c r="Y12" i="9"/>
  <c r="Y28" i="9"/>
  <c r="Y42" i="9"/>
  <c r="Y14" i="9"/>
  <c r="Y7" i="9"/>
  <c r="Y20" i="9"/>
  <c r="Y34" i="9"/>
  <c r="Y27" i="9"/>
  <c r="Y35" i="9"/>
  <c r="Y33" i="9"/>
  <c r="Y22" i="9"/>
  <c r="Y38" i="9"/>
  <c r="Y9" i="9"/>
  <c r="Y21" i="9"/>
  <c r="Y37" i="9"/>
  <c r="Y10" i="9"/>
  <c r="AE200" i="15" l="1"/>
  <c r="AF200" i="15" s="1"/>
  <c r="AE196" i="15"/>
  <c r="AF196" i="15" s="1"/>
  <c r="AE192" i="15"/>
  <c r="AF192" i="15" s="1"/>
  <c r="AE201" i="15"/>
  <c r="AF201" i="15" s="1"/>
  <c r="AE197" i="15"/>
  <c r="AE188" i="15"/>
  <c r="AF188" i="15" s="1"/>
  <c r="AE185" i="15"/>
  <c r="AF185" i="15" s="1"/>
  <c r="AE182" i="15"/>
  <c r="AF182" i="15" s="1"/>
  <c r="AE172" i="15"/>
  <c r="AF172" i="15" s="1"/>
  <c r="AE169" i="15"/>
  <c r="AF169" i="15" s="1"/>
  <c r="AE198" i="15"/>
  <c r="AF198" i="15" s="1"/>
  <c r="AE184" i="15"/>
  <c r="AF184" i="15" s="1"/>
  <c r="AE181" i="15"/>
  <c r="AE178" i="15"/>
  <c r="AF178" i="15" s="1"/>
  <c r="AE168" i="15"/>
  <c r="AF168" i="15" s="1"/>
  <c r="AE193" i="15"/>
  <c r="AF193" i="15" s="1"/>
  <c r="AE190" i="15"/>
  <c r="AF190" i="15" s="1"/>
  <c r="AE180" i="15"/>
  <c r="AF180" i="15" s="1"/>
  <c r="AE177" i="15"/>
  <c r="AF177" i="15" s="1"/>
  <c r="AE174" i="15"/>
  <c r="AF174" i="15" s="1"/>
  <c r="AE194" i="15"/>
  <c r="AE189" i="15"/>
  <c r="AF189" i="15" s="1"/>
  <c r="AE176" i="15"/>
  <c r="AF176" i="15" s="1"/>
  <c r="AE173" i="15"/>
  <c r="AF173" i="15" s="1"/>
  <c r="AE160" i="15"/>
  <c r="AF160" i="15" s="1"/>
  <c r="AE157" i="15"/>
  <c r="AF157" i="15" s="1"/>
  <c r="AE156" i="15"/>
  <c r="AF156" i="15" s="1"/>
  <c r="AE153" i="15"/>
  <c r="AF153" i="15" s="1"/>
  <c r="AE146" i="15"/>
  <c r="AF146" i="15" s="1"/>
  <c r="AE143" i="15"/>
  <c r="AF143" i="15" s="1"/>
  <c r="AE140" i="15"/>
  <c r="AF140" i="15" s="1"/>
  <c r="AE130" i="15"/>
  <c r="AF130" i="15" s="1"/>
  <c r="AE127" i="15"/>
  <c r="AF127" i="15" s="1"/>
  <c r="AE124" i="15"/>
  <c r="AF124" i="15" s="1"/>
  <c r="AE114" i="15"/>
  <c r="AF114" i="15" s="1"/>
  <c r="AE111" i="15"/>
  <c r="AF111" i="15" s="1"/>
  <c r="AE165" i="15"/>
  <c r="AF165" i="15" s="1"/>
  <c r="AE164" i="15"/>
  <c r="AF164" i="15" s="1"/>
  <c r="AE162" i="15"/>
  <c r="AF162" i="15" s="1"/>
  <c r="AE161" i="15"/>
  <c r="AF161" i="15" s="1"/>
  <c r="AE158" i="15"/>
  <c r="AF158" i="15" s="1"/>
  <c r="AE152" i="15"/>
  <c r="AF152" i="15" s="1"/>
  <c r="AE142" i="15"/>
  <c r="AF142" i="15" s="1"/>
  <c r="AE139" i="15"/>
  <c r="AF139" i="15" s="1"/>
  <c r="AE136" i="15"/>
  <c r="AF136" i="15" s="1"/>
  <c r="AE126" i="15"/>
  <c r="AF126" i="15" s="1"/>
  <c r="AE123" i="15"/>
  <c r="AF123" i="15" s="1"/>
  <c r="AE120" i="15"/>
  <c r="AF120" i="15" s="1"/>
  <c r="AE110" i="15"/>
  <c r="AF110" i="15" s="1"/>
  <c r="AE107" i="15"/>
  <c r="AF107" i="15" s="1"/>
  <c r="AE104" i="15"/>
  <c r="AF104" i="15" s="1"/>
  <c r="AE151" i="15"/>
  <c r="AF151" i="15" s="1"/>
  <c r="AE148" i="15"/>
  <c r="AF148" i="15" s="1"/>
  <c r="AE138" i="15"/>
  <c r="AF138" i="15" s="1"/>
  <c r="AE135" i="15"/>
  <c r="AF135" i="15" s="1"/>
  <c r="AE132" i="15"/>
  <c r="AF132" i="15" s="1"/>
  <c r="AE122" i="15"/>
  <c r="AF122" i="15" s="1"/>
  <c r="AE119" i="15"/>
  <c r="AE116" i="15"/>
  <c r="AF116" i="15" s="1"/>
  <c r="AE150" i="15"/>
  <c r="AF150" i="15" s="1"/>
  <c r="AE147" i="15"/>
  <c r="AF147" i="15" s="1"/>
  <c r="AE134" i="15"/>
  <c r="AF134" i="15" s="1"/>
  <c r="AE131" i="15"/>
  <c r="AF131" i="15" s="1"/>
  <c r="AE118" i="15"/>
  <c r="AF118" i="15" s="1"/>
  <c r="AE115" i="15"/>
  <c r="AF115" i="15" s="1"/>
  <c r="AE102" i="15"/>
  <c r="AF102" i="15" s="1"/>
  <c r="AE99" i="15"/>
  <c r="AF99" i="15" s="1"/>
  <c r="AE106" i="15"/>
  <c r="AF106" i="15" s="1"/>
  <c r="AE103" i="15"/>
  <c r="AE100" i="15"/>
  <c r="AF100" i="15" s="1"/>
  <c r="AE95" i="15"/>
  <c r="AF95" i="15" s="1"/>
  <c r="AE94" i="15"/>
  <c r="AF94" i="15" s="1"/>
  <c r="AE92" i="15"/>
  <c r="AF92" i="15" s="1"/>
  <c r="AE91" i="15"/>
  <c r="AF91" i="15" s="1"/>
  <c r="AE90" i="15"/>
  <c r="AF90" i="15" s="1"/>
  <c r="AE82" i="15"/>
  <c r="AF82" i="15" s="1"/>
  <c r="AE79" i="15"/>
  <c r="AF79" i="15" s="1"/>
  <c r="AE66" i="15"/>
  <c r="AF66" i="15" s="1"/>
  <c r="AE63" i="15"/>
  <c r="AF63" i="15" s="1"/>
  <c r="AE50" i="15"/>
  <c r="AF50" i="15" s="1"/>
  <c r="AE47" i="15"/>
  <c r="AF47" i="15" s="1"/>
  <c r="AE98" i="15"/>
  <c r="AF98" i="15" s="1"/>
  <c r="AE88" i="15"/>
  <c r="AF88" i="15" s="1"/>
  <c r="AE78" i="15"/>
  <c r="AF78" i="15" s="1"/>
  <c r="AE75" i="15"/>
  <c r="AF75" i="15" s="1"/>
  <c r="AE72" i="15"/>
  <c r="AF72" i="15" s="1"/>
  <c r="AE62" i="15"/>
  <c r="AF62" i="15" s="1"/>
  <c r="AE59" i="15"/>
  <c r="AF59" i="15" s="1"/>
  <c r="AE56" i="15"/>
  <c r="AF56" i="15" s="1"/>
  <c r="AE87" i="15"/>
  <c r="AF87" i="15" s="1"/>
  <c r="AE84" i="15"/>
  <c r="AF84" i="15" s="1"/>
  <c r="AE74" i="15"/>
  <c r="AF74" i="15" s="1"/>
  <c r="AE71" i="15"/>
  <c r="AF71" i="15" s="1"/>
  <c r="AE68" i="15"/>
  <c r="AF68" i="15" s="1"/>
  <c r="AE58" i="15"/>
  <c r="AF58" i="15" s="1"/>
  <c r="AE108" i="15"/>
  <c r="AF108" i="15" s="1"/>
  <c r="AE86" i="15"/>
  <c r="AF86" i="15" s="1"/>
  <c r="AE83" i="15"/>
  <c r="AF83" i="15" s="1"/>
  <c r="AE70" i="15"/>
  <c r="AF70" i="15" s="1"/>
  <c r="AE67" i="15"/>
  <c r="AF67" i="15" s="1"/>
  <c r="AE54" i="15"/>
  <c r="AF54" i="15" s="1"/>
  <c r="AE51" i="15"/>
  <c r="AF51" i="15" s="1"/>
  <c r="AE38" i="15"/>
  <c r="AF38" i="15" s="1"/>
  <c r="AE42" i="15"/>
  <c r="AF42" i="15" s="1"/>
  <c r="AE39" i="15"/>
  <c r="AF39" i="15" s="1"/>
  <c r="AE36" i="15"/>
  <c r="AF36" i="15" s="1"/>
  <c r="AE33" i="15"/>
  <c r="AF33" i="15" s="1"/>
  <c r="AE20" i="15"/>
  <c r="AF20" i="15" s="1"/>
  <c r="AE17" i="15"/>
  <c r="AF17" i="15" s="1"/>
  <c r="AE8" i="15"/>
  <c r="AF8" i="15" s="1"/>
  <c r="AE5" i="15"/>
  <c r="AF5" i="15" s="1"/>
  <c r="AE46" i="15"/>
  <c r="AF46" i="15" s="1"/>
  <c r="AE43" i="15"/>
  <c r="AF43" i="15" s="1"/>
  <c r="AE40" i="15"/>
  <c r="AF40" i="15" s="1"/>
  <c r="AE32" i="15"/>
  <c r="AF32" i="15" s="1"/>
  <c r="AE29" i="15"/>
  <c r="AF29" i="15" s="1"/>
  <c r="AE26" i="15"/>
  <c r="AF26" i="15" s="1"/>
  <c r="AE16" i="15"/>
  <c r="AF16" i="15" s="1"/>
  <c r="AE13" i="15"/>
  <c r="AF13" i="15" s="1"/>
  <c r="AE7" i="15"/>
  <c r="AF7" i="15" s="1"/>
  <c r="AE4" i="15"/>
  <c r="AF4" i="15" s="1"/>
  <c r="AE55" i="15"/>
  <c r="AF55" i="15" s="1"/>
  <c r="AE52" i="15"/>
  <c r="AF52" i="15" s="1"/>
  <c r="AE28" i="15"/>
  <c r="AF28" i="15" s="1"/>
  <c r="AE25" i="15"/>
  <c r="AF25" i="15" s="1"/>
  <c r="AE22" i="15"/>
  <c r="AF22" i="15" s="1"/>
  <c r="AE12" i="15"/>
  <c r="AF12" i="15" s="1"/>
  <c r="AE3" i="15"/>
  <c r="AF3" i="15" s="1"/>
  <c r="AE37" i="15"/>
  <c r="AF37" i="15" s="1"/>
  <c r="AE24" i="15"/>
  <c r="AF24" i="15" s="1"/>
  <c r="AE21" i="15"/>
  <c r="AF21" i="15" s="1"/>
  <c r="AE2" i="15"/>
  <c r="AF2" i="15" s="1"/>
  <c r="AE65" i="15"/>
  <c r="AF65" i="15" s="1"/>
  <c r="AE35" i="15"/>
  <c r="AF35" i="15" s="1"/>
  <c r="AE49" i="15"/>
  <c r="AF49" i="15" s="1"/>
  <c r="AE45" i="15"/>
  <c r="AF45" i="15" s="1"/>
  <c r="AE60" i="15"/>
  <c r="AF60" i="15" s="1"/>
  <c r="AE129" i="15"/>
  <c r="AF129" i="15" s="1"/>
  <c r="AE171" i="15"/>
  <c r="AF171" i="15" s="1"/>
  <c r="AE141" i="15"/>
  <c r="AF141" i="15" s="1"/>
  <c r="AE9" i="15"/>
  <c r="AF9" i="15" s="1"/>
  <c r="AE159" i="15"/>
  <c r="AF159" i="15" s="1"/>
  <c r="AE191" i="15"/>
  <c r="AF191" i="15" s="1"/>
  <c r="AE93" i="15"/>
  <c r="AF93" i="15" s="1"/>
  <c r="AE14" i="15"/>
  <c r="AF14" i="15" s="1"/>
  <c r="AE19" i="15"/>
  <c r="AF19" i="15" s="1"/>
  <c r="AE48" i="15"/>
  <c r="AF48" i="15" s="1"/>
  <c r="AE44" i="15"/>
  <c r="AF44" i="15" s="1"/>
  <c r="AE89" i="15"/>
  <c r="AF89" i="15" s="1"/>
  <c r="AE27" i="15"/>
  <c r="AF27" i="15" s="1"/>
  <c r="AE113" i="15"/>
  <c r="AF113" i="15" s="1"/>
  <c r="AE125" i="15"/>
  <c r="AF125" i="15" s="1"/>
  <c r="AE15" i="15"/>
  <c r="AF15" i="15" s="1"/>
  <c r="AE163" i="15"/>
  <c r="AF163" i="15" s="1"/>
  <c r="AE195" i="15"/>
  <c r="AF195" i="15" s="1"/>
  <c r="AE166" i="15"/>
  <c r="AF166" i="15" s="1"/>
  <c r="AE18" i="15"/>
  <c r="AF18" i="15" s="1"/>
  <c r="AE76" i="15"/>
  <c r="AF76" i="15" s="1"/>
  <c r="AE69" i="15"/>
  <c r="AF69" i="15" s="1"/>
  <c r="AE112" i="15"/>
  <c r="AF112" i="15" s="1"/>
  <c r="AE154" i="15"/>
  <c r="AF154" i="15" s="1"/>
  <c r="AE41" i="15"/>
  <c r="AF41" i="15" s="1"/>
  <c r="AE167" i="15"/>
  <c r="AF167" i="15" s="1"/>
  <c r="AE199" i="15"/>
  <c r="AF199" i="15" s="1"/>
  <c r="AE6" i="15"/>
  <c r="AF6" i="15" s="1"/>
  <c r="AE53" i="15"/>
  <c r="AF53" i="15" s="1"/>
  <c r="AE96" i="15"/>
  <c r="AF96" i="15" s="1"/>
  <c r="AE155" i="15"/>
  <c r="AF155" i="15" s="1"/>
  <c r="AE187" i="15"/>
  <c r="AE97" i="15"/>
  <c r="AF97" i="15" s="1"/>
  <c r="AE80" i="15"/>
  <c r="AF80" i="15" s="1"/>
  <c r="AE186" i="15"/>
  <c r="AF186" i="15" s="1"/>
  <c r="AE30" i="15"/>
  <c r="AF30" i="15" s="1"/>
  <c r="AE73" i="15"/>
  <c r="AF73" i="15" s="1"/>
  <c r="AE175" i="15"/>
  <c r="AF175" i="15" s="1"/>
  <c r="AE128" i="15"/>
  <c r="AF128" i="15" s="1"/>
  <c r="AE170" i="15"/>
  <c r="AF170" i="15" s="1"/>
  <c r="AE81" i="15"/>
  <c r="AF81" i="15" s="1"/>
  <c r="AE64" i="15"/>
  <c r="AF64" i="15" s="1"/>
  <c r="AE61" i="15"/>
  <c r="AF61" i="15" s="1"/>
  <c r="AE133" i="15"/>
  <c r="AF133" i="15" s="1"/>
  <c r="AE105" i="15"/>
  <c r="AF105" i="15" s="1"/>
  <c r="AE85" i="15"/>
  <c r="AF85" i="15" s="1"/>
  <c r="AE57" i="15"/>
  <c r="AF57" i="15" s="1"/>
  <c r="AE34" i="15"/>
  <c r="AF34" i="15" s="1"/>
  <c r="AE145" i="15"/>
  <c r="AF145" i="15" s="1"/>
  <c r="AE10" i="15"/>
  <c r="AF10" i="15" s="1"/>
  <c r="AE117" i="15"/>
  <c r="AF117" i="15" s="1"/>
  <c r="AE11" i="15"/>
  <c r="AF11" i="15" s="1"/>
  <c r="AE101" i="15"/>
  <c r="AF101" i="15" s="1"/>
  <c r="AE144" i="15"/>
  <c r="AF144" i="15" s="1"/>
  <c r="AE137" i="15"/>
  <c r="AF137" i="15" s="1"/>
  <c r="AE31" i="15"/>
  <c r="AF31" i="15" s="1"/>
  <c r="AE109" i="15"/>
  <c r="AF109" i="15" s="1"/>
  <c r="AE149" i="15"/>
  <c r="AF149" i="15" s="1"/>
  <c r="AE121" i="15"/>
  <c r="AF121" i="15" s="1"/>
  <c r="AE179" i="15"/>
  <c r="AF179" i="15" s="1"/>
  <c r="AE77" i="15"/>
  <c r="AF77" i="15" s="1"/>
  <c r="AE23" i="15"/>
  <c r="AF23" i="15" s="1"/>
  <c r="AE183" i="15"/>
  <c r="AF183" i="15" s="1"/>
  <c r="AF187" i="15"/>
  <c r="AF119" i="15"/>
  <c r="AF103" i="15"/>
  <c r="AF197" i="15"/>
  <c r="AF181" i="15"/>
  <c r="AF194" i="15"/>
  <c r="BI41" i="14"/>
  <c r="X10" i="13"/>
  <c r="Y10" i="13" s="1"/>
  <c r="X8" i="13"/>
  <c r="Y8" i="13" s="1"/>
  <c r="X6" i="13"/>
  <c r="Y6" i="13" s="1"/>
  <c r="X55" i="13"/>
  <c r="Y55" i="13" s="1"/>
  <c r="X53" i="13"/>
  <c r="Y53" i="13" s="1"/>
  <c r="X51" i="13"/>
  <c r="Y51" i="13" s="1"/>
  <c r="X49" i="13"/>
  <c r="Y49" i="13" s="1"/>
  <c r="X47" i="13"/>
  <c r="Y47" i="13" s="1"/>
  <c r="X45" i="13"/>
  <c r="Y45" i="13" s="1"/>
  <c r="X43" i="13"/>
  <c r="Y43" i="13" s="1"/>
  <c r="X41" i="13"/>
  <c r="Y41" i="13" s="1"/>
  <c r="X39" i="13"/>
  <c r="Y39" i="13" s="1"/>
  <c r="X37" i="13"/>
  <c r="Y37" i="13" s="1"/>
  <c r="X35" i="13"/>
  <c r="Y35" i="13" s="1"/>
  <c r="X33" i="13"/>
  <c r="Y33" i="13" s="1"/>
  <c r="X31" i="13"/>
  <c r="Y31" i="13" s="1"/>
  <c r="X29" i="13"/>
  <c r="Y29" i="13" s="1"/>
  <c r="X27" i="13"/>
  <c r="Y27" i="13" s="1"/>
  <c r="X25" i="13"/>
  <c r="Y25" i="13" s="1"/>
  <c r="X23" i="13"/>
  <c r="Y23" i="13" s="1"/>
  <c r="X21" i="13"/>
  <c r="Y21" i="13" s="1"/>
  <c r="X19" i="13"/>
  <c r="Y19" i="13" s="1"/>
  <c r="X17" i="13"/>
  <c r="Y17" i="13" s="1"/>
  <c r="X15" i="13"/>
  <c r="Y15" i="13" s="1"/>
  <c r="X13" i="13"/>
  <c r="Y13" i="13" s="1"/>
  <c r="X11" i="13"/>
  <c r="Y11" i="13" s="1"/>
  <c r="X9" i="13"/>
  <c r="Y9" i="13" s="1"/>
  <c r="X7" i="13"/>
  <c r="Y7" i="13" s="1"/>
  <c r="X4" i="13"/>
  <c r="Y4" i="13" s="1"/>
  <c r="X54" i="13"/>
  <c r="Y54" i="13" s="1"/>
  <c r="X52" i="13"/>
  <c r="Y52" i="13" s="1"/>
  <c r="X50" i="13"/>
  <c r="Y50" i="13" s="1"/>
  <c r="X48" i="13"/>
  <c r="Y48" i="13" s="1"/>
  <c r="X46" i="13"/>
  <c r="Y46" i="13" s="1"/>
  <c r="X44" i="13"/>
  <c r="Y44" i="13" s="1"/>
  <c r="X42" i="13"/>
  <c r="Y42" i="13" s="1"/>
  <c r="X40" i="13"/>
  <c r="Y40" i="13" s="1"/>
  <c r="X38" i="13"/>
  <c r="Y38" i="13" s="1"/>
  <c r="X36" i="13"/>
  <c r="Y36" i="13" s="1"/>
  <c r="X34" i="13"/>
  <c r="Y34" i="13" s="1"/>
  <c r="X32" i="13"/>
  <c r="Y32" i="13" s="1"/>
  <c r="X30" i="13"/>
  <c r="Y30" i="13" s="1"/>
  <c r="X28" i="13"/>
  <c r="Y28" i="13" s="1"/>
  <c r="X26" i="13"/>
  <c r="Y26" i="13" s="1"/>
  <c r="X24" i="13"/>
  <c r="Y24" i="13" s="1"/>
  <c r="X22" i="13"/>
  <c r="Y22" i="13" s="1"/>
  <c r="X20" i="13"/>
  <c r="Y20" i="13" s="1"/>
  <c r="X18" i="13"/>
  <c r="Y18" i="13" s="1"/>
  <c r="X16" i="13"/>
  <c r="Y16" i="13" s="1"/>
  <c r="X14" i="13"/>
  <c r="Y14" i="13" s="1"/>
  <c r="X12" i="13"/>
  <c r="Y12" i="13" s="1"/>
  <c r="X2" i="13"/>
  <c r="Y2" i="13" s="1"/>
  <c r="X3" i="13"/>
  <c r="Y3" i="13" s="1"/>
  <c r="X5" i="13"/>
  <c r="Y5" i="13" s="1"/>
  <c r="V26" i="12"/>
  <c r="U31" i="12"/>
  <c r="U30" i="12"/>
  <c r="U28" i="12"/>
  <c r="U29" i="12"/>
  <c r="U27" i="12"/>
  <c r="T172" i="12"/>
  <c r="L172" i="12" s="1"/>
  <c r="T169" i="12"/>
  <c r="L169" i="12" s="1"/>
  <c r="T165" i="12"/>
  <c r="L165" i="12" s="1"/>
  <c r="T161" i="12"/>
  <c r="L161" i="12" s="1"/>
  <c r="T157" i="12"/>
  <c r="L157" i="12" s="1"/>
  <c r="T153" i="12"/>
  <c r="L153" i="12" s="1"/>
  <c r="T149" i="12"/>
  <c r="L149" i="12" s="1"/>
  <c r="T145" i="12"/>
  <c r="L145" i="12" s="1"/>
  <c r="T168" i="12"/>
  <c r="L168" i="12" s="1"/>
  <c r="T164" i="12"/>
  <c r="L164" i="12" s="1"/>
  <c r="T160" i="12"/>
  <c r="L160" i="12" s="1"/>
  <c r="T171" i="12"/>
  <c r="L171" i="12" s="1"/>
  <c r="T167" i="12"/>
  <c r="L167" i="12" s="1"/>
  <c r="T163" i="12"/>
  <c r="L163" i="12" s="1"/>
  <c r="T159" i="12"/>
  <c r="L159" i="12" s="1"/>
  <c r="T170" i="12"/>
  <c r="L170" i="12" s="1"/>
  <c r="T166" i="12"/>
  <c r="L166" i="12" s="1"/>
  <c r="T162" i="12"/>
  <c r="L162" i="12" s="1"/>
  <c r="T158" i="12"/>
  <c r="L158" i="12" s="1"/>
  <c r="T154" i="12"/>
  <c r="L154" i="12" s="1"/>
  <c r="T150" i="12"/>
  <c r="L150" i="12" s="1"/>
  <c r="T146" i="12"/>
  <c r="L146" i="12" s="1"/>
  <c r="T151" i="12"/>
  <c r="L151" i="12" s="1"/>
  <c r="T137" i="12"/>
  <c r="L137" i="12" s="1"/>
  <c r="T133" i="12"/>
  <c r="L133" i="12" s="1"/>
  <c r="T129" i="12"/>
  <c r="L129" i="12" s="1"/>
  <c r="T125" i="12"/>
  <c r="L125" i="12" s="1"/>
  <c r="T121" i="12"/>
  <c r="L121" i="12" s="1"/>
  <c r="T117" i="12"/>
  <c r="L117" i="12" s="1"/>
  <c r="T113" i="12"/>
  <c r="L113" i="12" s="1"/>
  <c r="T156" i="12"/>
  <c r="L156" i="12" s="1"/>
  <c r="T148" i="12"/>
  <c r="L148" i="12" s="1"/>
  <c r="T143" i="12"/>
  <c r="L143" i="12" s="1"/>
  <c r="T141" i="12"/>
  <c r="L141" i="12" s="1"/>
  <c r="T139" i="12"/>
  <c r="L139" i="12" s="1"/>
  <c r="T136" i="12"/>
  <c r="L136" i="12" s="1"/>
  <c r="T132" i="12"/>
  <c r="L132" i="12" s="1"/>
  <c r="T128" i="12"/>
  <c r="L128" i="12" s="1"/>
  <c r="T124" i="12"/>
  <c r="L124" i="12" s="1"/>
  <c r="T120" i="12"/>
  <c r="L120" i="12" s="1"/>
  <c r="T155" i="12"/>
  <c r="L155" i="12" s="1"/>
  <c r="T147" i="12"/>
  <c r="L147" i="12" s="1"/>
  <c r="T135" i="12"/>
  <c r="L135" i="12" s="1"/>
  <c r="T131" i="12"/>
  <c r="L131" i="12" s="1"/>
  <c r="T127" i="12"/>
  <c r="L127" i="12" s="1"/>
  <c r="T123" i="12"/>
  <c r="L123" i="12" s="1"/>
  <c r="T119" i="12"/>
  <c r="L119" i="12" s="1"/>
  <c r="T115" i="12"/>
  <c r="L115" i="12" s="1"/>
  <c r="T152" i="12"/>
  <c r="L152" i="12" s="1"/>
  <c r="T144" i="12"/>
  <c r="L144" i="12" s="1"/>
  <c r="T142" i="12"/>
  <c r="L142" i="12" s="1"/>
  <c r="T140" i="12"/>
  <c r="L140" i="12" s="1"/>
  <c r="T138" i="12"/>
  <c r="L138" i="12" s="1"/>
  <c r="T134" i="12"/>
  <c r="L134" i="12" s="1"/>
  <c r="T130" i="12"/>
  <c r="L130" i="12" s="1"/>
  <c r="T126" i="12"/>
  <c r="L126" i="12" s="1"/>
  <c r="T122" i="12"/>
  <c r="L122" i="12" s="1"/>
  <c r="T118" i="12"/>
  <c r="L118" i="12" s="1"/>
  <c r="T114" i="12"/>
  <c r="L114" i="12" s="1"/>
  <c r="T110" i="12"/>
  <c r="L110" i="12" s="1"/>
  <c r="T106" i="12"/>
  <c r="L106" i="12" s="1"/>
  <c r="T102" i="12"/>
  <c r="L102" i="12" s="1"/>
  <c r="T98" i="12"/>
  <c r="L98" i="12" s="1"/>
  <c r="T94" i="12"/>
  <c r="L94" i="12" s="1"/>
  <c r="T90" i="12"/>
  <c r="L90" i="12" s="1"/>
  <c r="T86" i="12"/>
  <c r="L86" i="12" s="1"/>
  <c r="T82" i="12"/>
  <c r="L82" i="12" s="1"/>
  <c r="T78" i="12"/>
  <c r="L78" i="12" s="1"/>
  <c r="T116" i="12"/>
  <c r="L116" i="12" s="1"/>
  <c r="T111" i="12"/>
  <c r="L111" i="12" s="1"/>
  <c r="T105" i="12"/>
  <c r="L105" i="12" s="1"/>
  <c r="T101" i="12"/>
  <c r="L101" i="12" s="1"/>
  <c r="T97" i="12"/>
  <c r="L97" i="12" s="1"/>
  <c r="T93" i="12"/>
  <c r="L93" i="12" s="1"/>
  <c r="T89" i="12"/>
  <c r="L89" i="12" s="1"/>
  <c r="T85" i="12"/>
  <c r="L85" i="12" s="1"/>
  <c r="T81" i="12"/>
  <c r="L81" i="12" s="1"/>
  <c r="T112" i="12"/>
  <c r="L112" i="12" s="1"/>
  <c r="T109" i="12"/>
  <c r="L109" i="12" s="1"/>
  <c r="T108" i="12"/>
  <c r="L108" i="12" s="1"/>
  <c r="T104" i="12"/>
  <c r="L104" i="12" s="1"/>
  <c r="T100" i="12"/>
  <c r="L100" i="12" s="1"/>
  <c r="T96" i="12"/>
  <c r="L96" i="12" s="1"/>
  <c r="T92" i="12"/>
  <c r="L92" i="12" s="1"/>
  <c r="T88" i="12"/>
  <c r="L88" i="12" s="1"/>
  <c r="T107" i="12"/>
  <c r="L107" i="12" s="1"/>
  <c r="T103" i="12"/>
  <c r="L103" i="12" s="1"/>
  <c r="T99" i="12"/>
  <c r="L99" i="12" s="1"/>
  <c r="T95" i="12"/>
  <c r="L95" i="12" s="1"/>
  <c r="T91" i="12"/>
  <c r="L91" i="12" s="1"/>
  <c r="T87" i="12"/>
  <c r="L87" i="12" s="1"/>
  <c r="T83" i="12"/>
  <c r="L83" i="12" s="1"/>
  <c r="T79" i="12"/>
  <c r="L79" i="12" s="1"/>
  <c r="T77" i="12"/>
  <c r="L77" i="12" s="1"/>
  <c r="T76" i="12"/>
  <c r="L76" i="12" s="1"/>
  <c r="T75" i="12"/>
  <c r="L75" i="12" s="1"/>
  <c r="T74" i="12"/>
  <c r="L74" i="12" s="1"/>
  <c r="T73" i="12"/>
  <c r="L73" i="12" s="1"/>
  <c r="T72" i="12"/>
  <c r="L72" i="12" s="1"/>
  <c r="T71" i="12"/>
  <c r="L71" i="12" s="1"/>
  <c r="T70" i="12"/>
  <c r="L70" i="12" s="1"/>
  <c r="T69" i="12"/>
  <c r="L69" i="12" s="1"/>
  <c r="T68" i="12"/>
  <c r="L68" i="12" s="1"/>
  <c r="T67" i="12"/>
  <c r="L67" i="12" s="1"/>
  <c r="T66" i="12"/>
  <c r="L66" i="12" s="1"/>
  <c r="T65" i="12"/>
  <c r="L65" i="12" s="1"/>
  <c r="T64" i="12"/>
  <c r="L64" i="12" s="1"/>
  <c r="T63" i="12"/>
  <c r="L63" i="12" s="1"/>
  <c r="T62" i="12"/>
  <c r="L62" i="12" s="1"/>
  <c r="T61" i="12"/>
  <c r="L61" i="12" s="1"/>
  <c r="T60" i="12"/>
  <c r="L60" i="12" s="1"/>
  <c r="T59" i="12"/>
  <c r="L59" i="12" s="1"/>
  <c r="T58" i="12"/>
  <c r="L58" i="12" s="1"/>
  <c r="T57" i="12"/>
  <c r="L57" i="12" s="1"/>
  <c r="T56" i="12"/>
  <c r="L56" i="12" s="1"/>
  <c r="T55" i="12"/>
  <c r="L55" i="12" s="1"/>
  <c r="T54" i="12"/>
  <c r="L54" i="12" s="1"/>
  <c r="T53" i="12"/>
  <c r="L53" i="12" s="1"/>
  <c r="T52" i="12"/>
  <c r="L52" i="12" s="1"/>
  <c r="T50" i="12"/>
  <c r="L50" i="12" s="1"/>
  <c r="T49" i="12"/>
  <c r="L49" i="12" s="1"/>
  <c r="T48" i="12"/>
  <c r="L48" i="12" s="1"/>
  <c r="T47" i="12"/>
  <c r="L47" i="12" s="1"/>
  <c r="T46" i="12"/>
  <c r="L46" i="12" s="1"/>
  <c r="T45" i="12"/>
  <c r="L45" i="12" s="1"/>
  <c r="T44" i="12"/>
  <c r="L44" i="12" s="1"/>
  <c r="T43" i="12"/>
  <c r="L43" i="12" s="1"/>
  <c r="T42" i="12"/>
  <c r="L42" i="12" s="1"/>
  <c r="T41" i="12"/>
  <c r="L41" i="12" s="1"/>
  <c r="T51" i="12"/>
  <c r="L51" i="12" s="1"/>
  <c r="T84" i="12"/>
  <c r="L84" i="12" s="1"/>
  <c r="T80" i="12"/>
  <c r="L80" i="12" s="1"/>
  <c r="V71" i="11"/>
  <c r="V67" i="11"/>
  <c r="V63" i="11"/>
  <c r="V59" i="11"/>
  <c r="V73" i="11"/>
  <c r="V72" i="11"/>
  <c r="V68" i="11"/>
  <c r="V64" i="11"/>
  <c r="V60" i="11"/>
  <c r="V56" i="11"/>
  <c r="V52" i="11"/>
  <c r="V48" i="11"/>
  <c r="V44" i="11"/>
  <c r="V40" i="11"/>
  <c r="V36" i="11"/>
  <c r="V70" i="11"/>
  <c r="V66" i="11"/>
  <c r="V62" i="11"/>
  <c r="V55" i="11"/>
  <c r="V45" i="11"/>
  <c r="V42" i="11"/>
  <c r="V39" i="11"/>
  <c r="V35" i="11"/>
  <c r="V31" i="11"/>
  <c r="V69" i="11"/>
  <c r="V61" i="11"/>
  <c r="V49" i="11"/>
  <c r="V46" i="11"/>
  <c r="V43" i="11"/>
  <c r="V34" i="11"/>
  <c r="V57" i="11"/>
  <c r="V58" i="11"/>
  <c r="V53" i="11"/>
  <c r="V47" i="11"/>
  <c r="V37" i="11"/>
  <c r="V33" i="11"/>
  <c r="V51" i="11"/>
  <c r="V38" i="11"/>
  <c r="V54" i="11"/>
  <c r="V41" i="11"/>
  <c r="V50" i="11"/>
  <c r="V65" i="11"/>
  <c r="V32" i="11"/>
  <c r="W19" i="11"/>
  <c r="W14" i="11"/>
  <c r="W20" i="11"/>
  <c r="W17" i="11"/>
  <c r="W15" i="11"/>
  <c r="W16" i="11"/>
  <c r="X13" i="11"/>
  <c r="W21" i="11"/>
  <c r="W18" i="11"/>
  <c r="AA52" i="10"/>
  <c r="R16" i="10"/>
  <c r="AB52" i="10"/>
  <c r="P11" i="9"/>
  <c r="U11" i="15" l="1"/>
  <c r="N12" i="13"/>
  <c r="O37" i="12"/>
  <c r="K2" i="12" s="1"/>
  <c r="V31" i="12"/>
  <c r="V29" i="12"/>
  <c r="V27" i="12"/>
  <c r="W26" i="12"/>
  <c r="V30" i="12"/>
  <c r="V28" i="12"/>
  <c r="U172" i="12"/>
  <c r="U171" i="12"/>
  <c r="U170" i="12"/>
  <c r="U169" i="12"/>
  <c r="U168" i="12"/>
  <c r="U167" i="12"/>
  <c r="U166" i="12"/>
  <c r="U165" i="12"/>
  <c r="U164" i="12"/>
  <c r="U163" i="12"/>
  <c r="U162" i="12"/>
  <c r="U161" i="12"/>
  <c r="U160" i="12"/>
  <c r="U159" i="12"/>
  <c r="U158" i="12"/>
  <c r="U157" i="12"/>
  <c r="U156" i="12"/>
  <c r="U155" i="12"/>
  <c r="U154" i="12"/>
  <c r="U153" i="12"/>
  <c r="U152" i="12"/>
  <c r="U151" i="12"/>
  <c r="U150" i="12"/>
  <c r="U149" i="12"/>
  <c r="U148" i="12"/>
  <c r="U147" i="12"/>
  <c r="U146" i="12"/>
  <c r="U145" i="12"/>
  <c r="U144" i="12"/>
  <c r="U143" i="12"/>
  <c r="U142" i="12"/>
  <c r="U141" i="12"/>
  <c r="U140" i="12"/>
  <c r="U139" i="12"/>
  <c r="U138" i="12"/>
  <c r="U136" i="12"/>
  <c r="U132" i="12"/>
  <c r="U128" i="12"/>
  <c r="U124" i="12"/>
  <c r="U120" i="12"/>
  <c r="U116" i="12"/>
  <c r="U112" i="12"/>
  <c r="U135" i="12"/>
  <c r="U131" i="12"/>
  <c r="U127" i="12"/>
  <c r="U123" i="12"/>
  <c r="U119" i="12"/>
  <c r="U134" i="12"/>
  <c r="U130" i="12"/>
  <c r="U126" i="12"/>
  <c r="U122" i="12"/>
  <c r="U118" i="12"/>
  <c r="U114" i="12"/>
  <c r="U137" i="12"/>
  <c r="U133" i="12"/>
  <c r="U129" i="12"/>
  <c r="U125" i="12"/>
  <c r="U121" i="12"/>
  <c r="U117" i="12"/>
  <c r="U113" i="12"/>
  <c r="U109" i="12"/>
  <c r="U111" i="12"/>
  <c r="U105" i="12"/>
  <c r="U101" i="12"/>
  <c r="U97" i="12"/>
  <c r="U93" i="12"/>
  <c r="U89" i="12"/>
  <c r="U85" i="12"/>
  <c r="U81" i="12"/>
  <c r="U108" i="12"/>
  <c r="U104" i="12"/>
  <c r="U100" i="12"/>
  <c r="U96" i="12"/>
  <c r="U92" i="12"/>
  <c r="U88" i="12"/>
  <c r="U84" i="12"/>
  <c r="U80" i="12"/>
  <c r="U107" i="12"/>
  <c r="U103" i="12"/>
  <c r="U99" i="12"/>
  <c r="U95" i="12"/>
  <c r="U91" i="12"/>
  <c r="U87" i="12"/>
  <c r="U115" i="12"/>
  <c r="U110" i="12"/>
  <c r="U106" i="12"/>
  <c r="U102" i="12"/>
  <c r="U98" i="12"/>
  <c r="U94" i="12"/>
  <c r="U90" i="12"/>
  <c r="U86" i="12"/>
  <c r="U82" i="12"/>
  <c r="U78" i="12"/>
  <c r="U83" i="12"/>
  <c r="U51" i="12"/>
  <c r="U61" i="12"/>
  <c r="U57" i="12"/>
  <c r="U53" i="12"/>
  <c r="U79" i="12"/>
  <c r="U76" i="12"/>
  <c r="U75" i="12"/>
  <c r="U73" i="12"/>
  <c r="U71" i="12"/>
  <c r="U69" i="12"/>
  <c r="U67" i="12"/>
  <c r="U65" i="12"/>
  <c r="U59" i="12"/>
  <c r="U77" i="12"/>
  <c r="U74" i="12"/>
  <c r="U72" i="12"/>
  <c r="U70" i="12"/>
  <c r="U68" i="12"/>
  <c r="U66" i="12"/>
  <c r="U64" i="12"/>
  <c r="U62" i="12"/>
  <c r="U60" i="12"/>
  <c r="U58" i="12"/>
  <c r="U56" i="12"/>
  <c r="U54" i="12"/>
  <c r="U52" i="12"/>
  <c r="U50" i="12"/>
  <c r="U49" i="12"/>
  <c r="U48" i="12"/>
  <c r="U47" i="12"/>
  <c r="U46" i="12"/>
  <c r="U45" i="12"/>
  <c r="U44" i="12"/>
  <c r="U43" i="12"/>
  <c r="U42" i="12"/>
  <c r="U41" i="12"/>
  <c r="U63" i="12"/>
  <c r="U55" i="12"/>
  <c r="X20" i="11"/>
  <c r="X16" i="11"/>
  <c r="X21" i="11"/>
  <c r="X18" i="11"/>
  <c r="X17" i="11"/>
  <c r="X19" i="11"/>
  <c r="X14" i="11"/>
  <c r="X15" i="11"/>
  <c r="W70" i="11"/>
  <c r="W66" i="11"/>
  <c r="W62" i="11"/>
  <c r="W58" i="11"/>
  <c r="W73" i="11"/>
  <c r="W72" i="11"/>
  <c r="W71" i="11"/>
  <c r="W67" i="11"/>
  <c r="W63" i="11"/>
  <c r="W59" i="11"/>
  <c r="W55" i="11"/>
  <c r="W51" i="11"/>
  <c r="W47" i="11"/>
  <c r="W43" i="11"/>
  <c r="W39" i="11"/>
  <c r="W65" i="11"/>
  <c r="W69" i="11"/>
  <c r="W61" i="11"/>
  <c r="W52" i="11"/>
  <c r="W49" i="11"/>
  <c r="W46" i="11"/>
  <c r="W36" i="11"/>
  <c r="W34" i="11"/>
  <c r="W68" i="11"/>
  <c r="W60" i="11"/>
  <c r="W56" i="11"/>
  <c r="W53" i="11"/>
  <c r="W50" i="11"/>
  <c r="W40" i="11"/>
  <c r="W37" i="11"/>
  <c r="W33" i="11"/>
  <c r="W57" i="11"/>
  <c r="W32" i="11"/>
  <c r="W64" i="11"/>
  <c r="W54" i="11"/>
  <c r="W41" i="11"/>
  <c r="W31" i="11"/>
  <c r="W45" i="11"/>
  <c r="W48" i="11"/>
  <c r="W42" i="11"/>
  <c r="W35" i="11"/>
  <c r="W44" i="11"/>
  <c r="W38" i="11"/>
  <c r="W28" i="12" l="1"/>
  <c r="W30" i="12"/>
  <c r="W31" i="12"/>
  <c r="W29" i="12"/>
  <c r="W27" i="12"/>
  <c r="X26" i="12"/>
  <c r="V168" i="12"/>
  <c r="V164" i="12"/>
  <c r="V160" i="12"/>
  <c r="V156" i="12"/>
  <c r="V152" i="12"/>
  <c r="V148" i="12"/>
  <c r="V144" i="12"/>
  <c r="V172" i="12"/>
  <c r="V171" i="12"/>
  <c r="V167" i="12"/>
  <c r="V163" i="12"/>
  <c r="V159" i="12"/>
  <c r="V170" i="12"/>
  <c r="V166" i="12"/>
  <c r="V162" i="12"/>
  <c r="V158" i="12"/>
  <c r="V169" i="12"/>
  <c r="V165" i="12"/>
  <c r="V161" i="12"/>
  <c r="V157" i="12"/>
  <c r="V153" i="12"/>
  <c r="V149" i="12"/>
  <c r="V145" i="12"/>
  <c r="V143" i="12"/>
  <c r="V142" i="12"/>
  <c r="V141" i="12"/>
  <c r="V140" i="12"/>
  <c r="V139" i="12"/>
  <c r="V138" i="12"/>
  <c r="V137" i="12"/>
  <c r="V136" i="12"/>
  <c r="V135" i="12"/>
  <c r="V134" i="12"/>
  <c r="V133" i="12"/>
  <c r="V132" i="12"/>
  <c r="V131" i="12"/>
  <c r="V130" i="12"/>
  <c r="V129" i="12"/>
  <c r="V128" i="12"/>
  <c r="V127" i="12"/>
  <c r="V126" i="12"/>
  <c r="V125" i="12"/>
  <c r="V124" i="12"/>
  <c r="V123" i="12"/>
  <c r="V122" i="12"/>
  <c r="V121" i="12"/>
  <c r="V120" i="12"/>
  <c r="V119" i="12"/>
  <c r="V118" i="12"/>
  <c r="V117" i="12"/>
  <c r="V116" i="12"/>
  <c r="V115" i="12"/>
  <c r="V114" i="12"/>
  <c r="V113" i="12"/>
  <c r="V112" i="12"/>
  <c r="V111" i="12"/>
  <c r="V110" i="12"/>
  <c r="V109" i="12"/>
  <c r="V150" i="12"/>
  <c r="V155" i="12"/>
  <c r="V147" i="12"/>
  <c r="V154" i="12"/>
  <c r="V146" i="12"/>
  <c r="V151" i="12"/>
  <c r="V108" i="12"/>
  <c r="V104" i="12"/>
  <c r="V100" i="12"/>
  <c r="V96" i="12"/>
  <c r="V92" i="12"/>
  <c r="V88" i="12"/>
  <c r="V84" i="12"/>
  <c r="V80" i="12"/>
  <c r="V107" i="12"/>
  <c r="V103" i="12"/>
  <c r="V99" i="12"/>
  <c r="V95" i="12"/>
  <c r="V91" i="12"/>
  <c r="V87" i="12"/>
  <c r="V83" i="12"/>
  <c r="V79" i="12"/>
  <c r="V77" i="12"/>
  <c r="V76" i="12"/>
  <c r="V106" i="12"/>
  <c r="V102" i="12"/>
  <c r="V98" i="12"/>
  <c r="V94" i="12"/>
  <c r="V90" i="12"/>
  <c r="V105" i="12"/>
  <c r="V101" i="12"/>
  <c r="V97" i="12"/>
  <c r="V93" i="12"/>
  <c r="V89" i="12"/>
  <c r="V85" i="12"/>
  <c r="V81" i="12"/>
  <c r="V75" i="12"/>
  <c r="V73" i="12"/>
  <c r="V71" i="12"/>
  <c r="V69" i="12"/>
  <c r="V67" i="12"/>
  <c r="V65" i="12"/>
  <c r="V63" i="12"/>
  <c r="V61" i="12"/>
  <c r="V59" i="12"/>
  <c r="V57" i="12"/>
  <c r="V55" i="12"/>
  <c r="V53" i="12"/>
  <c r="V86" i="12"/>
  <c r="V82" i="12"/>
  <c r="V74" i="12"/>
  <c r="V72" i="12"/>
  <c r="V70" i="12"/>
  <c r="V68" i="12"/>
  <c r="V66" i="12"/>
  <c r="V78" i="12"/>
  <c r="V51" i="12"/>
  <c r="V58" i="12"/>
  <c r="V48" i="12"/>
  <c r="V44" i="12"/>
  <c r="V60" i="12"/>
  <c r="V52" i="12"/>
  <c r="V49" i="12"/>
  <c r="V45" i="12"/>
  <c r="V62" i="12"/>
  <c r="V54" i="12"/>
  <c r="V50" i="12"/>
  <c r="V46" i="12"/>
  <c r="V42" i="12"/>
  <c r="V41" i="12"/>
  <c r="V64" i="12"/>
  <c r="V56" i="12"/>
  <c r="V47" i="12"/>
  <c r="V43" i="12"/>
  <c r="X73" i="11"/>
  <c r="O73" i="11" s="1"/>
  <c r="X69" i="11"/>
  <c r="O69" i="11" s="1"/>
  <c r="X65" i="11"/>
  <c r="O65" i="11" s="1"/>
  <c r="X61" i="11"/>
  <c r="O61" i="11" s="1"/>
  <c r="X57" i="11"/>
  <c r="O57" i="11" s="1"/>
  <c r="X72" i="11"/>
  <c r="O72" i="11" s="1"/>
  <c r="X71" i="11"/>
  <c r="O71" i="11" s="1"/>
  <c r="X70" i="11"/>
  <c r="O70" i="11" s="1"/>
  <c r="X66" i="11"/>
  <c r="O66" i="11" s="1"/>
  <c r="X62" i="11"/>
  <c r="O62" i="11" s="1"/>
  <c r="X58" i="11"/>
  <c r="O58" i="11" s="1"/>
  <c r="X54" i="11"/>
  <c r="O54" i="11" s="1"/>
  <c r="X50" i="11"/>
  <c r="O50" i="11" s="1"/>
  <c r="X46" i="11"/>
  <c r="O46" i="11" s="1"/>
  <c r="X42" i="11"/>
  <c r="O42" i="11" s="1"/>
  <c r="X38" i="11"/>
  <c r="O38" i="11" s="1"/>
  <c r="X64" i="11"/>
  <c r="O64" i="11" s="1"/>
  <c r="X68" i="11"/>
  <c r="O68" i="11" s="1"/>
  <c r="X60" i="11"/>
  <c r="O60" i="11" s="1"/>
  <c r="X56" i="11"/>
  <c r="O56" i="11" s="1"/>
  <c r="X53" i="11"/>
  <c r="O53" i="11" s="1"/>
  <c r="X43" i="11"/>
  <c r="O43" i="11" s="1"/>
  <c r="X40" i="11"/>
  <c r="O40" i="11" s="1"/>
  <c r="X37" i="11"/>
  <c r="O37" i="11" s="1"/>
  <c r="X33" i="11"/>
  <c r="O33" i="11" s="1"/>
  <c r="X67" i="11"/>
  <c r="O67" i="11" s="1"/>
  <c r="X59" i="11"/>
  <c r="O59" i="11" s="1"/>
  <c r="X47" i="11"/>
  <c r="O47" i="11" s="1"/>
  <c r="X44" i="11"/>
  <c r="O44" i="11" s="1"/>
  <c r="X41" i="11"/>
  <c r="O41" i="11" s="1"/>
  <c r="X32" i="11"/>
  <c r="O32" i="11" s="1"/>
  <c r="X45" i="11"/>
  <c r="O45" i="11" s="1"/>
  <c r="X31" i="11"/>
  <c r="O31" i="11" s="1"/>
  <c r="X48" i="11"/>
  <c r="O48" i="11" s="1"/>
  <c r="X35" i="11"/>
  <c r="O35" i="11" s="1"/>
  <c r="X63" i="11"/>
  <c r="O63" i="11" s="1"/>
  <c r="X55" i="11"/>
  <c r="O55" i="11" s="1"/>
  <c r="X49" i="11"/>
  <c r="O49" i="11" s="1"/>
  <c r="X36" i="11"/>
  <c r="O36" i="11" s="1"/>
  <c r="X34" i="11"/>
  <c r="O34" i="11" s="1"/>
  <c r="X51" i="11"/>
  <c r="O51" i="11" s="1"/>
  <c r="X52" i="11"/>
  <c r="O52" i="11" s="1"/>
  <c r="X39" i="11"/>
  <c r="O39" i="11" s="1"/>
  <c r="X30" i="12" l="1"/>
  <c r="X28" i="12"/>
  <c r="X27" i="12"/>
  <c r="X31" i="12"/>
  <c r="X29" i="12"/>
  <c r="W172" i="12"/>
  <c r="W171" i="12"/>
  <c r="W167" i="12"/>
  <c r="W163" i="12"/>
  <c r="W159" i="12"/>
  <c r="W155" i="12"/>
  <c r="W151" i="12"/>
  <c r="W147" i="12"/>
  <c r="W170" i="12"/>
  <c r="W166" i="12"/>
  <c r="W162" i="12"/>
  <c r="W158" i="12"/>
  <c r="W169" i="12"/>
  <c r="W165" i="12"/>
  <c r="W161" i="12"/>
  <c r="W157" i="12"/>
  <c r="W168" i="12"/>
  <c r="W164" i="12"/>
  <c r="W160" i="12"/>
  <c r="W156" i="12"/>
  <c r="W152" i="12"/>
  <c r="W148" i="12"/>
  <c r="W144" i="12"/>
  <c r="W149" i="12"/>
  <c r="W143" i="12"/>
  <c r="W141" i="12"/>
  <c r="W139" i="12"/>
  <c r="W135" i="12"/>
  <c r="W131" i="12"/>
  <c r="W127" i="12"/>
  <c r="W123" i="12"/>
  <c r="W119" i="12"/>
  <c r="W115" i="12"/>
  <c r="W111" i="12"/>
  <c r="W154" i="12"/>
  <c r="W146" i="12"/>
  <c r="W134" i="12"/>
  <c r="W130" i="12"/>
  <c r="W126" i="12"/>
  <c r="W122" i="12"/>
  <c r="W153" i="12"/>
  <c r="W145" i="12"/>
  <c r="W142" i="12"/>
  <c r="W140" i="12"/>
  <c r="W138" i="12"/>
  <c r="W137" i="12"/>
  <c r="W133" i="12"/>
  <c r="W129" i="12"/>
  <c r="W125" i="12"/>
  <c r="W121" i="12"/>
  <c r="W117" i="12"/>
  <c r="W113" i="12"/>
  <c r="W150" i="12"/>
  <c r="W136" i="12"/>
  <c r="W132" i="12"/>
  <c r="W128" i="12"/>
  <c r="W124" i="12"/>
  <c r="W120" i="12"/>
  <c r="W116" i="12"/>
  <c r="W112" i="12"/>
  <c r="W108" i="12"/>
  <c r="W107" i="12"/>
  <c r="W106" i="12"/>
  <c r="W105" i="12"/>
  <c r="W104" i="12"/>
  <c r="W103" i="12"/>
  <c r="W102" i="12"/>
  <c r="W101" i="12"/>
  <c r="W100" i="12"/>
  <c r="W99" i="12"/>
  <c r="W98" i="12"/>
  <c r="W97" i="12"/>
  <c r="W96" i="12"/>
  <c r="W95" i="12"/>
  <c r="W94" i="12"/>
  <c r="W93" i="12"/>
  <c r="W92" i="12"/>
  <c r="W91" i="12"/>
  <c r="W90" i="12"/>
  <c r="W89" i="12"/>
  <c r="W88" i="12"/>
  <c r="W87" i="12"/>
  <c r="W86" i="12"/>
  <c r="W85" i="12"/>
  <c r="W84" i="12"/>
  <c r="W83" i="12"/>
  <c r="W82" i="12"/>
  <c r="W81" i="12"/>
  <c r="W80" i="12"/>
  <c r="W79" i="12"/>
  <c r="W78" i="12"/>
  <c r="W118" i="12"/>
  <c r="W77" i="12"/>
  <c r="W76" i="12"/>
  <c r="W75" i="12"/>
  <c r="W74" i="12"/>
  <c r="W73" i="12"/>
  <c r="W72" i="12"/>
  <c r="W71" i="12"/>
  <c r="W70" i="12"/>
  <c r="W69" i="12"/>
  <c r="W68" i="12"/>
  <c r="W67" i="12"/>
  <c r="W66" i="12"/>
  <c r="W65" i="12"/>
  <c r="W64" i="12"/>
  <c r="W63" i="12"/>
  <c r="W62" i="12"/>
  <c r="W61" i="12"/>
  <c r="W60" i="12"/>
  <c r="W59" i="12"/>
  <c r="W58" i="12"/>
  <c r="W57" i="12"/>
  <c r="W56" i="12"/>
  <c r="W55" i="12"/>
  <c r="W54" i="12"/>
  <c r="W53" i="12"/>
  <c r="W52" i="12"/>
  <c r="W51" i="12"/>
  <c r="W114" i="12"/>
  <c r="W109" i="12"/>
  <c r="W110" i="12"/>
  <c r="W50" i="12"/>
  <c r="W49" i="12"/>
  <c r="W48" i="12"/>
  <c r="W47" i="12"/>
  <c r="W46" i="12"/>
  <c r="W45" i="12"/>
  <c r="W44" i="12"/>
  <c r="W43" i="12"/>
  <c r="W42" i="12"/>
  <c r="W41" i="12"/>
  <c r="R27" i="11"/>
  <c r="U1" i="11" s="1"/>
  <c r="X172" i="12" l="1"/>
  <c r="X170" i="12"/>
  <c r="X166" i="12"/>
  <c r="X162" i="12"/>
  <c r="X158" i="12"/>
  <c r="X154" i="12"/>
  <c r="X150" i="12"/>
  <c r="X146" i="12"/>
  <c r="X169" i="12"/>
  <c r="X165" i="12"/>
  <c r="X161" i="12"/>
  <c r="X168" i="12"/>
  <c r="X164" i="12"/>
  <c r="X160" i="12"/>
  <c r="X171" i="12"/>
  <c r="X167" i="12"/>
  <c r="X163" i="12"/>
  <c r="X159" i="12"/>
  <c r="X155" i="12"/>
  <c r="X151" i="12"/>
  <c r="X147" i="12"/>
  <c r="X157" i="12"/>
  <c r="X156" i="12"/>
  <c r="X148" i="12"/>
  <c r="X134" i="12"/>
  <c r="X130" i="12"/>
  <c r="X126" i="12"/>
  <c r="X122" i="12"/>
  <c r="X118" i="12"/>
  <c r="X114" i="12"/>
  <c r="X153" i="12"/>
  <c r="X145" i="12"/>
  <c r="X142" i="12"/>
  <c r="X140" i="12"/>
  <c r="X138" i="12"/>
  <c r="X137" i="12"/>
  <c r="X133" i="12"/>
  <c r="X129" i="12"/>
  <c r="X125" i="12"/>
  <c r="X121" i="12"/>
  <c r="X152" i="12"/>
  <c r="X144" i="12"/>
  <c r="X136" i="12"/>
  <c r="X132" i="12"/>
  <c r="X128" i="12"/>
  <c r="X124" i="12"/>
  <c r="X120" i="12"/>
  <c r="X116" i="12"/>
  <c r="X112" i="12"/>
  <c r="X149" i="12"/>
  <c r="X143" i="12"/>
  <c r="X141" i="12"/>
  <c r="X139" i="12"/>
  <c r="X135" i="12"/>
  <c r="X131" i="12"/>
  <c r="X127" i="12"/>
  <c r="X123" i="12"/>
  <c r="X119" i="12"/>
  <c r="X115" i="12"/>
  <c r="X111" i="12"/>
  <c r="X109" i="12"/>
  <c r="X107" i="12"/>
  <c r="X103" i="12"/>
  <c r="X99" i="12"/>
  <c r="X95" i="12"/>
  <c r="X91" i="12"/>
  <c r="X87" i="12"/>
  <c r="X83" i="12"/>
  <c r="X79" i="12"/>
  <c r="X110" i="12"/>
  <c r="X106" i="12"/>
  <c r="X102" i="12"/>
  <c r="X98" i="12"/>
  <c r="X94" i="12"/>
  <c r="X90" i="12"/>
  <c r="X86" i="12"/>
  <c r="X82" i="12"/>
  <c r="X78" i="12"/>
  <c r="X117" i="12"/>
  <c r="X105" i="12"/>
  <c r="X101" i="12"/>
  <c r="X97" i="12"/>
  <c r="X93" i="12"/>
  <c r="X89" i="12"/>
  <c r="X113" i="12"/>
  <c r="X108" i="12"/>
  <c r="X104" i="12"/>
  <c r="X100" i="12"/>
  <c r="X96" i="12"/>
  <c r="X92" i="12"/>
  <c r="X88" i="12"/>
  <c r="X84" i="12"/>
  <c r="X80" i="12"/>
  <c r="X77" i="12"/>
  <c r="X76" i="12"/>
  <c r="X75" i="12"/>
  <c r="X74" i="12"/>
  <c r="X73" i="12"/>
  <c r="X72" i="12"/>
  <c r="X71" i="12"/>
  <c r="X70" i="12"/>
  <c r="X69" i="12"/>
  <c r="X68" i="12"/>
  <c r="X67" i="12"/>
  <c r="X66" i="12"/>
  <c r="X65" i="12"/>
  <c r="X64" i="12"/>
  <c r="X63" i="12"/>
  <c r="X62" i="12"/>
  <c r="X61" i="12"/>
  <c r="X60" i="12"/>
  <c r="X59" i="12"/>
  <c r="X58" i="12"/>
  <c r="X57" i="12"/>
  <c r="X56" i="12"/>
  <c r="X55" i="12"/>
  <c r="X54" i="12"/>
  <c r="X53" i="12"/>
  <c r="X52" i="12"/>
  <c r="X81" i="12"/>
  <c r="X50" i="12"/>
  <c r="X49" i="12"/>
  <c r="X48" i="12"/>
  <c r="X47" i="12"/>
  <c r="X46" i="12"/>
  <c r="X45" i="12"/>
  <c r="X44" i="12"/>
  <c r="X43" i="12"/>
  <c r="X42" i="12"/>
  <c r="X41" i="12"/>
  <c r="X85" i="12"/>
  <c r="X51" i="12"/>
  <c r="K5" i="6" l="1"/>
  <c r="L5" i="6"/>
  <c r="M5" i="6"/>
  <c r="N5" i="6"/>
  <c r="O5" i="6"/>
  <c r="P5" i="6"/>
  <c r="K6" i="6"/>
  <c r="L6" i="6"/>
  <c r="M6" i="6"/>
  <c r="N6" i="6"/>
  <c r="O6" i="6"/>
  <c r="P6" i="6"/>
  <c r="K7" i="6"/>
  <c r="L7" i="6"/>
  <c r="M7" i="6"/>
  <c r="N7" i="6"/>
  <c r="O7" i="6"/>
  <c r="P7" i="6"/>
  <c r="K8" i="6"/>
  <c r="L8" i="6"/>
  <c r="M8" i="6"/>
  <c r="N8" i="6"/>
  <c r="O8" i="6"/>
  <c r="P8" i="6"/>
  <c r="K9" i="6"/>
  <c r="L9" i="6"/>
  <c r="M9" i="6"/>
  <c r="N9" i="6"/>
  <c r="O9" i="6"/>
  <c r="P9" i="6"/>
  <c r="K10" i="6"/>
  <c r="L10" i="6"/>
  <c r="M10" i="6"/>
  <c r="N10" i="6"/>
  <c r="O10" i="6"/>
  <c r="P10" i="6"/>
  <c r="K11" i="6"/>
  <c r="L11" i="6"/>
  <c r="M11" i="6"/>
  <c r="N11" i="6"/>
  <c r="O11" i="6"/>
  <c r="P11" i="6"/>
  <c r="K12" i="6"/>
  <c r="L12" i="6"/>
  <c r="M12" i="6"/>
  <c r="N12" i="6"/>
  <c r="O12" i="6"/>
  <c r="P12" i="6"/>
  <c r="K13" i="6"/>
  <c r="L13" i="6"/>
  <c r="M13" i="6"/>
  <c r="N13" i="6"/>
  <c r="O13" i="6"/>
  <c r="P13" i="6"/>
  <c r="K14" i="6"/>
  <c r="L14" i="6"/>
  <c r="M14" i="6"/>
  <c r="N14" i="6"/>
  <c r="O14" i="6"/>
  <c r="P14" i="6"/>
  <c r="K15" i="6"/>
  <c r="L15" i="6"/>
  <c r="M15" i="6"/>
  <c r="N15" i="6"/>
  <c r="O15" i="6"/>
  <c r="P15" i="6"/>
  <c r="K16" i="6"/>
  <c r="L16" i="6"/>
  <c r="M16" i="6"/>
  <c r="N16" i="6"/>
  <c r="O16" i="6"/>
  <c r="P16" i="6"/>
  <c r="K17" i="6"/>
  <c r="L17" i="6"/>
  <c r="M17" i="6"/>
  <c r="N17" i="6"/>
  <c r="O17" i="6"/>
  <c r="P17" i="6"/>
  <c r="K18" i="6"/>
  <c r="L18" i="6"/>
  <c r="M18" i="6"/>
  <c r="N18" i="6"/>
  <c r="O18" i="6"/>
  <c r="P18" i="6"/>
  <c r="K19" i="6"/>
  <c r="L19" i="6"/>
  <c r="M19" i="6"/>
  <c r="N19" i="6"/>
  <c r="O19" i="6"/>
  <c r="P19" i="6"/>
  <c r="K20" i="6"/>
  <c r="L20" i="6"/>
  <c r="M20" i="6"/>
  <c r="N20" i="6"/>
  <c r="O20" i="6"/>
  <c r="P20" i="6"/>
  <c r="K21" i="6"/>
  <c r="L21" i="6"/>
  <c r="M21" i="6"/>
  <c r="N21" i="6"/>
  <c r="O21" i="6"/>
  <c r="P21" i="6"/>
  <c r="K22" i="6"/>
  <c r="L22" i="6"/>
  <c r="M22" i="6"/>
  <c r="N22" i="6"/>
  <c r="O22" i="6"/>
  <c r="P22" i="6"/>
  <c r="K23" i="6"/>
  <c r="L23" i="6"/>
  <c r="M23" i="6"/>
  <c r="N23" i="6"/>
  <c r="O23" i="6"/>
  <c r="P23" i="6"/>
  <c r="K24" i="6"/>
  <c r="L24" i="6"/>
  <c r="M24" i="6"/>
  <c r="N24" i="6"/>
  <c r="O24" i="6"/>
  <c r="P24" i="6"/>
  <c r="K25" i="6"/>
  <c r="L25" i="6"/>
  <c r="M25" i="6"/>
  <c r="N25" i="6"/>
  <c r="O25" i="6"/>
  <c r="P25" i="6"/>
  <c r="K26" i="6"/>
  <c r="L26" i="6"/>
  <c r="M26" i="6"/>
  <c r="N26" i="6"/>
  <c r="O26" i="6"/>
  <c r="P26" i="6"/>
  <c r="K27" i="6"/>
  <c r="L27" i="6"/>
  <c r="M27" i="6"/>
  <c r="N27" i="6"/>
  <c r="O27" i="6"/>
  <c r="P27" i="6"/>
  <c r="K28" i="6"/>
  <c r="L28" i="6"/>
  <c r="M28" i="6"/>
  <c r="N28" i="6"/>
  <c r="O28" i="6"/>
  <c r="P28" i="6"/>
  <c r="K29" i="6"/>
  <c r="L29" i="6"/>
  <c r="M29" i="6"/>
  <c r="N29" i="6"/>
  <c r="O29" i="6"/>
  <c r="P29" i="6"/>
  <c r="K30" i="6"/>
  <c r="L30" i="6"/>
  <c r="M30" i="6"/>
  <c r="N30" i="6"/>
  <c r="O30" i="6"/>
  <c r="P30" i="6"/>
  <c r="K31" i="6"/>
  <c r="L31" i="6"/>
  <c r="M31" i="6"/>
  <c r="N31" i="6"/>
  <c r="O31" i="6"/>
  <c r="P31" i="6"/>
  <c r="K32" i="6"/>
  <c r="L32" i="6"/>
  <c r="M32" i="6"/>
  <c r="N32" i="6"/>
  <c r="O32" i="6"/>
  <c r="P32" i="6"/>
  <c r="K33" i="6"/>
  <c r="L33" i="6"/>
  <c r="M33" i="6"/>
  <c r="N33" i="6"/>
  <c r="O33" i="6"/>
  <c r="P33" i="6"/>
  <c r="K34" i="6"/>
  <c r="L34" i="6"/>
  <c r="M34" i="6"/>
  <c r="N34" i="6"/>
  <c r="O34" i="6"/>
  <c r="P34" i="6"/>
  <c r="K35" i="6"/>
  <c r="L35" i="6"/>
  <c r="M35" i="6"/>
  <c r="N35" i="6"/>
  <c r="O35" i="6"/>
  <c r="P35" i="6"/>
  <c r="K36" i="6"/>
  <c r="L36" i="6"/>
  <c r="M36" i="6"/>
  <c r="N36" i="6"/>
  <c r="O36" i="6"/>
  <c r="P36" i="6"/>
  <c r="K37" i="6"/>
  <c r="L37" i="6"/>
  <c r="M37" i="6"/>
  <c r="N37" i="6"/>
  <c r="O37" i="6"/>
  <c r="P37" i="6"/>
  <c r="K38" i="6"/>
  <c r="L38" i="6"/>
  <c r="M38" i="6"/>
  <c r="N38" i="6"/>
  <c r="O38" i="6"/>
  <c r="P38" i="6"/>
  <c r="K39" i="6"/>
  <c r="L39" i="6"/>
  <c r="M39" i="6"/>
  <c r="N39" i="6"/>
  <c r="O39" i="6"/>
  <c r="P39" i="6"/>
  <c r="K40" i="6"/>
  <c r="L40" i="6"/>
  <c r="M40" i="6"/>
  <c r="N40" i="6"/>
  <c r="O40" i="6"/>
  <c r="P40" i="6"/>
  <c r="K41" i="6"/>
  <c r="L41" i="6"/>
  <c r="M41" i="6"/>
  <c r="N41" i="6"/>
  <c r="O41" i="6"/>
  <c r="P41" i="6"/>
  <c r="K42" i="6"/>
  <c r="L42" i="6"/>
  <c r="M42" i="6"/>
  <c r="N42" i="6"/>
  <c r="O42" i="6"/>
  <c r="P42" i="6"/>
  <c r="K43" i="6"/>
  <c r="L43" i="6"/>
  <c r="M43" i="6"/>
  <c r="N43" i="6"/>
  <c r="O43" i="6"/>
  <c r="P43" i="6"/>
  <c r="K44" i="6"/>
  <c r="L44" i="6"/>
  <c r="M44" i="6"/>
  <c r="N44" i="6"/>
  <c r="O44" i="6"/>
  <c r="P44" i="6"/>
  <c r="K45" i="6"/>
  <c r="L45" i="6"/>
  <c r="M45" i="6"/>
  <c r="N45" i="6"/>
  <c r="O45" i="6"/>
  <c r="P45" i="6"/>
  <c r="K46" i="6"/>
  <c r="L46" i="6"/>
  <c r="M46" i="6"/>
  <c r="N46" i="6"/>
  <c r="O46" i="6"/>
  <c r="P46" i="6"/>
  <c r="K47" i="6"/>
  <c r="L47" i="6"/>
  <c r="M47" i="6"/>
  <c r="N47" i="6"/>
  <c r="O47" i="6"/>
  <c r="P47" i="6"/>
  <c r="K48" i="6"/>
  <c r="L48" i="6"/>
  <c r="M48" i="6"/>
  <c r="N48" i="6"/>
  <c r="O48" i="6"/>
  <c r="P48" i="6"/>
  <c r="K49" i="6"/>
  <c r="L49" i="6"/>
  <c r="M49" i="6"/>
  <c r="N49" i="6"/>
  <c r="O49" i="6"/>
  <c r="P49" i="6"/>
  <c r="K50" i="6"/>
  <c r="L50" i="6"/>
  <c r="M50" i="6"/>
  <c r="N50" i="6"/>
  <c r="O50" i="6"/>
  <c r="P50" i="6"/>
  <c r="K51" i="6"/>
  <c r="L51" i="6"/>
  <c r="M51" i="6"/>
  <c r="N51" i="6"/>
  <c r="O51" i="6"/>
  <c r="P51" i="6"/>
  <c r="K52" i="6"/>
  <c r="L52" i="6"/>
  <c r="M52" i="6"/>
  <c r="N52" i="6"/>
  <c r="O52" i="6"/>
  <c r="P52" i="6"/>
  <c r="K53" i="6"/>
  <c r="L53" i="6"/>
  <c r="M53" i="6"/>
  <c r="N53" i="6"/>
  <c r="O53" i="6"/>
  <c r="P53" i="6"/>
  <c r="K54" i="6"/>
  <c r="L54" i="6"/>
  <c r="M54" i="6"/>
  <c r="N54" i="6"/>
  <c r="O54" i="6"/>
  <c r="P54" i="6"/>
  <c r="K55" i="6"/>
  <c r="L55" i="6"/>
  <c r="M55" i="6"/>
  <c r="N55" i="6"/>
  <c r="O55" i="6"/>
  <c r="P55" i="6"/>
  <c r="K56" i="6"/>
  <c r="L56" i="6"/>
  <c r="M56" i="6"/>
  <c r="N56" i="6"/>
  <c r="O56" i="6"/>
  <c r="P56" i="6"/>
  <c r="K57" i="6"/>
  <c r="L57" i="6"/>
  <c r="M57" i="6"/>
  <c r="N57" i="6"/>
  <c r="O57" i="6"/>
  <c r="P57" i="6"/>
  <c r="K58" i="6"/>
  <c r="L58" i="6"/>
  <c r="M58" i="6"/>
  <c r="N58" i="6"/>
  <c r="O58" i="6"/>
  <c r="P58" i="6"/>
  <c r="K59" i="6"/>
  <c r="L59" i="6"/>
  <c r="M59" i="6"/>
  <c r="N59" i="6"/>
  <c r="O59" i="6"/>
  <c r="P59" i="6"/>
  <c r="K60" i="6"/>
  <c r="L60" i="6"/>
  <c r="M60" i="6"/>
  <c r="N60" i="6"/>
  <c r="O60" i="6"/>
  <c r="P60" i="6"/>
  <c r="K61" i="6"/>
  <c r="L61" i="6"/>
  <c r="M61" i="6"/>
  <c r="N61" i="6"/>
  <c r="O61" i="6"/>
  <c r="P61" i="6"/>
  <c r="K62" i="6"/>
  <c r="L62" i="6"/>
  <c r="M62" i="6"/>
  <c r="N62" i="6"/>
  <c r="O62" i="6"/>
  <c r="P62" i="6"/>
  <c r="K63" i="6"/>
  <c r="L63" i="6"/>
  <c r="M63" i="6"/>
  <c r="N63" i="6"/>
  <c r="O63" i="6"/>
  <c r="P63" i="6"/>
  <c r="K64" i="6"/>
  <c r="L64" i="6"/>
  <c r="M64" i="6"/>
  <c r="N64" i="6"/>
  <c r="O64" i="6"/>
  <c r="P64" i="6"/>
  <c r="K65" i="6"/>
  <c r="L65" i="6"/>
  <c r="M65" i="6"/>
  <c r="N65" i="6"/>
  <c r="O65" i="6"/>
  <c r="P65" i="6"/>
  <c r="K66" i="6"/>
  <c r="L66" i="6"/>
  <c r="M66" i="6"/>
  <c r="N66" i="6"/>
  <c r="O66" i="6"/>
  <c r="P66" i="6"/>
  <c r="K67" i="6"/>
  <c r="L67" i="6"/>
  <c r="M67" i="6"/>
  <c r="N67" i="6"/>
  <c r="O67" i="6"/>
  <c r="P67" i="6"/>
  <c r="K68" i="6"/>
  <c r="L68" i="6"/>
  <c r="M68" i="6"/>
  <c r="N68" i="6"/>
  <c r="O68" i="6"/>
  <c r="P68" i="6"/>
  <c r="K69" i="6"/>
  <c r="L69" i="6"/>
  <c r="M69" i="6"/>
  <c r="N69" i="6"/>
  <c r="O69" i="6"/>
  <c r="P69" i="6"/>
  <c r="K70" i="6"/>
  <c r="L70" i="6"/>
  <c r="M70" i="6"/>
  <c r="N70" i="6"/>
  <c r="O70" i="6"/>
  <c r="P70" i="6"/>
  <c r="K71" i="6"/>
  <c r="L71" i="6"/>
  <c r="M71" i="6"/>
  <c r="N71" i="6"/>
  <c r="O71" i="6"/>
  <c r="P71" i="6"/>
  <c r="K72" i="6"/>
  <c r="L72" i="6"/>
  <c r="M72" i="6"/>
  <c r="N72" i="6"/>
  <c r="O72" i="6"/>
  <c r="P72" i="6"/>
  <c r="K73" i="6"/>
  <c r="L73" i="6"/>
  <c r="M73" i="6"/>
  <c r="N73" i="6"/>
  <c r="O73" i="6"/>
  <c r="P73" i="6"/>
  <c r="K74" i="6"/>
  <c r="L74" i="6"/>
  <c r="M74" i="6"/>
  <c r="N74" i="6"/>
  <c r="O74" i="6"/>
  <c r="P74" i="6"/>
  <c r="K75" i="6"/>
  <c r="L75" i="6"/>
  <c r="M75" i="6"/>
  <c r="N75" i="6"/>
  <c r="O75" i="6"/>
  <c r="P75" i="6"/>
  <c r="K76" i="6"/>
  <c r="L76" i="6"/>
  <c r="M76" i="6"/>
  <c r="N76" i="6"/>
  <c r="O76" i="6"/>
  <c r="P76" i="6"/>
  <c r="K77" i="6"/>
  <c r="L77" i="6"/>
  <c r="M77" i="6"/>
  <c r="N77" i="6"/>
  <c r="O77" i="6"/>
  <c r="P77" i="6"/>
  <c r="K78" i="6"/>
  <c r="L78" i="6"/>
  <c r="M78" i="6"/>
  <c r="N78" i="6"/>
  <c r="O78" i="6"/>
  <c r="P78" i="6"/>
  <c r="K79" i="6"/>
  <c r="L79" i="6"/>
  <c r="M79" i="6"/>
  <c r="N79" i="6"/>
  <c r="O79" i="6"/>
  <c r="P79" i="6"/>
  <c r="K80" i="6"/>
  <c r="L80" i="6"/>
  <c r="M80" i="6"/>
  <c r="N80" i="6"/>
  <c r="O80" i="6"/>
  <c r="P80" i="6"/>
  <c r="K81" i="6"/>
  <c r="L81" i="6"/>
  <c r="M81" i="6"/>
  <c r="N81" i="6"/>
  <c r="O81" i="6"/>
  <c r="P81" i="6"/>
  <c r="K82" i="6"/>
  <c r="L82" i="6"/>
  <c r="M82" i="6"/>
  <c r="N82" i="6"/>
  <c r="O82" i="6"/>
  <c r="P82" i="6"/>
  <c r="K83" i="6"/>
  <c r="L83" i="6"/>
  <c r="M83" i="6"/>
  <c r="N83" i="6"/>
  <c r="O83" i="6"/>
  <c r="P83" i="6"/>
  <c r="K84" i="6"/>
  <c r="L84" i="6"/>
  <c r="M84" i="6"/>
  <c r="N84" i="6"/>
  <c r="O84" i="6"/>
  <c r="P84" i="6"/>
  <c r="K85" i="6"/>
  <c r="L85" i="6"/>
  <c r="M85" i="6"/>
  <c r="N85" i="6"/>
  <c r="O85" i="6"/>
  <c r="P85" i="6"/>
  <c r="K86" i="6"/>
  <c r="L86" i="6"/>
  <c r="M86" i="6"/>
  <c r="N86" i="6"/>
  <c r="O86" i="6"/>
  <c r="P86" i="6"/>
  <c r="K87" i="6"/>
  <c r="L87" i="6"/>
  <c r="M87" i="6"/>
  <c r="N87" i="6"/>
  <c r="O87" i="6"/>
  <c r="P87" i="6"/>
  <c r="K88" i="6"/>
  <c r="L88" i="6"/>
  <c r="M88" i="6"/>
  <c r="N88" i="6"/>
  <c r="O88" i="6"/>
  <c r="P88" i="6"/>
  <c r="K89" i="6"/>
  <c r="L89" i="6"/>
  <c r="M89" i="6"/>
  <c r="N89" i="6"/>
  <c r="O89" i="6"/>
  <c r="P89" i="6"/>
  <c r="K90" i="6"/>
  <c r="L90" i="6"/>
  <c r="M90" i="6"/>
  <c r="N90" i="6"/>
  <c r="O90" i="6"/>
  <c r="P90" i="6"/>
  <c r="K91" i="6"/>
  <c r="L91" i="6"/>
  <c r="M91" i="6"/>
  <c r="N91" i="6"/>
  <c r="O91" i="6"/>
  <c r="P91" i="6"/>
  <c r="K92" i="6"/>
  <c r="L92" i="6"/>
  <c r="M92" i="6"/>
  <c r="N92" i="6"/>
  <c r="O92" i="6"/>
  <c r="P92" i="6"/>
  <c r="K93" i="6"/>
  <c r="L93" i="6"/>
  <c r="M93" i="6"/>
  <c r="N93" i="6"/>
  <c r="O93" i="6"/>
  <c r="P93" i="6"/>
  <c r="K94" i="6"/>
  <c r="L94" i="6"/>
  <c r="M94" i="6"/>
  <c r="N94" i="6"/>
  <c r="O94" i="6"/>
  <c r="P94" i="6"/>
  <c r="K95" i="6"/>
  <c r="L95" i="6"/>
  <c r="M95" i="6"/>
  <c r="N95" i="6"/>
  <c r="O95" i="6"/>
  <c r="P95" i="6"/>
  <c r="K96" i="6"/>
  <c r="L96" i="6"/>
  <c r="M96" i="6"/>
  <c r="N96" i="6"/>
  <c r="O96" i="6"/>
  <c r="P96" i="6"/>
  <c r="K97" i="6"/>
  <c r="L97" i="6"/>
  <c r="M97" i="6"/>
  <c r="N97" i="6"/>
  <c r="O97" i="6"/>
  <c r="P97" i="6"/>
  <c r="K98" i="6"/>
  <c r="L98" i="6"/>
  <c r="M98" i="6"/>
  <c r="N98" i="6"/>
  <c r="O98" i="6"/>
  <c r="P98" i="6"/>
  <c r="K99" i="6"/>
  <c r="L99" i="6"/>
  <c r="M99" i="6"/>
  <c r="N99" i="6"/>
  <c r="O99" i="6"/>
  <c r="P99" i="6"/>
  <c r="K100" i="6"/>
  <c r="L100" i="6"/>
  <c r="M100" i="6"/>
  <c r="N100" i="6"/>
  <c r="O100" i="6"/>
  <c r="P100" i="6"/>
  <c r="K101" i="6"/>
  <c r="L101" i="6"/>
  <c r="M101" i="6"/>
  <c r="N101" i="6"/>
  <c r="O101" i="6"/>
  <c r="P101" i="6"/>
  <c r="K102" i="6"/>
  <c r="L102" i="6"/>
  <c r="M102" i="6"/>
  <c r="N102" i="6"/>
  <c r="O102" i="6"/>
  <c r="P102" i="6"/>
  <c r="K103" i="6"/>
  <c r="L103" i="6"/>
  <c r="M103" i="6"/>
  <c r="N103" i="6"/>
  <c r="O103" i="6"/>
  <c r="P103" i="6"/>
  <c r="K104" i="6"/>
  <c r="L104" i="6"/>
  <c r="M104" i="6"/>
  <c r="N104" i="6"/>
  <c r="O104" i="6"/>
  <c r="P104" i="6"/>
  <c r="K105" i="6"/>
  <c r="L105" i="6"/>
  <c r="M105" i="6"/>
  <c r="N105" i="6"/>
  <c r="O105" i="6"/>
  <c r="P105" i="6"/>
  <c r="K106" i="6"/>
  <c r="L106" i="6"/>
  <c r="M106" i="6"/>
  <c r="N106" i="6"/>
  <c r="O106" i="6"/>
  <c r="P106" i="6"/>
  <c r="K107" i="6"/>
  <c r="L107" i="6"/>
  <c r="M107" i="6"/>
  <c r="N107" i="6"/>
  <c r="O107" i="6"/>
  <c r="P107" i="6"/>
  <c r="K108" i="6"/>
  <c r="L108" i="6"/>
  <c r="M108" i="6"/>
  <c r="N108" i="6"/>
  <c r="O108" i="6"/>
  <c r="P108" i="6"/>
  <c r="K109" i="6"/>
  <c r="L109" i="6"/>
  <c r="M109" i="6"/>
  <c r="N109" i="6"/>
  <c r="O109" i="6"/>
  <c r="P109" i="6"/>
  <c r="K110" i="6"/>
  <c r="L110" i="6"/>
  <c r="M110" i="6"/>
  <c r="N110" i="6"/>
  <c r="O110" i="6"/>
  <c r="P110" i="6"/>
  <c r="K111" i="6"/>
  <c r="L111" i="6"/>
  <c r="M111" i="6"/>
  <c r="N111" i="6"/>
  <c r="O111" i="6"/>
  <c r="P111" i="6"/>
  <c r="K112" i="6"/>
  <c r="L112" i="6"/>
  <c r="M112" i="6"/>
  <c r="N112" i="6"/>
  <c r="O112" i="6"/>
  <c r="P112" i="6"/>
  <c r="K113" i="6"/>
  <c r="L113" i="6"/>
  <c r="M113" i="6"/>
  <c r="N113" i="6"/>
  <c r="O113" i="6"/>
  <c r="P113" i="6"/>
  <c r="K114" i="6"/>
  <c r="L114" i="6"/>
  <c r="M114" i="6"/>
  <c r="N114" i="6"/>
  <c r="O114" i="6"/>
  <c r="P114" i="6"/>
  <c r="K115" i="6"/>
  <c r="L115" i="6"/>
  <c r="M115" i="6"/>
  <c r="N115" i="6"/>
  <c r="O115" i="6"/>
  <c r="P115" i="6"/>
  <c r="K116" i="6"/>
  <c r="L116" i="6"/>
  <c r="M116" i="6"/>
  <c r="N116" i="6"/>
  <c r="O116" i="6"/>
  <c r="P116" i="6"/>
  <c r="K117" i="6"/>
  <c r="L117" i="6"/>
  <c r="M117" i="6"/>
  <c r="N117" i="6"/>
  <c r="O117" i="6"/>
  <c r="P117" i="6"/>
  <c r="K118" i="6"/>
  <c r="L118" i="6"/>
  <c r="M118" i="6"/>
  <c r="N118" i="6"/>
  <c r="O118" i="6"/>
  <c r="P118" i="6"/>
  <c r="K119" i="6"/>
  <c r="L119" i="6"/>
  <c r="M119" i="6"/>
  <c r="N119" i="6"/>
  <c r="O119" i="6"/>
  <c r="P119" i="6"/>
  <c r="K120" i="6"/>
  <c r="L120" i="6"/>
  <c r="M120" i="6"/>
  <c r="N120" i="6"/>
  <c r="O120" i="6"/>
  <c r="P120" i="6"/>
  <c r="K121" i="6"/>
  <c r="L121" i="6"/>
  <c r="M121" i="6"/>
  <c r="N121" i="6"/>
  <c r="O121" i="6"/>
  <c r="P121" i="6"/>
  <c r="K122" i="6"/>
  <c r="L122" i="6"/>
  <c r="M122" i="6"/>
  <c r="N122" i="6"/>
  <c r="O122" i="6"/>
  <c r="P122" i="6"/>
  <c r="K123" i="6"/>
  <c r="L123" i="6"/>
  <c r="M123" i="6"/>
  <c r="N123" i="6"/>
  <c r="O123" i="6"/>
  <c r="P123" i="6"/>
  <c r="K124" i="6"/>
  <c r="L124" i="6"/>
  <c r="M124" i="6"/>
  <c r="N124" i="6"/>
  <c r="O124" i="6"/>
  <c r="P124" i="6"/>
  <c r="K125" i="6"/>
  <c r="L125" i="6"/>
  <c r="M125" i="6"/>
  <c r="N125" i="6"/>
  <c r="O125" i="6"/>
  <c r="P125" i="6"/>
  <c r="K126" i="6"/>
  <c r="L126" i="6"/>
  <c r="M126" i="6"/>
  <c r="N126" i="6"/>
  <c r="O126" i="6"/>
  <c r="P126" i="6"/>
  <c r="K127" i="6"/>
  <c r="L127" i="6"/>
  <c r="M127" i="6"/>
  <c r="N127" i="6"/>
  <c r="O127" i="6"/>
  <c r="P127" i="6"/>
  <c r="K128" i="6"/>
  <c r="L128" i="6"/>
  <c r="M128" i="6"/>
  <c r="N128" i="6"/>
  <c r="O128" i="6"/>
  <c r="P128" i="6"/>
  <c r="K129" i="6"/>
  <c r="L129" i="6"/>
  <c r="M129" i="6"/>
  <c r="N129" i="6"/>
  <c r="O129" i="6"/>
  <c r="P129" i="6"/>
  <c r="K130" i="6"/>
  <c r="L130" i="6"/>
  <c r="M130" i="6"/>
  <c r="N130" i="6"/>
  <c r="O130" i="6"/>
  <c r="P130" i="6"/>
  <c r="K131" i="6"/>
  <c r="L131" i="6"/>
  <c r="M131" i="6"/>
  <c r="N131" i="6"/>
  <c r="O131" i="6"/>
  <c r="P131" i="6"/>
  <c r="K132" i="6"/>
  <c r="L132" i="6"/>
  <c r="M132" i="6"/>
  <c r="N132" i="6"/>
  <c r="O132" i="6"/>
  <c r="P132" i="6"/>
  <c r="K133" i="6"/>
  <c r="L133" i="6"/>
  <c r="M133" i="6"/>
  <c r="N133" i="6"/>
  <c r="O133" i="6"/>
  <c r="P133" i="6"/>
  <c r="K134" i="6"/>
  <c r="L134" i="6"/>
  <c r="M134" i="6"/>
  <c r="N134" i="6"/>
  <c r="O134" i="6"/>
  <c r="P134" i="6"/>
  <c r="K135" i="6"/>
  <c r="L135" i="6"/>
  <c r="M135" i="6"/>
  <c r="N135" i="6"/>
  <c r="O135" i="6"/>
  <c r="P135" i="6"/>
  <c r="K136" i="6"/>
  <c r="L136" i="6"/>
  <c r="M136" i="6"/>
  <c r="N136" i="6"/>
  <c r="O136" i="6"/>
  <c r="P136" i="6"/>
  <c r="K137" i="6"/>
  <c r="L137" i="6"/>
  <c r="M137" i="6"/>
  <c r="N137" i="6"/>
  <c r="O137" i="6"/>
  <c r="P137" i="6"/>
  <c r="K138" i="6"/>
  <c r="L138" i="6"/>
  <c r="M138" i="6"/>
  <c r="N138" i="6"/>
  <c r="O138" i="6"/>
  <c r="P138" i="6"/>
  <c r="K139" i="6"/>
  <c r="L139" i="6"/>
  <c r="M139" i="6"/>
  <c r="N139" i="6"/>
  <c r="O139" i="6"/>
  <c r="P139" i="6"/>
  <c r="K140" i="6"/>
  <c r="L140" i="6"/>
  <c r="M140" i="6"/>
  <c r="N140" i="6"/>
  <c r="O140" i="6"/>
  <c r="P140" i="6"/>
  <c r="K141" i="6"/>
  <c r="L141" i="6"/>
  <c r="M141" i="6"/>
  <c r="N141" i="6"/>
  <c r="O141" i="6"/>
  <c r="P141" i="6"/>
  <c r="K142" i="6"/>
  <c r="L142" i="6"/>
  <c r="M142" i="6"/>
  <c r="N142" i="6"/>
  <c r="O142" i="6"/>
  <c r="P142" i="6"/>
  <c r="K143" i="6"/>
  <c r="L143" i="6"/>
  <c r="M143" i="6"/>
  <c r="N143" i="6"/>
  <c r="O143" i="6"/>
  <c r="P143" i="6"/>
  <c r="K144" i="6"/>
  <c r="L144" i="6"/>
  <c r="M144" i="6"/>
  <c r="N144" i="6"/>
  <c r="O144" i="6"/>
  <c r="P144" i="6"/>
  <c r="K145" i="6"/>
  <c r="L145" i="6"/>
  <c r="M145" i="6"/>
  <c r="N145" i="6"/>
  <c r="O145" i="6"/>
  <c r="P145" i="6"/>
  <c r="K146" i="6"/>
  <c r="L146" i="6"/>
  <c r="M146" i="6"/>
  <c r="N146" i="6"/>
  <c r="O146" i="6"/>
  <c r="P146" i="6"/>
  <c r="K147" i="6"/>
  <c r="L147" i="6"/>
  <c r="M147" i="6"/>
  <c r="N147" i="6"/>
  <c r="O147" i="6"/>
  <c r="P147" i="6"/>
  <c r="K148" i="6"/>
  <c r="L148" i="6"/>
  <c r="M148" i="6"/>
  <c r="N148" i="6"/>
  <c r="O148" i="6"/>
  <c r="P148" i="6"/>
  <c r="K149" i="6"/>
  <c r="L149" i="6"/>
  <c r="M149" i="6"/>
  <c r="N149" i="6"/>
  <c r="O149" i="6"/>
  <c r="P149" i="6"/>
  <c r="K150" i="6"/>
  <c r="L150" i="6"/>
  <c r="M150" i="6"/>
  <c r="N150" i="6"/>
  <c r="O150" i="6"/>
  <c r="P150" i="6"/>
  <c r="K151" i="6"/>
  <c r="L151" i="6"/>
  <c r="M151" i="6"/>
  <c r="N151" i="6"/>
  <c r="O151" i="6"/>
  <c r="P151" i="6"/>
  <c r="K152" i="6"/>
  <c r="L152" i="6"/>
  <c r="M152" i="6"/>
  <c r="N152" i="6"/>
  <c r="O152" i="6"/>
  <c r="P152" i="6"/>
  <c r="K153" i="6"/>
  <c r="L153" i="6"/>
  <c r="M153" i="6"/>
  <c r="N153" i="6"/>
  <c r="O153" i="6"/>
  <c r="P153" i="6"/>
  <c r="K154" i="6"/>
  <c r="L154" i="6"/>
  <c r="M154" i="6"/>
  <c r="N154" i="6"/>
  <c r="O154" i="6"/>
  <c r="P154" i="6"/>
  <c r="K155" i="6"/>
  <c r="L155" i="6"/>
  <c r="M155" i="6"/>
  <c r="N155" i="6"/>
  <c r="O155" i="6"/>
  <c r="P155" i="6"/>
  <c r="K156" i="6"/>
  <c r="L156" i="6"/>
  <c r="M156" i="6"/>
  <c r="N156" i="6"/>
  <c r="O156" i="6"/>
  <c r="P156" i="6"/>
  <c r="K157" i="6"/>
  <c r="L157" i="6"/>
  <c r="M157" i="6"/>
  <c r="N157" i="6"/>
  <c r="O157" i="6"/>
  <c r="P157" i="6"/>
  <c r="K158" i="6"/>
  <c r="L158" i="6"/>
  <c r="M158" i="6"/>
  <c r="N158" i="6"/>
  <c r="O158" i="6"/>
  <c r="P158" i="6"/>
  <c r="K159" i="6"/>
  <c r="L159" i="6"/>
  <c r="M159" i="6"/>
  <c r="N159" i="6"/>
  <c r="O159" i="6"/>
  <c r="P159" i="6"/>
  <c r="K160" i="6"/>
  <c r="L160" i="6"/>
  <c r="M160" i="6"/>
  <c r="N160" i="6"/>
  <c r="O160" i="6"/>
  <c r="P160" i="6"/>
  <c r="K161" i="6"/>
  <c r="L161" i="6"/>
  <c r="M161" i="6"/>
  <c r="N161" i="6"/>
  <c r="O161" i="6"/>
  <c r="P161" i="6"/>
  <c r="K162" i="6"/>
  <c r="L162" i="6"/>
  <c r="M162" i="6"/>
  <c r="N162" i="6"/>
  <c r="O162" i="6"/>
  <c r="P162" i="6"/>
  <c r="K163" i="6"/>
  <c r="L163" i="6"/>
  <c r="M163" i="6"/>
  <c r="N163" i="6"/>
  <c r="O163" i="6"/>
  <c r="P163" i="6"/>
  <c r="K164" i="6"/>
  <c r="L164" i="6"/>
  <c r="M164" i="6"/>
  <c r="N164" i="6"/>
  <c r="O164" i="6"/>
  <c r="P164" i="6"/>
  <c r="K165" i="6"/>
  <c r="L165" i="6"/>
  <c r="M165" i="6"/>
  <c r="N165" i="6"/>
  <c r="O165" i="6"/>
  <c r="P165" i="6"/>
  <c r="K166" i="6"/>
  <c r="L166" i="6"/>
  <c r="M166" i="6"/>
  <c r="N166" i="6"/>
  <c r="O166" i="6"/>
  <c r="P166" i="6"/>
  <c r="K167" i="6"/>
  <c r="L167" i="6"/>
  <c r="M167" i="6"/>
  <c r="N167" i="6"/>
  <c r="O167" i="6"/>
  <c r="P167" i="6"/>
  <c r="K168" i="6"/>
  <c r="L168" i="6"/>
  <c r="M168" i="6"/>
  <c r="N168" i="6"/>
  <c r="O168" i="6"/>
  <c r="P168" i="6"/>
  <c r="K169" i="6"/>
  <c r="L169" i="6"/>
  <c r="M169" i="6"/>
  <c r="N169" i="6"/>
  <c r="O169" i="6"/>
  <c r="P169" i="6"/>
  <c r="K170" i="6"/>
  <c r="L170" i="6"/>
  <c r="M170" i="6"/>
  <c r="N170" i="6"/>
  <c r="O170" i="6"/>
  <c r="P170" i="6"/>
  <c r="K171" i="6"/>
  <c r="L171" i="6"/>
  <c r="M171" i="6"/>
  <c r="N171" i="6"/>
  <c r="O171" i="6"/>
  <c r="P171" i="6"/>
  <c r="K172" i="6"/>
  <c r="L172" i="6"/>
  <c r="M172" i="6"/>
  <c r="N172" i="6"/>
  <c r="O172" i="6"/>
  <c r="P172" i="6"/>
  <c r="K173" i="6"/>
  <c r="L173" i="6"/>
  <c r="M173" i="6"/>
  <c r="N173" i="6"/>
  <c r="O173" i="6"/>
  <c r="P173" i="6"/>
  <c r="K174" i="6"/>
  <c r="L174" i="6"/>
  <c r="M174" i="6"/>
  <c r="N174" i="6"/>
  <c r="O174" i="6"/>
  <c r="P174" i="6"/>
  <c r="K175" i="6"/>
  <c r="L175" i="6"/>
  <c r="M175" i="6"/>
  <c r="N175" i="6"/>
  <c r="O175" i="6"/>
  <c r="P175" i="6"/>
  <c r="K176" i="6"/>
  <c r="L176" i="6"/>
  <c r="M176" i="6"/>
  <c r="N176" i="6"/>
  <c r="O176" i="6"/>
  <c r="P176" i="6"/>
  <c r="K177" i="6"/>
  <c r="L177" i="6"/>
  <c r="M177" i="6"/>
  <c r="N177" i="6"/>
  <c r="O177" i="6"/>
  <c r="P177" i="6"/>
  <c r="K178" i="6"/>
  <c r="L178" i="6"/>
  <c r="M178" i="6"/>
  <c r="N178" i="6"/>
  <c r="O178" i="6"/>
  <c r="P178" i="6"/>
  <c r="K179" i="6"/>
  <c r="L179" i="6"/>
  <c r="M179" i="6"/>
  <c r="N179" i="6"/>
  <c r="O179" i="6"/>
  <c r="P179" i="6"/>
  <c r="K180" i="6"/>
  <c r="L180" i="6"/>
  <c r="M180" i="6"/>
  <c r="N180" i="6"/>
  <c r="O180" i="6"/>
  <c r="P180" i="6"/>
  <c r="K181" i="6"/>
  <c r="L181" i="6"/>
  <c r="M181" i="6"/>
  <c r="N181" i="6"/>
  <c r="O181" i="6"/>
  <c r="P181" i="6"/>
  <c r="K182" i="6"/>
  <c r="L182" i="6"/>
  <c r="M182" i="6"/>
  <c r="N182" i="6"/>
  <c r="O182" i="6"/>
  <c r="P182" i="6"/>
  <c r="K183" i="6"/>
  <c r="L183" i="6"/>
  <c r="M183" i="6"/>
  <c r="N183" i="6"/>
  <c r="O183" i="6"/>
  <c r="P183" i="6"/>
  <c r="K184" i="6"/>
  <c r="L184" i="6"/>
  <c r="M184" i="6"/>
  <c r="N184" i="6"/>
  <c r="O184" i="6"/>
  <c r="P184" i="6"/>
  <c r="K185" i="6"/>
  <c r="L185" i="6"/>
  <c r="M185" i="6"/>
  <c r="N185" i="6"/>
  <c r="O185" i="6"/>
  <c r="P185" i="6"/>
  <c r="K186" i="6"/>
  <c r="L186" i="6"/>
  <c r="M186" i="6"/>
  <c r="N186" i="6"/>
  <c r="O186" i="6"/>
  <c r="P186" i="6"/>
  <c r="K187" i="6"/>
  <c r="L187" i="6"/>
  <c r="M187" i="6"/>
  <c r="N187" i="6"/>
  <c r="O187" i="6"/>
  <c r="P187" i="6"/>
  <c r="K188" i="6"/>
  <c r="L188" i="6"/>
  <c r="M188" i="6"/>
  <c r="N188" i="6"/>
  <c r="O188" i="6"/>
  <c r="P188" i="6"/>
  <c r="K189" i="6"/>
  <c r="L189" i="6"/>
  <c r="M189" i="6"/>
  <c r="N189" i="6"/>
  <c r="O189" i="6"/>
  <c r="P189" i="6"/>
  <c r="K190" i="6"/>
  <c r="L190" i="6"/>
  <c r="M190" i="6"/>
  <c r="N190" i="6"/>
  <c r="O190" i="6"/>
  <c r="P190" i="6"/>
  <c r="K191" i="6"/>
  <c r="L191" i="6"/>
  <c r="M191" i="6"/>
  <c r="N191" i="6"/>
  <c r="O191" i="6"/>
  <c r="P191" i="6"/>
  <c r="K192" i="6"/>
  <c r="L192" i="6"/>
  <c r="M192" i="6"/>
  <c r="N192" i="6"/>
  <c r="O192" i="6"/>
  <c r="P192" i="6"/>
  <c r="K193" i="6"/>
  <c r="L193" i="6"/>
  <c r="M193" i="6"/>
  <c r="N193" i="6"/>
  <c r="O193" i="6"/>
  <c r="P193" i="6"/>
  <c r="K194" i="6"/>
  <c r="L194" i="6"/>
  <c r="M194" i="6"/>
  <c r="N194" i="6"/>
  <c r="O194" i="6"/>
  <c r="P194" i="6"/>
  <c r="K195" i="6"/>
  <c r="L195" i="6"/>
  <c r="M195" i="6"/>
  <c r="N195" i="6"/>
  <c r="O195" i="6"/>
  <c r="P195" i="6"/>
  <c r="K196" i="6"/>
  <c r="L196" i="6"/>
  <c r="M196" i="6"/>
  <c r="N196" i="6"/>
  <c r="O196" i="6"/>
  <c r="P196" i="6"/>
  <c r="K197" i="6"/>
  <c r="L197" i="6"/>
  <c r="M197" i="6"/>
  <c r="N197" i="6"/>
  <c r="O197" i="6"/>
  <c r="P197" i="6"/>
  <c r="K198" i="6"/>
  <c r="L198" i="6"/>
  <c r="M198" i="6"/>
  <c r="N198" i="6"/>
  <c r="O198" i="6"/>
  <c r="P198" i="6"/>
  <c r="K199" i="6"/>
  <c r="L199" i="6"/>
  <c r="M199" i="6"/>
  <c r="N199" i="6"/>
  <c r="O199" i="6"/>
  <c r="P199" i="6"/>
  <c r="K200" i="6"/>
  <c r="L200" i="6"/>
  <c r="M200" i="6"/>
  <c r="N200" i="6"/>
  <c r="O200" i="6"/>
  <c r="P200" i="6"/>
  <c r="K201" i="6"/>
  <c r="L201" i="6"/>
  <c r="M201" i="6"/>
  <c r="N201" i="6"/>
  <c r="O201" i="6"/>
  <c r="P201" i="6"/>
  <c r="K202" i="6"/>
  <c r="L202" i="6"/>
  <c r="M202" i="6"/>
  <c r="N202" i="6"/>
  <c r="O202" i="6"/>
  <c r="P202" i="6"/>
  <c r="K203" i="6"/>
  <c r="L203" i="6"/>
  <c r="M203" i="6"/>
  <c r="N203" i="6"/>
  <c r="O203" i="6"/>
  <c r="P203" i="6"/>
  <c r="K204" i="6"/>
  <c r="L204" i="6"/>
  <c r="M204" i="6"/>
  <c r="N204" i="6"/>
  <c r="O204" i="6"/>
  <c r="P204" i="6"/>
  <c r="K205" i="6"/>
  <c r="L205" i="6"/>
  <c r="M205" i="6"/>
  <c r="N205" i="6"/>
  <c r="O205" i="6"/>
  <c r="P205" i="6"/>
  <c r="K206" i="6"/>
  <c r="L206" i="6"/>
  <c r="M206" i="6"/>
  <c r="N206" i="6"/>
  <c r="O206" i="6"/>
  <c r="P206" i="6"/>
  <c r="K207" i="6"/>
  <c r="L207" i="6"/>
  <c r="M207" i="6"/>
  <c r="N207" i="6"/>
  <c r="O207" i="6"/>
  <c r="P207" i="6"/>
  <c r="K208" i="6"/>
  <c r="L208" i="6"/>
  <c r="M208" i="6"/>
  <c r="N208" i="6"/>
  <c r="O208" i="6"/>
  <c r="P208" i="6"/>
  <c r="K209" i="6"/>
  <c r="L209" i="6"/>
  <c r="M209" i="6"/>
  <c r="N209" i="6"/>
  <c r="O209" i="6"/>
  <c r="P209" i="6"/>
  <c r="K210" i="6"/>
  <c r="L210" i="6"/>
  <c r="M210" i="6"/>
  <c r="N210" i="6"/>
  <c r="O210" i="6"/>
  <c r="P210" i="6"/>
  <c r="K211" i="6"/>
  <c r="L211" i="6"/>
  <c r="M211" i="6"/>
  <c r="N211" i="6"/>
  <c r="O211" i="6"/>
  <c r="P211" i="6"/>
  <c r="K212" i="6"/>
  <c r="L212" i="6"/>
  <c r="M212" i="6"/>
  <c r="N212" i="6"/>
  <c r="O212" i="6"/>
  <c r="P212" i="6"/>
  <c r="K213" i="6"/>
  <c r="L213" i="6"/>
  <c r="M213" i="6"/>
  <c r="N213" i="6"/>
  <c r="O213" i="6"/>
  <c r="P213" i="6"/>
  <c r="K214" i="6"/>
  <c r="L214" i="6"/>
  <c r="M214" i="6"/>
  <c r="N214" i="6"/>
  <c r="O214" i="6"/>
  <c r="P214" i="6"/>
  <c r="K215" i="6"/>
  <c r="L215" i="6"/>
  <c r="M215" i="6"/>
  <c r="N215" i="6"/>
  <c r="O215" i="6"/>
  <c r="P215" i="6"/>
  <c r="K216" i="6"/>
  <c r="L216" i="6"/>
  <c r="M216" i="6"/>
  <c r="N216" i="6"/>
  <c r="O216" i="6"/>
  <c r="P216" i="6"/>
  <c r="K217" i="6"/>
  <c r="L217" i="6"/>
  <c r="M217" i="6"/>
  <c r="N217" i="6"/>
  <c r="O217" i="6"/>
  <c r="P217" i="6"/>
  <c r="K218" i="6"/>
  <c r="L218" i="6"/>
  <c r="M218" i="6"/>
  <c r="N218" i="6"/>
  <c r="O218" i="6"/>
  <c r="P218" i="6"/>
  <c r="K219" i="6"/>
  <c r="L219" i="6"/>
  <c r="M219" i="6"/>
  <c r="N219" i="6"/>
  <c r="O219" i="6"/>
  <c r="P219" i="6"/>
  <c r="K220" i="6"/>
  <c r="L220" i="6"/>
  <c r="M220" i="6"/>
  <c r="N220" i="6"/>
  <c r="O220" i="6"/>
  <c r="P220" i="6"/>
  <c r="K221" i="6"/>
  <c r="L221" i="6"/>
  <c r="M221" i="6"/>
  <c r="N221" i="6"/>
  <c r="O221" i="6"/>
  <c r="P221" i="6"/>
  <c r="K222" i="6"/>
  <c r="L222" i="6"/>
  <c r="M222" i="6"/>
  <c r="N222" i="6"/>
  <c r="O222" i="6"/>
  <c r="P222" i="6"/>
  <c r="K223" i="6"/>
  <c r="L223" i="6"/>
  <c r="M223" i="6"/>
  <c r="N223" i="6"/>
  <c r="O223" i="6"/>
  <c r="P223" i="6"/>
  <c r="K224" i="6"/>
  <c r="L224" i="6"/>
  <c r="M224" i="6"/>
  <c r="N224" i="6"/>
  <c r="O224" i="6"/>
  <c r="P224" i="6"/>
  <c r="K225" i="6"/>
  <c r="L225" i="6"/>
  <c r="M225" i="6"/>
  <c r="N225" i="6"/>
  <c r="O225" i="6"/>
  <c r="P225" i="6"/>
  <c r="K226" i="6"/>
  <c r="L226" i="6"/>
  <c r="M226" i="6"/>
  <c r="N226" i="6"/>
  <c r="O226" i="6"/>
  <c r="P226" i="6"/>
  <c r="K227" i="6"/>
  <c r="L227" i="6"/>
  <c r="M227" i="6"/>
  <c r="N227" i="6"/>
  <c r="O227" i="6"/>
  <c r="P227" i="6"/>
  <c r="K228" i="6"/>
  <c r="L228" i="6"/>
  <c r="M228" i="6"/>
  <c r="N228" i="6"/>
  <c r="O228" i="6"/>
  <c r="P228" i="6"/>
  <c r="K229" i="6"/>
  <c r="L229" i="6"/>
  <c r="M229" i="6"/>
  <c r="N229" i="6"/>
  <c r="O229" i="6"/>
  <c r="P229" i="6"/>
  <c r="K230" i="6"/>
  <c r="L230" i="6"/>
  <c r="M230" i="6"/>
  <c r="N230" i="6"/>
  <c r="O230" i="6"/>
  <c r="P230" i="6"/>
  <c r="K231" i="6"/>
  <c r="L231" i="6"/>
  <c r="M231" i="6"/>
  <c r="N231" i="6"/>
  <c r="O231" i="6"/>
  <c r="P231" i="6"/>
  <c r="K232" i="6"/>
  <c r="L232" i="6"/>
  <c r="M232" i="6"/>
  <c r="N232" i="6"/>
  <c r="O232" i="6"/>
  <c r="P232" i="6"/>
  <c r="K233" i="6"/>
  <c r="L233" i="6"/>
  <c r="M233" i="6"/>
  <c r="N233" i="6"/>
  <c r="O233" i="6"/>
  <c r="P233" i="6"/>
  <c r="K234" i="6"/>
  <c r="L234" i="6"/>
  <c r="M234" i="6"/>
  <c r="N234" i="6"/>
  <c r="O234" i="6"/>
  <c r="P234" i="6"/>
  <c r="K235" i="6"/>
  <c r="L235" i="6"/>
  <c r="M235" i="6"/>
  <c r="N235" i="6"/>
  <c r="O235" i="6"/>
  <c r="P235" i="6"/>
  <c r="K236" i="6"/>
  <c r="L236" i="6"/>
  <c r="M236" i="6"/>
  <c r="N236" i="6"/>
  <c r="O236" i="6"/>
  <c r="P236" i="6"/>
  <c r="K237" i="6"/>
  <c r="L237" i="6"/>
  <c r="M237" i="6"/>
  <c r="N237" i="6"/>
  <c r="O237" i="6"/>
  <c r="P237" i="6"/>
  <c r="K238" i="6"/>
  <c r="L238" i="6"/>
  <c r="M238" i="6"/>
  <c r="N238" i="6"/>
  <c r="O238" i="6"/>
  <c r="P238" i="6"/>
  <c r="K239" i="6"/>
  <c r="L239" i="6"/>
  <c r="M239" i="6"/>
  <c r="N239" i="6"/>
  <c r="O239" i="6"/>
  <c r="P239" i="6"/>
  <c r="K240" i="6"/>
  <c r="L240" i="6"/>
  <c r="M240" i="6"/>
  <c r="N240" i="6"/>
  <c r="O240" i="6"/>
  <c r="P240" i="6"/>
  <c r="K241" i="6"/>
  <c r="L241" i="6"/>
  <c r="M241" i="6"/>
  <c r="N241" i="6"/>
  <c r="O241" i="6"/>
  <c r="P241" i="6"/>
  <c r="K242" i="6"/>
  <c r="L242" i="6"/>
  <c r="M242" i="6"/>
  <c r="N242" i="6"/>
  <c r="O242" i="6"/>
  <c r="P242" i="6"/>
  <c r="K243" i="6"/>
  <c r="L243" i="6"/>
  <c r="M243" i="6"/>
  <c r="N243" i="6"/>
  <c r="O243" i="6"/>
  <c r="P243" i="6"/>
  <c r="K244" i="6"/>
  <c r="L244" i="6"/>
  <c r="M244" i="6"/>
  <c r="N244" i="6"/>
  <c r="O244" i="6"/>
  <c r="P244" i="6"/>
  <c r="K245" i="6"/>
  <c r="L245" i="6"/>
  <c r="M245" i="6"/>
  <c r="N245" i="6"/>
  <c r="O245" i="6"/>
  <c r="P245" i="6"/>
  <c r="K246" i="6"/>
  <c r="L246" i="6"/>
  <c r="M246" i="6"/>
  <c r="N246" i="6"/>
  <c r="O246" i="6"/>
  <c r="P246" i="6"/>
  <c r="K247" i="6"/>
  <c r="L247" i="6"/>
  <c r="M247" i="6"/>
  <c r="N247" i="6"/>
  <c r="O247" i="6"/>
  <c r="P247" i="6"/>
  <c r="K248" i="6"/>
  <c r="L248" i="6"/>
  <c r="M248" i="6"/>
  <c r="N248" i="6"/>
  <c r="O248" i="6"/>
  <c r="P248" i="6"/>
  <c r="K249" i="6"/>
  <c r="L249" i="6"/>
  <c r="M249" i="6"/>
  <c r="N249" i="6"/>
  <c r="O249" i="6"/>
  <c r="P249" i="6"/>
  <c r="K250" i="6"/>
  <c r="L250" i="6"/>
  <c r="M250" i="6"/>
  <c r="N250" i="6"/>
  <c r="O250" i="6"/>
  <c r="P250" i="6"/>
  <c r="K251" i="6"/>
  <c r="L251" i="6"/>
  <c r="M251" i="6"/>
  <c r="N251" i="6"/>
  <c r="O251" i="6"/>
  <c r="P251" i="6"/>
  <c r="K252" i="6"/>
  <c r="L252" i="6"/>
  <c r="M252" i="6"/>
  <c r="N252" i="6"/>
  <c r="O252" i="6"/>
  <c r="P252" i="6"/>
  <c r="K253" i="6"/>
  <c r="L253" i="6"/>
  <c r="M253" i="6"/>
  <c r="N253" i="6"/>
  <c r="O253" i="6"/>
  <c r="P253" i="6"/>
  <c r="K254" i="6"/>
  <c r="L254" i="6"/>
  <c r="M254" i="6"/>
  <c r="N254" i="6"/>
  <c r="O254" i="6"/>
  <c r="P254" i="6"/>
  <c r="K255" i="6"/>
  <c r="L255" i="6"/>
  <c r="M255" i="6"/>
  <c r="N255" i="6"/>
  <c r="O255" i="6"/>
  <c r="P255" i="6"/>
  <c r="K256" i="6"/>
  <c r="L256" i="6"/>
  <c r="M256" i="6"/>
  <c r="N256" i="6"/>
  <c r="O256" i="6"/>
  <c r="P256" i="6"/>
  <c r="K257" i="6"/>
  <c r="L257" i="6"/>
  <c r="M257" i="6"/>
  <c r="N257" i="6"/>
  <c r="O257" i="6"/>
  <c r="P257" i="6"/>
  <c r="K258" i="6"/>
  <c r="L258" i="6"/>
  <c r="M258" i="6"/>
  <c r="N258" i="6"/>
  <c r="O258" i="6"/>
  <c r="P258" i="6"/>
  <c r="K259" i="6"/>
  <c r="L259" i="6"/>
  <c r="M259" i="6"/>
  <c r="N259" i="6"/>
  <c r="O259" i="6"/>
  <c r="P259" i="6"/>
  <c r="K260" i="6"/>
  <c r="L260" i="6"/>
  <c r="M260" i="6"/>
  <c r="N260" i="6"/>
  <c r="O260" i="6"/>
  <c r="P260" i="6"/>
  <c r="K261" i="6"/>
  <c r="L261" i="6"/>
  <c r="M261" i="6"/>
  <c r="N261" i="6"/>
  <c r="O261" i="6"/>
  <c r="P261" i="6"/>
  <c r="K262" i="6"/>
  <c r="L262" i="6"/>
  <c r="M262" i="6"/>
  <c r="N262" i="6"/>
  <c r="O262" i="6"/>
  <c r="P262" i="6"/>
  <c r="K263" i="6"/>
  <c r="L263" i="6"/>
  <c r="M263" i="6"/>
  <c r="N263" i="6"/>
  <c r="O263" i="6"/>
  <c r="P263" i="6"/>
  <c r="K264" i="6"/>
  <c r="L264" i="6"/>
  <c r="M264" i="6"/>
  <c r="N264" i="6"/>
  <c r="O264" i="6"/>
  <c r="P264" i="6"/>
  <c r="K265" i="6"/>
  <c r="L265" i="6"/>
  <c r="M265" i="6"/>
  <c r="N265" i="6"/>
  <c r="O265" i="6"/>
  <c r="P265" i="6"/>
  <c r="K266" i="6"/>
  <c r="L266" i="6"/>
  <c r="M266" i="6"/>
  <c r="N266" i="6"/>
  <c r="O266" i="6"/>
  <c r="P266" i="6"/>
  <c r="K267" i="6"/>
  <c r="L267" i="6"/>
  <c r="M267" i="6"/>
  <c r="N267" i="6"/>
  <c r="O267" i="6"/>
  <c r="P267" i="6"/>
  <c r="K268" i="6"/>
  <c r="L268" i="6"/>
  <c r="M268" i="6"/>
  <c r="N268" i="6"/>
  <c r="O268" i="6"/>
  <c r="P268" i="6"/>
  <c r="K269" i="6"/>
  <c r="L269" i="6"/>
  <c r="M269" i="6"/>
  <c r="N269" i="6"/>
  <c r="O269" i="6"/>
  <c r="P269" i="6"/>
  <c r="K270" i="6"/>
  <c r="L270" i="6"/>
  <c r="M270" i="6"/>
  <c r="N270" i="6"/>
  <c r="O270" i="6"/>
  <c r="P270" i="6"/>
  <c r="K271" i="6"/>
  <c r="L271" i="6"/>
  <c r="M271" i="6"/>
  <c r="N271" i="6"/>
  <c r="O271" i="6"/>
  <c r="P271" i="6"/>
  <c r="K272" i="6"/>
  <c r="L272" i="6"/>
  <c r="M272" i="6"/>
  <c r="N272" i="6"/>
  <c r="O272" i="6"/>
  <c r="P272" i="6"/>
  <c r="K273" i="6"/>
  <c r="L273" i="6"/>
  <c r="M273" i="6"/>
  <c r="N273" i="6"/>
  <c r="O273" i="6"/>
  <c r="P273" i="6"/>
  <c r="K274" i="6"/>
  <c r="L274" i="6"/>
  <c r="M274" i="6"/>
  <c r="N274" i="6"/>
  <c r="O274" i="6"/>
  <c r="P274" i="6"/>
  <c r="K275" i="6"/>
  <c r="L275" i="6"/>
  <c r="M275" i="6"/>
  <c r="N275" i="6"/>
  <c r="O275" i="6"/>
  <c r="P275" i="6"/>
  <c r="K276" i="6"/>
  <c r="L276" i="6"/>
  <c r="M276" i="6"/>
  <c r="N276" i="6"/>
  <c r="O276" i="6"/>
  <c r="P276" i="6"/>
  <c r="K277" i="6"/>
  <c r="L277" i="6"/>
  <c r="M277" i="6"/>
  <c r="N277" i="6"/>
  <c r="O277" i="6"/>
  <c r="P277" i="6"/>
  <c r="K278" i="6"/>
  <c r="L278" i="6"/>
  <c r="M278" i="6"/>
  <c r="N278" i="6"/>
  <c r="O278" i="6"/>
  <c r="P278" i="6"/>
  <c r="K279" i="6"/>
  <c r="L279" i="6"/>
  <c r="M279" i="6"/>
  <c r="N279" i="6"/>
  <c r="O279" i="6"/>
  <c r="P279" i="6"/>
  <c r="K280" i="6"/>
  <c r="L280" i="6"/>
  <c r="M280" i="6"/>
  <c r="N280" i="6"/>
  <c r="O280" i="6"/>
  <c r="P280" i="6"/>
  <c r="K281" i="6"/>
  <c r="L281" i="6"/>
  <c r="M281" i="6"/>
  <c r="N281" i="6"/>
  <c r="O281" i="6"/>
  <c r="P281" i="6"/>
  <c r="K282" i="6"/>
  <c r="L282" i="6"/>
  <c r="M282" i="6"/>
  <c r="N282" i="6"/>
  <c r="O282" i="6"/>
  <c r="P282" i="6"/>
  <c r="K283" i="6"/>
  <c r="L283" i="6"/>
  <c r="M283" i="6"/>
  <c r="N283" i="6"/>
  <c r="O283" i="6"/>
  <c r="P283" i="6"/>
  <c r="K284" i="6"/>
  <c r="L284" i="6"/>
  <c r="M284" i="6"/>
  <c r="N284" i="6"/>
  <c r="O284" i="6"/>
  <c r="P284" i="6"/>
  <c r="K285" i="6"/>
  <c r="L285" i="6"/>
  <c r="M285" i="6"/>
  <c r="N285" i="6"/>
  <c r="O285" i="6"/>
  <c r="P285" i="6"/>
  <c r="K286" i="6"/>
  <c r="L286" i="6"/>
  <c r="M286" i="6"/>
  <c r="N286" i="6"/>
  <c r="O286" i="6"/>
  <c r="P286" i="6"/>
  <c r="K287" i="6"/>
  <c r="L287" i="6"/>
  <c r="M287" i="6"/>
  <c r="N287" i="6"/>
  <c r="O287" i="6"/>
  <c r="P287" i="6"/>
  <c r="K288" i="6"/>
  <c r="L288" i="6"/>
  <c r="M288" i="6"/>
  <c r="N288" i="6"/>
  <c r="O288" i="6"/>
  <c r="P288" i="6"/>
  <c r="K289" i="6"/>
  <c r="L289" i="6"/>
  <c r="M289" i="6"/>
  <c r="N289" i="6"/>
  <c r="O289" i="6"/>
  <c r="P289" i="6"/>
  <c r="K290" i="6"/>
  <c r="L290" i="6"/>
  <c r="M290" i="6"/>
  <c r="N290" i="6"/>
  <c r="O290" i="6"/>
  <c r="P290" i="6"/>
  <c r="K291" i="6"/>
  <c r="L291" i="6"/>
  <c r="M291" i="6"/>
  <c r="N291" i="6"/>
  <c r="O291" i="6"/>
  <c r="P291" i="6"/>
  <c r="K292" i="6"/>
  <c r="L292" i="6"/>
  <c r="M292" i="6"/>
  <c r="N292" i="6"/>
  <c r="O292" i="6"/>
  <c r="P292" i="6"/>
  <c r="K293" i="6"/>
  <c r="L293" i="6"/>
  <c r="M293" i="6"/>
  <c r="N293" i="6"/>
  <c r="O293" i="6"/>
  <c r="P293" i="6"/>
  <c r="K294" i="6"/>
  <c r="L294" i="6"/>
  <c r="M294" i="6"/>
  <c r="N294" i="6"/>
  <c r="O294" i="6"/>
  <c r="P294" i="6"/>
  <c r="K295" i="6"/>
  <c r="L295" i="6"/>
  <c r="M295" i="6"/>
  <c r="N295" i="6"/>
  <c r="O295" i="6"/>
  <c r="P295" i="6"/>
  <c r="K296" i="6"/>
  <c r="L296" i="6"/>
  <c r="M296" i="6"/>
  <c r="N296" i="6"/>
  <c r="O296" i="6"/>
  <c r="P296" i="6"/>
  <c r="K297" i="6"/>
  <c r="L297" i="6"/>
  <c r="M297" i="6"/>
  <c r="N297" i="6"/>
  <c r="O297" i="6"/>
  <c r="P297" i="6"/>
  <c r="K298" i="6"/>
  <c r="L298" i="6"/>
  <c r="M298" i="6"/>
  <c r="N298" i="6"/>
  <c r="O298" i="6"/>
  <c r="P298" i="6"/>
  <c r="K299" i="6"/>
  <c r="L299" i="6"/>
  <c r="M299" i="6"/>
  <c r="N299" i="6"/>
  <c r="O299" i="6"/>
  <c r="P299" i="6"/>
  <c r="K300" i="6"/>
  <c r="L300" i="6"/>
  <c r="M300" i="6"/>
  <c r="N300" i="6"/>
  <c r="O300" i="6"/>
  <c r="P300" i="6"/>
  <c r="K301" i="6"/>
  <c r="L301" i="6"/>
  <c r="M301" i="6"/>
  <c r="N301" i="6"/>
  <c r="O301" i="6"/>
  <c r="P301" i="6"/>
  <c r="K302" i="6"/>
  <c r="L302" i="6"/>
  <c r="M302" i="6"/>
  <c r="N302" i="6"/>
  <c r="O302" i="6"/>
  <c r="P302" i="6"/>
  <c r="K303" i="6"/>
  <c r="L303" i="6"/>
  <c r="M303" i="6"/>
  <c r="N303" i="6"/>
  <c r="O303" i="6"/>
  <c r="P303" i="6"/>
  <c r="K304" i="6"/>
  <c r="L304" i="6"/>
  <c r="M304" i="6"/>
  <c r="N304" i="6"/>
  <c r="O304" i="6"/>
  <c r="P304" i="6"/>
  <c r="K305" i="6"/>
  <c r="L305" i="6"/>
  <c r="M305" i="6"/>
  <c r="N305" i="6"/>
  <c r="O305" i="6"/>
  <c r="P305" i="6"/>
  <c r="K306" i="6"/>
  <c r="L306" i="6"/>
  <c r="M306" i="6"/>
  <c r="N306" i="6"/>
  <c r="O306" i="6"/>
  <c r="P306" i="6"/>
  <c r="K307" i="6"/>
  <c r="L307" i="6"/>
  <c r="M307" i="6"/>
  <c r="N307" i="6"/>
  <c r="O307" i="6"/>
  <c r="P307" i="6"/>
  <c r="K308" i="6"/>
  <c r="L308" i="6"/>
  <c r="M308" i="6"/>
  <c r="N308" i="6"/>
  <c r="O308" i="6"/>
  <c r="P308" i="6"/>
  <c r="K309" i="6"/>
  <c r="L309" i="6"/>
  <c r="M309" i="6"/>
  <c r="N309" i="6"/>
  <c r="O309" i="6"/>
  <c r="P309" i="6"/>
  <c r="K310" i="6"/>
  <c r="L310" i="6"/>
  <c r="M310" i="6"/>
  <c r="N310" i="6"/>
  <c r="O310" i="6"/>
  <c r="P310" i="6"/>
  <c r="K311" i="6"/>
  <c r="L311" i="6"/>
  <c r="M311" i="6"/>
  <c r="N311" i="6"/>
  <c r="O311" i="6"/>
  <c r="P311" i="6"/>
  <c r="K312" i="6"/>
  <c r="L312" i="6"/>
  <c r="M312" i="6"/>
  <c r="N312" i="6"/>
  <c r="O312" i="6"/>
  <c r="P312" i="6"/>
  <c r="K313" i="6"/>
  <c r="L313" i="6"/>
  <c r="M313" i="6"/>
  <c r="N313" i="6"/>
  <c r="O313" i="6"/>
  <c r="P313" i="6"/>
  <c r="K314" i="6"/>
  <c r="L314" i="6"/>
  <c r="M314" i="6"/>
  <c r="N314" i="6"/>
  <c r="O314" i="6"/>
  <c r="P314" i="6"/>
  <c r="K315" i="6"/>
  <c r="L315" i="6"/>
  <c r="M315" i="6"/>
  <c r="N315" i="6"/>
  <c r="O315" i="6"/>
  <c r="P315" i="6"/>
  <c r="K316" i="6"/>
  <c r="L316" i="6"/>
  <c r="M316" i="6"/>
  <c r="N316" i="6"/>
  <c r="O316" i="6"/>
  <c r="P316" i="6"/>
  <c r="K317" i="6"/>
  <c r="L317" i="6"/>
  <c r="M317" i="6"/>
  <c r="N317" i="6"/>
  <c r="O317" i="6"/>
  <c r="P317" i="6"/>
  <c r="K318" i="6"/>
  <c r="L318" i="6"/>
  <c r="M318" i="6"/>
  <c r="N318" i="6"/>
  <c r="O318" i="6"/>
  <c r="P318" i="6"/>
  <c r="K319" i="6"/>
  <c r="L319" i="6"/>
  <c r="M319" i="6"/>
  <c r="N319" i="6"/>
  <c r="O319" i="6"/>
  <c r="P319" i="6"/>
  <c r="K320" i="6"/>
  <c r="L320" i="6"/>
  <c r="M320" i="6"/>
  <c r="N320" i="6"/>
  <c r="O320" i="6"/>
  <c r="P320" i="6"/>
  <c r="K321" i="6"/>
  <c r="L321" i="6"/>
  <c r="M321" i="6"/>
  <c r="N321" i="6"/>
  <c r="O321" i="6"/>
  <c r="P321" i="6"/>
  <c r="K322" i="6"/>
  <c r="L322" i="6"/>
  <c r="M322" i="6"/>
  <c r="N322" i="6"/>
  <c r="O322" i="6"/>
  <c r="P322" i="6"/>
  <c r="K323" i="6"/>
  <c r="L323" i="6"/>
  <c r="M323" i="6"/>
  <c r="N323" i="6"/>
  <c r="O323" i="6"/>
  <c r="P323" i="6"/>
  <c r="K324" i="6"/>
  <c r="L324" i="6"/>
  <c r="M324" i="6"/>
  <c r="N324" i="6"/>
  <c r="O324" i="6"/>
  <c r="P324" i="6"/>
  <c r="K325" i="6"/>
  <c r="L325" i="6"/>
  <c r="M325" i="6"/>
  <c r="N325" i="6"/>
  <c r="O325" i="6"/>
  <c r="P325" i="6"/>
  <c r="K326" i="6"/>
  <c r="L326" i="6"/>
  <c r="M326" i="6"/>
  <c r="N326" i="6"/>
  <c r="O326" i="6"/>
  <c r="P326" i="6"/>
  <c r="K327" i="6"/>
  <c r="L327" i="6"/>
  <c r="M327" i="6"/>
  <c r="N327" i="6"/>
  <c r="O327" i="6"/>
  <c r="P327" i="6"/>
  <c r="K4" i="6"/>
  <c r="L4" i="6"/>
  <c r="M4" i="6"/>
  <c r="N4" i="6"/>
  <c r="O4" i="6"/>
  <c r="P4" i="6"/>
</calcChain>
</file>

<file path=xl/sharedStrings.xml><?xml version="1.0" encoding="utf-8"?>
<sst xmlns="http://schemas.openxmlformats.org/spreadsheetml/2006/main" count="2198" uniqueCount="360">
  <si>
    <t>City #</t>
  </si>
  <si>
    <t>City</t>
  </si>
  <si>
    <t>%age Black</t>
  </si>
  <si>
    <t>%age Hispanic</t>
  </si>
  <si>
    <t>%age Asian</t>
  </si>
  <si>
    <t>Median Age</t>
  </si>
  <si>
    <t>Unemployment rate</t>
  </si>
  <si>
    <t>Per capita income(000's)</t>
  </si>
  <si>
    <t>Albuquerque</t>
  </si>
  <si>
    <t>Atlanta</t>
  </si>
  <si>
    <t>Austin</t>
  </si>
  <si>
    <t>Baltimore</t>
  </si>
  <si>
    <t>Boston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</si>
  <si>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</si>
  <si>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</si>
  <si>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</si>
  <si>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</si>
  <si>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</si>
  <si>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</si>
  <si>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</si>
  <si>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</si>
  <si>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El Paso</t>
  </si>
  <si>
    <t>Fort Worth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</si>
  <si>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</si>
  <si>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</si>
  <si>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</si>
  <si>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</si>
  <si>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</si>
  <si>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</si>
  <si>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</si>
  <si>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Long Beach</t>
  </si>
  <si>
    <t>Los Angeles</t>
  </si>
  <si>
    <t>Memphis</t>
  </si>
  <si>
    <t>Miami</t>
  </si>
  <si>
    <t>Milwaukee</t>
  </si>
  <si>
    <t>Minneapolis</t>
  </si>
  <si>
    <t>Nashville</t>
  </si>
  <si>
    <t>New Orleans</t>
  </si>
  <si>
    <t>NY</t>
  </si>
  <si>
    <t>Oakland</t>
  </si>
  <si>
    <t>Oklahoma City</t>
  </si>
  <si>
    <t>Omaha</t>
  </si>
  <si>
    <t>Philadelphia</t>
  </si>
  <si>
    <t>Phoenix</t>
  </si>
  <si>
    <t>Pittsburgh</t>
  </si>
  <si>
    <t>Portland</t>
  </si>
  <si>
    <t>Sacramento</t>
  </si>
  <si>
    <t>St. Louis</t>
  </si>
  <si>
    <t>San Antonio</t>
  </si>
  <si>
    <t>San Diego</t>
  </si>
  <si>
    <t>San Francisco</t>
  </si>
  <si>
    <t>San Jose</t>
  </si>
  <si>
    <t>Seattle</t>
  </si>
  <si>
    <t>Toledo</t>
  </si>
  <si>
    <t>Tucson</t>
  </si>
  <si>
    <t>Tulsa</t>
  </si>
  <si>
    <t>Virginia Beach</t>
  </si>
  <si>
    <t>Cereal</t>
  </si>
  <si>
    <t>Cal</t>
  </si>
  <si>
    <t>Protein</t>
  </si>
  <si>
    <t>Fat</t>
  </si>
  <si>
    <t>Sodium</t>
  </si>
  <si>
    <t>Fiber</t>
  </si>
  <si>
    <t>Carbs</t>
  </si>
  <si>
    <t>Sugar</t>
  </si>
  <si>
    <t>Potassium</t>
  </si>
  <si>
    <t>ACCheerios</t>
  </si>
  <si>
    <t>Cheerios</t>
  </si>
  <si>
    <t>CocoaPuffs</t>
  </si>
  <si>
    <t>CountChocula</t>
  </si>
  <si>
    <t>GoldenGrahams</t>
  </si>
  <si>
    <t>HoneyNutCheerios</t>
  </si>
  <si>
    <t>Kix</t>
  </si>
  <si>
    <t>LuckyCharms</t>
  </si>
  <si>
    <t>MultiGrainCheerios</t>
  </si>
  <si>
    <t>OatmealRaisinCrisp</t>
  </si>
  <si>
    <t>RaisinNutBran</t>
  </si>
  <si>
    <t>TotalCornFlakes</t>
  </si>
  <si>
    <t>TotalRaisinBran</t>
  </si>
  <si>
    <t>TotalWholeGrain</t>
  </si>
  <si>
    <t>Trix</t>
  </si>
  <si>
    <t>Cheaties</t>
  </si>
  <si>
    <t>WheatiesHoneyGold</t>
  </si>
  <si>
    <t>AllBran</t>
  </si>
  <si>
    <t>AppleJacks</t>
  </si>
  <si>
    <t>CornFlakes</t>
  </si>
  <si>
    <t>CornPops</t>
  </si>
  <si>
    <t>CracklinOatBran</t>
  </si>
  <si>
    <t>Crispix</t>
  </si>
  <si>
    <t>FrootLoops</t>
  </si>
  <si>
    <t>FrostedFlakes</t>
  </si>
  <si>
    <t>FrostedMiniWheats</t>
  </si>
  <si>
    <t>FruitfulBran</t>
  </si>
  <si>
    <t>JustRightCrunchyNuggets</t>
  </si>
  <si>
    <t>MueslixCrispyBlend</t>
  </si>
  <si>
    <t>NutNHoneyCrunch</t>
  </si>
  <si>
    <t>NutriGrainAlmondRaisin</t>
  </si>
  <si>
    <t>NutriGrainWheat</t>
  </si>
  <si>
    <t>Product19</t>
  </si>
  <si>
    <t>RaisinBran</t>
  </si>
  <si>
    <t>RiceKrispies</t>
  </si>
  <si>
    <t>Smacks</t>
  </si>
  <si>
    <t>SpecialK</t>
  </si>
  <si>
    <t>CapNCrunch</t>
  </si>
  <si>
    <t>HoneyGrahamOhs</t>
  </si>
  <si>
    <t>Life</t>
  </si>
  <si>
    <t>PuffedRice</t>
  </si>
  <si>
    <t>PuffedWheat</t>
  </si>
  <si>
    <t>QuakerOatmeal</t>
  </si>
  <si>
    <t>Person</t>
  </si>
  <si>
    <t>Sea biscuit</t>
  </si>
  <si>
    <t>Fight Club</t>
  </si>
  <si>
    <t>Price</t>
  </si>
  <si>
    <t>Coke or Pepsi</t>
  </si>
  <si>
    <t>Diet or Regular</t>
  </si>
  <si>
    <t>C</t>
  </si>
  <si>
    <t>D</t>
  </si>
  <si>
    <t>R</t>
  </si>
  <si>
    <t>P</t>
  </si>
  <si>
    <t>Customer</t>
  </si>
  <si>
    <t>Class</t>
  </si>
  <si>
    <t>Diet</t>
  </si>
  <si>
    <t>Regular</t>
  </si>
  <si>
    <t>Coke</t>
  </si>
  <si>
    <t>Pepsi</t>
  </si>
  <si>
    <t>COKE</t>
  </si>
  <si>
    <t>Rank</t>
  </si>
  <si>
    <t>School</t>
  </si>
  <si>
    <t>11 full-time average undergrad GPA</t>
  </si>
  <si>
    <t>11 full-time average GMAT score</t>
  </si>
  <si>
    <t>11 full-time acceptance rate</t>
  </si>
  <si>
    <t>11 average starting salary and bonus</t>
  </si>
  <si>
    <t>11 out-of-state tution and fees</t>
  </si>
  <si>
    <t>Harvard University</t>
  </si>
  <si>
    <t>Standford University</t>
  </si>
  <si>
    <t>University of Pennsylvania</t>
  </si>
  <si>
    <t>Massachusetts Institute of Technology</t>
  </si>
  <si>
    <t>Northwestern University</t>
  </si>
  <si>
    <t>University of Chicago</t>
  </si>
  <si>
    <t>University of California-Berkeley</t>
  </si>
  <si>
    <t>Columbia University</t>
  </si>
  <si>
    <t>Dartmouth College</t>
  </si>
  <si>
    <t>Yale University</t>
  </si>
  <si>
    <t>New York University</t>
  </si>
  <si>
    <t>Duke University</t>
  </si>
  <si>
    <t>University of Michigan-Ann Arbor</t>
  </si>
  <si>
    <t>University of Virginia</t>
  </si>
  <si>
    <t>University of California-Los Angeles</t>
  </si>
  <si>
    <t>Cornell University</t>
  </si>
  <si>
    <t>University of Texas-Austin</t>
  </si>
  <si>
    <t>Carnegie Mellon University</t>
  </si>
  <si>
    <t>Emory University</t>
  </si>
  <si>
    <t>U. of North Carolina-Chapel Hill</t>
  </si>
  <si>
    <t>University of Southern California</t>
  </si>
  <si>
    <t>Washington University in St. Louis</t>
  </si>
  <si>
    <t>Indiana University-Bloomington</t>
  </si>
  <si>
    <t>Georgetown University</t>
  </si>
  <si>
    <t>Ohio State University</t>
  </si>
  <si>
    <t>Rice University</t>
  </si>
  <si>
    <t>University of Notre Dame</t>
  </si>
  <si>
    <t>University of Wisconsin-Madison</t>
  </si>
  <si>
    <t>Vanderbuilt University</t>
  </si>
  <si>
    <t>Arizona State University</t>
  </si>
  <si>
    <t>University of Minnesota-Twin Cities</t>
  </si>
  <si>
    <t>Georgia Institute of Technology</t>
  </si>
  <si>
    <t>Texas A&amp;M University-College Station</t>
  </si>
  <si>
    <t>Brigham Young University</t>
  </si>
  <si>
    <t>University of Washington</t>
  </si>
  <si>
    <t>University of California-Davis</t>
  </si>
  <si>
    <t>Boston College</t>
  </si>
  <si>
    <t>Boston University</t>
  </si>
  <si>
    <t>University of Illinois-Urbana-Champaign</t>
  </si>
  <si>
    <t>University of Rochester</t>
  </si>
  <si>
    <t>University of Texas-Dallas</t>
  </si>
  <si>
    <t>Purdue University</t>
  </si>
  <si>
    <t>Tulane University</t>
  </si>
  <si>
    <t>Michigan State University</t>
  </si>
  <si>
    <t>Pennsylvania State Univ.-Univ. Park</t>
  </si>
  <si>
    <t>University of Florida</t>
  </si>
  <si>
    <t>University of Maryland-College Park</t>
  </si>
  <si>
    <t>Wake Forest University</t>
  </si>
  <si>
    <t>University of California-Irvine</t>
  </si>
  <si>
    <t>University of Iowa</t>
  </si>
  <si>
    <t>University of Arkansas-Fayetteville</t>
  </si>
  <si>
    <t>Case Western Reserve Univ.</t>
  </si>
  <si>
    <t>Temple University</t>
  </si>
  <si>
    <t>Southern Methodist University</t>
  </si>
  <si>
    <t>Offer #</t>
  </si>
  <si>
    <t>Campaign</t>
  </si>
  <si>
    <t>Varietal</t>
  </si>
  <si>
    <t>Minimum Qty (kg)</t>
  </si>
  <si>
    <t>Discount (%)</t>
  </si>
  <si>
    <t>Origin</t>
  </si>
  <si>
    <t>Past Peak</t>
  </si>
  <si>
    <t>Customer Last Name</t>
  </si>
  <si>
    <t>January</t>
  </si>
  <si>
    <t>Malbec</t>
  </si>
  <si>
    <t>France</t>
  </si>
  <si>
    <t>FALSE</t>
  </si>
  <si>
    <t>Smith</t>
  </si>
  <si>
    <t>Pinot Noir</t>
  </si>
  <si>
    <t>February</t>
  </si>
  <si>
    <t>Espumante</t>
  </si>
  <si>
    <t>Oregon</t>
  </si>
  <si>
    <t>TRUE</t>
  </si>
  <si>
    <t>Johnson</t>
  </si>
  <si>
    <t>Champagne</t>
  </si>
  <si>
    <t>Cabernet Sauvignon</t>
  </si>
  <si>
    <t>New Zealand</t>
  </si>
  <si>
    <t>March</t>
  </si>
  <si>
    <t>Prosecco</t>
  </si>
  <si>
    <t>Chile</t>
  </si>
  <si>
    <t>Williams</t>
  </si>
  <si>
    <t>Australia</t>
  </si>
  <si>
    <t>South Africa</t>
  </si>
  <si>
    <t>April</t>
  </si>
  <si>
    <t>Chardonnay</t>
  </si>
  <si>
    <t>Brown</t>
  </si>
  <si>
    <t>California</t>
  </si>
  <si>
    <t>May</t>
  </si>
  <si>
    <t>Jones</t>
  </si>
  <si>
    <t>Merlot</t>
  </si>
  <si>
    <t>Miller</t>
  </si>
  <si>
    <t>June</t>
  </si>
  <si>
    <t>Italy</t>
  </si>
  <si>
    <t>July</t>
  </si>
  <si>
    <t>Germany</t>
  </si>
  <si>
    <t>August</t>
  </si>
  <si>
    <t>Davis</t>
  </si>
  <si>
    <t>September</t>
  </si>
  <si>
    <t>Garcia</t>
  </si>
  <si>
    <t>October</t>
  </si>
  <si>
    <t>Rodriguez</t>
  </si>
  <si>
    <t>Wilson</t>
  </si>
  <si>
    <t>November</t>
  </si>
  <si>
    <t>Pinot Grigio</t>
  </si>
  <si>
    <t>Martinez</t>
  </si>
  <si>
    <t>December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</si>
  <si>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</si>
  <si>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</si>
  <si>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</si>
  <si>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</si>
  <si>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</si>
  <si>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</si>
  <si>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</si>
  <si>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</si>
  <si>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</si>
  <si>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</si>
  <si>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</si>
  <si>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</si>
  <si>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</si>
  <si>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</si>
  <si>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</si>
  <si>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</si>
  <si>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</si>
  <si>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</si>
  <si>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</si>
  <si>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</si>
  <si>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</si>
  <si>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</si>
  <si>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</si>
  <si>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</si>
  <si>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</si>
  <si>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</si>
  <si>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</si>
  <si>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</si>
  <si>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</si>
  <si>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</si>
  <si>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</si>
  <si>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</si>
  <si>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</si>
  <si>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</si>
  <si>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</si>
  <si>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</si>
  <si>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</si>
  <si>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</si>
  <si>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</si>
  <si>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</si>
  <si>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</si>
  <si>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</si>
  <si>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</si>
  <si>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</si>
  <si>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</si>
  <si>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</si>
  <si>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</si>
  <si>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</si>
  <si>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</si>
  <si>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</si>
  <si>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</si>
  <si>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</si>
  <si>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</si>
  <si>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</si>
  <si>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</si>
  <si>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</si>
  <si>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</si>
  <si>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</si>
  <si>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</si>
  <si>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</si>
  <si>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</si>
  <si>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</si>
  <si>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</si>
  <si>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</si>
  <si>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</si>
  <si>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</si>
  <si>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</si>
  <si>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</si>
  <si>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</si>
  <si>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</si>
  <si>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</si>
  <si>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</si>
  <si>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</si>
  <si>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</si>
  <si>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</si>
  <si>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</si>
  <si>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</si>
  <si>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</si>
  <si>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</si>
  <si>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</si>
  <si>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</si>
  <si>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</si>
  <si>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</si>
  <si>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</si>
  <si>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</si>
  <si>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</si>
  <si>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</si>
  <si>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</si>
  <si>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Cluster</t>
  </si>
  <si>
    <t>Centroid</t>
  </si>
  <si>
    <t>k</t>
  </si>
  <si>
    <t>iter</t>
  </si>
  <si>
    <t>Dist-sq</t>
  </si>
  <si>
    <t>SSE</t>
  </si>
  <si>
    <t>Etiquetas de fila</t>
  </si>
  <si>
    <t>Etiquetas de columna</t>
  </si>
  <si>
    <t>Cuenta de Offer #</t>
  </si>
  <si>
    <t>Male</t>
  </si>
  <si>
    <t>Female</t>
  </si>
  <si>
    <t>Spending Score (1-100)</t>
  </si>
  <si>
    <t>Annual Income (k$)</t>
  </si>
  <si>
    <t>Age</t>
  </si>
  <si>
    <t>Genre</t>
  </si>
  <si>
    <t>CustomerID</t>
  </si>
  <si>
    <t>Total general</t>
  </si>
  <si>
    <t>Suma de Unemployment rate</t>
  </si>
  <si>
    <t>Promedio de %age Black</t>
  </si>
  <si>
    <t>Promedio de %age Hispanic</t>
  </si>
  <si>
    <t>Promedio de %age Asian</t>
  </si>
  <si>
    <t>Black</t>
  </si>
  <si>
    <t>Resto</t>
  </si>
  <si>
    <t>Hispanic</t>
  </si>
  <si>
    <t>Asian Cauc</t>
  </si>
  <si>
    <t>Cauc</t>
  </si>
  <si>
    <t>Min</t>
  </si>
  <si>
    <t>K</t>
  </si>
  <si>
    <t>CLUSTERS</t>
  </si>
  <si>
    <t>Promedio de 11 full-time average GMAT score</t>
  </si>
  <si>
    <t>Promedio de 11 full-time acceptance rate</t>
  </si>
  <si>
    <t>Promedio de 11 average starting salary and bonus</t>
  </si>
  <si>
    <t>Promedio de 11 out-of-state tution and fees</t>
  </si>
  <si>
    <t>Promedio de Median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</si>
</sst>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_);\(#,##0\);&quot;-  &quot;;&quot; &quot;@&quot; &quot;"/>
    <numFmt numFmtId="165" formatCode="0.00%_);\-0.00%_);&quot;-  &quot;;&quot; &quot;@&quot; &quot;"/>
    <numFmt numFmtId="166" formatCode="#,##0.0000_);\(#,##0.0000\);&quot;-  &quot;;&quot; &quot;@&quot; &quot;"/>
    <numFmt numFmtId="167" formatCode="dd/mm/yyyy_);\(###0\);&quot;-  &quot;;&quot; &quot;@&quot; &quot;"/>
    <numFmt numFmtId="168" formatCode="dd/mm/yy_);\(###0\);&quot;-  &quot;;&quot; &quot;@&quot; &quot;"/>
    <numFmt numFmtId="169" formatCode="###0_);\(###0\);&quot;-  &quot;;&quot; &quot;@&quot; &quot;"/>
    <numFmt numFmtId="170" formatCode="#,##0.0_);\(#,##0.0\);&quot;-  &quot;;&quot; &quot;@&quot; &quot;"/>
    <numFmt numFmtId="171" formatCode="#,##0.00_);\(#,##0.00\);&quot;-  &quot;;&quot; &quot;@&quot; 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7">
    <xf numFmtId="164" fontId="0" fillId="0" borderId="0" applyFont="0" applyFill="0" applyBorder="0" applyProtection="0">
      <alignment vertical="top"/>
    </xf>
    <xf numFmtId="165" fontId="1" fillId="0" borderId="0" applyFont="0" applyFill="0" applyBorder="0" applyProtection="0">
      <alignment vertical="top"/>
    </xf>
    <xf numFmtId="166" fontId="1" fillId="0" borderId="0" applyFont="0" applyFill="0" applyBorder="0" applyProtection="0">
      <alignment vertical="top"/>
    </xf>
    <xf numFmtId="167" fontId="1" fillId="0" borderId="0" applyFont="0" applyFill="0" applyBorder="0" applyProtection="0">
      <alignment vertical="top"/>
    </xf>
    <xf numFmtId="168" fontId="1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  <xf numFmtId="0" fontId="1" fillId="0" borderId="0"/>
  </cellStyleXfs>
  <cellXfs count="67">
    <xf numFmtId="164" fontId="0" fillId="0" borderId="0" xfId="0">
      <alignment vertical="top"/>
    </xf>
    <xf numFmtId="164" fontId="2" fillId="0" borderId="0" xfId="0" applyFont="1">
      <alignment vertical="top"/>
    </xf>
    <xf numFmtId="164" fontId="0" fillId="0" borderId="1" xfId="0" applyFont="1" applyFill="1" applyBorder="1">
      <alignment vertical="top"/>
    </xf>
    <xf numFmtId="166" fontId="0" fillId="0" borderId="0" xfId="2" applyFont="1">
      <alignment vertical="top"/>
    </xf>
    <xf numFmtId="164" fontId="0" fillId="0" borderId="0" xfId="0" applyAlignment="1"/>
    <xf numFmtId="164" fontId="4" fillId="0" borderId="2" xfId="0" applyFont="1" applyBorder="1">
      <alignment vertical="top"/>
    </xf>
    <xf numFmtId="164" fontId="2" fillId="0" borderId="2" xfId="0" applyFont="1" applyBorder="1" applyAlignment="1">
      <alignment horizontal="center"/>
    </xf>
    <xf numFmtId="164" fontId="0" fillId="0" borderId="2" xfId="0" applyBorder="1" applyAlignment="1">
      <alignment horizontal="left"/>
    </xf>
    <xf numFmtId="14" fontId="0" fillId="0" borderId="2" xfId="0" applyNumberFormat="1" applyBorder="1">
      <alignment vertical="top"/>
    </xf>
    <xf numFmtId="164" fontId="0" fillId="0" borderId="2" xfId="0" applyBorder="1">
      <alignment vertical="top"/>
    </xf>
    <xf numFmtId="164" fontId="2" fillId="0" borderId="0" xfId="0" applyFont="1" applyAlignment="1"/>
    <xf numFmtId="164" fontId="0" fillId="0" borderId="0" xfId="0" applyFont="1">
      <alignment vertical="top"/>
    </xf>
    <xf numFmtId="170" fontId="0" fillId="0" borderId="0" xfId="0" applyNumberFormat="1">
      <alignment vertical="top"/>
    </xf>
    <xf numFmtId="164" fontId="0" fillId="0" borderId="0" xfId="0" applyAlignment="1">
      <alignment horizontal="right" vertical="top"/>
    </xf>
    <xf numFmtId="164" fontId="0" fillId="0" borderId="3" xfId="0" applyBorder="1">
      <alignment vertical="top"/>
    </xf>
    <xf numFmtId="164" fontId="0" fillId="0" borderId="4" xfId="0" applyBorder="1">
      <alignment vertical="top"/>
    </xf>
    <xf numFmtId="164" fontId="0" fillId="0" borderId="5" xfId="0" applyBorder="1">
      <alignment vertical="top"/>
    </xf>
    <xf numFmtId="164" fontId="0" fillId="0" borderId="6" xfId="0" applyBorder="1">
      <alignment vertical="top"/>
    </xf>
    <xf numFmtId="164" fontId="0" fillId="0" borderId="7" xfId="0" applyBorder="1">
      <alignment vertical="top"/>
    </xf>
    <xf numFmtId="164" fontId="0" fillId="0" borderId="8" xfId="0" applyBorder="1">
      <alignment vertical="top"/>
    </xf>
    <xf numFmtId="164" fontId="0" fillId="0" borderId="9" xfId="0" applyBorder="1">
      <alignment vertical="top"/>
    </xf>
    <xf numFmtId="164" fontId="0" fillId="0" borderId="10" xfId="0" applyBorder="1">
      <alignment vertical="top"/>
    </xf>
    <xf numFmtId="164" fontId="0" fillId="0" borderId="0" xfId="0" applyBorder="1">
      <alignment vertical="top"/>
    </xf>
    <xf numFmtId="164" fontId="0" fillId="0" borderId="11" xfId="0" applyBorder="1">
      <alignment vertical="top"/>
    </xf>
    <xf numFmtId="164" fontId="0" fillId="0" borderId="12" xfId="0" applyBorder="1">
      <alignment vertical="top"/>
    </xf>
    <xf numFmtId="164" fontId="0" fillId="0" borderId="13" xfId="0" applyBorder="1">
      <alignment vertical="top"/>
    </xf>
    <xf numFmtId="164" fontId="0" fillId="0" borderId="14" xfId="0" applyBorder="1">
      <alignment vertical="top"/>
    </xf>
    <xf numFmtId="164" fontId="2" fillId="0" borderId="0" xfId="0" applyFont="1" applyAlignment="1">
      <alignment horizontal="right" vertical="top"/>
    </xf>
    <xf numFmtId="164" fontId="0" fillId="0" borderId="0" xfId="0" applyNumberFormat="1">
      <alignment vertical="top"/>
    </xf>
    <xf numFmtId="164" fontId="5" fillId="0" borderId="0" xfId="0" applyNumberFormat="1" applyFont="1">
      <alignment vertical="top"/>
    </xf>
    <xf numFmtId="164" fontId="0" fillId="0" borderId="0" xfId="0" pivotButton="1">
      <alignment vertical="top"/>
    </xf>
    <xf numFmtId="164" fontId="0" fillId="0" borderId="0" xfId="0" applyAlignment="1">
      <alignment horizontal="left" vertical="top"/>
    </xf>
    <xf numFmtId="164" fontId="2" fillId="0" borderId="0" xfId="0" applyFont="1" applyBorder="1" applyAlignment="1">
      <alignment horizontal="center"/>
    </xf>
    <xf numFmtId="166" fontId="0" fillId="0" borderId="2" xfId="2" applyFont="1" applyBorder="1">
      <alignment vertical="top"/>
    </xf>
    <xf numFmtId="0" fontId="1" fillId="0" borderId="0" xfId="6"/>
    <xf numFmtId="0" fontId="2" fillId="0" borderId="0" xfId="6" applyFont="1"/>
    <xf numFmtId="164" fontId="3" fillId="0" borderId="0" xfId="0" applyFont="1" applyFill="1" applyBorder="1">
      <alignment vertical="top"/>
    </xf>
    <xf numFmtId="164" fontId="0" fillId="0" borderId="0" xfId="0" applyFont="1" applyFill="1" applyBorder="1">
      <alignment vertical="top"/>
    </xf>
    <xf numFmtId="164" fontId="3" fillId="0" borderId="0" xfId="0" applyFont="1" applyFill="1">
      <alignment vertical="top"/>
    </xf>
    <xf numFmtId="164" fontId="0" fillId="0" borderId="0" xfId="0" applyNumberFormat="1" applyAlignment="1">
      <alignment horizontal="left" vertical="top"/>
    </xf>
    <xf numFmtId="0" fontId="1" fillId="0" borderId="0" xfId="6" applyAlignment="1">
      <alignment horizontal="right"/>
    </xf>
    <xf numFmtId="0" fontId="1" fillId="0" borderId="3" xfId="6" applyBorder="1"/>
    <xf numFmtId="0" fontId="1" fillId="0" borderId="4" xfId="6" applyBorder="1"/>
    <xf numFmtId="0" fontId="1" fillId="0" borderId="5" xfId="6" applyBorder="1"/>
    <xf numFmtId="0" fontId="1" fillId="0" borderId="6" xfId="6" applyBorder="1"/>
    <xf numFmtId="0" fontId="1" fillId="0" borderId="7" xfId="6" applyBorder="1"/>
    <xf numFmtId="0" fontId="1" fillId="0" borderId="8" xfId="6" applyBorder="1"/>
    <xf numFmtId="0" fontId="1" fillId="0" borderId="9" xfId="6" applyBorder="1"/>
    <xf numFmtId="0" fontId="1" fillId="0" borderId="10" xfId="6" applyBorder="1"/>
    <xf numFmtId="0" fontId="1" fillId="0" borderId="0" xfId="6" applyBorder="1"/>
    <xf numFmtId="0" fontId="1" fillId="0" borderId="11" xfId="6" applyBorder="1"/>
    <xf numFmtId="0" fontId="1" fillId="0" borderId="12" xfId="6" applyBorder="1"/>
    <xf numFmtId="0" fontId="1" fillId="0" borderId="13" xfId="6" applyBorder="1"/>
    <xf numFmtId="0" fontId="1" fillId="0" borderId="14" xfId="6" applyBorder="1"/>
    <xf numFmtId="164" fontId="0" fillId="0" borderId="0" xfId="0" applyFill="1" applyBorder="1">
      <alignment vertical="top"/>
    </xf>
    <xf numFmtId="164" fontId="0" fillId="0" borderId="5" xfId="0" applyFill="1" applyBorder="1">
      <alignment vertical="top"/>
    </xf>
    <xf numFmtId="164" fontId="0" fillId="0" borderId="0" xfId="0" applyAlignment="1">
      <alignment horizontal="center" vertical="top"/>
    </xf>
    <xf numFmtId="170" fontId="0" fillId="0" borderId="0" xfId="2" applyNumberFormat="1" applyFont="1">
      <alignment vertical="top"/>
    </xf>
    <xf numFmtId="164" fontId="2" fillId="0" borderId="0" xfId="0" applyFont="1" applyAlignment="1">
      <alignment horizontal="center" vertical="top"/>
    </xf>
    <xf numFmtId="171" fontId="0" fillId="0" borderId="0" xfId="0" applyNumberFormat="1" applyAlignment="1">
      <alignment horizontal="center" vertical="top"/>
    </xf>
    <xf numFmtId="170" fontId="0" fillId="0" borderId="0" xfId="0" applyNumberFormat="1" applyAlignment="1">
      <alignment horizontal="center" vertical="top"/>
    </xf>
    <xf numFmtId="164" fontId="0" fillId="0" borderId="2" xfId="0" applyBorder="1" applyAlignment="1">
      <alignment horizontal="center" vertical="top"/>
    </xf>
    <xf numFmtId="0" fontId="1" fillId="0" borderId="15" xfId="6" applyBorder="1" applyAlignment="1">
      <alignment horizontal="right"/>
    </xf>
    <xf numFmtId="164" fontId="0" fillId="2" borderId="0" xfId="0" applyFill="1">
      <alignment vertical="top"/>
    </xf>
    <xf numFmtId="164" fontId="0" fillId="2" borderId="3" xfId="0" applyFill="1" applyBorder="1">
      <alignment vertical="top"/>
    </xf>
    <xf numFmtId="0" fontId="1" fillId="2" borderId="0" xfId="6" applyFill="1"/>
    <xf numFmtId="0" fontId="1" fillId="2" borderId="3" xfId="6" applyFill="1" applyBorder="1"/>
  </cellXfs>
  <cellStyles count="7">
    <cellStyle name="DateLong" xfId="3" xr:uid="{0B3B5605-D87E-4AAB-AB40-F66FA34B2659}"/>
    <cellStyle name="DateShort" xfId="4" xr:uid="{914A14C5-71E6-4623-A580-8871E00A7D89}"/>
    <cellStyle name="Factor" xfId="2" xr:uid="{1B7972D9-8070-4B12-989C-60B66835680D}"/>
    <cellStyle name="Normal" xfId="0" builtinId="0" customBuiltin="1"/>
    <cellStyle name="Normal 2" xfId="6" xr:uid="{EA35F34E-9A3D-4851-B0A2-E021E9F08038}"/>
    <cellStyle name="Porcentaje" xfId="1" builtinId="5" customBuiltin="1"/>
    <cellStyle name="Year" xfId="5" xr:uid="{68A9A64E-D2A6-4D10-8D9A-0C23C6F0AD4E}"/>
  </cellStyles>
  <dxfs count="60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70" formatCode="#,##0.0_);\(#,##0.0\);&quot;-  &quot;;&quot; &quot;@&quot; &quot;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71" formatCode="#,##0.00_);\(#,##0.00\);&quot;-  &quot;;&quot; &quot;@&quot; &quot;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70" formatCode="#,##0.0_);\(#,##0.0\);&quot;-  &quot;;&quot; &quot;@&quot; &quot;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71" formatCode="#,##0.00_);\(#,##0.00\);&quot;-  &quot;;&quot; &quot;@&quot; &quot;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_);\(#,##0\);&quot;-  &quot;;&quot; &quot;@&quot; &quot;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_);\(#,##0\);&quot;-  &quot;;&quot; &quot;@&quot; &quot;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'SENCILLO RESUELTO'!$F$3</c:f>
              <c:strCache>
                <c:ptCount val="1"/>
                <c:pt idx="0">
                  <c:v>1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'SENCILLO RESUELTO'!$E$4:$E$43</c:f>
              <c:numCache>
                <c:formatCode>#.##0.0000_);\(#.##0.0000\);"-  ";" "@" "</c:formatCode>
                <c:ptCount val="40"/>
                <c:pt idx="0">
                  <c:v>0.6</c:v>
                </c:pt>
                <c:pt idx="1">
                  <c:v>0.3</c:v>
                </c:pt>
                <c:pt idx="2">
                  <c:v>0.1</c:v>
                </c:pt>
                <c:pt idx="3">
                  <c:v>0.7</c:v>
                </c:pt>
                <c:pt idx="4">
                  <c:v>0.4</c:v>
                </c:pt>
                <c:pt idx="5">
                  <c:v>0.2</c:v>
                </c:pt>
                <c:pt idx="6">
                  <c:v>0.3</c:v>
                </c:pt>
                <c:pt idx="7">
                  <c:v>0.6</c:v>
                </c:pt>
                <c:pt idx="8">
                  <c:v>0.3</c:v>
                </c:pt>
                <c:pt idx="9">
                  <c:v>0.2</c:v>
                </c:pt>
                <c:pt idx="10">
                  <c:v>4.7</c:v>
                </c:pt>
                <c:pt idx="11">
                  <c:v>4.9000000000000004</c:v>
                </c:pt>
                <c:pt idx="12">
                  <c:v>4.0999999999999996</c:v>
                </c:pt>
                <c:pt idx="13">
                  <c:v>4</c:v>
                </c:pt>
                <c:pt idx="14">
                  <c:v>4.8</c:v>
                </c:pt>
                <c:pt idx="15">
                  <c:v>5</c:v>
                </c:pt>
                <c:pt idx="16">
                  <c:v>4.9000000000000004</c:v>
                </c:pt>
                <c:pt idx="17">
                  <c:v>5</c:v>
                </c:pt>
                <c:pt idx="18">
                  <c:v>4.4000000000000004</c:v>
                </c:pt>
                <c:pt idx="19">
                  <c:v>4.4000000000000004</c:v>
                </c:pt>
                <c:pt idx="20">
                  <c:v>0.9</c:v>
                </c:pt>
                <c:pt idx="21">
                  <c:v>0.3</c:v>
                </c:pt>
                <c:pt idx="22">
                  <c:v>0.5</c:v>
                </c:pt>
                <c:pt idx="23">
                  <c:v>0.5</c:v>
                </c:pt>
                <c:pt idx="24">
                  <c:v>0.2</c:v>
                </c:pt>
                <c:pt idx="25">
                  <c:v>0.5</c:v>
                </c:pt>
                <c:pt idx="26">
                  <c:v>0.9</c:v>
                </c:pt>
                <c:pt idx="27">
                  <c:v>0.8</c:v>
                </c:pt>
                <c:pt idx="28">
                  <c:v>0</c:v>
                </c:pt>
                <c:pt idx="29">
                  <c:v>0.4</c:v>
                </c:pt>
                <c:pt idx="30">
                  <c:v>4.0999999999999996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4.5</c:v>
                </c:pt>
                <c:pt idx="35">
                  <c:v>5</c:v>
                </c:pt>
                <c:pt idx="36">
                  <c:v>4.7</c:v>
                </c:pt>
                <c:pt idx="37">
                  <c:v>4.5999999999999996</c:v>
                </c:pt>
                <c:pt idx="38">
                  <c:v>4.2</c:v>
                </c:pt>
                <c:pt idx="39">
                  <c:v>4.8</c:v>
                </c:pt>
              </c:numCache>
            </c:numRef>
          </c:xVal>
          <c:yVal>
            <c:numRef>
              <c:f>'SENCILLO RESUELTO'!$F$4:$F$43</c:f>
              <c:numCache>
                <c:formatCode>#.##0.0_);\(#.##0.0\);"-  ";" "@" "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67-4F31-AE14-97E17587E92F}"/>
            </c:ext>
          </c:extLst>
        </c:ser>
        <c:ser>
          <c:idx val="1"/>
          <c:order val="1"/>
          <c:tx>
            <c:strRef>
              <c:f>'SENCILLO RESUELTO'!$G$3</c:f>
              <c:strCache>
                <c:ptCount val="1"/>
                <c:pt idx="0">
                  <c:v>2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'SENCILLO RESUELTO'!$E$4:$E$43</c:f>
              <c:numCache>
                <c:formatCode>#.##0.0000_);\(#.##0.0000\);"-  ";" "@" "</c:formatCode>
                <c:ptCount val="40"/>
                <c:pt idx="0">
                  <c:v>0.6</c:v>
                </c:pt>
                <c:pt idx="1">
                  <c:v>0.3</c:v>
                </c:pt>
                <c:pt idx="2">
                  <c:v>0.1</c:v>
                </c:pt>
                <c:pt idx="3">
                  <c:v>0.7</c:v>
                </c:pt>
                <c:pt idx="4">
                  <c:v>0.4</c:v>
                </c:pt>
                <c:pt idx="5">
                  <c:v>0.2</c:v>
                </c:pt>
                <c:pt idx="6">
                  <c:v>0.3</c:v>
                </c:pt>
                <c:pt idx="7">
                  <c:v>0.6</c:v>
                </c:pt>
                <c:pt idx="8">
                  <c:v>0.3</c:v>
                </c:pt>
                <c:pt idx="9">
                  <c:v>0.2</c:v>
                </c:pt>
                <c:pt idx="10">
                  <c:v>4.7</c:v>
                </c:pt>
                <c:pt idx="11">
                  <c:v>4.9000000000000004</c:v>
                </c:pt>
                <c:pt idx="12">
                  <c:v>4.0999999999999996</c:v>
                </c:pt>
                <c:pt idx="13">
                  <c:v>4</c:v>
                </c:pt>
                <c:pt idx="14">
                  <c:v>4.8</c:v>
                </c:pt>
                <c:pt idx="15">
                  <c:v>5</c:v>
                </c:pt>
                <c:pt idx="16">
                  <c:v>4.9000000000000004</c:v>
                </c:pt>
                <c:pt idx="17">
                  <c:v>5</c:v>
                </c:pt>
                <c:pt idx="18">
                  <c:v>4.4000000000000004</c:v>
                </c:pt>
                <c:pt idx="19">
                  <c:v>4.4000000000000004</c:v>
                </c:pt>
                <c:pt idx="20">
                  <c:v>0.9</c:v>
                </c:pt>
                <c:pt idx="21">
                  <c:v>0.3</c:v>
                </c:pt>
                <c:pt idx="22">
                  <c:v>0.5</c:v>
                </c:pt>
                <c:pt idx="23">
                  <c:v>0.5</c:v>
                </c:pt>
                <c:pt idx="24">
                  <c:v>0.2</c:v>
                </c:pt>
                <c:pt idx="25">
                  <c:v>0.5</c:v>
                </c:pt>
                <c:pt idx="26">
                  <c:v>0.9</c:v>
                </c:pt>
                <c:pt idx="27">
                  <c:v>0.8</c:v>
                </c:pt>
                <c:pt idx="28">
                  <c:v>0</c:v>
                </c:pt>
                <c:pt idx="29">
                  <c:v>0.4</c:v>
                </c:pt>
                <c:pt idx="30">
                  <c:v>4.0999999999999996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4.5</c:v>
                </c:pt>
                <c:pt idx="35">
                  <c:v>5</c:v>
                </c:pt>
                <c:pt idx="36">
                  <c:v>4.7</c:v>
                </c:pt>
                <c:pt idx="37">
                  <c:v>4.5999999999999996</c:v>
                </c:pt>
                <c:pt idx="38">
                  <c:v>4.2</c:v>
                </c:pt>
                <c:pt idx="39">
                  <c:v>4.8</c:v>
                </c:pt>
              </c:numCache>
            </c:numRef>
          </c:xVal>
          <c:yVal>
            <c:numRef>
              <c:f>'SENCILLO RESUELTO'!$G$4:$G$43</c:f>
              <c:numCache>
                <c:formatCode>#.##0.0_);\(#.##0.0\);"-  ";" "@" "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67-4F31-AE14-97E17587E92F}"/>
            </c:ext>
          </c:extLst>
        </c:ser>
        <c:ser>
          <c:idx val="2"/>
          <c:order val="2"/>
          <c:tx>
            <c:strRef>
              <c:f>'SENCILLO RESUELTO'!$H$3</c:f>
              <c:strCache>
                <c:ptCount val="1"/>
                <c:pt idx="0">
                  <c:v>3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'SENCILLO RESUELTO'!$E$4:$E$43</c:f>
              <c:numCache>
                <c:formatCode>#.##0.0000_);\(#.##0.0000\);"-  ";" "@" "</c:formatCode>
                <c:ptCount val="40"/>
                <c:pt idx="0">
                  <c:v>0.6</c:v>
                </c:pt>
                <c:pt idx="1">
                  <c:v>0.3</c:v>
                </c:pt>
                <c:pt idx="2">
                  <c:v>0.1</c:v>
                </c:pt>
                <c:pt idx="3">
                  <c:v>0.7</c:v>
                </c:pt>
                <c:pt idx="4">
                  <c:v>0.4</c:v>
                </c:pt>
                <c:pt idx="5">
                  <c:v>0.2</c:v>
                </c:pt>
                <c:pt idx="6">
                  <c:v>0.3</c:v>
                </c:pt>
                <c:pt idx="7">
                  <c:v>0.6</c:v>
                </c:pt>
                <c:pt idx="8">
                  <c:v>0.3</c:v>
                </c:pt>
                <c:pt idx="9">
                  <c:v>0.2</c:v>
                </c:pt>
                <c:pt idx="10">
                  <c:v>4.7</c:v>
                </c:pt>
                <c:pt idx="11">
                  <c:v>4.9000000000000004</c:v>
                </c:pt>
                <c:pt idx="12">
                  <c:v>4.0999999999999996</c:v>
                </c:pt>
                <c:pt idx="13">
                  <c:v>4</c:v>
                </c:pt>
                <c:pt idx="14">
                  <c:v>4.8</c:v>
                </c:pt>
                <c:pt idx="15">
                  <c:v>5</c:v>
                </c:pt>
                <c:pt idx="16">
                  <c:v>4.9000000000000004</c:v>
                </c:pt>
                <c:pt idx="17">
                  <c:v>5</c:v>
                </c:pt>
                <c:pt idx="18">
                  <c:v>4.4000000000000004</c:v>
                </c:pt>
                <c:pt idx="19">
                  <c:v>4.4000000000000004</c:v>
                </c:pt>
                <c:pt idx="20">
                  <c:v>0.9</c:v>
                </c:pt>
                <c:pt idx="21">
                  <c:v>0.3</c:v>
                </c:pt>
                <c:pt idx="22">
                  <c:v>0.5</c:v>
                </c:pt>
                <c:pt idx="23">
                  <c:v>0.5</c:v>
                </c:pt>
                <c:pt idx="24">
                  <c:v>0.2</c:v>
                </c:pt>
                <c:pt idx="25">
                  <c:v>0.5</c:v>
                </c:pt>
                <c:pt idx="26">
                  <c:v>0.9</c:v>
                </c:pt>
                <c:pt idx="27">
                  <c:v>0.8</c:v>
                </c:pt>
                <c:pt idx="28">
                  <c:v>0</c:v>
                </c:pt>
                <c:pt idx="29">
                  <c:v>0.4</c:v>
                </c:pt>
                <c:pt idx="30">
                  <c:v>4.0999999999999996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4.5</c:v>
                </c:pt>
                <c:pt idx="35">
                  <c:v>5</c:v>
                </c:pt>
                <c:pt idx="36">
                  <c:v>4.7</c:v>
                </c:pt>
                <c:pt idx="37">
                  <c:v>4.5999999999999996</c:v>
                </c:pt>
                <c:pt idx="38">
                  <c:v>4.2</c:v>
                </c:pt>
                <c:pt idx="39">
                  <c:v>4.8</c:v>
                </c:pt>
              </c:numCache>
            </c:numRef>
          </c:xVal>
          <c:yVal>
            <c:numRef>
              <c:f>'SENCILLO RESUELTO'!$H$4:$H$43</c:f>
              <c:numCache>
                <c:formatCode>#.##0.0_);\(#.##0.0\);"-  ";" "@" "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67-4F31-AE14-97E17587E92F}"/>
            </c:ext>
          </c:extLst>
        </c:ser>
        <c:ser>
          <c:idx val="3"/>
          <c:order val="3"/>
          <c:tx>
            <c:strRef>
              <c:f>'SENCILLO RESUELTO'!$I$3</c:f>
              <c:strCache>
                <c:ptCount val="1"/>
                <c:pt idx="0">
                  <c:v>4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'SENCILLO RESUELTO'!$E$4:$E$43</c:f>
              <c:numCache>
                <c:formatCode>#.##0.0000_);\(#.##0.0000\);"-  ";" "@" "</c:formatCode>
                <c:ptCount val="40"/>
                <c:pt idx="0">
                  <c:v>0.6</c:v>
                </c:pt>
                <c:pt idx="1">
                  <c:v>0.3</c:v>
                </c:pt>
                <c:pt idx="2">
                  <c:v>0.1</c:v>
                </c:pt>
                <c:pt idx="3">
                  <c:v>0.7</c:v>
                </c:pt>
                <c:pt idx="4">
                  <c:v>0.4</c:v>
                </c:pt>
                <c:pt idx="5">
                  <c:v>0.2</c:v>
                </c:pt>
                <c:pt idx="6">
                  <c:v>0.3</c:v>
                </c:pt>
                <c:pt idx="7">
                  <c:v>0.6</c:v>
                </c:pt>
                <c:pt idx="8">
                  <c:v>0.3</c:v>
                </c:pt>
                <c:pt idx="9">
                  <c:v>0.2</c:v>
                </c:pt>
                <c:pt idx="10">
                  <c:v>4.7</c:v>
                </c:pt>
                <c:pt idx="11">
                  <c:v>4.9000000000000004</c:v>
                </c:pt>
                <c:pt idx="12">
                  <c:v>4.0999999999999996</c:v>
                </c:pt>
                <c:pt idx="13">
                  <c:v>4</c:v>
                </c:pt>
                <c:pt idx="14">
                  <c:v>4.8</c:v>
                </c:pt>
                <c:pt idx="15">
                  <c:v>5</c:v>
                </c:pt>
                <c:pt idx="16">
                  <c:v>4.9000000000000004</c:v>
                </c:pt>
                <c:pt idx="17">
                  <c:v>5</c:v>
                </c:pt>
                <c:pt idx="18">
                  <c:v>4.4000000000000004</c:v>
                </c:pt>
                <c:pt idx="19">
                  <c:v>4.4000000000000004</c:v>
                </c:pt>
                <c:pt idx="20">
                  <c:v>0.9</c:v>
                </c:pt>
                <c:pt idx="21">
                  <c:v>0.3</c:v>
                </c:pt>
                <c:pt idx="22">
                  <c:v>0.5</c:v>
                </c:pt>
                <c:pt idx="23">
                  <c:v>0.5</c:v>
                </c:pt>
                <c:pt idx="24">
                  <c:v>0.2</c:v>
                </c:pt>
                <c:pt idx="25">
                  <c:v>0.5</c:v>
                </c:pt>
                <c:pt idx="26">
                  <c:v>0.9</c:v>
                </c:pt>
                <c:pt idx="27">
                  <c:v>0.8</c:v>
                </c:pt>
                <c:pt idx="28">
                  <c:v>0</c:v>
                </c:pt>
                <c:pt idx="29">
                  <c:v>0.4</c:v>
                </c:pt>
                <c:pt idx="30">
                  <c:v>4.0999999999999996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4.5</c:v>
                </c:pt>
                <c:pt idx="35">
                  <c:v>5</c:v>
                </c:pt>
                <c:pt idx="36">
                  <c:v>4.7</c:v>
                </c:pt>
                <c:pt idx="37">
                  <c:v>4.5999999999999996</c:v>
                </c:pt>
                <c:pt idx="38">
                  <c:v>4.2</c:v>
                </c:pt>
                <c:pt idx="39">
                  <c:v>4.8</c:v>
                </c:pt>
              </c:numCache>
            </c:numRef>
          </c:xVal>
          <c:yVal>
            <c:numRef>
              <c:f>'SENCILLO RESUELTO'!$I$4:$I$43</c:f>
              <c:numCache>
                <c:formatCode>#.##0.0_);\(#.##0.0\);"-  ";" "@" "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67-4F31-AE14-97E17587E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80416"/>
        <c:axId val="320402656"/>
      </c:scatterChart>
      <c:valAx>
        <c:axId val="32818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.0000_);\(#.##0.0000\);&quot;-  &quot;;&quot; &quot;@&quot; 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02656"/>
        <c:crosses val="autoZero"/>
        <c:crossBetween val="midCat"/>
      </c:valAx>
      <c:valAx>
        <c:axId val="32040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.0_);\(#.##0.0\);&quot;-  &quot;;&quot; &quot;@&quot; 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8180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 </c:v>
              </c:pt>
              <c:pt idx="1">
                <c:v>2 </c:v>
              </c:pt>
              <c:pt idx="2">
                <c:v>3 </c:v>
              </c:pt>
              <c:pt idx="3">
                <c:v>4 </c:v>
              </c:pt>
            </c:strLit>
          </c:cat>
          <c:val>
            <c:numLit>
              <c:formatCode>General</c:formatCode>
              <c:ptCount val="4"/>
              <c:pt idx="0">
                <c:v>28</c:v>
              </c:pt>
              <c:pt idx="1">
                <c:v>121</c:v>
              </c:pt>
              <c:pt idx="2">
                <c:v>90</c:v>
              </c:pt>
              <c:pt idx="3">
                <c:v>105</c:v>
              </c:pt>
            </c:numLit>
          </c:val>
          <c:extLst>
            <c:ext xmlns:c16="http://schemas.microsoft.com/office/drawing/2014/chart" uri="{C3380CC4-5D6E-409C-BE32-E72D297353CC}">
              <c16:uniqueId val="{00000000-6C4B-4367-8573-6AABB0C1B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8675088"/>
        <c:axId val="864461520"/>
      </c:barChart>
      <c:catAx>
        <c:axId val="129867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64461520"/>
        <c:crosses val="autoZero"/>
        <c:auto val="1"/>
        <c:lblAlgn val="ctr"/>
        <c:lblOffset val="100"/>
        <c:noMultiLvlLbl val="0"/>
      </c:catAx>
      <c:valAx>
        <c:axId val="86446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867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[03 - Cluster I.xlsx]CITIES RESUELTO!TablaDinámica2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'CITIES RESUELTO'!$B$63</c:f>
              <c:strCache>
                <c:ptCount val="1"/>
                <c:pt idx="0">
                  <c:v>Promedio de %age Black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'CITIES RESUELTO'!$A$64:$A$68</c:f>
              <c:strCache>
                <c:ptCount val="4"/>
                <c:pt idx="0">
                  <c:v>1 </c:v>
                </c:pt>
                <c:pt idx="1">
                  <c:v>2 </c:v>
                </c:pt>
                <c:pt idx="2">
                  <c:v>3 </c:v>
                </c:pt>
                <c:pt idx="3">
                  <c:v>4 </c:v>
                </c:pt>
              </c:strCache>
            </c:strRef>
          </c:cat>
          <c:val>
            <c:numRef>
              <c:f>'CITIES RESUELTO'!$B$64:$B$68</c:f>
              <c:numCache>
                <c:formatCode>#.##0_);\(#.##0\);"-  ";" "@" "</c:formatCode>
                <c:ptCount val="4"/>
                <c:pt idx="0">
                  <c:v>5.666666666666667</c:v>
                </c:pt>
                <c:pt idx="1">
                  <c:v>9.5714285714285712</c:v>
                </c:pt>
                <c:pt idx="2">
                  <c:v>53.6</c:v>
                </c:pt>
                <c:pt idx="3">
                  <c:v>19.758620689655171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F-4E3D-81EC-799B30A0221B}"/>
            </c:ext>
          </c:extLst>
        </c:ser>
        <c:ser>
          <c:idx val="1"/>
          <c:order val="1"/>
          <c:tx>
            <c:strRef>
              <c:f>'CITIES RESUELTO'!$C$63</c:f>
              <c:strCache>
                <c:ptCount val="1"/>
                <c:pt idx="0">
                  <c:v>Promedio de %age Hispanic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'CITIES RESUELTO'!$A$64:$A$68</c:f>
              <c:strCache>
                <c:ptCount val="4"/>
                <c:pt idx="0">
                  <c:v>1 </c:v>
                </c:pt>
                <c:pt idx="1">
                  <c:v>2 </c:v>
                </c:pt>
                <c:pt idx="2">
                  <c:v>3 </c:v>
                </c:pt>
                <c:pt idx="3">
                  <c:v>4 </c:v>
                </c:pt>
              </c:strCache>
            </c:strRef>
          </c:cat>
          <c:val>
            <c:numRef>
              <c:f>'CITIES RESUELTO'!$C$64:$C$68</c:f>
              <c:numCache>
                <c:formatCode>#.##0_);\(#.##0\);"-  ";" "@" "</c:formatCode>
                <c:ptCount val="4"/>
                <c:pt idx="0">
                  <c:v>15.333333333333334</c:v>
                </c:pt>
                <c:pt idx="1">
                  <c:v>46</c:v>
                </c:pt>
                <c:pt idx="2">
                  <c:v>3.8</c:v>
                </c:pt>
                <c:pt idx="3">
                  <c:v>10.655172413793103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EF-4E3D-81EC-799B30A0221B}"/>
            </c:ext>
          </c:extLst>
        </c:ser>
        <c:ser>
          <c:idx val="2"/>
          <c:order val="2"/>
          <c:tx>
            <c:strRef>
              <c:f>'CITIES RESUELTO'!$D$63</c:f>
              <c:strCache>
                <c:ptCount val="1"/>
                <c:pt idx="0">
                  <c:v>Promedio de %age Asian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'CITIES RESUELTO'!$A$64:$A$68</c:f>
              <c:strCache>
                <c:ptCount val="4"/>
                <c:pt idx="0">
                  <c:v>1 </c:v>
                </c:pt>
                <c:pt idx="1">
                  <c:v>2 </c:v>
                </c:pt>
                <c:pt idx="2">
                  <c:v>3 </c:v>
                </c:pt>
                <c:pt idx="3">
                  <c:v>4 </c:v>
                </c:pt>
              </c:strCache>
            </c:strRef>
          </c:cat>
          <c:val>
            <c:numRef>
              <c:f>'CITIES RESUELTO'!$D$64:$D$68</c:f>
              <c:numCache>
                <c:formatCode>#.##0_);\(#.##0\);"-  ";" "@" "</c:formatCode>
                <c:ptCount val="4"/>
                <c:pt idx="0">
                  <c:v>40</c:v>
                </c:pt>
                <c:pt idx="1">
                  <c:v>4.2857142857142856</c:v>
                </c:pt>
                <c:pt idx="2">
                  <c:v>2.7</c:v>
                </c:pt>
                <c:pt idx="3">
                  <c:v>4.1034482758620694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EF-4E3D-81EC-799B30A0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25904240"/>
        <c:axId val="1235185632"/>
      </c:barChart>
      <c:catAx>
        <c:axId val="122590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5185632"/>
        <c:crosses val="autoZero"/>
        <c:auto val="1"/>
        <c:lblAlgn val="ctr"/>
        <c:lblOffset val="100"/>
        <c:noMultiLvlLbl val="0"/>
      </c:catAx>
      <c:valAx>
        <c:axId val="123518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590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[03 - Cluster I.xlsx]CITIES RESUELTO!TablaDinámica3</c:name>
    <c:fmtId val="2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'CITIES RESUELTO'!$B$75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'CITIES RESUELTO'!$A$76:$A$80</c:f>
              <c:strCache>
                <c:ptCount val="4"/>
                <c:pt idx="0">
                  <c:v>1 </c:v>
                </c:pt>
                <c:pt idx="1">
                  <c:v>2 </c:v>
                </c:pt>
                <c:pt idx="2">
                  <c:v>3 </c:v>
                </c:pt>
                <c:pt idx="3">
                  <c:v>4 </c:v>
                </c:pt>
              </c:strCache>
            </c:strRef>
          </c:cat>
          <c:val>
            <c:numRef>
              <c:f>'CITIES RESUELTO'!$B$76:$B$80</c:f>
              <c:numCache>
                <c:formatCode>#.##0_);\(#.##0\);"-  ";" "@" "</c:formatCode>
                <c:ptCount val="4"/>
                <c:pt idx="0">
                  <c:v>19</c:v>
                </c:pt>
                <c:pt idx="1">
                  <c:v>60</c:v>
                </c:pt>
                <c:pt idx="2">
                  <c:v>89</c:v>
                </c:pt>
                <c:pt idx="3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1-483E-B45E-CFD436347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8675088"/>
        <c:axId val="864461520"/>
      </c:barChart>
      <c:catAx>
        <c:axId val="129867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64461520"/>
        <c:crosses val="autoZero"/>
        <c:auto val="1"/>
        <c:lblAlgn val="ctr"/>
        <c:lblOffset val="100"/>
        <c:noMultiLvlLbl val="0"/>
      </c:catAx>
      <c:valAx>
        <c:axId val="86446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867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REGLA</a:t>
            </a:r>
            <a:r>
              <a:rPr lang="es-ES" baseline="0"/>
              <a:t> DEL CODO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'CEREALES RESUELTO'!$W$1</c:f>
              <c:strCache>
                <c:ptCount val="1"/>
                <c:pt idx="0">
                  <c:v> CLUSTERS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'CEREALES RESUELTO'!$W$2:$W$8</c:f>
              <c:numCache>
                <c:formatCode>#.##0_);\(#.##0\);"-  ";" "@" "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9-4003-AC0F-F8A1F776B093}"/>
            </c:ext>
          </c:extLst>
        </c:ser>
        <c:ser>
          <c:idx val="1"/>
          <c:order val="1"/>
          <c:tx>
            <c:strRef>
              <c:f>'CEREALES RESUELTO'!$X$1</c:f>
              <c:strCache>
                <c:ptCount val="1"/>
                <c:pt idx="0">
                  <c:v> SSE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'CEREALES RESUELTO'!$X$2:$X$8</c:f>
              <c:numCache>
                <c:formatCode>#.##0_);\(#.##0\);"-  ";" "@" "</c:formatCode>
                <c:ptCount val="7"/>
                <c:pt idx="0">
                  <c:v>464063.90186046518</c:v>
                </c:pt>
                <c:pt idx="1">
                  <c:v>283466.03947712417</c:v>
                </c:pt>
                <c:pt idx="2">
                  <c:v>170517.55992063487</c:v>
                </c:pt>
                <c:pt idx="3">
                  <c:v>117652.36439393941</c:v>
                </c:pt>
                <c:pt idx="4">
                  <c:v>84474.600770308156</c:v>
                </c:pt>
                <c:pt idx="5">
                  <c:v>61873.969880952398</c:v>
                </c:pt>
                <c:pt idx="6">
                  <c:v>55279.832884615389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69-4003-AC0F-F8A1F776B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109616"/>
        <c:axId val="320413888"/>
      </c:lineChart>
      <c:catAx>
        <c:axId val="328109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13888"/>
        <c:crosses val="autoZero"/>
        <c:auto val="1"/>
        <c:lblAlgn val="ctr"/>
        <c:lblOffset val="100"/>
        <c:noMultiLvlLbl val="0"/>
      </c:catAx>
      <c:valAx>
        <c:axId val="3204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810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'COKE RESUELTO'!$O$2</c:f>
              <c:strCache>
                <c:ptCount val="1"/>
                <c:pt idx="0">
                  <c:v> SSE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'COKE RESUELTO'!$N$3:$N$12</c:f>
              <c:numCache>
                <c:formatCode>#.##0_);\(#.##0\);"-  ";" "@" "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'COKE RESUELTO'!$O$3:$O$12</c:f>
              <c:numCache>
                <c:formatCode>#.##0_);\(#.##0\);"-  ";" "@" "</c:formatCode>
                <c:ptCount val="10"/>
                <c:pt idx="0">
                  <c:v>309.97876136363647</c:v>
                </c:pt>
                <c:pt idx="1">
                  <c:v>96.061794480755239</c:v>
                </c:pt>
                <c:pt idx="2">
                  <c:v>44.334704357298477</c:v>
                </c:pt>
                <c:pt idx="3">
                  <c:v>23.24136018233618</c:v>
                </c:pt>
                <c:pt idx="4">
                  <c:v>3.4041861593476774</c:v>
                </c:pt>
                <c:pt idx="5">
                  <c:v>2.9359102334217524</c:v>
                </c:pt>
                <c:pt idx="6">
                  <c:v>2.6225815183220349</c:v>
                </c:pt>
                <c:pt idx="7">
                  <c:v>2.4231957124612298</c:v>
                </c:pt>
                <c:pt idx="8">
                  <c:v>2.0567690705128205</c:v>
                </c:pt>
                <c:pt idx="9">
                  <c:v>1.7130467993835667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70-4689-9556-BAFA3F627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210416"/>
        <c:axId val="320410144"/>
      </c:scatterChart>
      <c:valAx>
        <c:axId val="328210416"/>
        <c:scaling>
          <c:orientation val="minMax"/>
        </c:scaling>
        <c:delete val="0"/>
        <c:axPos val="b"/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10144"/>
        <c:crosses val="autoZero"/>
        <c:crossBetween val="midCat"/>
      </c:valAx>
      <c:valAx>
        <c:axId val="320410144"/>
        <c:scaling>
          <c:orientation val="minMax"/>
        </c:scaling>
        <c:delete val="0"/>
        <c:axPos val="l"/>
        <c:numFmt formatCode="#.##0_);\(#.##0\);&quot;-  &quot;;&quot; &quot;@&quot; 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821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3175</xdr:colOff>
      <xdr:row>27</xdr:row>
      <xdr:rowOff>9524</xdr:rowOff>
    </xdr:from>
    <xdr:to>
      <xdr:col>19</xdr:col>
      <xdr:colOff>0</xdr:colOff>
      <xdr:row>41</xdr:row>
      <xdr:rowOff>184149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127864-EC6B-4976-AAC0-CB96CE0D5A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46</xdr:row>
      <xdr:rowOff>19050</xdr:rowOff>
    </xdr:from>
    <xdr:to>
      <xdr:col>11</xdr:col>
      <xdr:colOff>57150</xdr:colOff>
      <xdr:row>52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5DFC105-6003-4C2D-91A2-4A5CB86F7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55</xdr:row>
      <xdr:rowOff>19051</xdr:rowOff>
    </xdr:from>
    <xdr:to>
      <xdr:col>16</xdr:col>
      <xdr:colOff>0</xdr:colOff>
      <xdr:row>72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0C53F7-88F5-4D97-AB5F-BDF043E11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685800</xdr:colOff>
      <xdr:row>73</xdr:row>
      <xdr:rowOff>22225</xdr:rowOff>
    </xdr:from>
    <xdr:to>
      <xdr:col>16</xdr:col>
      <xdr:colOff>0</xdr:colOff>
      <xdr:row>87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0572F2-A307-49E8-AFB8-9DC243A68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15874</xdr:colOff>
      <xdr:row>0</xdr:row>
      <xdr:rowOff>180974</xdr:rowOff>
    </xdr:from>
    <xdr:to>
      <xdr:col>33</xdr:col>
      <xdr:colOff>761999</xdr:colOff>
      <xdr:row>15</xdr:row>
      <xdr:rowOff>184149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ACCBDB-B775-48FC-851A-5F5DB9C1A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22</xdr:col>
      <xdr:colOff>0</xdr:colOff>
      <xdr:row>16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A64011-6611-43C0-BA03-5E2CF0AF63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ClustAnal"/>
      <definedName name="TAGC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íctor García Dobón" refreshedDate="44174.345036805556" createdVersion="6" refreshedVersion="6" minRefreshableVersion="3" recordCount="54" xr:uid="{DEB6149E-D7FA-4FC6-9803-B149A79B2FB1}">
  <cacheSource type="worksheet">
    <worksheetSource name="TblMBA"/>
  </cacheSource>
  <cacheFields count="7">
    <cacheField name="Rank" numFmtId="164">
      <sharedItems containsSemiMixedTypes="0" containsString="0" containsNumber="1" containsInteger="1" minValue="1" maxValue="54"/>
    </cacheField>
    <cacheField name="School" numFmtId="164">
      <sharedItems count="54">
        <s v="Harvard University"/>
        <s v="Standford University"/>
        <s v="University of Pennsylvania"/>
        <s v="Massachusetts Institute of Technology"/>
        <s v="Northwestern University"/>
        <s v="University of Chicago"/>
        <s v="University of California-Berkeley"/>
        <s v="Columbia University"/>
        <s v="Dartmouth College"/>
        <s v="Yale University"/>
        <s v="New York University"/>
        <s v="Duke University"/>
        <s v="University of Michigan-Ann Arbor"/>
        <s v="University of Virginia"/>
        <s v="University of California-Los Angeles"/>
        <s v="Cornell University"/>
        <s v="University of Texas-Austin"/>
        <s v="Carnegie Mellon University"/>
        <s v="Emory University"/>
        <s v="U. of North Carolina-Chapel Hill"/>
        <s v="University of Southern California"/>
        <s v="Washington University in St. Louis"/>
        <s v="Indiana University-Bloomington"/>
        <s v="Georgetown University"/>
        <s v="Ohio State University"/>
        <s v="Rice University"/>
        <s v="University of Notre Dame"/>
        <s v="University of Wisconsin-Madison"/>
        <s v="Vanderbuilt University"/>
        <s v="Arizona State University"/>
        <s v="University of Minnesota-Twin Cities"/>
        <s v="Georgia Institute of Technology"/>
        <s v="Texas A&amp;M University-College Station"/>
        <s v="Brigham Young University"/>
        <s v="University of Washington"/>
        <s v="University of California-Davis"/>
        <s v="Boston College"/>
        <s v="Boston University"/>
        <s v="University of Illinois-Urbana-Champaign"/>
        <s v="University of Rochester"/>
        <s v="University of Texas-Dallas"/>
        <s v="Purdue University"/>
        <s v="Tulane University"/>
        <s v="Michigan State University"/>
        <s v="Pennsylvania State Univ.-Univ. Park"/>
        <s v="University of Florida"/>
        <s v="University of Maryland-College Park"/>
        <s v="Wake Forest University"/>
        <s v="University of California-Irvine"/>
        <s v="University of Iowa"/>
        <s v="University of Arkansas-Fayetteville"/>
        <s v="Case Western Reserve Univ."/>
        <s v="Temple University"/>
        <s v="Southern Methodist University"/>
      </sharedItems>
    </cacheField>
    <cacheField name="11 full-time average undergrad GPA" numFmtId="171">
      <sharedItems containsSemiMixedTypes="0" containsString="0" containsNumber="1" minValue="3.2" maxValue="3.7"/>
    </cacheField>
    <cacheField name="11 full-time average GMAT score" numFmtId="164">
      <sharedItems containsSemiMixedTypes="0" containsString="0" containsNumber="1" containsInteger="1" minValue="631" maxValue="730"/>
    </cacheField>
    <cacheField name="11 full-time acceptance rate" numFmtId="170">
      <sharedItems containsSemiMixedTypes="0" containsString="0" containsNumber="1" minValue="7" maxValue="69.7"/>
    </cacheField>
    <cacheField name="11 average starting salary and bonus" numFmtId="164">
      <sharedItems containsSemiMixedTypes="0" containsString="0" containsNumber="1" containsInteger="1" minValue="62745" maxValue="140972"/>
    </cacheField>
    <cacheField name="11 out-of-state tution and fees" numFmtId="164">
      <sharedItems containsSemiMixedTypes="0" containsString="0" containsNumber="1" containsInteger="1" minValue="10600" maxValue="606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íctor García Dobón" refreshedDate="44174.345037384257" createdVersion="6" refreshedVersion="6" minRefreshableVersion="3" recordCount="49" xr:uid="{67710794-122D-4C53-B4D4-A6549E5A0E8C}">
  <cacheSource type="worksheet">
    <worksheetSource name="Tabla1"/>
  </cacheSource>
  <cacheFields count="9">
    <cacheField name="City #" numFmtId="164">
      <sharedItems containsSemiMixedTypes="0" containsString="0" containsNumber="1" containsInteger="1" minValue="1" maxValue="49"/>
    </cacheField>
    <cacheField name="City" numFmtId="164">
      <sharedItems count="49">
        <s v="Albuquerque"/>
        <s v="Atlanta"/>
        <s v="Austin"/>
        <s v="Baltimore"/>
        <s v="Boston"/>
        <s v="Charlotte"/>
        <s v="Chicago"/>
        <s v="Cincinnati"/>
        <s v="Cleveland"/>
        <s v="Columbus"/>
        <s v="Dallas"/>
        <s v="Denver"/>
        <s v="Detroit"/>
        <s v="El Paso"/>
        <s v="Fort Worth"/>
        <s v="Fresno"/>
        <s v="Honolulu"/>
        <s v="Houston"/>
        <s v="Indianapolis"/>
        <s v="Jacksonville"/>
        <s v="Kansas City"/>
        <s v="Las Vegas"/>
        <s v="Long Beach"/>
        <s v="Los Angeles"/>
        <s v="Memphis"/>
        <s v="Miami"/>
        <s v="Milwaukee"/>
        <s v="Minneapolis"/>
        <s v="Nashville"/>
        <s v="New Orleans"/>
        <s v="NY"/>
        <s v="Oakland"/>
        <s v="Oklahoma City"/>
        <s v="Omaha"/>
        <s v="Philadelphia"/>
        <s v="Phoenix"/>
        <s v="Pittsburgh"/>
        <s v="Portland"/>
        <s v="Sacramento"/>
        <s v="St. Louis"/>
        <s v="San Antonio"/>
        <s v="San Diego"/>
        <s v="San Francisco"/>
        <s v="San Jose"/>
        <s v="Seattle"/>
        <s v="Toledo"/>
        <s v="Tucson"/>
        <s v="Tulsa"/>
        <s v="Virginia Beach"/>
      </sharedItems>
    </cacheField>
    <cacheField name="%age Black" numFmtId="164">
      <sharedItems containsSemiMixedTypes="0" containsString="0" containsNumber="1" containsInteger="1" minValue="1" maxValue="76"/>
    </cacheField>
    <cacheField name="%age Hispanic" numFmtId="164">
      <sharedItems containsSemiMixedTypes="0" containsString="0" containsNumber="1" containsInteger="1" minValue="1" maxValue="69"/>
    </cacheField>
    <cacheField name="%age Asian" numFmtId="164">
      <sharedItems containsSemiMixedTypes="0" containsString="0" containsNumber="1" containsInteger="1" minValue="1" maxValue="71"/>
    </cacheField>
    <cacheField name="Median Age" numFmtId="164">
      <sharedItems containsSemiMixedTypes="0" containsString="0" containsNumber="1" containsInteger="1" minValue="28" maxValue="37"/>
    </cacheField>
    <cacheField name="Unemployment rate" numFmtId="164">
      <sharedItems containsSemiMixedTypes="0" containsString="0" containsNumber="1" containsInteger="1" minValue="3" maxValue="13"/>
    </cacheField>
    <cacheField name="Per capita income(000's)" numFmtId="164">
      <sharedItems containsSemiMixedTypes="0" containsString="0" containsNumber="1" containsInteger="1" minValue="13" maxValue="31"/>
    </cacheField>
    <cacheField name="Cluster" numFmtId="164">
      <sharedItems containsSemiMixedTypes="0" containsString="0" containsNumber="1" containsInteger="1" minValue="1" maxValue="4" count="4">
        <n v="2"/>
        <n v="3"/>
        <n v="4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íctor García Dobón" refreshedDate="44174.345037847219" createdVersion="6" refreshedVersion="6" minRefreshableVersion="3" recordCount="324" xr:uid="{EE83DC2C-BE6B-426A-A440-31AC2C1D461D}">
  <cacheSource type="worksheet">
    <worksheetSource ref="I3:J327" sheet="CHAMPAGNE"/>
  </cacheSource>
  <cacheFields count="2">
    <cacheField name="Customer Last Name" numFmtId="164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164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n v="1"/>
    <x v="0"/>
    <n v="3.66"/>
    <n v="724"/>
    <n v="11.1"/>
    <n v="139735"/>
    <n v="60610"/>
  </r>
  <r>
    <n v="2"/>
    <x v="1"/>
    <n v="3.7"/>
    <n v="730"/>
    <n v="7"/>
    <n v="140972"/>
    <n v="55200"/>
  </r>
  <r>
    <n v="3"/>
    <x v="2"/>
    <n v="3.56"/>
    <n v="718"/>
    <n v="18.8"/>
    <n v="137311"/>
    <n v="58244"/>
  </r>
  <r>
    <n v="4"/>
    <x v="3"/>
    <n v="3.51"/>
    <n v="710"/>
    <n v="13.3"/>
    <n v="132618"/>
    <n v="52900"/>
  </r>
  <r>
    <n v="5"/>
    <x v="4"/>
    <n v="3.54"/>
    <n v="712"/>
    <n v="21.1"/>
    <n v="130092"/>
    <n v="54225"/>
  </r>
  <r>
    <n v="6"/>
    <x v="5"/>
    <n v="3.52"/>
    <n v="719"/>
    <n v="21.9"/>
    <n v="133424"/>
    <n v="54252"/>
  </r>
  <r>
    <n v="7"/>
    <x v="6"/>
    <n v="3.64"/>
    <n v="715"/>
    <n v="12.2"/>
    <n v="129776"/>
    <n v="53396"/>
  </r>
  <r>
    <n v="8"/>
    <x v="7"/>
    <n v="3.5"/>
    <n v="716"/>
    <n v="15.9"/>
    <n v="134233"/>
    <n v="58350"/>
  </r>
  <r>
    <n v="9"/>
    <x v="8"/>
    <n v="3.52"/>
    <n v="718"/>
    <n v="17.899999999999999"/>
    <n v="138220"/>
    <n v="56555"/>
  </r>
  <r>
    <n v="10"/>
    <x v="9"/>
    <n v="3.52"/>
    <n v="719"/>
    <n v="19.100000000000001"/>
    <n v="125735"/>
    <n v="53900"/>
  </r>
  <r>
    <n v="11"/>
    <x v="10"/>
    <n v="3.42"/>
    <n v="719"/>
    <n v="13.6"/>
    <n v="128888"/>
    <n v="50582"/>
  </r>
  <r>
    <n v="12"/>
    <x v="11"/>
    <n v="3.44"/>
    <n v="689"/>
    <n v="26.5"/>
    <n v="128666"/>
    <n v="52152"/>
  </r>
  <r>
    <n v="13"/>
    <x v="12"/>
    <n v="3.4"/>
    <n v="703"/>
    <n v="32.200000000000003"/>
    <n v="127817"/>
    <n v="52944"/>
  </r>
  <r>
    <n v="14"/>
    <x v="13"/>
    <n v="3.4"/>
    <n v="701"/>
    <n v="24.6"/>
    <n v="127595"/>
    <n v="52000"/>
  </r>
  <r>
    <n v="15"/>
    <x v="14"/>
    <n v="3.5"/>
    <n v="704"/>
    <n v="28.6"/>
    <n v="119109"/>
    <n v="52580"/>
  </r>
  <r>
    <n v="16"/>
    <x v="15"/>
    <n v="3.29"/>
    <n v="691"/>
    <n v="27.1"/>
    <n v="122329"/>
    <n v="53200"/>
  </r>
  <r>
    <n v="17"/>
    <x v="16"/>
    <n v="3.43"/>
    <n v="692"/>
    <n v="25.3"/>
    <n v="118410"/>
    <n v="47836"/>
  </r>
  <r>
    <n v="18"/>
    <x v="17"/>
    <n v="3.35"/>
    <n v="686"/>
    <n v="23.9"/>
    <n v="117650"/>
    <n v="54800"/>
  </r>
  <r>
    <n v="19"/>
    <x v="18"/>
    <n v="3.3"/>
    <n v="681"/>
    <n v="35.1"/>
    <n v="121050"/>
    <n v="44098"/>
  </r>
  <r>
    <n v="20"/>
    <x v="19"/>
    <n v="3.31"/>
    <n v="689"/>
    <n v="37.700000000000003"/>
    <n v="101904"/>
    <n v="50613"/>
  </r>
  <r>
    <n v="21"/>
    <x v="20"/>
    <n v="3.3"/>
    <n v="687"/>
    <n v="27"/>
    <n v="109619"/>
    <n v="51784"/>
  </r>
  <r>
    <n v="22"/>
    <x v="21"/>
    <n v="3.32"/>
    <n v="696"/>
    <n v="28.1"/>
    <n v="99354"/>
    <n v="46975"/>
  </r>
  <r>
    <n v="23"/>
    <x v="22"/>
    <n v="3.32"/>
    <n v="670"/>
    <n v="38"/>
    <n v="106195"/>
    <n v="45351"/>
  </r>
  <r>
    <n v="24"/>
    <x v="23"/>
    <n v="3.31"/>
    <n v="686"/>
    <n v="49.1"/>
    <n v="111721"/>
    <n v="49265"/>
  </r>
  <r>
    <n v="25"/>
    <x v="24"/>
    <n v="3.4"/>
    <n v="674"/>
    <n v="26.7"/>
    <n v="91696"/>
    <n v="43800"/>
  </r>
  <r>
    <n v="26"/>
    <x v="25"/>
    <n v="3.4"/>
    <n v="673"/>
    <n v="25.2"/>
    <n v="108175"/>
    <n v="46482"/>
  </r>
  <r>
    <n v="27"/>
    <x v="26"/>
    <n v="3.33"/>
    <n v="692"/>
    <n v="36.799999999999997"/>
    <n v="104763"/>
    <n v="42520"/>
  </r>
  <r>
    <n v="28"/>
    <x v="27"/>
    <n v="3.33"/>
    <n v="680"/>
    <n v="30.3"/>
    <n v="105333"/>
    <n v="26757"/>
  </r>
  <r>
    <n v="29"/>
    <x v="28"/>
    <n v="3.4"/>
    <n v="695"/>
    <n v="29"/>
    <n v="102694"/>
    <n v="44300"/>
  </r>
  <r>
    <n v="30"/>
    <x v="29"/>
    <n v="3.36"/>
    <n v="674"/>
    <n v="32.200000000000003"/>
    <n v="95255"/>
    <n v="37345"/>
  </r>
  <r>
    <n v="31"/>
    <x v="30"/>
    <n v="3.3"/>
    <n v="686"/>
    <n v="40.9"/>
    <n v="110349"/>
    <n v="48566"/>
  </r>
  <r>
    <n v="32"/>
    <x v="31"/>
    <n v="3.31"/>
    <n v="674"/>
    <n v="26"/>
    <n v="97376"/>
    <n v="38616"/>
  </r>
  <r>
    <n v="33"/>
    <x v="32"/>
    <n v="3.5"/>
    <n v="647"/>
    <n v="27.4"/>
    <n v="97279"/>
    <n v="32927"/>
  </r>
  <r>
    <n v="34"/>
    <x v="33"/>
    <n v="3.55"/>
    <n v="670"/>
    <n v="52.4"/>
    <n v="103369"/>
    <n v="10600"/>
  </r>
  <r>
    <n v="35"/>
    <x v="34"/>
    <n v="3.4"/>
    <n v="675"/>
    <n v="43.5"/>
    <n v="97970"/>
    <n v="39219"/>
  </r>
  <r>
    <n v="36"/>
    <x v="35"/>
    <n v="3.37"/>
    <n v="690"/>
    <n v="24.4"/>
    <n v="96758"/>
    <n v="47526"/>
  </r>
  <r>
    <n v="37"/>
    <x v="36"/>
    <n v="3.39"/>
    <n v="656"/>
    <n v="30.7"/>
    <n v="98283"/>
    <n v="37110"/>
  </r>
  <r>
    <n v="38"/>
    <x v="37"/>
    <n v="3.32"/>
    <n v="684"/>
    <n v="30.4"/>
    <n v="94434"/>
    <n v="41366"/>
  </r>
  <r>
    <n v="39"/>
    <x v="38"/>
    <n v="3.4"/>
    <n v="650"/>
    <n v="28.1"/>
    <n v="85916"/>
    <n v="33457"/>
  </r>
  <r>
    <n v="40"/>
    <x v="39"/>
    <n v="3.46"/>
    <n v="675"/>
    <n v="36.1"/>
    <n v="81117"/>
    <n v="46887"/>
  </r>
  <r>
    <n v="41"/>
    <x v="40"/>
    <n v="3.54"/>
    <n v="662"/>
    <n v="25.8"/>
    <n v="76272"/>
    <n v="25447"/>
  </r>
  <r>
    <n v="42"/>
    <x v="41"/>
    <n v="3.32"/>
    <n v="635"/>
    <n v="34.9"/>
    <n v="89720"/>
    <n v="41271"/>
  </r>
  <r>
    <n v="43"/>
    <x v="42"/>
    <n v="3.3"/>
    <n v="670"/>
    <n v="56.7"/>
    <n v="76398"/>
    <n v="49936"/>
  </r>
  <r>
    <n v="44"/>
    <x v="43"/>
    <n v="3.24"/>
    <n v="638"/>
    <n v="36.200000000000003"/>
    <n v="94826"/>
    <n v="39535"/>
  </r>
  <r>
    <n v="45"/>
    <x v="44"/>
    <n v="3.35"/>
    <n v="650"/>
    <n v="31.6"/>
    <n v="93156"/>
    <n v="35100"/>
  </r>
  <r>
    <n v="46"/>
    <x v="45"/>
    <n v="3.51"/>
    <n v="678"/>
    <n v="24"/>
    <n v="78522"/>
    <n v="30347"/>
  </r>
  <r>
    <n v="47"/>
    <x v="46"/>
    <n v="3.31"/>
    <n v="661"/>
    <n v="41.4"/>
    <n v="99694"/>
    <n v="47448"/>
  </r>
  <r>
    <n v="48"/>
    <x v="47"/>
    <n v="3.2"/>
    <n v="651"/>
    <n v="41.2"/>
    <n v="91504"/>
    <n v="39614"/>
  </r>
  <r>
    <n v="49"/>
    <x v="48"/>
    <n v="3.32"/>
    <n v="663"/>
    <n v="32.1"/>
    <n v="79149"/>
    <n v="45918"/>
  </r>
  <r>
    <n v="50"/>
    <x v="49"/>
    <n v="3.38"/>
    <n v="666"/>
    <n v="37.299999999999997"/>
    <n v="94003"/>
    <n v="34762"/>
  </r>
  <r>
    <n v="51"/>
    <x v="50"/>
    <n v="3.5"/>
    <n v="649"/>
    <n v="45"/>
    <n v="62745"/>
    <n v="27011"/>
  </r>
  <r>
    <n v="52"/>
    <x v="51"/>
    <n v="3.4"/>
    <n v="633"/>
    <n v="69.7"/>
    <n v="81152"/>
    <n v="43820"/>
  </r>
  <r>
    <n v="53"/>
    <x v="52"/>
    <n v="3.46"/>
    <n v="631"/>
    <n v="32.6"/>
    <n v="83457"/>
    <n v="35714"/>
  </r>
  <r>
    <n v="54"/>
    <x v="53"/>
    <n v="3.25"/>
    <n v="641"/>
    <n v="37"/>
    <n v="88693"/>
    <n v="458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n v="1"/>
    <x v="0"/>
    <n v="3"/>
    <n v="35"/>
    <n v="2"/>
    <n v="32"/>
    <n v="5"/>
    <n v="18"/>
    <x v="0"/>
  </r>
  <r>
    <n v="2"/>
    <x v="1"/>
    <n v="67"/>
    <n v="2"/>
    <n v="1"/>
    <n v="31"/>
    <n v="5"/>
    <n v="22"/>
    <x v="1"/>
  </r>
  <r>
    <n v="3"/>
    <x v="2"/>
    <n v="12"/>
    <n v="23"/>
    <n v="3"/>
    <n v="29"/>
    <n v="3"/>
    <n v="19"/>
    <x v="2"/>
  </r>
  <r>
    <n v="4"/>
    <x v="3"/>
    <n v="59"/>
    <n v="1"/>
    <n v="1"/>
    <n v="33"/>
    <n v="11"/>
    <n v="22"/>
    <x v="1"/>
  </r>
  <r>
    <n v="5"/>
    <x v="4"/>
    <n v="26"/>
    <n v="11"/>
    <n v="5"/>
    <n v="30"/>
    <n v="5"/>
    <n v="24"/>
    <x v="2"/>
  </r>
  <r>
    <n v="6"/>
    <x v="5"/>
    <n v="32"/>
    <n v="1"/>
    <n v="2"/>
    <n v="32"/>
    <n v="3"/>
    <n v="20"/>
    <x v="2"/>
  </r>
  <r>
    <n v="7"/>
    <x v="6"/>
    <n v="39"/>
    <n v="20"/>
    <n v="4"/>
    <n v="31"/>
    <n v="9"/>
    <n v="24"/>
    <x v="2"/>
  </r>
  <r>
    <n v="8"/>
    <x v="7"/>
    <n v="38"/>
    <n v="1"/>
    <n v="1"/>
    <n v="31"/>
    <n v="8"/>
    <n v="21"/>
    <x v="1"/>
  </r>
  <r>
    <n v="9"/>
    <x v="8"/>
    <n v="47"/>
    <n v="5"/>
    <n v="1"/>
    <n v="32"/>
    <n v="13"/>
    <n v="22"/>
    <x v="1"/>
  </r>
  <r>
    <n v="10"/>
    <x v="9"/>
    <n v="23"/>
    <n v="1"/>
    <n v="2"/>
    <n v="29"/>
    <n v="3"/>
    <n v="13"/>
    <x v="2"/>
  </r>
  <r>
    <n v="11"/>
    <x v="10"/>
    <n v="30"/>
    <n v="21"/>
    <n v="2"/>
    <n v="30"/>
    <n v="9"/>
    <n v="22"/>
    <x v="2"/>
  </r>
  <r>
    <n v="12"/>
    <x v="11"/>
    <n v="13"/>
    <n v="23"/>
    <n v="2"/>
    <n v="34"/>
    <n v="7"/>
    <n v="23"/>
    <x v="2"/>
  </r>
  <r>
    <n v="13"/>
    <x v="12"/>
    <n v="76"/>
    <n v="3"/>
    <n v="1"/>
    <n v="31"/>
    <n v="9"/>
    <n v="21"/>
    <x v="1"/>
  </r>
  <r>
    <n v="14"/>
    <x v="13"/>
    <n v="3"/>
    <n v="69"/>
    <n v="1"/>
    <n v="29"/>
    <n v="11"/>
    <n v="13"/>
    <x v="0"/>
  </r>
  <r>
    <n v="15"/>
    <x v="14"/>
    <n v="22"/>
    <n v="20"/>
    <n v="2"/>
    <n v="30"/>
    <n v="9"/>
    <n v="20"/>
    <x v="2"/>
  </r>
  <r>
    <n v="16"/>
    <x v="15"/>
    <n v="9"/>
    <n v="30"/>
    <n v="13"/>
    <n v="28"/>
    <n v="13"/>
    <n v="16"/>
    <x v="0"/>
  </r>
  <r>
    <n v="17"/>
    <x v="16"/>
    <n v="1"/>
    <n v="5"/>
    <n v="71"/>
    <n v="37"/>
    <n v="5"/>
    <n v="24"/>
    <x v="3"/>
  </r>
  <r>
    <n v="18"/>
    <x v="17"/>
    <n v="28"/>
    <n v="28"/>
    <n v="4"/>
    <n v="30"/>
    <n v="7"/>
    <n v="22"/>
    <x v="2"/>
  </r>
  <r>
    <n v="19"/>
    <x v="18"/>
    <n v="22"/>
    <n v="1"/>
    <n v="1"/>
    <n v="32"/>
    <n v="5"/>
    <n v="21"/>
    <x v="2"/>
  </r>
  <r>
    <n v="20"/>
    <x v="19"/>
    <n v="25"/>
    <n v="3"/>
    <n v="2"/>
    <n v="32"/>
    <n v="7"/>
    <n v="19"/>
    <x v="2"/>
  </r>
  <r>
    <n v="21"/>
    <x v="20"/>
    <n v="30"/>
    <n v="4"/>
    <n v="1"/>
    <n v="33"/>
    <n v="6"/>
    <n v="21"/>
    <x v="2"/>
  </r>
  <r>
    <n v="22"/>
    <x v="21"/>
    <n v="11"/>
    <n v="13"/>
    <n v="4"/>
    <n v="33"/>
    <n v="5"/>
    <n v="20"/>
    <x v="2"/>
  </r>
  <r>
    <n v="23"/>
    <x v="22"/>
    <n v="14"/>
    <n v="24"/>
    <n v="14"/>
    <n v="30"/>
    <n v="8"/>
    <n v="21"/>
    <x v="2"/>
  </r>
  <r>
    <n v="24"/>
    <x v="23"/>
    <n v="14"/>
    <n v="40"/>
    <n v="10"/>
    <n v="31"/>
    <n v="11"/>
    <n v="21"/>
    <x v="0"/>
  </r>
  <r>
    <n v="25"/>
    <x v="24"/>
    <n v="55"/>
    <n v="1"/>
    <n v="1"/>
    <n v="32"/>
    <n v="9"/>
    <n v="20"/>
    <x v="1"/>
  </r>
  <r>
    <n v="26"/>
    <x v="25"/>
    <n v="27"/>
    <n v="63"/>
    <n v="1"/>
    <n v="36"/>
    <n v="12"/>
    <n v="17"/>
    <x v="0"/>
  </r>
  <r>
    <n v="27"/>
    <x v="26"/>
    <n v="31"/>
    <n v="6"/>
    <n v="2"/>
    <n v="30"/>
    <n v="5"/>
    <n v="22"/>
    <x v="2"/>
  </r>
  <r>
    <n v="28"/>
    <x v="27"/>
    <n v="13"/>
    <n v="2"/>
    <n v="4"/>
    <n v="32"/>
    <n v="5"/>
    <n v="23"/>
    <x v="2"/>
  </r>
  <r>
    <n v="29"/>
    <x v="28"/>
    <n v="23"/>
    <n v="1"/>
    <n v="1"/>
    <n v="33"/>
    <n v="3"/>
    <n v="24"/>
    <x v="2"/>
  </r>
  <r>
    <n v="30"/>
    <x v="29"/>
    <n v="62"/>
    <n v="4"/>
    <n v="2"/>
    <n v="32"/>
    <n v="7"/>
    <n v="18"/>
    <x v="1"/>
  </r>
  <r>
    <n v="31"/>
    <x v="30"/>
    <n v="29"/>
    <n v="24"/>
    <n v="7"/>
    <n v="34"/>
    <n v="11"/>
    <n v="27"/>
    <x v="2"/>
  </r>
  <r>
    <n v="32"/>
    <x v="31"/>
    <n v="44"/>
    <n v="14"/>
    <n v="15"/>
    <n v="33"/>
    <n v="10"/>
    <n v="24"/>
    <x v="1"/>
  </r>
  <r>
    <n v="33"/>
    <x v="32"/>
    <n v="16"/>
    <n v="5"/>
    <n v="2"/>
    <n v="32"/>
    <n v="6"/>
    <n v="17"/>
    <x v="2"/>
  </r>
  <r>
    <n v="34"/>
    <x v="33"/>
    <n v="13"/>
    <n v="3"/>
    <n v="1"/>
    <n v="32"/>
    <n v="5"/>
    <n v="20"/>
    <x v="2"/>
  </r>
  <r>
    <n v="35"/>
    <x v="34"/>
    <n v="40"/>
    <n v="6"/>
    <n v="3"/>
    <n v="33"/>
    <n v="9"/>
    <n v="23"/>
    <x v="1"/>
  </r>
  <r>
    <n v="36"/>
    <x v="35"/>
    <n v="5"/>
    <n v="20"/>
    <n v="2"/>
    <n v="31"/>
    <n v="4"/>
    <n v="19"/>
    <x v="2"/>
  </r>
  <r>
    <n v="37"/>
    <x v="36"/>
    <n v="26"/>
    <n v="1"/>
    <n v="2"/>
    <n v="35"/>
    <n v="7"/>
    <n v="21"/>
    <x v="2"/>
  </r>
  <r>
    <n v="38"/>
    <x v="37"/>
    <n v="8"/>
    <n v="3"/>
    <n v="5"/>
    <n v="35"/>
    <n v="7"/>
    <n v="20"/>
    <x v="2"/>
  </r>
  <r>
    <n v="39"/>
    <x v="38"/>
    <n v="15"/>
    <n v="16"/>
    <n v="15"/>
    <n v="32"/>
    <n v="8"/>
    <n v="20"/>
    <x v="2"/>
  </r>
  <r>
    <n v="40"/>
    <x v="39"/>
    <n v="48"/>
    <n v="1"/>
    <n v="1"/>
    <n v="33"/>
    <n v="8"/>
    <n v="23"/>
    <x v="1"/>
  </r>
  <r>
    <n v="41"/>
    <x v="40"/>
    <n v="7"/>
    <n v="56"/>
    <n v="1"/>
    <n v="30"/>
    <n v="5"/>
    <n v="17"/>
    <x v="0"/>
  </r>
  <r>
    <n v="42"/>
    <x v="41"/>
    <n v="9"/>
    <n v="21"/>
    <n v="12"/>
    <n v="31"/>
    <n v="8"/>
    <n v="20"/>
    <x v="2"/>
  </r>
  <r>
    <n v="43"/>
    <x v="42"/>
    <n v="11"/>
    <n v="14"/>
    <n v="29"/>
    <n v="36"/>
    <n v="6"/>
    <n v="31"/>
    <x v="3"/>
  </r>
  <r>
    <n v="44"/>
    <x v="43"/>
    <n v="5"/>
    <n v="27"/>
    <n v="20"/>
    <n v="30"/>
    <n v="8"/>
    <n v="26"/>
    <x v="3"/>
  </r>
  <r>
    <n v="45"/>
    <x v="44"/>
    <n v="10"/>
    <n v="4"/>
    <n v="12"/>
    <n v="35"/>
    <n v="5"/>
    <n v="28"/>
    <x v="2"/>
  </r>
  <r>
    <n v="46"/>
    <x v="45"/>
    <n v="20"/>
    <n v="4"/>
    <n v="1"/>
    <n v="32"/>
    <n v="6"/>
    <n v="19"/>
    <x v="2"/>
  </r>
  <r>
    <n v="47"/>
    <x v="46"/>
    <n v="4"/>
    <n v="29"/>
    <n v="2"/>
    <n v="31"/>
    <n v="3"/>
    <n v="19"/>
    <x v="0"/>
  </r>
  <r>
    <n v="48"/>
    <x v="47"/>
    <n v="14"/>
    <n v="3"/>
    <n v="1"/>
    <n v="33"/>
    <n v="4"/>
    <n v="20"/>
    <x v="2"/>
  </r>
  <r>
    <n v="49"/>
    <x v="48"/>
    <n v="14"/>
    <n v="3"/>
    <n v="4"/>
    <n v="29"/>
    <n v="6"/>
    <n v="18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18B567-1A50-4F2B-BBAA-25FF66D44C59}" name="TablaDinámica1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57:E62" firstHeaderRow="0" firstDataRow="1" firstDataCol="1"/>
  <pivotFields count="9">
    <pivotField numFmtId="164" showAll="0"/>
    <pivotField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44"/>
        <item x="39"/>
        <item x="45"/>
        <item x="46"/>
        <item x="47"/>
        <item x="48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164" showAll="0"/>
    <pivotField numFmtId="164" showAll="0"/>
    <pivotField numFmtId="164" showAll="0"/>
    <pivotField axis="axisRow" numFmtId="164" showAll="0">
      <items count="5">
        <item x="3"/>
        <item sd="0" x="0"/>
        <item x="1"/>
        <item x="2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%age Hispanic" fld="3" subtotal="average" baseField="8" baseItem="0" numFmtId="164"/>
    <dataField name="Promedio de %age Black" fld="2" subtotal="average" baseField="8" baseItem="0" numFmtId="164"/>
    <dataField name="Promedio de %age Asian" fld="4" subtotal="average" baseField="8" baseItem="0" numFmtId="164"/>
    <dataField name="Promedio de Median Age" fld="5" subtotal="average" baseField="8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0A068-9B69-4502-9635-CEBDB85DA702}" name="TablaDinámica2" cacheId="9" applyNumberFormats="0" applyBorderFormats="0" applyFontFormats="0" applyPatternFormats="0" applyAlignmentFormats="0" applyWidthHeightFormats="1" dataCaption="Valores" updatedVersion="6" minRefreshableVersion="3" useAutoFormatting="1" colGrandTotals="0" itemPrintTitles="1" createdVersion="6" indent="0" outline="1" outlineData="1" multipleFieldFilters="0" chartFormat="3">
  <location ref="A63:D68" firstHeaderRow="0" firstDataRow="1" firstDataCol="1"/>
  <pivotFields count="9">
    <pivotField numFmtId="164" showAll="0"/>
    <pivotField showAll="0"/>
    <pivotField dataField="1" numFmtId="164" showAll="0"/>
    <pivotField dataField="1" numFmtId="164" showAll="0"/>
    <pivotField dataField="1" numFmtId="164" showAll="0"/>
    <pivotField numFmtId="164" showAll="0"/>
    <pivotField numFmtId="164" showAll="0"/>
    <pivotField numFmtId="164" showAll="0"/>
    <pivotField axis="axisRow" numFmtId="164" showAll="0">
      <items count="5">
        <item x="3"/>
        <item x="0"/>
        <item x="1"/>
        <item x="2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%age Black" fld="2" subtotal="average" baseField="0" baseItem="0" numFmtId="164"/>
    <dataField name="Promedio de %age Hispanic" fld="3" subtotal="average" baseField="0" baseItem="0" numFmtId="164"/>
    <dataField name="Promedio de %age Asian" fld="4" subtotal="average" baseField="0" baseItem="0" numFmtId="164"/>
  </dataField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A8BF7-D797-4690-A7C9-2373E3ECBD0F}" name="TablaDinámica3" cacheId="9" applyNumberFormats="0" applyBorderFormats="0" applyFontFormats="0" applyPatternFormats="0" applyAlignmentFormats="0" applyWidthHeightFormats="1" dataCaption="Valores" updatedVersion="6" minRefreshableVersion="3" useAutoFormatting="1" colGrandTotals="0" itemPrintTitles="1" createdVersion="6" indent="0" outline="1" outlineData="1" multipleFieldFilters="0" chartFormat="28">
  <location ref="A75:B80" firstHeaderRow="1" firstDataRow="1" firstDataCol="1"/>
  <pivotFields count="9">
    <pivotField numFmtId="164"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axis="axisRow" numFmtId="164" showAll="0">
      <items count="5">
        <item x="3"/>
        <item x="0"/>
        <item x="1"/>
        <item x="2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Unemployment rate" fld="6" baseField="0" baseItem="0" numFmtId="164"/>
  </dataFields>
  <chartFormats count="2"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B7D28A-416F-460A-8F5B-656CBAB64A4B}" name="DinMBA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66:F121" firstHeaderRow="0" firstDataRow="1" firstDataCol="1"/>
  <pivotFields count="7">
    <pivotField numFmtId="164" showAll="0"/>
    <pivotField axis="axisRow" showAll="0">
      <items count="55">
        <item x="29"/>
        <item x="36"/>
        <item x="37"/>
        <item x="33"/>
        <item x="17"/>
        <item x="51"/>
        <item x="7"/>
        <item x="15"/>
        <item x="8"/>
        <item x="11"/>
        <item x="18"/>
        <item x="23"/>
        <item x="31"/>
        <item x="0"/>
        <item x="22"/>
        <item x="3"/>
        <item x="43"/>
        <item x="10"/>
        <item x="4"/>
        <item x="24"/>
        <item x="44"/>
        <item x="41"/>
        <item x="25"/>
        <item x="53"/>
        <item x="1"/>
        <item x="52"/>
        <item x="32"/>
        <item x="42"/>
        <item x="19"/>
        <item x="50"/>
        <item x="6"/>
        <item x="35"/>
        <item x="48"/>
        <item x="14"/>
        <item x="5"/>
        <item x="45"/>
        <item x="38"/>
        <item x="49"/>
        <item x="46"/>
        <item x="12"/>
        <item x="30"/>
        <item x="26"/>
        <item x="2"/>
        <item x="39"/>
        <item x="20"/>
        <item x="16"/>
        <item x="40"/>
        <item x="13"/>
        <item x="34"/>
        <item x="27"/>
        <item x="28"/>
        <item x="47"/>
        <item x="21"/>
        <item x="9"/>
        <item t="default"/>
      </items>
    </pivotField>
    <pivotField numFmtId="171" showAll="0"/>
    <pivotField dataField="1" numFmtId="164" showAll="0"/>
    <pivotField dataField="1" numFmtId="170" showAll="0"/>
    <pivotField dataField="1" numFmtId="164" showAll="0"/>
    <pivotField dataField="1" numFmtId="164" showAll="0"/>
  </pivotFields>
  <rowFields count="1">
    <field x="1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11 full-time average GMAT score" fld="3" subtotal="average" baseField="0" baseItem="0" numFmtId="164"/>
    <dataField name="Promedio de 11 full-time acceptance rate" fld="4" subtotal="average" baseField="0" baseItem="0" numFmtId="164"/>
    <dataField name="Promedio de 11 average starting salary and bonus" fld="5" subtotal="average" baseField="0" baseItem="0" numFmtId="164"/>
    <dataField name="Promedio de 11 out-of-state tution and fees" fld="6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FEB6EF-E1A8-4211-BF9F-15C605CD5B42}" name="DinMBA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66:F121" firstHeaderRow="0" firstDataRow="1" firstDataCol="1"/>
  <pivotFields count="7">
    <pivotField numFmtId="164" showAll="0"/>
    <pivotField axis="axisRow" showAll="0">
      <items count="55">
        <item x="29"/>
        <item x="36"/>
        <item x="37"/>
        <item x="33"/>
        <item x="17"/>
        <item x="51"/>
        <item x="7"/>
        <item x="15"/>
        <item x="8"/>
        <item x="11"/>
        <item x="18"/>
        <item x="23"/>
        <item x="31"/>
        <item x="0"/>
        <item x="22"/>
        <item x="3"/>
        <item x="43"/>
        <item x="10"/>
        <item x="4"/>
        <item x="24"/>
        <item x="44"/>
        <item x="41"/>
        <item x="25"/>
        <item x="53"/>
        <item x="1"/>
        <item x="52"/>
        <item x="32"/>
        <item x="42"/>
        <item x="19"/>
        <item x="50"/>
        <item x="6"/>
        <item x="35"/>
        <item x="48"/>
        <item x="14"/>
        <item x="5"/>
        <item x="45"/>
        <item x="38"/>
        <item x="49"/>
        <item x="46"/>
        <item x="12"/>
        <item x="30"/>
        <item x="26"/>
        <item x="2"/>
        <item x="39"/>
        <item x="20"/>
        <item x="16"/>
        <item x="40"/>
        <item x="13"/>
        <item x="34"/>
        <item x="27"/>
        <item x="28"/>
        <item x="47"/>
        <item x="21"/>
        <item x="9"/>
        <item t="default"/>
      </items>
    </pivotField>
    <pivotField numFmtId="171" showAll="0"/>
    <pivotField dataField="1" numFmtId="164" showAll="0"/>
    <pivotField dataField="1" numFmtId="170" showAll="0"/>
    <pivotField dataField="1" numFmtId="164" showAll="0"/>
    <pivotField dataField="1" numFmtId="164" showAll="0"/>
  </pivotFields>
  <rowFields count="1">
    <field x="1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11 full-time average GMAT score" fld="3" subtotal="average" baseField="0" baseItem="0" numFmtId="164"/>
    <dataField name="Promedio de 11 full-time acceptance rate" fld="4" subtotal="average" baseField="0" baseItem="0" numFmtId="164"/>
    <dataField name="Promedio de 11 average starting salary and bonus" fld="5" subtotal="average" baseField="0" baseItem="0" numFmtId="164"/>
    <dataField name="Promedio de 11 out-of-state tution and fees" fld="6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F60BBB-5DE5-423E-9C99-18B94CD3234A}" name="TablaDinámica2" cacheId="13" applyNumberFormats="0" applyBorderFormats="0" applyFontFormats="0" applyPatternFormats="0" applyAlignmentFormats="0" applyWidthHeightFormats="1" dataCaption="Valores" missingCaption="0" updatedVersion="6" minRefreshableVersion="3" preserveFormatting="0" rowGrandTotals="0" colGrandTotals="0" itemPrintTitles="1" createdVersion="6" indent="0">
  <location ref="V3:BB104" firstHeaderRow="1" firstDataRow="2" firstDataCol="1"/>
  <pivotFields count="2">
    <pivotField axis="axisRow" subtotalTop="0" showAll="0" insertBlankRow="1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Col" dataField="1" numFmtId="164" subtotalTop="0" showAll="0" insertBlankRow="1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0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</rowItems>
  <colFields count="1">
    <field x="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colItems>
  <dataFields count="1">
    <dataField name="Cuenta de Offer #" fld="1" subtotal="count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5F23D6-83FD-4EEC-8E0F-30613B012F30}" name="TablaDinámica2" cacheId="13" applyNumberFormats="0" applyBorderFormats="0" applyFontFormats="0" applyPatternFormats="0" applyAlignmentFormats="0" applyWidthHeightFormats="1" dataCaption="Valores" missingCaption="0" updatedVersion="6" minRefreshableVersion="3" preserveFormatting="0" rowGrandTotals="0" colGrandTotals="0" itemPrintTitles="1" createdVersion="6" indent="0">
  <location ref="V3:BB104" firstHeaderRow="1" firstDataRow="2" firstDataCol="1"/>
  <pivotFields count="2">
    <pivotField axis="axisRow" subtotalTop="0" showAll="0" insertBlankRow="1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Col" dataField="1" numFmtId="164" subtotalTop="0" showAll="0" insertBlankRow="1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0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</rowItems>
  <colFields count="1">
    <field x="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colItems>
  <dataFields count="1">
    <dataField name="Cuenta de Offer #" fld="1" subtotal="count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63E71-FDA7-43A8-89FD-E677AFE1777E}" name="Tabla1" displayName="Tabla1" ref="A3:I52" totalsRowShown="0" headerRowDxfId="59" dataDxfId="58" tableBorderDxfId="57">
  <autoFilter ref="A3:I52" xr:uid="{5CAFB63C-3526-43AE-8DAE-DC38C5260944}"/>
  <tableColumns count="9">
    <tableColumn id="1" xr3:uid="{2D08D3D4-203D-4A71-9F43-FFD61F4008E5}" name="City #" dataDxfId="56"/>
    <tableColumn id="2" xr3:uid="{885DE955-2BD5-4273-A38C-38E5B1000CCC}" name="City" dataDxfId="55"/>
    <tableColumn id="3" xr3:uid="{76D202A7-A20F-4C35-A548-ACD8F3ED1B11}" name="%age Black" dataDxfId="54"/>
    <tableColumn id="4" xr3:uid="{CDBBB299-5946-4F8F-82E2-48F04A8D7A12}" name="%age Hispanic" dataDxfId="53"/>
    <tableColumn id="5" xr3:uid="{4FD70D96-1858-4E43-93FB-B073E28B71EE}" name="%age Asian" dataDxfId="52"/>
    <tableColumn id="6" xr3:uid="{409B4279-D062-41FC-AEE5-621FBE11DBF9}" name="Median Age" dataDxfId="51"/>
    <tableColumn id="7" xr3:uid="{F55C6893-2C39-4DB2-87DB-8EAA7A58BAA4}" name="Unemployment rate" dataDxfId="50"/>
    <tableColumn id="8" xr3:uid="{61B3271A-789D-43CC-A4D9-9F47D9A3A4FF}" name="Per capita income(000's)" dataDxfId="49"/>
    <tableColumn id="9" xr3:uid="{B0B7633E-FD1C-4EBD-A237-B672DF2CE965}" name="Cluster" dataDxfId="48">
      <calculatedColumnFormula>M4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452E43-F696-46D9-B2EC-629F04472E6C}" name="Tabla16" displayName="Tabla16" ref="A3:J52" totalsRowShown="0" headerRowDxfId="47" dataDxfId="46" tableBorderDxfId="45">
  <autoFilter ref="A3:J52" xr:uid="{5CAFB63C-3526-43AE-8DAE-DC38C5260944}"/>
  <tableColumns count="10">
    <tableColumn id="1" xr3:uid="{925EF011-F278-493B-94AB-2D82ABCCFBA9}" name="City #" dataDxfId="44"/>
    <tableColumn id="2" xr3:uid="{E28D41D6-129C-4842-856E-81D14FE9B689}" name="City" dataDxfId="43"/>
    <tableColumn id="3" xr3:uid="{3C9E07D2-A273-4C5A-884B-E887C6E84982}" name="%age Black" dataDxfId="42"/>
    <tableColumn id="4" xr3:uid="{B393A557-E41C-4243-A2E8-B2F830889BBC}" name="%age Hispanic" dataDxfId="41"/>
    <tableColumn id="5" xr3:uid="{59968379-EA0B-4649-A94E-D512B9F9A01F}" name="%age Asian" dataDxfId="40"/>
    <tableColumn id="11" xr3:uid="{405C115C-D7EA-4B60-BCD8-DE3D8B635BAE}" name="Resto" dataDxfId="39">
      <calculatedColumnFormula>100-SUM(Tabla16[[#This Row],[%age Black]:[%age Asian]])</calculatedColumnFormula>
    </tableColumn>
    <tableColumn id="6" xr3:uid="{F6AF973E-E2AD-438E-BC28-0BB660E63FCA}" name="Median Age" dataDxfId="38"/>
    <tableColumn id="7" xr3:uid="{E1975580-A766-4316-A3D1-D66DA9779A71}" name="Unemployment rate" dataDxfId="37"/>
    <tableColumn id="8" xr3:uid="{154B1471-E6A5-4CF2-9428-4128C6E60DA0}" name="Per capita income(000's)" dataDxfId="36"/>
    <tableColumn id="10" xr3:uid="{5CCCE08E-3C5D-458D-AE6D-7ACD7EB85530}" name="Cluster" dataDxfId="35">
      <calculatedColumnFormula>O4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4F4CEA-E2B1-4300-B536-00F790EA6BF4}" name="TblCEREALES" displayName="TblCEREALES" ref="A13:I56" totalsRowShown="0" headerRowDxfId="34">
  <autoFilter ref="A13:I56" xr:uid="{0072F085-2609-47AC-AE43-7A0F9F8F7330}"/>
  <tableColumns count="9">
    <tableColumn id="1" xr3:uid="{3AC2465E-3B65-4965-929E-431029A58232}" name="Cereal"/>
    <tableColumn id="2" xr3:uid="{13C6552B-0E83-4F40-BC0D-5506BC688B30}" name="Cal"/>
    <tableColumn id="3" xr3:uid="{2D1F8E24-108B-4D5A-AEA1-4F9B2C825637}" name="Protein"/>
    <tableColumn id="4" xr3:uid="{95B60637-6E2C-4E46-A9A0-F5DB40E8B874}" name="Fat"/>
    <tableColumn id="5" xr3:uid="{7CBE531B-2871-4C93-8CB4-470EABC2B673}" name="Sodium"/>
    <tableColumn id="6" xr3:uid="{553BCC40-5B8B-4C45-ACE8-4ECAFECF0708}" name="Fiber"/>
    <tableColumn id="7" xr3:uid="{3BB86E2D-5F02-4B82-B364-0693660D8128}" name="Carbs"/>
    <tableColumn id="8" xr3:uid="{8AD04461-3B16-47DA-81D4-85C8738C1D60}" name="Sugar"/>
    <tableColumn id="9" xr3:uid="{730EB0C5-07CA-436D-92EE-7E8B8D251AFC}" name="Potassiu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08EB8A-A109-47D9-9777-5CE13A0CCF9A}" name="TblCEREALES7" displayName="TblCEREALES7" ref="A13:I56" totalsRowShown="0" headerRowDxfId="33">
  <autoFilter ref="A13:I56" xr:uid="{0072F085-2609-47AC-AE43-7A0F9F8F7330}"/>
  <tableColumns count="9">
    <tableColumn id="1" xr3:uid="{9F976B18-7741-44CB-B76E-B6530E64F3D5}" name="Cereal"/>
    <tableColumn id="2" xr3:uid="{BE279C2C-34CF-4423-895F-2CF7962C6EAD}" name="Cal"/>
    <tableColumn id="3" xr3:uid="{1E5FCC85-7419-429A-BA74-C4DBA6260FB4}" name="Protein"/>
    <tableColumn id="4" xr3:uid="{F664BACE-779E-438C-9B5F-FA941A8ED88A}" name="Fat"/>
    <tableColumn id="5" xr3:uid="{C4897A8E-5F6B-418F-9AA0-3B80E0661AD5}" name="Sodium"/>
    <tableColumn id="6" xr3:uid="{8FC49804-09B9-4B31-9114-139550A2E677}" name="Fiber"/>
    <tableColumn id="7" xr3:uid="{8E11C610-E336-488C-AA19-EFA2A3505CA3}" name="Carbs"/>
    <tableColumn id="8" xr3:uid="{431C8E08-0786-4348-A6F8-CABCB01BD32F}" name="Sugar"/>
    <tableColumn id="9" xr3:uid="{F56142BC-43B9-495E-B5FD-EB150ED3F689}" name="Potassiu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088070-4982-45A2-98A0-826C141F723C}" name="TblCOKE" displayName="TblCOKE" ref="A26:F158" totalsRowShown="0" headerRowDxfId="32" dataDxfId="31" headerRowCellStyle="Factor" dataCellStyle="Factor">
  <autoFilter ref="A26:F158" xr:uid="{AB1EC02C-CD46-4108-A268-0492E1E19D4D}"/>
  <tableColumns count="6">
    <tableColumn id="1" xr3:uid="{C7ABB640-62E2-4589-9D7B-47D1F25C866F}" name="Customer"/>
    <tableColumn id="2" xr3:uid="{DEF60B92-CA01-44B4-A6B3-9FF72985FCD0}" name="Class" dataDxfId="30" dataCellStyle="Factor"/>
    <tableColumn id="3" xr3:uid="{C1C78A44-0C85-4D4B-B3E8-E9F300BC5782}" name="Diet" dataDxfId="29" dataCellStyle="Factor"/>
    <tableColumn id="4" xr3:uid="{3A9510A1-098D-494B-AD70-3537FB950069}" name="Regular" dataDxfId="28" dataCellStyle="Factor"/>
    <tableColumn id="5" xr3:uid="{314EFA06-19E8-4696-B2E5-32CA10E9F7BF}" name="Coke" dataDxfId="27" dataCellStyle="Factor"/>
    <tableColumn id="6" xr3:uid="{A595A9F9-9583-436A-8613-7AEC631FC1D2}" name="Pepsi" dataDxfId="26" dataCellStyle="Facto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22C4FD-53F2-4F7A-B22F-B9EA99F56191}" name="TblCOKE8" displayName="TblCOKE8" ref="A26:F158" totalsRowShown="0" headerRowDxfId="25" dataDxfId="24" headerRowCellStyle="Factor" dataCellStyle="Factor">
  <autoFilter ref="A26:F158" xr:uid="{AB1EC02C-CD46-4108-A268-0492E1E19D4D}"/>
  <tableColumns count="6">
    <tableColumn id="1" xr3:uid="{8FB89CC8-1940-44B9-8257-1A375766FA4E}" name="Customer"/>
    <tableColumn id="2" xr3:uid="{B0E5011D-0038-4303-BA34-DB01E681949A}" name="Class" dataDxfId="23" dataCellStyle="Factor"/>
    <tableColumn id="3" xr3:uid="{78D25E77-1A20-428E-8B37-4ADC3610BCF4}" name="Diet" dataDxfId="22" dataCellStyle="Factor"/>
    <tableColumn id="4" xr3:uid="{B2003E2F-4E2C-42B8-8F30-60BCACEDA8E0}" name="Regular" dataDxfId="21" dataCellStyle="Factor"/>
    <tableColumn id="5" xr3:uid="{963A0FB7-0103-46BC-A774-A1604E1487B8}" name="Coke" dataDxfId="20" dataCellStyle="Factor"/>
    <tableColumn id="6" xr3:uid="{05FB35D9-7F24-4CAF-B602-5FD6BAB13880}" name="Pepsi" dataDxfId="19" dataCellStyle="Facto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4CC568-C6EE-4FFD-A76F-D4894953C1E5}" name="TblMBA" displayName="TblMBA" ref="A1:G55" totalsRowShown="0" headerRowDxfId="18" dataDxfId="17">
  <autoFilter ref="A1:G55" xr:uid="{C80E8395-CD3F-4F49-A0C0-4620BE2E1835}"/>
  <tableColumns count="7">
    <tableColumn id="1" xr3:uid="{FA55BDC3-7FB3-4280-9F81-1FFED433AD7A}" name="Rank" dataDxfId="16"/>
    <tableColumn id="2" xr3:uid="{DACB5D0A-D009-451B-9D81-91EFA8050C93}" name="School" dataDxfId="15"/>
    <tableColumn id="3" xr3:uid="{D90B75D6-42EA-4A60-9EDA-6B99D90319EE}" name="11 full-time average undergrad GPA" dataDxfId="14"/>
    <tableColumn id="4" xr3:uid="{E8243DE1-716D-4818-B2B0-DD8D4F7E40B9}" name="11 full-time average GMAT score" dataDxfId="13"/>
    <tableColumn id="5" xr3:uid="{68DFCB1C-D5EF-41B7-9E79-BD14A1DE1568}" name="11 full-time acceptance rate" dataDxfId="12"/>
    <tableColumn id="6" xr3:uid="{7AAC2AE5-FDC5-4E35-9F9A-1DF75BA4F560}" name="11 average starting salary and bonus" dataDxfId="11"/>
    <tableColumn id="7" xr3:uid="{0613CBB4-DF56-4886-9879-E97F125A5AB3}" name="11 out-of-state tution and fees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FE4E1B0-DBFB-4D41-9BCF-B97F7D0114D6}" name="TblMBA9" displayName="TblMBA9" ref="A1:H55" totalsRowShown="0" headerRowDxfId="9" dataDxfId="8">
  <autoFilter ref="A1:H55" xr:uid="{C80E8395-CD3F-4F49-A0C0-4620BE2E1835}"/>
  <tableColumns count="8">
    <tableColumn id="1" xr3:uid="{63CC5440-5E78-4888-977D-DABA0E3E80F5}" name="Rank" dataDxfId="7"/>
    <tableColumn id="2" xr3:uid="{38BA3B22-6442-46A0-8999-629B42FF390D}" name="School" dataDxfId="6"/>
    <tableColumn id="3" xr3:uid="{44C436E3-CD26-4D40-81BD-80BB92C47048}" name="11 full-time average undergrad GPA" dataDxfId="5"/>
    <tableColumn id="4" xr3:uid="{2DB980F1-AD9E-4231-A565-9CC05B17EF02}" name="11 full-time average GMAT score" dataDxfId="4"/>
    <tableColumn id="5" xr3:uid="{B5A1955D-E3D2-4A69-9897-A7D23D2A3DD1}" name="11 full-time acceptance rate" dataDxfId="3"/>
    <tableColumn id="6" xr3:uid="{88D411FC-BEC7-40E2-8537-1C6D57E9A29E}" name="11 average starting salary and bonus" dataDxfId="2"/>
    <tableColumn id="7" xr3:uid="{C32031C5-D292-4113-9F86-220B22D0C978}" name="11 out-of-state tution and fees" dataDxfId="1"/>
    <tableColumn id="8" xr3:uid="{901FEB2E-D117-4887-A463-299D471A62D7}" name="Clus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1174-F22C-4B13-827A-FFBBD4682871}">
  <dimension ref="A3:Y44"/>
  <sheetViews>
    <sheetView workbookViewId="0">
      <selection activeCell="G7" sqref="G7"/>
    </sheetView>
  </sheetViews>
  <sheetFormatPr baseColWidth="10" defaultRowHeight="15" x14ac:dyDescent="0.25"/>
  <cols>
    <col min="7" max="7" width="14.85546875" customWidth="1"/>
    <col min="9" max="9" width="23.85546875" customWidth="1"/>
  </cols>
  <sheetData>
    <row r="3" spans="1:25" x14ac:dyDescent="0.25">
      <c r="A3" s="10" t="s">
        <v>109</v>
      </c>
      <c r="B3" s="10" t="s">
        <v>110</v>
      </c>
      <c r="C3" s="10" t="s">
        <v>111</v>
      </c>
      <c r="F3" s="10" t="s">
        <v>110</v>
      </c>
      <c r="G3">
        <v>1</v>
      </c>
      <c r="H3">
        <v>2</v>
      </c>
      <c r="I3">
        <v>3</v>
      </c>
      <c r="J3">
        <v>4</v>
      </c>
    </row>
    <row r="4" spans="1:25" x14ac:dyDescent="0.25">
      <c r="A4" s="4">
        <v>1</v>
      </c>
      <c r="B4" s="57">
        <v>0.6</v>
      </c>
      <c r="C4" s="57">
        <v>0.2</v>
      </c>
      <c r="F4" s="57">
        <v>0.6</v>
      </c>
      <c r="G4" t="e">
        <f ca="1">IF($G$3=$M5,$B4,NA())</f>
        <v>#VALUE!</v>
      </c>
      <c r="H4" t="e">
        <f t="shared" ref="H4:J4" ca="1" si="0">IF($G$3=$M5,$B4,NA())</f>
        <v>#VALUE!</v>
      </c>
      <c r="I4" t="e">
        <f t="shared" ca="1" si="0"/>
        <v>#VALUE!</v>
      </c>
      <c r="J4" t="e">
        <f t="shared" ca="1" si="0"/>
        <v>#VALUE!</v>
      </c>
      <c r="M4" s="13" t="s">
        <v>326</v>
      </c>
      <c r="O4" t="s">
        <v>327</v>
      </c>
      <c r="P4">
        <v>1</v>
      </c>
      <c r="Q4">
        <f>P4+1</f>
        <v>2</v>
      </c>
      <c r="R4">
        <f t="shared" ref="R4:S4" si="1">Q4+1</f>
        <v>3</v>
      </c>
      <c r="S4">
        <f t="shared" si="1"/>
        <v>4</v>
      </c>
      <c r="U4">
        <v>1</v>
      </c>
      <c r="V4">
        <f>U4+1</f>
        <v>2</v>
      </c>
      <c r="W4">
        <f t="shared" ref="W4:X4" si="2">V4+1</f>
        <v>3</v>
      </c>
      <c r="X4">
        <f t="shared" si="2"/>
        <v>4</v>
      </c>
      <c r="Y4" s="13" t="s">
        <v>330</v>
      </c>
    </row>
    <row r="5" spans="1:25" x14ac:dyDescent="0.25">
      <c r="A5" s="4">
        <v>2</v>
      </c>
      <c r="B5" s="57">
        <v>0.3</v>
      </c>
      <c r="C5" s="57">
        <v>0.5</v>
      </c>
      <c r="F5" s="57">
        <v>0.3</v>
      </c>
      <c r="G5" t="e">
        <f t="shared" ref="G5:G43" ca="1" si="3">IF($G$3=$M6,$B5,NA())</f>
        <v>#VALUE!</v>
      </c>
      <c r="H5" t="e">
        <f t="shared" ref="H5:H43" ca="1" si="4">IF($G$3=$M6,$B5,NA())</f>
        <v>#VALUE!</v>
      </c>
      <c r="I5" t="e">
        <f t="shared" ref="I5:I43" ca="1" si="5">IF($G$3=$M6,$B5,NA())</f>
        <v>#VALUE!</v>
      </c>
      <c r="J5" t="e">
        <f t="shared" ref="J5:J43" ca="1" si="6">IF($G$3=$M6,$B5,NA())</f>
        <v>#VALUE!</v>
      </c>
      <c r="L5">
        <v>1</v>
      </c>
      <c r="M5" s="15" t="e">
        <f t="array" aca="1" ref="M5:M44" ca="1">[1]!ClustAnal(B4:C43,P8,P10)</f>
        <v>#VALUE!</v>
      </c>
      <c r="O5" t="str">
        <f t="array" ref="O5:O6">TRANSPOSE(B3:C3)</f>
        <v>Sea biscuit</v>
      </c>
      <c r="P5" s="18" t="e">
        <f ca="1">AVERAGEIF($M$5:$M$44,P$4,$B$4:$B$43)</f>
        <v>#DIV/0!</v>
      </c>
      <c r="Q5" s="19" t="e">
        <f ca="1">AVERAGEIF($M$5:$M$44,Q$4,$B$4:$B$43)</f>
        <v>#DIV/0!</v>
      </c>
      <c r="R5" s="19" t="e">
        <f ca="1">AVERAGEIF($M$5:$M$44,R$4,$B$4:$B$43)</f>
        <v>#DIV/0!</v>
      </c>
      <c r="S5" s="20" t="e">
        <f ca="1">AVERAGEIF($M$5:$M$44,S$4,$B$4:$B$43)</f>
        <v>#DIV/0!</v>
      </c>
      <c r="U5" s="18" t="e">
        <f ca="1">SUMXMY2($B4:$C4,P$5:P$6)</f>
        <v>#DIV/0!</v>
      </c>
      <c r="V5" s="19" t="e">
        <f t="shared" ref="V5:X5" ca="1" si="7">SUMXMY2($B4:$C4,Q$5:Q$6)</f>
        <v>#DIV/0!</v>
      </c>
      <c r="W5" s="19" t="e">
        <f t="shared" ca="1" si="7"/>
        <v>#DIV/0!</v>
      </c>
      <c r="X5" s="20" t="e">
        <f t="shared" ca="1" si="7"/>
        <v>#DIV/0!</v>
      </c>
      <c r="Y5" s="15" t="e">
        <f ca="1">MIN(U5:X5)</f>
        <v>#DIV/0!</v>
      </c>
    </row>
    <row r="6" spans="1:25" x14ac:dyDescent="0.25">
      <c r="A6" s="4">
        <v>3</v>
      </c>
      <c r="B6" s="57">
        <v>0.1</v>
      </c>
      <c r="C6" s="57">
        <v>0.5</v>
      </c>
      <c r="F6" s="57">
        <v>0.1</v>
      </c>
      <c r="G6" t="e">
        <f t="shared" ca="1" si="3"/>
        <v>#VALUE!</v>
      </c>
      <c r="H6" t="e">
        <f t="shared" ca="1" si="4"/>
        <v>#VALUE!</v>
      </c>
      <c r="I6" t="e">
        <f t="shared" ca="1" si="5"/>
        <v>#VALUE!</v>
      </c>
      <c r="J6" t="e">
        <f t="shared" ca="1" si="6"/>
        <v>#VALUE!</v>
      </c>
      <c r="L6">
        <f>L5+1</f>
        <v>2</v>
      </c>
      <c r="M6" s="16" t="e">
        <f ca="1"/>
        <v>#VALUE!</v>
      </c>
      <c r="O6" t="str">
        <v>Fight Club</v>
      </c>
      <c r="P6" s="24" t="e">
        <f ca="1">AVERAGEIF($M$5:$M$44,P$4,$C$4:$C$43)</f>
        <v>#DIV/0!</v>
      </c>
      <c r="Q6" s="25" t="e">
        <f ca="1">AVERAGEIF($M$5:$M$44,Q$4,$C$4:$C$43)</f>
        <v>#DIV/0!</v>
      </c>
      <c r="R6" s="25" t="e">
        <f ca="1">AVERAGEIF($M$5:$M$44,R$4,$C$4:$C$43)</f>
        <v>#DIV/0!</v>
      </c>
      <c r="S6" s="26" t="e">
        <f ca="1">AVERAGEIF($M$5:$M$44,S$4,$C$4:$C$43)</f>
        <v>#DIV/0!</v>
      </c>
      <c r="U6" s="21" t="e">
        <f t="shared" ref="U6:U44" ca="1" si="8">SUMXMY2($B5:$C5,P$5:P$6)</f>
        <v>#DIV/0!</v>
      </c>
      <c r="V6" s="22" t="e">
        <f t="shared" ref="V6:V44" ca="1" si="9">SUMXMY2($B5:$C5,Q$5:Q$6)</f>
        <v>#DIV/0!</v>
      </c>
      <c r="W6" s="22" t="e">
        <f t="shared" ref="W6:W44" ca="1" si="10">SUMXMY2($B5:$C5,R$5:R$6)</f>
        <v>#DIV/0!</v>
      </c>
      <c r="X6" s="23" t="e">
        <f t="shared" ref="X6:X44" ca="1" si="11">SUMXMY2($B5:$C5,S$5:S$6)</f>
        <v>#DIV/0!</v>
      </c>
      <c r="Y6" s="16" t="e">
        <f t="shared" ref="Y6:Y44" ca="1" si="12">MIN(U6:X6)</f>
        <v>#DIV/0!</v>
      </c>
    </row>
    <row r="7" spans="1:25" x14ac:dyDescent="0.25">
      <c r="A7" s="4">
        <v>4</v>
      </c>
      <c r="B7" s="57">
        <v>0.7</v>
      </c>
      <c r="C7" s="57">
        <v>0.2</v>
      </c>
      <c r="F7" s="57">
        <v>0.7</v>
      </c>
      <c r="G7" t="e">
        <f t="shared" ca="1" si="3"/>
        <v>#VALUE!</v>
      </c>
      <c r="H7" t="e">
        <f t="shared" ca="1" si="4"/>
        <v>#VALUE!</v>
      </c>
      <c r="I7" t="e">
        <f t="shared" ca="1" si="5"/>
        <v>#VALUE!</v>
      </c>
      <c r="J7" t="e">
        <f t="shared" ca="1" si="6"/>
        <v>#VALUE!</v>
      </c>
      <c r="L7">
        <f t="shared" ref="L7:L44" si="13">L6+1</f>
        <v>3</v>
      </c>
      <c r="M7" s="16" t="e">
        <f ca="1"/>
        <v>#VALUE!</v>
      </c>
      <c r="U7" s="21" t="e">
        <f t="shared" ca="1" si="8"/>
        <v>#DIV/0!</v>
      </c>
      <c r="V7" s="22" t="e">
        <f t="shared" ca="1" si="9"/>
        <v>#DIV/0!</v>
      </c>
      <c r="W7" s="22" t="e">
        <f t="shared" ca="1" si="10"/>
        <v>#DIV/0!</v>
      </c>
      <c r="X7" s="23" t="e">
        <f t="shared" ca="1" si="11"/>
        <v>#DIV/0!</v>
      </c>
      <c r="Y7" s="16" t="e">
        <f t="shared" ca="1" si="12"/>
        <v>#DIV/0!</v>
      </c>
    </row>
    <row r="8" spans="1:25" x14ac:dyDescent="0.25">
      <c r="A8" s="4">
        <v>5</v>
      </c>
      <c r="B8" s="57">
        <v>0.4</v>
      </c>
      <c r="C8" s="57">
        <v>0.3</v>
      </c>
      <c r="F8" s="57">
        <v>0.4</v>
      </c>
      <c r="G8" t="e">
        <f t="shared" ca="1" si="3"/>
        <v>#VALUE!</v>
      </c>
      <c r="H8" t="e">
        <f t="shared" ca="1" si="4"/>
        <v>#VALUE!</v>
      </c>
      <c r="I8" t="e">
        <f t="shared" ca="1" si="5"/>
        <v>#VALUE!</v>
      </c>
      <c r="J8" t="e">
        <f t="shared" ca="1" si="6"/>
        <v>#VALUE!</v>
      </c>
      <c r="L8">
        <f t="shared" si="13"/>
        <v>4</v>
      </c>
      <c r="M8" s="16" t="e">
        <f ca="1"/>
        <v>#VALUE!</v>
      </c>
      <c r="O8" t="s">
        <v>328</v>
      </c>
      <c r="P8" s="14">
        <v>4</v>
      </c>
      <c r="U8" s="21" t="e">
        <f t="shared" ca="1" si="8"/>
        <v>#DIV/0!</v>
      </c>
      <c r="V8" s="22" t="e">
        <f t="shared" ca="1" si="9"/>
        <v>#DIV/0!</v>
      </c>
      <c r="W8" s="22" t="e">
        <f t="shared" ca="1" si="10"/>
        <v>#DIV/0!</v>
      </c>
      <c r="X8" s="23" t="e">
        <f t="shared" ca="1" si="11"/>
        <v>#DIV/0!</v>
      </c>
      <c r="Y8" s="16" t="e">
        <f t="shared" ca="1" si="12"/>
        <v>#DIV/0!</v>
      </c>
    </row>
    <row r="9" spans="1:25" x14ac:dyDescent="0.25">
      <c r="A9" s="4">
        <v>6</v>
      </c>
      <c r="B9" s="57">
        <v>0.2</v>
      </c>
      <c r="C9" s="57">
        <v>0.6</v>
      </c>
      <c r="F9" s="57">
        <v>0.2</v>
      </c>
      <c r="G9" t="e">
        <f t="shared" ca="1" si="3"/>
        <v>#VALUE!</v>
      </c>
      <c r="H9" t="e">
        <f t="shared" ca="1" si="4"/>
        <v>#VALUE!</v>
      </c>
      <c r="I9" t="e">
        <f t="shared" ca="1" si="5"/>
        <v>#VALUE!</v>
      </c>
      <c r="J9" t="e">
        <f t="shared" ca="1" si="6"/>
        <v>#VALUE!</v>
      </c>
      <c r="L9">
        <f t="shared" si="13"/>
        <v>5</v>
      </c>
      <c r="M9" s="16" t="e">
        <f ca="1"/>
        <v>#VALUE!</v>
      </c>
      <c r="U9" s="21" t="e">
        <f t="shared" ca="1" si="8"/>
        <v>#DIV/0!</v>
      </c>
      <c r="V9" s="22" t="e">
        <f t="shared" ca="1" si="9"/>
        <v>#DIV/0!</v>
      </c>
      <c r="W9" s="22" t="e">
        <f t="shared" ca="1" si="10"/>
        <v>#DIV/0!</v>
      </c>
      <c r="X9" s="23" t="e">
        <f t="shared" ca="1" si="11"/>
        <v>#DIV/0!</v>
      </c>
      <c r="Y9" s="16" t="e">
        <f t="shared" ca="1" si="12"/>
        <v>#DIV/0!</v>
      </c>
    </row>
    <row r="10" spans="1:25" x14ac:dyDescent="0.25">
      <c r="A10" s="4">
        <v>7</v>
      </c>
      <c r="B10" s="57">
        <v>0.3</v>
      </c>
      <c r="C10" s="57">
        <v>0.7</v>
      </c>
      <c r="F10" s="57">
        <v>0.3</v>
      </c>
      <c r="G10" t="e">
        <f t="shared" ca="1" si="3"/>
        <v>#VALUE!</v>
      </c>
      <c r="H10" t="e">
        <f t="shared" ca="1" si="4"/>
        <v>#VALUE!</v>
      </c>
      <c r="I10" t="e">
        <f t="shared" ca="1" si="5"/>
        <v>#VALUE!</v>
      </c>
      <c r="J10" t="e">
        <f t="shared" ca="1" si="6"/>
        <v>#VALUE!</v>
      </c>
      <c r="L10">
        <f t="shared" si="13"/>
        <v>6</v>
      </c>
      <c r="M10" s="16" t="e">
        <f ca="1"/>
        <v>#VALUE!</v>
      </c>
      <c r="O10" t="s">
        <v>329</v>
      </c>
      <c r="P10" s="14">
        <v>10</v>
      </c>
      <c r="U10" s="21" t="e">
        <f t="shared" ca="1" si="8"/>
        <v>#DIV/0!</v>
      </c>
      <c r="V10" s="22" t="e">
        <f t="shared" ca="1" si="9"/>
        <v>#DIV/0!</v>
      </c>
      <c r="W10" s="22" t="e">
        <f t="shared" ca="1" si="10"/>
        <v>#DIV/0!</v>
      </c>
      <c r="X10" s="23" t="e">
        <f t="shared" ca="1" si="11"/>
        <v>#DIV/0!</v>
      </c>
      <c r="Y10" s="16" t="e">
        <f t="shared" ca="1" si="12"/>
        <v>#DIV/0!</v>
      </c>
    </row>
    <row r="11" spans="1:25" x14ac:dyDescent="0.25">
      <c r="A11" s="4">
        <v>8</v>
      </c>
      <c r="B11" s="57">
        <v>0.6</v>
      </c>
      <c r="C11" s="57">
        <v>0.4</v>
      </c>
      <c r="F11" s="57">
        <v>0.6</v>
      </c>
      <c r="G11" t="e">
        <f t="shared" ca="1" si="3"/>
        <v>#VALUE!</v>
      </c>
      <c r="H11" t="e">
        <f t="shared" ca="1" si="4"/>
        <v>#VALUE!</v>
      </c>
      <c r="I11" t="e">
        <f t="shared" ca="1" si="5"/>
        <v>#VALUE!</v>
      </c>
      <c r="J11" t="e">
        <f t="shared" ca="1" si="6"/>
        <v>#VALUE!</v>
      </c>
      <c r="L11">
        <f t="shared" si="13"/>
        <v>7</v>
      </c>
      <c r="M11" s="16" t="e">
        <f ca="1"/>
        <v>#VALUE!</v>
      </c>
      <c r="U11" s="21" t="e">
        <f t="shared" ca="1" si="8"/>
        <v>#DIV/0!</v>
      </c>
      <c r="V11" s="22" t="e">
        <f t="shared" ca="1" si="9"/>
        <v>#DIV/0!</v>
      </c>
      <c r="W11" s="22" t="e">
        <f t="shared" ca="1" si="10"/>
        <v>#DIV/0!</v>
      </c>
      <c r="X11" s="23" t="e">
        <f t="shared" ca="1" si="11"/>
        <v>#DIV/0!</v>
      </c>
      <c r="Y11" s="16" t="e">
        <f t="shared" ca="1" si="12"/>
        <v>#DIV/0!</v>
      </c>
    </row>
    <row r="12" spans="1:25" x14ac:dyDescent="0.25">
      <c r="A12" s="4">
        <v>9</v>
      </c>
      <c r="B12" s="57">
        <v>0.3</v>
      </c>
      <c r="C12" s="57">
        <v>0.2</v>
      </c>
      <c r="F12" s="57">
        <v>0.3</v>
      </c>
      <c r="G12" t="e">
        <f t="shared" ca="1" si="3"/>
        <v>#VALUE!</v>
      </c>
      <c r="H12" t="e">
        <f t="shared" ca="1" si="4"/>
        <v>#VALUE!</v>
      </c>
      <c r="I12" t="e">
        <f t="shared" ca="1" si="5"/>
        <v>#VALUE!</v>
      </c>
      <c r="J12" t="e">
        <f t="shared" ca="1" si="6"/>
        <v>#VALUE!</v>
      </c>
      <c r="L12">
        <f t="shared" si="13"/>
        <v>8</v>
      </c>
      <c r="M12" s="16" t="e">
        <f ca="1"/>
        <v>#VALUE!</v>
      </c>
      <c r="O12" t="s">
        <v>331</v>
      </c>
      <c r="P12" s="14" t="e">
        <f ca="1">SUM(Y5:Y44)</f>
        <v>#DIV/0!</v>
      </c>
      <c r="U12" s="21" t="e">
        <f t="shared" ca="1" si="8"/>
        <v>#DIV/0!</v>
      </c>
      <c r="V12" s="22" t="e">
        <f t="shared" ca="1" si="9"/>
        <v>#DIV/0!</v>
      </c>
      <c r="W12" s="22" t="e">
        <f t="shared" ca="1" si="10"/>
        <v>#DIV/0!</v>
      </c>
      <c r="X12" s="23" t="e">
        <f t="shared" ca="1" si="11"/>
        <v>#DIV/0!</v>
      </c>
      <c r="Y12" s="16" t="e">
        <f t="shared" ca="1" si="12"/>
        <v>#DIV/0!</v>
      </c>
    </row>
    <row r="13" spans="1:25" x14ac:dyDescent="0.25">
      <c r="A13" s="4">
        <v>10</v>
      </c>
      <c r="B13" s="57">
        <v>0.2</v>
      </c>
      <c r="C13" s="57">
        <v>0.7</v>
      </c>
      <c r="F13" s="57">
        <v>0.2</v>
      </c>
      <c r="G13" t="e">
        <f t="shared" ca="1" si="3"/>
        <v>#VALUE!</v>
      </c>
      <c r="H13" t="e">
        <f t="shared" ca="1" si="4"/>
        <v>#VALUE!</v>
      </c>
      <c r="I13" t="e">
        <f t="shared" ca="1" si="5"/>
        <v>#VALUE!</v>
      </c>
      <c r="J13" t="e">
        <f t="shared" ca="1" si="6"/>
        <v>#VALUE!</v>
      </c>
      <c r="L13">
        <f t="shared" si="13"/>
        <v>9</v>
      </c>
      <c r="M13" s="16" t="e">
        <f ca="1"/>
        <v>#VALUE!</v>
      </c>
      <c r="U13" s="21" t="e">
        <f t="shared" ca="1" si="8"/>
        <v>#DIV/0!</v>
      </c>
      <c r="V13" s="22" t="e">
        <f t="shared" ca="1" si="9"/>
        <v>#DIV/0!</v>
      </c>
      <c r="W13" s="22" t="e">
        <f t="shared" ca="1" si="10"/>
        <v>#DIV/0!</v>
      </c>
      <c r="X13" s="23" t="e">
        <f t="shared" ca="1" si="11"/>
        <v>#DIV/0!</v>
      </c>
      <c r="Y13" s="16" t="e">
        <f t="shared" ca="1" si="12"/>
        <v>#DIV/0!</v>
      </c>
    </row>
    <row r="14" spans="1:25" x14ac:dyDescent="0.25">
      <c r="A14" s="4">
        <v>11</v>
      </c>
      <c r="B14" s="57">
        <v>4.7</v>
      </c>
      <c r="C14" s="57">
        <v>4.5999999999999996</v>
      </c>
      <c r="F14" s="57">
        <v>4.7</v>
      </c>
      <c r="G14" t="e">
        <f t="shared" ca="1" si="3"/>
        <v>#VALUE!</v>
      </c>
      <c r="H14" t="e">
        <f t="shared" ca="1" si="4"/>
        <v>#VALUE!</v>
      </c>
      <c r="I14" t="e">
        <f t="shared" ca="1" si="5"/>
        <v>#VALUE!</v>
      </c>
      <c r="J14" t="e">
        <f t="shared" ca="1" si="6"/>
        <v>#VALUE!</v>
      </c>
      <c r="L14">
        <f t="shared" si="13"/>
        <v>10</v>
      </c>
      <c r="M14" s="16" t="e">
        <f ca="1"/>
        <v>#VALUE!</v>
      </c>
      <c r="U14" s="21" t="e">
        <f t="shared" ca="1" si="8"/>
        <v>#DIV/0!</v>
      </c>
      <c r="V14" s="22" t="e">
        <f t="shared" ca="1" si="9"/>
        <v>#DIV/0!</v>
      </c>
      <c r="W14" s="22" t="e">
        <f t="shared" ca="1" si="10"/>
        <v>#DIV/0!</v>
      </c>
      <c r="X14" s="23" t="e">
        <f t="shared" ca="1" si="11"/>
        <v>#DIV/0!</v>
      </c>
      <c r="Y14" s="16" t="e">
        <f t="shared" ca="1" si="12"/>
        <v>#DIV/0!</v>
      </c>
    </row>
    <row r="15" spans="1:25" x14ac:dyDescent="0.25">
      <c r="A15" s="4">
        <v>12</v>
      </c>
      <c r="B15" s="57">
        <v>4.9000000000000004</v>
      </c>
      <c r="C15" s="57">
        <v>4.3</v>
      </c>
      <c r="F15" s="57">
        <v>4.9000000000000004</v>
      </c>
      <c r="G15" t="e">
        <f t="shared" ca="1" si="3"/>
        <v>#VALUE!</v>
      </c>
      <c r="H15" t="e">
        <f t="shared" ca="1" si="4"/>
        <v>#VALUE!</v>
      </c>
      <c r="I15" t="e">
        <f t="shared" ca="1" si="5"/>
        <v>#VALUE!</v>
      </c>
      <c r="J15" t="e">
        <f t="shared" ca="1" si="6"/>
        <v>#VALUE!</v>
      </c>
      <c r="L15">
        <f t="shared" si="13"/>
        <v>11</v>
      </c>
      <c r="M15" s="16" t="e">
        <f ca="1"/>
        <v>#VALUE!</v>
      </c>
      <c r="U15" s="21" t="e">
        <f t="shared" ca="1" si="8"/>
        <v>#DIV/0!</v>
      </c>
      <c r="V15" s="22" t="e">
        <f t="shared" ca="1" si="9"/>
        <v>#DIV/0!</v>
      </c>
      <c r="W15" s="22" t="e">
        <f t="shared" ca="1" si="10"/>
        <v>#DIV/0!</v>
      </c>
      <c r="X15" s="23" t="e">
        <f t="shared" ca="1" si="11"/>
        <v>#DIV/0!</v>
      </c>
      <c r="Y15" s="16" t="e">
        <f t="shared" ca="1" si="12"/>
        <v>#DIV/0!</v>
      </c>
    </row>
    <row r="16" spans="1:25" x14ac:dyDescent="0.25">
      <c r="A16" s="4">
        <v>13</v>
      </c>
      <c r="B16" s="57">
        <v>4.0999999999999996</v>
      </c>
      <c r="C16" s="57">
        <v>4.9000000000000004</v>
      </c>
      <c r="F16" s="57">
        <v>4.0999999999999996</v>
      </c>
      <c r="G16" t="e">
        <f t="shared" ca="1" si="3"/>
        <v>#VALUE!</v>
      </c>
      <c r="H16" t="e">
        <f t="shared" ca="1" si="4"/>
        <v>#VALUE!</v>
      </c>
      <c r="I16" t="e">
        <f t="shared" ca="1" si="5"/>
        <v>#VALUE!</v>
      </c>
      <c r="J16" t="e">
        <f t="shared" ca="1" si="6"/>
        <v>#VALUE!</v>
      </c>
      <c r="L16">
        <f t="shared" si="13"/>
        <v>12</v>
      </c>
      <c r="M16" s="16" t="e">
        <f ca="1"/>
        <v>#VALUE!</v>
      </c>
      <c r="U16" s="21" t="e">
        <f t="shared" ca="1" si="8"/>
        <v>#DIV/0!</v>
      </c>
      <c r="V16" s="22" t="e">
        <f t="shared" ca="1" si="9"/>
        <v>#DIV/0!</v>
      </c>
      <c r="W16" s="22" t="e">
        <f t="shared" ca="1" si="10"/>
        <v>#DIV/0!</v>
      </c>
      <c r="X16" s="23" t="e">
        <f t="shared" ca="1" si="11"/>
        <v>#DIV/0!</v>
      </c>
      <c r="Y16" s="16" t="e">
        <f t="shared" ca="1" si="12"/>
        <v>#DIV/0!</v>
      </c>
    </row>
    <row r="17" spans="1:25" x14ac:dyDescent="0.25">
      <c r="A17" s="4">
        <v>14</v>
      </c>
      <c r="B17" s="57">
        <v>4</v>
      </c>
      <c r="C17" s="57">
        <v>4.8</v>
      </c>
      <c r="F17" s="57">
        <v>4</v>
      </c>
      <c r="G17" t="e">
        <f t="shared" ca="1" si="3"/>
        <v>#VALUE!</v>
      </c>
      <c r="H17" t="e">
        <f t="shared" ca="1" si="4"/>
        <v>#VALUE!</v>
      </c>
      <c r="I17" t="e">
        <f t="shared" ca="1" si="5"/>
        <v>#VALUE!</v>
      </c>
      <c r="J17" t="e">
        <f t="shared" ca="1" si="6"/>
        <v>#VALUE!</v>
      </c>
      <c r="L17">
        <f t="shared" si="13"/>
        <v>13</v>
      </c>
      <c r="M17" s="16" t="e">
        <f ca="1"/>
        <v>#VALUE!</v>
      </c>
      <c r="U17" s="21" t="e">
        <f t="shared" ca="1" si="8"/>
        <v>#DIV/0!</v>
      </c>
      <c r="V17" s="22" t="e">
        <f t="shared" ca="1" si="9"/>
        <v>#DIV/0!</v>
      </c>
      <c r="W17" s="22" t="e">
        <f t="shared" ca="1" si="10"/>
        <v>#DIV/0!</v>
      </c>
      <c r="X17" s="23" t="e">
        <f t="shared" ca="1" si="11"/>
        <v>#DIV/0!</v>
      </c>
      <c r="Y17" s="16" t="e">
        <f t="shared" ca="1" si="12"/>
        <v>#DIV/0!</v>
      </c>
    </row>
    <row r="18" spans="1:25" x14ac:dyDescent="0.25">
      <c r="A18" s="4">
        <v>15</v>
      </c>
      <c r="B18" s="57">
        <v>4.8</v>
      </c>
      <c r="C18" s="57">
        <v>4.5</v>
      </c>
      <c r="F18" s="57">
        <v>4.8</v>
      </c>
      <c r="G18" t="e">
        <f t="shared" ca="1" si="3"/>
        <v>#VALUE!</v>
      </c>
      <c r="H18" t="e">
        <f t="shared" ca="1" si="4"/>
        <v>#VALUE!</v>
      </c>
      <c r="I18" t="e">
        <f t="shared" ca="1" si="5"/>
        <v>#VALUE!</v>
      </c>
      <c r="J18" t="e">
        <f t="shared" ca="1" si="6"/>
        <v>#VALUE!</v>
      </c>
      <c r="L18">
        <f t="shared" si="13"/>
        <v>14</v>
      </c>
      <c r="M18" s="16" t="e">
        <f ca="1"/>
        <v>#VALUE!</v>
      </c>
      <c r="U18" s="21" t="e">
        <f t="shared" ca="1" si="8"/>
        <v>#DIV/0!</v>
      </c>
      <c r="V18" s="22" t="e">
        <f t="shared" ca="1" si="9"/>
        <v>#DIV/0!</v>
      </c>
      <c r="W18" s="22" t="e">
        <f t="shared" ca="1" si="10"/>
        <v>#DIV/0!</v>
      </c>
      <c r="X18" s="23" t="e">
        <f t="shared" ca="1" si="11"/>
        <v>#DIV/0!</v>
      </c>
      <c r="Y18" s="16" t="e">
        <f t="shared" ca="1" si="12"/>
        <v>#DIV/0!</v>
      </c>
    </row>
    <row r="19" spans="1:25" x14ac:dyDescent="0.25">
      <c r="A19" s="4">
        <v>16</v>
      </c>
      <c r="B19" s="57">
        <v>5</v>
      </c>
      <c r="C19" s="57">
        <v>5</v>
      </c>
      <c r="F19" s="57">
        <v>5</v>
      </c>
      <c r="G19" t="e">
        <f t="shared" ca="1" si="3"/>
        <v>#VALUE!</v>
      </c>
      <c r="H19" t="e">
        <f t="shared" ca="1" si="4"/>
        <v>#VALUE!</v>
      </c>
      <c r="I19" t="e">
        <f t="shared" ca="1" si="5"/>
        <v>#VALUE!</v>
      </c>
      <c r="J19" t="e">
        <f t="shared" ca="1" si="6"/>
        <v>#VALUE!</v>
      </c>
      <c r="L19">
        <f t="shared" si="13"/>
        <v>15</v>
      </c>
      <c r="M19" s="16" t="e">
        <f ca="1"/>
        <v>#VALUE!</v>
      </c>
      <c r="U19" s="21" t="e">
        <f t="shared" ca="1" si="8"/>
        <v>#DIV/0!</v>
      </c>
      <c r="V19" s="22" t="e">
        <f t="shared" ca="1" si="9"/>
        <v>#DIV/0!</v>
      </c>
      <c r="W19" s="22" t="e">
        <f t="shared" ca="1" si="10"/>
        <v>#DIV/0!</v>
      </c>
      <c r="X19" s="23" t="e">
        <f t="shared" ca="1" si="11"/>
        <v>#DIV/0!</v>
      </c>
      <c r="Y19" s="16" t="e">
        <f t="shared" ca="1" si="12"/>
        <v>#DIV/0!</v>
      </c>
    </row>
    <row r="20" spans="1:25" x14ac:dyDescent="0.25">
      <c r="A20" s="4">
        <v>17</v>
      </c>
      <c r="B20" s="57">
        <v>4.9000000000000004</v>
      </c>
      <c r="C20" s="57">
        <v>4</v>
      </c>
      <c r="F20" s="57">
        <v>4.9000000000000004</v>
      </c>
      <c r="G20" t="e">
        <f t="shared" ca="1" si="3"/>
        <v>#VALUE!</v>
      </c>
      <c r="H20" t="e">
        <f t="shared" ca="1" si="4"/>
        <v>#VALUE!</v>
      </c>
      <c r="I20" t="e">
        <f t="shared" ca="1" si="5"/>
        <v>#VALUE!</v>
      </c>
      <c r="J20" t="e">
        <f t="shared" ca="1" si="6"/>
        <v>#VALUE!</v>
      </c>
      <c r="L20">
        <f t="shared" si="13"/>
        <v>16</v>
      </c>
      <c r="M20" s="16" t="e">
        <f ca="1"/>
        <v>#VALUE!</v>
      </c>
      <c r="U20" s="21" t="e">
        <f t="shared" ca="1" si="8"/>
        <v>#DIV/0!</v>
      </c>
      <c r="V20" s="22" t="e">
        <f t="shared" ca="1" si="9"/>
        <v>#DIV/0!</v>
      </c>
      <c r="W20" s="22" t="e">
        <f t="shared" ca="1" si="10"/>
        <v>#DIV/0!</v>
      </c>
      <c r="X20" s="23" t="e">
        <f t="shared" ca="1" si="11"/>
        <v>#DIV/0!</v>
      </c>
      <c r="Y20" s="16" t="e">
        <f t="shared" ca="1" si="12"/>
        <v>#DIV/0!</v>
      </c>
    </row>
    <row r="21" spans="1:25" x14ac:dyDescent="0.25">
      <c r="A21" s="4">
        <v>18</v>
      </c>
      <c r="B21" s="57">
        <v>5</v>
      </c>
      <c r="C21" s="57">
        <v>4.5999999999999996</v>
      </c>
      <c r="F21" s="57">
        <v>5</v>
      </c>
      <c r="G21" t="e">
        <f t="shared" ca="1" si="3"/>
        <v>#VALUE!</v>
      </c>
      <c r="H21" t="e">
        <f t="shared" ca="1" si="4"/>
        <v>#VALUE!</v>
      </c>
      <c r="I21" t="e">
        <f t="shared" ca="1" si="5"/>
        <v>#VALUE!</v>
      </c>
      <c r="J21" t="e">
        <f t="shared" ca="1" si="6"/>
        <v>#VALUE!</v>
      </c>
      <c r="L21">
        <f t="shared" si="13"/>
        <v>17</v>
      </c>
      <c r="M21" s="16" t="e">
        <f ca="1"/>
        <v>#VALUE!</v>
      </c>
      <c r="U21" s="21" t="e">
        <f t="shared" ca="1" si="8"/>
        <v>#DIV/0!</v>
      </c>
      <c r="V21" s="22" t="e">
        <f t="shared" ca="1" si="9"/>
        <v>#DIV/0!</v>
      </c>
      <c r="W21" s="22" t="e">
        <f t="shared" ca="1" si="10"/>
        <v>#DIV/0!</v>
      </c>
      <c r="X21" s="23" t="e">
        <f t="shared" ca="1" si="11"/>
        <v>#DIV/0!</v>
      </c>
      <c r="Y21" s="16" t="e">
        <f t="shared" ca="1" si="12"/>
        <v>#DIV/0!</v>
      </c>
    </row>
    <row r="22" spans="1:25" x14ac:dyDescent="0.25">
      <c r="A22" s="4">
        <v>19</v>
      </c>
      <c r="B22" s="57">
        <v>4.4000000000000004</v>
      </c>
      <c r="C22" s="57">
        <v>4.7</v>
      </c>
      <c r="F22" s="57">
        <v>4.4000000000000004</v>
      </c>
      <c r="G22" t="e">
        <f t="shared" ca="1" si="3"/>
        <v>#VALUE!</v>
      </c>
      <c r="H22" t="e">
        <f t="shared" ca="1" si="4"/>
        <v>#VALUE!</v>
      </c>
      <c r="I22" t="e">
        <f t="shared" ca="1" si="5"/>
        <v>#VALUE!</v>
      </c>
      <c r="J22" t="e">
        <f t="shared" ca="1" si="6"/>
        <v>#VALUE!</v>
      </c>
      <c r="L22">
        <f t="shared" si="13"/>
        <v>18</v>
      </c>
      <c r="M22" s="16" t="e">
        <f ca="1"/>
        <v>#VALUE!</v>
      </c>
      <c r="U22" s="21" t="e">
        <f t="shared" ca="1" si="8"/>
        <v>#DIV/0!</v>
      </c>
      <c r="V22" s="22" t="e">
        <f t="shared" ca="1" si="9"/>
        <v>#DIV/0!</v>
      </c>
      <c r="W22" s="22" t="e">
        <f t="shared" ca="1" si="10"/>
        <v>#DIV/0!</v>
      </c>
      <c r="X22" s="23" t="e">
        <f t="shared" ca="1" si="11"/>
        <v>#DIV/0!</v>
      </c>
      <c r="Y22" s="16" t="e">
        <f t="shared" ca="1" si="12"/>
        <v>#DIV/0!</v>
      </c>
    </row>
    <row r="23" spans="1:25" x14ac:dyDescent="0.25">
      <c r="A23" s="4">
        <v>20</v>
      </c>
      <c r="B23" s="57">
        <v>4.4000000000000004</v>
      </c>
      <c r="C23" s="57">
        <v>4.5</v>
      </c>
      <c r="F23" s="57">
        <v>4.4000000000000004</v>
      </c>
      <c r="G23" t="e">
        <f t="shared" ca="1" si="3"/>
        <v>#VALUE!</v>
      </c>
      <c r="H23" t="e">
        <f t="shared" ca="1" si="4"/>
        <v>#VALUE!</v>
      </c>
      <c r="I23" t="e">
        <f t="shared" ca="1" si="5"/>
        <v>#VALUE!</v>
      </c>
      <c r="J23" t="e">
        <f t="shared" ca="1" si="6"/>
        <v>#VALUE!</v>
      </c>
      <c r="L23">
        <f t="shared" si="13"/>
        <v>19</v>
      </c>
      <c r="M23" s="16" t="e">
        <f ca="1"/>
        <v>#VALUE!</v>
      </c>
      <c r="U23" s="21" t="e">
        <f t="shared" ca="1" si="8"/>
        <v>#DIV/0!</v>
      </c>
      <c r="V23" s="22" t="e">
        <f t="shared" ca="1" si="9"/>
        <v>#DIV/0!</v>
      </c>
      <c r="W23" s="22" t="e">
        <f t="shared" ca="1" si="10"/>
        <v>#DIV/0!</v>
      </c>
      <c r="X23" s="23" t="e">
        <f t="shared" ca="1" si="11"/>
        <v>#DIV/0!</v>
      </c>
      <c r="Y23" s="16" t="e">
        <f t="shared" ca="1" si="12"/>
        <v>#DIV/0!</v>
      </c>
    </row>
    <row r="24" spans="1:25" x14ac:dyDescent="0.25">
      <c r="A24" s="4">
        <v>21</v>
      </c>
      <c r="B24" s="57">
        <v>0.9</v>
      </c>
      <c r="C24" s="57">
        <v>4</v>
      </c>
      <c r="F24" s="57">
        <v>0.9</v>
      </c>
      <c r="G24" t="e">
        <f t="shared" ca="1" si="3"/>
        <v>#VALUE!</v>
      </c>
      <c r="H24" t="e">
        <f t="shared" ca="1" si="4"/>
        <v>#VALUE!</v>
      </c>
      <c r="I24" t="e">
        <f t="shared" ca="1" si="5"/>
        <v>#VALUE!</v>
      </c>
      <c r="J24" t="e">
        <f t="shared" ca="1" si="6"/>
        <v>#VALUE!</v>
      </c>
      <c r="L24">
        <f t="shared" si="13"/>
        <v>20</v>
      </c>
      <c r="M24" s="16" t="e">
        <f ca="1"/>
        <v>#VALUE!</v>
      </c>
      <c r="U24" s="21" t="e">
        <f t="shared" ca="1" si="8"/>
        <v>#DIV/0!</v>
      </c>
      <c r="V24" s="22" t="e">
        <f t="shared" ca="1" si="9"/>
        <v>#DIV/0!</v>
      </c>
      <c r="W24" s="22" t="e">
        <f t="shared" ca="1" si="10"/>
        <v>#DIV/0!</v>
      </c>
      <c r="X24" s="23" t="e">
        <f t="shared" ca="1" si="11"/>
        <v>#DIV/0!</v>
      </c>
      <c r="Y24" s="16" t="e">
        <f t="shared" ca="1" si="12"/>
        <v>#DIV/0!</v>
      </c>
    </row>
    <row r="25" spans="1:25" x14ac:dyDescent="0.25">
      <c r="A25" s="4">
        <v>22</v>
      </c>
      <c r="B25" s="57">
        <v>0.3</v>
      </c>
      <c r="C25" s="57">
        <v>4.2</v>
      </c>
      <c r="F25" s="57">
        <v>0.3</v>
      </c>
      <c r="G25" t="e">
        <f t="shared" ca="1" si="3"/>
        <v>#VALUE!</v>
      </c>
      <c r="H25" t="e">
        <f t="shared" ca="1" si="4"/>
        <v>#VALUE!</v>
      </c>
      <c r="I25" t="e">
        <f t="shared" ca="1" si="5"/>
        <v>#VALUE!</v>
      </c>
      <c r="J25" t="e">
        <f t="shared" ca="1" si="6"/>
        <v>#VALUE!</v>
      </c>
      <c r="L25">
        <f t="shared" si="13"/>
        <v>21</v>
      </c>
      <c r="M25" s="16" t="e">
        <f ca="1"/>
        <v>#VALUE!</v>
      </c>
      <c r="U25" s="21" t="e">
        <f t="shared" ca="1" si="8"/>
        <v>#DIV/0!</v>
      </c>
      <c r="V25" s="22" t="e">
        <f t="shared" ca="1" si="9"/>
        <v>#DIV/0!</v>
      </c>
      <c r="W25" s="22" t="e">
        <f t="shared" ca="1" si="10"/>
        <v>#DIV/0!</v>
      </c>
      <c r="X25" s="23" t="e">
        <f t="shared" ca="1" si="11"/>
        <v>#DIV/0!</v>
      </c>
      <c r="Y25" s="16" t="e">
        <f t="shared" ca="1" si="12"/>
        <v>#DIV/0!</v>
      </c>
    </row>
    <row r="26" spans="1:25" x14ac:dyDescent="0.25">
      <c r="A26" s="4">
        <v>23</v>
      </c>
      <c r="B26" s="57">
        <v>0.5</v>
      </c>
      <c r="C26" s="57">
        <v>4.7</v>
      </c>
      <c r="F26" s="57">
        <v>0.5</v>
      </c>
      <c r="G26" t="e">
        <f t="shared" ca="1" si="3"/>
        <v>#VALUE!</v>
      </c>
      <c r="H26" t="e">
        <f t="shared" ca="1" si="4"/>
        <v>#VALUE!</v>
      </c>
      <c r="I26" t="e">
        <f t="shared" ca="1" si="5"/>
        <v>#VALUE!</v>
      </c>
      <c r="J26" t="e">
        <f t="shared" ca="1" si="6"/>
        <v>#VALUE!</v>
      </c>
      <c r="L26">
        <f t="shared" si="13"/>
        <v>22</v>
      </c>
      <c r="M26" s="16" t="e">
        <f ca="1"/>
        <v>#VALUE!</v>
      </c>
      <c r="U26" s="21" t="e">
        <f t="shared" ca="1" si="8"/>
        <v>#DIV/0!</v>
      </c>
      <c r="V26" s="22" t="e">
        <f t="shared" ca="1" si="9"/>
        <v>#DIV/0!</v>
      </c>
      <c r="W26" s="22" t="e">
        <f t="shared" ca="1" si="10"/>
        <v>#DIV/0!</v>
      </c>
      <c r="X26" s="23" t="e">
        <f t="shared" ca="1" si="11"/>
        <v>#DIV/0!</v>
      </c>
      <c r="Y26" s="16" t="e">
        <f t="shared" ca="1" si="12"/>
        <v>#DIV/0!</v>
      </c>
    </row>
    <row r="27" spans="1:25" x14ac:dyDescent="0.25">
      <c r="A27" s="4">
        <v>24</v>
      </c>
      <c r="B27" s="57">
        <v>0.5</v>
      </c>
      <c r="C27" s="57">
        <v>4.8</v>
      </c>
      <c r="F27" s="57">
        <v>0.5</v>
      </c>
      <c r="G27" t="e">
        <f t="shared" ca="1" si="3"/>
        <v>#VALUE!</v>
      </c>
      <c r="H27" t="e">
        <f t="shared" ca="1" si="4"/>
        <v>#VALUE!</v>
      </c>
      <c r="I27" t="e">
        <f t="shared" ca="1" si="5"/>
        <v>#VALUE!</v>
      </c>
      <c r="J27" t="e">
        <f t="shared" ca="1" si="6"/>
        <v>#VALUE!</v>
      </c>
      <c r="L27">
        <f t="shared" si="13"/>
        <v>23</v>
      </c>
      <c r="M27" s="16" t="e">
        <f ca="1"/>
        <v>#VALUE!</v>
      </c>
      <c r="U27" s="21" t="e">
        <f t="shared" ca="1" si="8"/>
        <v>#DIV/0!</v>
      </c>
      <c r="V27" s="22" t="e">
        <f t="shared" ca="1" si="9"/>
        <v>#DIV/0!</v>
      </c>
      <c r="W27" s="22" t="e">
        <f t="shared" ca="1" si="10"/>
        <v>#DIV/0!</v>
      </c>
      <c r="X27" s="23" t="e">
        <f t="shared" ca="1" si="11"/>
        <v>#DIV/0!</v>
      </c>
      <c r="Y27" s="16" t="e">
        <f t="shared" ca="1" si="12"/>
        <v>#DIV/0!</v>
      </c>
    </row>
    <row r="28" spans="1:25" x14ac:dyDescent="0.25">
      <c r="A28" s="4">
        <v>25</v>
      </c>
      <c r="B28" s="57">
        <v>0.2</v>
      </c>
      <c r="C28" s="57">
        <v>4.9000000000000004</v>
      </c>
      <c r="F28" s="57">
        <v>0.2</v>
      </c>
      <c r="G28" t="e">
        <f t="shared" ca="1" si="3"/>
        <v>#VALUE!</v>
      </c>
      <c r="H28" t="e">
        <f t="shared" ca="1" si="4"/>
        <v>#VALUE!</v>
      </c>
      <c r="I28" t="e">
        <f t="shared" ca="1" si="5"/>
        <v>#VALUE!</v>
      </c>
      <c r="J28" t="e">
        <f t="shared" ca="1" si="6"/>
        <v>#VALUE!</v>
      </c>
      <c r="L28">
        <f t="shared" si="13"/>
        <v>24</v>
      </c>
      <c r="M28" s="16" t="e">
        <f ca="1"/>
        <v>#VALUE!</v>
      </c>
      <c r="U28" s="21" t="e">
        <f t="shared" ca="1" si="8"/>
        <v>#DIV/0!</v>
      </c>
      <c r="V28" s="22" t="e">
        <f t="shared" ca="1" si="9"/>
        <v>#DIV/0!</v>
      </c>
      <c r="W28" s="22" t="e">
        <f t="shared" ca="1" si="10"/>
        <v>#DIV/0!</v>
      </c>
      <c r="X28" s="23" t="e">
        <f t="shared" ca="1" si="11"/>
        <v>#DIV/0!</v>
      </c>
      <c r="Y28" s="16" t="e">
        <f t="shared" ca="1" si="12"/>
        <v>#DIV/0!</v>
      </c>
    </row>
    <row r="29" spans="1:25" x14ac:dyDescent="0.25">
      <c r="A29" s="4">
        <v>26</v>
      </c>
      <c r="B29" s="57">
        <v>0.5</v>
      </c>
      <c r="C29" s="57">
        <v>4.0999999999999996</v>
      </c>
      <c r="F29" s="57">
        <v>0.5</v>
      </c>
      <c r="G29" t="e">
        <f t="shared" ca="1" si="3"/>
        <v>#VALUE!</v>
      </c>
      <c r="H29" t="e">
        <f t="shared" ca="1" si="4"/>
        <v>#VALUE!</v>
      </c>
      <c r="I29" t="e">
        <f t="shared" ca="1" si="5"/>
        <v>#VALUE!</v>
      </c>
      <c r="J29" t="e">
        <f t="shared" ca="1" si="6"/>
        <v>#VALUE!</v>
      </c>
      <c r="L29">
        <f t="shared" si="13"/>
        <v>25</v>
      </c>
      <c r="M29" s="16" t="e">
        <f ca="1"/>
        <v>#VALUE!</v>
      </c>
      <c r="U29" s="21" t="e">
        <f t="shared" ca="1" si="8"/>
        <v>#DIV/0!</v>
      </c>
      <c r="V29" s="22" t="e">
        <f t="shared" ca="1" si="9"/>
        <v>#DIV/0!</v>
      </c>
      <c r="W29" s="22" t="e">
        <f t="shared" ca="1" si="10"/>
        <v>#DIV/0!</v>
      </c>
      <c r="X29" s="23" t="e">
        <f t="shared" ca="1" si="11"/>
        <v>#DIV/0!</v>
      </c>
      <c r="Y29" s="16" t="e">
        <f t="shared" ca="1" si="12"/>
        <v>#DIV/0!</v>
      </c>
    </row>
    <row r="30" spans="1:25" x14ac:dyDescent="0.25">
      <c r="A30" s="4">
        <v>27</v>
      </c>
      <c r="B30" s="57">
        <v>0.9</v>
      </c>
      <c r="C30" s="57">
        <v>4.9000000000000004</v>
      </c>
      <c r="F30" s="57">
        <v>0.9</v>
      </c>
      <c r="G30" t="e">
        <f t="shared" ca="1" si="3"/>
        <v>#VALUE!</v>
      </c>
      <c r="H30" t="e">
        <f t="shared" ca="1" si="4"/>
        <v>#VALUE!</v>
      </c>
      <c r="I30" t="e">
        <f t="shared" ca="1" si="5"/>
        <v>#VALUE!</v>
      </c>
      <c r="J30" t="e">
        <f t="shared" ca="1" si="6"/>
        <v>#VALUE!</v>
      </c>
      <c r="L30">
        <f t="shared" si="13"/>
        <v>26</v>
      </c>
      <c r="M30" s="16" t="e">
        <f ca="1"/>
        <v>#VALUE!</v>
      </c>
      <c r="U30" s="21" t="e">
        <f t="shared" ca="1" si="8"/>
        <v>#DIV/0!</v>
      </c>
      <c r="V30" s="22" t="e">
        <f t="shared" ca="1" si="9"/>
        <v>#DIV/0!</v>
      </c>
      <c r="W30" s="22" t="e">
        <f t="shared" ca="1" si="10"/>
        <v>#DIV/0!</v>
      </c>
      <c r="X30" s="23" t="e">
        <f t="shared" ca="1" si="11"/>
        <v>#DIV/0!</v>
      </c>
      <c r="Y30" s="16" t="e">
        <f t="shared" ca="1" si="12"/>
        <v>#DIV/0!</v>
      </c>
    </row>
    <row r="31" spans="1:25" x14ac:dyDescent="0.25">
      <c r="A31" s="4">
        <v>28</v>
      </c>
      <c r="B31" s="57">
        <v>0.8</v>
      </c>
      <c r="C31" s="57">
        <v>4.0999999999999996</v>
      </c>
      <c r="F31" s="57">
        <v>0.8</v>
      </c>
      <c r="G31" t="e">
        <f t="shared" ca="1" si="3"/>
        <v>#VALUE!</v>
      </c>
      <c r="H31" t="e">
        <f t="shared" ca="1" si="4"/>
        <v>#VALUE!</v>
      </c>
      <c r="I31" t="e">
        <f t="shared" ca="1" si="5"/>
        <v>#VALUE!</v>
      </c>
      <c r="J31" t="e">
        <f t="shared" ca="1" si="6"/>
        <v>#VALUE!</v>
      </c>
      <c r="L31">
        <f t="shared" si="13"/>
        <v>27</v>
      </c>
      <c r="M31" s="16" t="e">
        <f ca="1"/>
        <v>#VALUE!</v>
      </c>
      <c r="U31" s="21" t="e">
        <f t="shared" ca="1" si="8"/>
        <v>#DIV/0!</v>
      </c>
      <c r="V31" s="22" t="e">
        <f t="shared" ca="1" si="9"/>
        <v>#DIV/0!</v>
      </c>
      <c r="W31" s="22" t="e">
        <f t="shared" ca="1" si="10"/>
        <v>#DIV/0!</v>
      </c>
      <c r="X31" s="23" t="e">
        <f t="shared" ca="1" si="11"/>
        <v>#DIV/0!</v>
      </c>
      <c r="Y31" s="16" t="e">
        <f t="shared" ca="1" si="12"/>
        <v>#DIV/0!</v>
      </c>
    </row>
    <row r="32" spans="1:25" x14ac:dyDescent="0.25">
      <c r="A32" s="4">
        <v>29</v>
      </c>
      <c r="B32" s="57">
        <v>0</v>
      </c>
      <c r="C32" s="57">
        <v>4.5</v>
      </c>
      <c r="F32" s="57">
        <v>0</v>
      </c>
      <c r="G32" t="e">
        <f t="shared" ca="1" si="3"/>
        <v>#VALUE!</v>
      </c>
      <c r="H32" t="e">
        <f t="shared" ca="1" si="4"/>
        <v>#VALUE!</v>
      </c>
      <c r="I32" t="e">
        <f t="shared" ca="1" si="5"/>
        <v>#VALUE!</v>
      </c>
      <c r="J32" t="e">
        <f t="shared" ca="1" si="6"/>
        <v>#VALUE!</v>
      </c>
      <c r="L32">
        <f t="shared" si="13"/>
        <v>28</v>
      </c>
      <c r="M32" s="16" t="e">
        <f ca="1"/>
        <v>#VALUE!</v>
      </c>
      <c r="U32" s="21" t="e">
        <f t="shared" ca="1" si="8"/>
        <v>#DIV/0!</v>
      </c>
      <c r="V32" s="22" t="e">
        <f t="shared" ca="1" si="9"/>
        <v>#DIV/0!</v>
      </c>
      <c r="W32" s="22" t="e">
        <f t="shared" ca="1" si="10"/>
        <v>#DIV/0!</v>
      </c>
      <c r="X32" s="23" t="e">
        <f t="shared" ca="1" si="11"/>
        <v>#DIV/0!</v>
      </c>
      <c r="Y32" s="16" t="e">
        <f t="shared" ca="1" si="12"/>
        <v>#DIV/0!</v>
      </c>
    </row>
    <row r="33" spans="1:25" x14ac:dyDescent="0.25">
      <c r="A33" s="4">
        <v>30</v>
      </c>
      <c r="B33" s="57">
        <v>0.4</v>
      </c>
      <c r="C33" s="57">
        <v>4.3</v>
      </c>
      <c r="F33" s="57">
        <v>0.4</v>
      </c>
      <c r="G33" t="e">
        <f t="shared" ca="1" si="3"/>
        <v>#VALUE!</v>
      </c>
      <c r="H33" t="e">
        <f t="shared" ca="1" si="4"/>
        <v>#VALUE!</v>
      </c>
      <c r="I33" t="e">
        <f t="shared" ca="1" si="5"/>
        <v>#VALUE!</v>
      </c>
      <c r="J33" t="e">
        <f t="shared" ca="1" si="6"/>
        <v>#VALUE!</v>
      </c>
      <c r="L33">
        <f t="shared" si="13"/>
        <v>29</v>
      </c>
      <c r="M33" s="16" t="e">
        <f ca="1"/>
        <v>#VALUE!</v>
      </c>
      <c r="U33" s="21" t="e">
        <f t="shared" ca="1" si="8"/>
        <v>#DIV/0!</v>
      </c>
      <c r="V33" s="22" t="e">
        <f t="shared" ca="1" si="9"/>
        <v>#DIV/0!</v>
      </c>
      <c r="W33" s="22" t="e">
        <f t="shared" ca="1" si="10"/>
        <v>#DIV/0!</v>
      </c>
      <c r="X33" s="23" t="e">
        <f t="shared" ca="1" si="11"/>
        <v>#DIV/0!</v>
      </c>
      <c r="Y33" s="16" t="e">
        <f t="shared" ca="1" si="12"/>
        <v>#DIV/0!</v>
      </c>
    </row>
    <row r="34" spans="1:25" x14ac:dyDescent="0.25">
      <c r="A34" s="4">
        <v>31</v>
      </c>
      <c r="B34" s="57">
        <v>4.0999999999999996</v>
      </c>
      <c r="C34" s="57">
        <v>0.3</v>
      </c>
      <c r="F34" s="57">
        <v>4.0999999999999996</v>
      </c>
      <c r="G34" t="e">
        <f t="shared" ca="1" si="3"/>
        <v>#VALUE!</v>
      </c>
      <c r="H34" t="e">
        <f t="shared" ca="1" si="4"/>
        <v>#VALUE!</v>
      </c>
      <c r="I34" t="e">
        <f t="shared" ca="1" si="5"/>
        <v>#VALUE!</v>
      </c>
      <c r="J34" t="e">
        <f t="shared" ca="1" si="6"/>
        <v>#VALUE!</v>
      </c>
      <c r="L34">
        <f t="shared" si="13"/>
        <v>30</v>
      </c>
      <c r="M34" s="16" t="e">
        <f ca="1"/>
        <v>#VALUE!</v>
      </c>
      <c r="U34" s="21" t="e">
        <f t="shared" ca="1" si="8"/>
        <v>#DIV/0!</v>
      </c>
      <c r="V34" s="22" t="e">
        <f t="shared" ca="1" si="9"/>
        <v>#DIV/0!</v>
      </c>
      <c r="W34" s="22" t="e">
        <f t="shared" ca="1" si="10"/>
        <v>#DIV/0!</v>
      </c>
      <c r="X34" s="23" t="e">
        <f t="shared" ca="1" si="11"/>
        <v>#DIV/0!</v>
      </c>
      <c r="Y34" s="16" t="e">
        <f t="shared" ca="1" si="12"/>
        <v>#DIV/0!</v>
      </c>
    </row>
    <row r="35" spans="1:25" x14ac:dyDescent="0.25">
      <c r="A35" s="4">
        <v>32</v>
      </c>
      <c r="B35" s="57">
        <v>5</v>
      </c>
      <c r="C35" s="57">
        <v>0.6</v>
      </c>
      <c r="F35" s="57">
        <v>5</v>
      </c>
      <c r="G35" t="e">
        <f t="shared" ca="1" si="3"/>
        <v>#VALUE!</v>
      </c>
      <c r="H35" t="e">
        <f t="shared" ca="1" si="4"/>
        <v>#VALUE!</v>
      </c>
      <c r="I35" t="e">
        <f t="shared" ca="1" si="5"/>
        <v>#VALUE!</v>
      </c>
      <c r="J35" t="e">
        <f t="shared" ca="1" si="6"/>
        <v>#VALUE!</v>
      </c>
      <c r="L35">
        <f t="shared" si="13"/>
        <v>31</v>
      </c>
      <c r="M35" s="16" t="e">
        <f ca="1"/>
        <v>#VALUE!</v>
      </c>
      <c r="U35" s="21" t="e">
        <f t="shared" ca="1" si="8"/>
        <v>#DIV/0!</v>
      </c>
      <c r="V35" s="22" t="e">
        <f t="shared" ca="1" si="9"/>
        <v>#DIV/0!</v>
      </c>
      <c r="W35" s="22" t="e">
        <f t="shared" ca="1" si="10"/>
        <v>#DIV/0!</v>
      </c>
      <c r="X35" s="23" t="e">
        <f t="shared" ca="1" si="11"/>
        <v>#DIV/0!</v>
      </c>
      <c r="Y35" s="16" t="e">
        <f t="shared" ca="1" si="12"/>
        <v>#DIV/0!</v>
      </c>
    </row>
    <row r="36" spans="1:25" x14ac:dyDescent="0.25">
      <c r="A36" s="4">
        <v>33</v>
      </c>
      <c r="B36" s="57">
        <v>5</v>
      </c>
      <c r="C36" s="57">
        <v>0.9</v>
      </c>
      <c r="F36" s="57">
        <v>5</v>
      </c>
      <c r="G36" t="e">
        <f t="shared" ca="1" si="3"/>
        <v>#VALUE!</v>
      </c>
      <c r="H36" t="e">
        <f t="shared" ca="1" si="4"/>
        <v>#VALUE!</v>
      </c>
      <c r="I36" t="e">
        <f t="shared" ca="1" si="5"/>
        <v>#VALUE!</v>
      </c>
      <c r="J36" t="e">
        <f t="shared" ca="1" si="6"/>
        <v>#VALUE!</v>
      </c>
      <c r="L36">
        <f t="shared" si="13"/>
        <v>32</v>
      </c>
      <c r="M36" s="16" t="e">
        <f ca="1"/>
        <v>#VALUE!</v>
      </c>
      <c r="U36" s="21" t="e">
        <f t="shared" ca="1" si="8"/>
        <v>#DIV/0!</v>
      </c>
      <c r="V36" s="22" t="e">
        <f t="shared" ca="1" si="9"/>
        <v>#DIV/0!</v>
      </c>
      <c r="W36" s="22" t="e">
        <f t="shared" ca="1" si="10"/>
        <v>#DIV/0!</v>
      </c>
      <c r="X36" s="23" t="e">
        <f t="shared" ca="1" si="11"/>
        <v>#DIV/0!</v>
      </c>
      <c r="Y36" s="16" t="e">
        <f t="shared" ca="1" si="12"/>
        <v>#DIV/0!</v>
      </c>
    </row>
    <row r="37" spans="1:25" x14ac:dyDescent="0.25">
      <c r="A37" s="4">
        <v>34</v>
      </c>
      <c r="B37" s="57">
        <v>5</v>
      </c>
      <c r="C37" s="57">
        <v>0.5</v>
      </c>
      <c r="F37" s="57">
        <v>5</v>
      </c>
      <c r="G37" t="e">
        <f t="shared" ca="1" si="3"/>
        <v>#VALUE!</v>
      </c>
      <c r="H37" t="e">
        <f t="shared" ca="1" si="4"/>
        <v>#VALUE!</v>
      </c>
      <c r="I37" t="e">
        <f t="shared" ca="1" si="5"/>
        <v>#VALUE!</v>
      </c>
      <c r="J37" t="e">
        <f t="shared" ca="1" si="6"/>
        <v>#VALUE!</v>
      </c>
      <c r="L37">
        <f t="shared" si="13"/>
        <v>33</v>
      </c>
      <c r="M37" s="16" t="e">
        <f ca="1"/>
        <v>#VALUE!</v>
      </c>
      <c r="U37" s="21" t="e">
        <f t="shared" ca="1" si="8"/>
        <v>#DIV/0!</v>
      </c>
      <c r="V37" s="22" t="e">
        <f t="shared" ca="1" si="9"/>
        <v>#DIV/0!</v>
      </c>
      <c r="W37" s="22" t="e">
        <f t="shared" ca="1" si="10"/>
        <v>#DIV/0!</v>
      </c>
      <c r="X37" s="23" t="e">
        <f t="shared" ca="1" si="11"/>
        <v>#DIV/0!</v>
      </c>
      <c r="Y37" s="16" t="e">
        <f t="shared" ca="1" si="12"/>
        <v>#DIV/0!</v>
      </c>
    </row>
    <row r="38" spans="1:25" x14ac:dyDescent="0.25">
      <c r="A38" s="4">
        <v>35</v>
      </c>
      <c r="B38" s="57">
        <v>4.5</v>
      </c>
      <c r="C38" s="57">
        <v>0.7</v>
      </c>
      <c r="F38" s="57">
        <v>4.5</v>
      </c>
      <c r="G38" t="e">
        <f t="shared" ca="1" si="3"/>
        <v>#VALUE!</v>
      </c>
      <c r="H38" t="e">
        <f t="shared" ca="1" si="4"/>
        <v>#VALUE!</v>
      </c>
      <c r="I38" t="e">
        <f t="shared" ca="1" si="5"/>
        <v>#VALUE!</v>
      </c>
      <c r="J38" t="e">
        <f t="shared" ca="1" si="6"/>
        <v>#VALUE!</v>
      </c>
      <c r="L38">
        <f t="shared" si="13"/>
        <v>34</v>
      </c>
      <c r="M38" s="16" t="e">
        <f ca="1"/>
        <v>#VALUE!</v>
      </c>
      <c r="U38" s="21" t="e">
        <f t="shared" ca="1" si="8"/>
        <v>#DIV/0!</v>
      </c>
      <c r="V38" s="22" t="e">
        <f t="shared" ca="1" si="9"/>
        <v>#DIV/0!</v>
      </c>
      <c r="W38" s="22" t="e">
        <f t="shared" ca="1" si="10"/>
        <v>#DIV/0!</v>
      </c>
      <c r="X38" s="23" t="e">
        <f t="shared" ca="1" si="11"/>
        <v>#DIV/0!</v>
      </c>
      <c r="Y38" s="16" t="e">
        <f t="shared" ca="1" si="12"/>
        <v>#DIV/0!</v>
      </c>
    </row>
    <row r="39" spans="1:25" x14ac:dyDescent="0.25">
      <c r="A39" s="4">
        <v>36</v>
      </c>
      <c r="B39" s="57">
        <v>5</v>
      </c>
      <c r="C39" s="57">
        <v>1</v>
      </c>
      <c r="F39" s="57">
        <v>5</v>
      </c>
      <c r="G39" t="e">
        <f t="shared" ca="1" si="3"/>
        <v>#VALUE!</v>
      </c>
      <c r="H39" t="e">
        <f t="shared" ca="1" si="4"/>
        <v>#VALUE!</v>
      </c>
      <c r="I39" t="e">
        <f t="shared" ca="1" si="5"/>
        <v>#VALUE!</v>
      </c>
      <c r="J39" t="e">
        <f t="shared" ca="1" si="6"/>
        <v>#VALUE!</v>
      </c>
      <c r="L39">
        <f t="shared" si="13"/>
        <v>35</v>
      </c>
      <c r="M39" s="16" t="e">
        <f ca="1"/>
        <v>#VALUE!</v>
      </c>
      <c r="U39" s="21" t="e">
        <f t="shared" ca="1" si="8"/>
        <v>#DIV/0!</v>
      </c>
      <c r="V39" s="22" t="e">
        <f t="shared" ca="1" si="9"/>
        <v>#DIV/0!</v>
      </c>
      <c r="W39" s="22" t="e">
        <f t="shared" ca="1" si="10"/>
        <v>#DIV/0!</v>
      </c>
      <c r="X39" s="23" t="e">
        <f t="shared" ca="1" si="11"/>
        <v>#DIV/0!</v>
      </c>
      <c r="Y39" s="16" t="e">
        <f t="shared" ca="1" si="12"/>
        <v>#DIV/0!</v>
      </c>
    </row>
    <row r="40" spans="1:25" x14ac:dyDescent="0.25">
      <c r="A40" s="4">
        <v>37</v>
      </c>
      <c r="B40" s="57">
        <v>4.7</v>
      </c>
      <c r="C40" s="57">
        <v>0.6</v>
      </c>
      <c r="F40" s="57">
        <v>4.7</v>
      </c>
      <c r="G40" t="e">
        <f t="shared" ca="1" si="3"/>
        <v>#VALUE!</v>
      </c>
      <c r="H40" t="e">
        <f t="shared" ca="1" si="4"/>
        <v>#VALUE!</v>
      </c>
      <c r="I40" t="e">
        <f t="shared" ca="1" si="5"/>
        <v>#VALUE!</v>
      </c>
      <c r="J40" t="e">
        <f t="shared" ca="1" si="6"/>
        <v>#VALUE!</v>
      </c>
      <c r="L40">
        <f t="shared" si="13"/>
        <v>36</v>
      </c>
      <c r="M40" s="16" t="e">
        <f ca="1"/>
        <v>#VALUE!</v>
      </c>
      <c r="U40" s="21" t="e">
        <f t="shared" ca="1" si="8"/>
        <v>#DIV/0!</v>
      </c>
      <c r="V40" s="22" t="e">
        <f t="shared" ca="1" si="9"/>
        <v>#DIV/0!</v>
      </c>
      <c r="W40" s="22" t="e">
        <f t="shared" ca="1" si="10"/>
        <v>#DIV/0!</v>
      </c>
      <c r="X40" s="23" t="e">
        <f t="shared" ca="1" si="11"/>
        <v>#DIV/0!</v>
      </c>
      <c r="Y40" s="16" t="e">
        <f t="shared" ca="1" si="12"/>
        <v>#DIV/0!</v>
      </c>
    </row>
    <row r="41" spans="1:25" x14ac:dyDescent="0.25">
      <c r="A41" s="4">
        <v>38</v>
      </c>
      <c r="B41" s="57">
        <v>4.5999999999999996</v>
      </c>
      <c r="C41" s="57">
        <v>0.6</v>
      </c>
      <c r="F41" s="57">
        <v>4.5999999999999996</v>
      </c>
      <c r="G41" t="e">
        <f t="shared" ca="1" si="3"/>
        <v>#VALUE!</v>
      </c>
      <c r="H41" t="e">
        <f t="shared" ca="1" si="4"/>
        <v>#VALUE!</v>
      </c>
      <c r="I41" t="e">
        <f t="shared" ca="1" si="5"/>
        <v>#VALUE!</v>
      </c>
      <c r="J41" t="e">
        <f t="shared" ca="1" si="6"/>
        <v>#VALUE!</v>
      </c>
      <c r="L41">
        <f t="shared" si="13"/>
        <v>37</v>
      </c>
      <c r="M41" s="16" t="e">
        <f ca="1"/>
        <v>#VALUE!</v>
      </c>
      <c r="U41" s="21" t="e">
        <f t="shared" ca="1" si="8"/>
        <v>#DIV/0!</v>
      </c>
      <c r="V41" s="22" t="e">
        <f t="shared" ca="1" si="9"/>
        <v>#DIV/0!</v>
      </c>
      <c r="W41" s="22" t="e">
        <f t="shared" ca="1" si="10"/>
        <v>#DIV/0!</v>
      </c>
      <c r="X41" s="23" t="e">
        <f t="shared" ca="1" si="11"/>
        <v>#DIV/0!</v>
      </c>
      <c r="Y41" s="16" t="e">
        <f t="shared" ca="1" si="12"/>
        <v>#DIV/0!</v>
      </c>
    </row>
    <row r="42" spans="1:25" x14ac:dyDescent="0.25">
      <c r="A42" s="4">
        <v>39</v>
      </c>
      <c r="B42" s="57">
        <v>4.2</v>
      </c>
      <c r="C42" s="57">
        <v>0.2</v>
      </c>
      <c r="F42" s="57">
        <v>4.2</v>
      </c>
      <c r="G42" t="e">
        <f t="shared" ca="1" si="3"/>
        <v>#VALUE!</v>
      </c>
      <c r="H42" t="e">
        <f t="shared" ca="1" si="4"/>
        <v>#VALUE!</v>
      </c>
      <c r="I42" t="e">
        <f t="shared" ca="1" si="5"/>
        <v>#VALUE!</v>
      </c>
      <c r="J42" t="e">
        <f t="shared" ca="1" si="6"/>
        <v>#VALUE!</v>
      </c>
      <c r="L42">
        <f t="shared" si="13"/>
        <v>38</v>
      </c>
      <c r="M42" s="16" t="e">
        <f ca="1"/>
        <v>#VALUE!</v>
      </c>
      <c r="U42" s="21" t="e">
        <f t="shared" ca="1" si="8"/>
        <v>#DIV/0!</v>
      </c>
      <c r="V42" s="22" t="e">
        <f t="shared" ca="1" si="9"/>
        <v>#DIV/0!</v>
      </c>
      <c r="W42" s="22" t="e">
        <f t="shared" ca="1" si="10"/>
        <v>#DIV/0!</v>
      </c>
      <c r="X42" s="23" t="e">
        <f t="shared" ca="1" si="11"/>
        <v>#DIV/0!</v>
      </c>
      <c r="Y42" s="16" t="e">
        <f t="shared" ca="1" si="12"/>
        <v>#DIV/0!</v>
      </c>
    </row>
    <row r="43" spans="1:25" x14ac:dyDescent="0.25">
      <c r="A43" s="4">
        <v>40</v>
      </c>
      <c r="B43" s="57">
        <v>4.8</v>
      </c>
      <c r="C43" s="57">
        <v>0.7</v>
      </c>
      <c r="F43" s="57">
        <v>4.8</v>
      </c>
      <c r="G43" t="e">
        <f t="shared" ca="1" si="3"/>
        <v>#VALUE!</v>
      </c>
      <c r="H43" t="e">
        <f t="shared" ca="1" si="4"/>
        <v>#VALUE!</v>
      </c>
      <c r="I43" t="e">
        <f t="shared" ca="1" si="5"/>
        <v>#VALUE!</v>
      </c>
      <c r="J43" t="e">
        <f t="shared" ca="1" si="6"/>
        <v>#VALUE!</v>
      </c>
      <c r="L43">
        <f t="shared" si="13"/>
        <v>39</v>
      </c>
      <c r="M43" s="16" t="e">
        <f ca="1"/>
        <v>#VALUE!</v>
      </c>
      <c r="U43" s="21" t="e">
        <f t="shared" ca="1" si="8"/>
        <v>#DIV/0!</v>
      </c>
      <c r="V43" s="22" t="e">
        <f t="shared" ca="1" si="9"/>
        <v>#DIV/0!</v>
      </c>
      <c r="W43" s="22" t="e">
        <f t="shared" ca="1" si="10"/>
        <v>#DIV/0!</v>
      </c>
      <c r="X43" s="23" t="e">
        <f t="shared" ca="1" si="11"/>
        <v>#DIV/0!</v>
      </c>
      <c r="Y43" s="16" t="e">
        <f t="shared" ca="1" si="12"/>
        <v>#DIV/0!</v>
      </c>
    </row>
    <row r="44" spans="1:25" x14ac:dyDescent="0.25">
      <c r="L44">
        <f t="shared" si="13"/>
        <v>40</v>
      </c>
      <c r="M44" s="17" t="e">
        <f ca="1"/>
        <v>#VALUE!</v>
      </c>
      <c r="U44" s="24" t="e">
        <f t="shared" ca="1" si="8"/>
        <v>#DIV/0!</v>
      </c>
      <c r="V44" s="25" t="e">
        <f t="shared" ca="1" si="9"/>
        <v>#DIV/0!</v>
      </c>
      <c r="W44" s="25" t="e">
        <f t="shared" ca="1" si="10"/>
        <v>#DIV/0!</v>
      </c>
      <c r="X44" s="26" t="e">
        <f t="shared" ca="1" si="11"/>
        <v>#DIV/0!</v>
      </c>
      <c r="Y44" s="17" t="e">
        <f t="shared" ca="1" si="12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89D3-5FC4-4CFE-9EF6-0A5FA3CAB8FE}">
  <dimension ref="A3:Y43"/>
  <sheetViews>
    <sheetView workbookViewId="0">
      <selection activeCell="I17" sqref="I17"/>
    </sheetView>
  </sheetViews>
  <sheetFormatPr baseColWidth="10" defaultRowHeight="15" x14ac:dyDescent="0.25"/>
  <cols>
    <col min="11" max="11" width="11.140625" bestFit="1" customWidth="1"/>
  </cols>
  <sheetData>
    <row r="3" spans="1:25" x14ac:dyDescent="0.25">
      <c r="A3" s="10" t="s">
        <v>109</v>
      </c>
      <c r="B3" s="10" t="s">
        <v>110</v>
      </c>
      <c r="C3" s="10" t="s">
        <v>111</v>
      </c>
      <c r="E3" s="10"/>
      <c r="F3">
        <v>1</v>
      </c>
      <c r="G3">
        <v>2</v>
      </c>
      <c r="H3">
        <v>3</v>
      </c>
      <c r="I3">
        <v>4</v>
      </c>
      <c r="K3" s="4"/>
      <c r="M3" s="13" t="s">
        <v>326</v>
      </c>
      <c r="O3" t="s">
        <v>327</v>
      </c>
      <c r="P3">
        <v>1</v>
      </c>
      <c r="Q3">
        <f>P3+1</f>
        <v>2</v>
      </c>
      <c r="R3">
        <f t="shared" ref="R3:S3" si="0">Q3+1</f>
        <v>3</v>
      </c>
      <c r="S3">
        <f t="shared" si="0"/>
        <v>4</v>
      </c>
      <c r="U3">
        <v>1</v>
      </c>
      <c r="V3">
        <f>U3+1</f>
        <v>2</v>
      </c>
      <c r="W3">
        <f t="shared" ref="W3:X3" si="1">V3+1</f>
        <v>3</v>
      </c>
      <c r="X3">
        <f t="shared" si="1"/>
        <v>4</v>
      </c>
      <c r="Y3" s="13" t="s">
        <v>330</v>
      </c>
    </row>
    <row r="4" spans="1:25" x14ac:dyDescent="0.25">
      <c r="A4" s="4">
        <v>1</v>
      </c>
      <c r="B4" s="57">
        <v>0.6</v>
      </c>
      <c r="C4" s="57">
        <v>0.2</v>
      </c>
      <c r="E4" s="3">
        <v>0.6</v>
      </c>
      <c r="F4" s="12" t="e">
        <f ca="1">IF(F$3=$M4,$C4,NA())</f>
        <v>#VALUE!</v>
      </c>
      <c r="G4" s="12" t="e">
        <f ca="1">IF(G$3=$M4,$C4,NA())</f>
        <v>#VALUE!</v>
      </c>
      <c r="H4" s="12" t="e">
        <f t="shared" ref="H4:I4" ca="1" si="2">IF(H$3=$M4,$C4,NA())</f>
        <v>#VALUE!</v>
      </c>
      <c r="I4" s="12" t="e">
        <f t="shared" ca="1" si="2"/>
        <v>#VALUE!</v>
      </c>
      <c r="L4">
        <v>1</v>
      </c>
      <c r="M4" s="15" t="e">
        <f t="array" aca="1" ref="M4:M43" ca="1">[1]!ClustAnal(B4:C43,P7,P9)</f>
        <v>#VALUE!</v>
      </c>
      <c r="O4" t="str">
        <f t="array" ref="O4:O5">TRANSPOSE(B3:C3)</f>
        <v>Sea biscuit</v>
      </c>
      <c r="P4" s="18" t="e">
        <f ca="1">AVERAGEIF($M$4:$M$43,P$3,$B$4:$B$43)</f>
        <v>#DIV/0!</v>
      </c>
      <c r="Q4" s="19" t="e">
        <f t="shared" ref="Q4:S4" ca="1" si="3">AVERAGEIF($M$4:$M$43,Q$3,$B$4:$B$43)</f>
        <v>#DIV/0!</v>
      </c>
      <c r="R4" s="19" t="e">
        <f t="shared" ca="1" si="3"/>
        <v>#DIV/0!</v>
      </c>
      <c r="S4" s="20" t="e">
        <f t="shared" ca="1" si="3"/>
        <v>#DIV/0!</v>
      </c>
      <c r="U4" s="18" t="e">
        <f ca="1">SUMXMY2($B4:$C4,P$4:P$5)</f>
        <v>#DIV/0!</v>
      </c>
      <c r="V4" s="19" t="e">
        <f t="shared" ref="V4:X19" ca="1" si="4">SUMXMY2($B4:$C4,Q$4:Q$5)</f>
        <v>#DIV/0!</v>
      </c>
      <c r="W4" s="19" t="e">
        <f t="shared" ca="1" si="4"/>
        <v>#DIV/0!</v>
      </c>
      <c r="X4" s="20" t="e">
        <f t="shared" ca="1" si="4"/>
        <v>#DIV/0!</v>
      </c>
      <c r="Y4" s="15" t="e">
        <f ca="1">MIN(U4:X4)</f>
        <v>#DIV/0!</v>
      </c>
    </row>
    <row r="5" spans="1:25" x14ac:dyDescent="0.25">
      <c r="A5" s="4">
        <v>2</v>
      </c>
      <c r="B5" s="57">
        <v>0.3</v>
      </c>
      <c r="C5" s="57">
        <v>0.5</v>
      </c>
      <c r="E5" s="3">
        <v>0.3</v>
      </c>
      <c r="F5" s="12" t="e">
        <f t="shared" ref="F5:I43" ca="1" si="5">IF(F$3=$M5,$C5,NA())</f>
        <v>#VALUE!</v>
      </c>
      <c r="G5" s="12" t="e">
        <f t="shared" ca="1" si="5"/>
        <v>#VALUE!</v>
      </c>
      <c r="H5" s="12" t="e">
        <f t="shared" ca="1" si="5"/>
        <v>#VALUE!</v>
      </c>
      <c r="I5" s="12" t="e">
        <f t="shared" ca="1" si="5"/>
        <v>#VALUE!</v>
      </c>
      <c r="L5">
        <f>L4+1</f>
        <v>2</v>
      </c>
      <c r="M5" s="16" t="e">
        <f ca="1"/>
        <v>#VALUE!</v>
      </c>
      <c r="O5" t="str">
        <v>Fight Club</v>
      </c>
      <c r="P5" s="24" t="e">
        <f ca="1">AVERAGEIF($M$4:$M$43,P$3,$C$4:$C$43)</f>
        <v>#DIV/0!</v>
      </c>
      <c r="Q5" s="25" t="e">
        <f t="shared" ref="Q5:S5" ca="1" si="6">AVERAGEIF($M$4:$M$43,Q$3,$C$4:$C$43)</f>
        <v>#DIV/0!</v>
      </c>
      <c r="R5" s="25" t="e">
        <f t="shared" ca="1" si="6"/>
        <v>#DIV/0!</v>
      </c>
      <c r="S5" s="26" t="e">
        <f t="shared" ca="1" si="6"/>
        <v>#DIV/0!</v>
      </c>
      <c r="U5" s="21" t="e">
        <f t="shared" ref="U5:X43" ca="1" si="7">SUMXMY2($B5:$C5,P$4:P$5)</f>
        <v>#DIV/0!</v>
      </c>
      <c r="V5" s="22" t="e">
        <f t="shared" ca="1" si="4"/>
        <v>#DIV/0!</v>
      </c>
      <c r="W5" s="22" t="e">
        <f t="shared" ca="1" si="4"/>
        <v>#DIV/0!</v>
      </c>
      <c r="X5" s="23" t="e">
        <f t="shared" ca="1" si="4"/>
        <v>#DIV/0!</v>
      </c>
      <c r="Y5" s="16" t="e">
        <f t="shared" ref="Y5:Y43" ca="1" si="8">MIN(U5:X5)</f>
        <v>#DIV/0!</v>
      </c>
    </row>
    <row r="6" spans="1:25" x14ac:dyDescent="0.25">
      <c r="A6" s="4">
        <v>3</v>
      </c>
      <c r="B6" s="57">
        <v>0.1</v>
      </c>
      <c r="C6" s="57">
        <v>0.5</v>
      </c>
      <c r="E6" s="3">
        <v>0.1</v>
      </c>
      <c r="F6" s="12" t="e">
        <f t="shared" ca="1" si="5"/>
        <v>#VALUE!</v>
      </c>
      <c r="G6" s="12" t="e">
        <f t="shared" ca="1" si="5"/>
        <v>#VALUE!</v>
      </c>
      <c r="H6" s="12" t="e">
        <f t="shared" ca="1" si="5"/>
        <v>#VALUE!</v>
      </c>
      <c r="I6" s="12" t="e">
        <f t="shared" ca="1" si="5"/>
        <v>#VALUE!</v>
      </c>
      <c r="L6">
        <f t="shared" ref="L6:L43" si="9">L5+1</f>
        <v>3</v>
      </c>
      <c r="M6" s="16" t="e">
        <f ca="1"/>
        <v>#VALUE!</v>
      </c>
      <c r="U6" s="21" t="e">
        <f t="shared" ca="1" si="7"/>
        <v>#DIV/0!</v>
      </c>
      <c r="V6" s="22" t="e">
        <f t="shared" ca="1" si="4"/>
        <v>#DIV/0!</v>
      </c>
      <c r="W6" s="22" t="e">
        <f t="shared" ca="1" si="4"/>
        <v>#DIV/0!</v>
      </c>
      <c r="X6" s="23" t="e">
        <f t="shared" ca="1" si="4"/>
        <v>#DIV/0!</v>
      </c>
      <c r="Y6" s="16" t="e">
        <f t="shared" ca="1" si="8"/>
        <v>#DIV/0!</v>
      </c>
    </row>
    <row r="7" spans="1:25" x14ac:dyDescent="0.25">
      <c r="A7" s="4">
        <v>4</v>
      </c>
      <c r="B7" s="57">
        <v>0.7</v>
      </c>
      <c r="C7" s="57">
        <v>0.2</v>
      </c>
      <c r="E7" s="3">
        <v>0.7</v>
      </c>
      <c r="F7" s="12" t="e">
        <f t="shared" ca="1" si="5"/>
        <v>#VALUE!</v>
      </c>
      <c r="G7" s="12" t="e">
        <f t="shared" ca="1" si="5"/>
        <v>#VALUE!</v>
      </c>
      <c r="H7" s="12" t="e">
        <f t="shared" ca="1" si="5"/>
        <v>#VALUE!</v>
      </c>
      <c r="I7" s="12" t="e">
        <f t="shared" ca="1" si="5"/>
        <v>#VALUE!</v>
      </c>
      <c r="L7">
        <f t="shared" si="9"/>
        <v>4</v>
      </c>
      <c r="M7" s="16" t="e">
        <f ca="1"/>
        <v>#VALUE!</v>
      </c>
      <c r="O7" t="s">
        <v>328</v>
      </c>
      <c r="P7" s="14">
        <v>4</v>
      </c>
      <c r="U7" s="21" t="e">
        <f t="shared" ca="1" si="7"/>
        <v>#DIV/0!</v>
      </c>
      <c r="V7" s="22" t="e">
        <f t="shared" ca="1" si="4"/>
        <v>#DIV/0!</v>
      </c>
      <c r="W7" s="22" t="e">
        <f t="shared" ca="1" si="4"/>
        <v>#DIV/0!</v>
      </c>
      <c r="X7" s="23" t="e">
        <f t="shared" ca="1" si="4"/>
        <v>#DIV/0!</v>
      </c>
      <c r="Y7" s="16" t="e">
        <f t="shared" ca="1" si="8"/>
        <v>#DIV/0!</v>
      </c>
    </row>
    <row r="8" spans="1:25" x14ac:dyDescent="0.25">
      <c r="A8" s="4">
        <v>5</v>
      </c>
      <c r="B8" s="57">
        <v>0.4</v>
      </c>
      <c r="C8" s="57">
        <v>0.3</v>
      </c>
      <c r="E8" s="3">
        <v>0.4</v>
      </c>
      <c r="F8" s="12" t="e">
        <f t="shared" ca="1" si="5"/>
        <v>#VALUE!</v>
      </c>
      <c r="G8" s="12" t="e">
        <f t="shared" ca="1" si="5"/>
        <v>#VALUE!</v>
      </c>
      <c r="H8" s="12" t="e">
        <f t="shared" ca="1" si="5"/>
        <v>#VALUE!</v>
      </c>
      <c r="I8" s="12" t="e">
        <f t="shared" ca="1" si="5"/>
        <v>#VALUE!</v>
      </c>
      <c r="L8">
        <f t="shared" si="9"/>
        <v>5</v>
      </c>
      <c r="M8" s="16" t="e">
        <f ca="1"/>
        <v>#VALUE!</v>
      </c>
      <c r="U8" s="21" t="e">
        <f t="shared" ca="1" si="7"/>
        <v>#DIV/0!</v>
      </c>
      <c r="V8" s="22" t="e">
        <f t="shared" ca="1" si="4"/>
        <v>#DIV/0!</v>
      </c>
      <c r="W8" s="22" t="e">
        <f t="shared" ca="1" si="4"/>
        <v>#DIV/0!</v>
      </c>
      <c r="X8" s="23" t="e">
        <f t="shared" ca="1" si="4"/>
        <v>#DIV/0!</v>
      </c>
      <c r="Y8" s="16" t="e">
        <f t="shared" ca="1" si="8"/>
        <v>#DIV/0!</v>
      </c>
    </row>
    <row r="9" spans="1:25" x14ac:dyDescent="0.25">
      <c r="A9" s="4">
        <v>6</v>
      </c>
      <c r="B9" s="57">
        <v>0.2</v>
      </c>
      <c r="C9" s="57">
        <v>0.6</v>
      </c>
      <c r="E9" s="3">
        <v>0.2</v>
      </c>
      <c r="F9" s="12" t="e">
        <f t="shared" ca="1" si="5"/>
        <v>#VALUE!</v>
      </c>
      <c r="G9" s="12" t="e">
        <f t="shared" ca="1" si="5"/>
        <v>#VALUE!</v>
      </c>
      <c r="H9" s="12" t="e">
        <f t="shared" ca="1" si="5"/>
        <v>#VALUE!</v>
      </c>
      <c r="I9" s="12" t="e">
        <f t="shared" ca="1" si="5"/>
        <v>#VALUE!</v>
      </c>
      <c r="L9">
        <f t="shared" si="9"/>
        <v>6</v>
      </c>
      <c r="M9" s="16" t="e">
        <f ca="1"/>
        <v>#VALUE!</v>
      </c>
      <c r="O9" t="s">
        <v>329</v>
      </c>
      <c r="P9" s="14">
        <v>10</v>
      </c>
      <c r="U9" s="21" t="e">
        <f t="shared" ca="1" si="7"/>
        <v>#DIV/0!</v>
      </c>
      <c r="V9" s="22" t="e">
        <f t="shared" ca="1" si="4"/>
        <v>#DIV/0!</v>
      </c>
      <c r="W9" s="22" t="e">
        <f t="shared" ca="1" si="4"/>
        <v>#DIV/0!</v>
      </c>
      <c r="X9" s="23" t="e">
        <f t="shared" ca="1" si="4"/>
        <v>#DIV/0!</v>
      </c>
      <c r="Y9" s="16" t="e">
        <f t="shared" ca="1" si="8"/>
        <v>#DIV/0!</v>
      </c>
    </row>
    <row r="10" spans="1:25" x14ac:dyDescent="0.25">
      <c r="A10" s="4">
        <v>7</v>
      </c>
      <c r="B10" s="57">
        <v>0.3</v>
      </c>
      <c r="C10" s="57">
        <v>0.7</v>
      </c>
      <c r="E10" s="3">
        <v>0.3</v>
      </c>
      <c r="F10" s="12" t="e">
        <f t="shared" ca="1" si="5"/>
        <v>#VALUE!</v>
      </c>
      <c r="G10" s="12" t="e">
        <f t="shared" ca="1" si="5"/>
        <v>#VALUE!</v>
      </c>
      <c r="H10" s="12" t="e">
        <f t="shared" ca="1" si="5"/>
        <v>#VALUE!</v>
      </c>
      <c r="I10" s="12" t="e">
        <f t="shared" ca="1" si="5"/>
        <v>#VALUE!</v>
      </c>
      <c r="L10">
        <f t="shared" si="9"/>
        <v>7</v>
      </c>
      <c r="M10" s="16" t="e">
        <f ca="1"/>
        <v>#VALUE!</v>
      </c>
      <c r="U10" s="21" t="e">
        <f t="shared" ca="1" si="7"/>
        <v>#DIV/0!</v>
      </c>
      <c r="V10" s="22" t="e">
        <f t="shared" ca="1" si="4"/>
        <v>#DIV/0!</v>
      </c>
      <c r="W10" s="22" t="e">
        <f t="shared" ca="1" si="4"/>
        <v>#DIV/0!</v>
      </c>
      <c r="X10" s="23" t="e">
        <f t="shared" ca="1" si="4"/>
        <v>#DIV/0!</v>
      </c>
      <c r="Y10" s="16" t="e">
        <f t="shared" ca="1" si="8"/>
        <v>#DIV/0!</v>
      </c>
    </row>
    <row r="11" spans="1:25" x14ac:dyDescent="0.25">
      <c r="A11" s="4">
        <v>8</v>
      </c>
      <c r="B11" s="57">
        <v>0.6</v>
      </c>
      <c r="C11" s="57">
        <v>0.4</v>
      </c>
      <c r="E11" s="3">
        <v>0.6</v>
      </c>
      <c r="F11" s="12" t="e">
        <f t="shared" ca="1" si="5"/>
        <v>#VALUE!</v>
      </c>
      <c r="G11" s="12" t="e">
        <f t="shared" ca="1" si="5"/>
        <v>#VALUE!</v>
      </c>
      <c r="H11" s="12" t="e">
        <f t="shared" ca="1" si="5"/>
        <v>#VALUE!</v>
      </c>
      <c r="I11" s="12" t="e">
        <f t="shared" ca="1" si="5"/>
        <v>#VALUE!</v>
      </c>
      <c r="L11">
        <f t="shared" si="9"/>
        <v>8</v>
      </c>
      <c r="M11" s="16" t="e">
        <f ca="1"/>
        <v>#VALUE!</v>
      </c>
      <c r="O11" t="s">
        <v>331</v>
      </c>
      <c r="P11" s="14" t="e">
        <f ca="1">SUM(Y4:Y43)</f>
        <v>#DIV/0!</v>
      </c>
      <c r="U11" s="21" t="e">
        <f t="shared" ca="1" si="7"/>
        <v>#DIV/0!</v>
      </c>
      <c r="V11" s="22" t="e">
        <f t="shared" ca="1" si="4"/>
        <v>#DIV/0!</v>
      </c>
      <c r="W11" s="22" t="e">
        <f t="shared" ca="1" si="4"/>
        <v>#DIV/0!</v>
      </c>
      <c r="X11" s="23" t="e">
        <f t="shared" ca="1" si="4"/>
        <v>#DIV/0!</v>
      </c>
      <c r="Y11" s="16" t="e">
        <f t="shared" ca="1" si="8"/>
        <v>#DIV/0!</v>
      </c>
    </row>
    <row r="12" spans="1:25" x14ac:dyDescent="0.25">
      <c r="A12" s="4">
        <v>9</v>
      </c>
      <c r="B12" s="57">
        <v>0.3</v>
      </c>
      <c r="C12" s="57">
        <v>0.2</v>
      </c>
      <c r="E12" s="3">
        <v>0.3</v>
      </c>
      <c r="F12" s="12" t="e">
        <f t="shared" ca="1" si="5"/>
        <v>#VALUE!</v>
      </c>
      <c r="G12" s="12" t="e">
        <f t="shared" ca="1" si="5"/>
        <v>#VALUE!</v>
      </c>
      <c r="H12" s="12" t="e">
        <f t="shared" ca="1" si="5"/>
        <v>#VALUE!</v>
      </c>
      <c r="I12" s="12" t="e">
        <f t="shared" ca="1" si="5"/>
        <v>#VALUE!</v>
      </c>
      <c r="L12">
        <f t="shared" si="9"/>
        <v>9</v>
      </c>
      <c r="M12" s="16" t="e">
        <f ca="1"/>
        <v>#VALUE!</v>
      </c>
      <c r="U12" s="21" t="e">
        <f t="shared" ca="1" si="7"/>
        <v>#DIV/0!</v>
      </c>
      <c r="V12" s="22" t="e">
        <f t="shared" ca="1" si="4"/>
        <v>#DIV/0!</v>
      </c>
      <c r="W12" s="22" t="e">
        <f t="shared" ca="1" si="4"/>
        <v>#DIV/0!</v>
      </c>
      <c r="X12" s="23" t="e">
        <f t="shared" ca="1" si="4"/>
        <v>#DIV/0!</v>
      </c>
      <c r="Y12" s="16" t="e">
        <f t="shared" ca="1" si="8"/>
        <v>#DIV/0!</v>
      </c>
    </row>
    <row r="13" spans="1:25" x14ac:dyDescent="0.25">
      <c r="A13" s="4">
        <v>10</v>
      </c>
      <c r="B13" s="57">
        <v>0.2</v>
      </c>
      <c r="C13" s="57">
        <v>0.7</v>
      </c>
      <c r="E13" s="3">
        <v>0.2</v>
      </c>
      <c r="F13" s="12" t="e">
        <f t="shared" ca="1" si="5"/>
        <v>#VALUE!</v>
      </c>
      <c r="G13" s="12" t="e">
        <f t="shared" ca="1" si="5"/>
        <v>#VALUE!</v>
      </c>
      <c r="H13" s="12" t="e">
        <f t="shared" ca="1" si="5"/>
        <v>#VALUE!</v>
      </c>
      <c r="I13" s="12" t="e">
        <f t="shared" ca="1" si="5"/>
        <v>#VALUE!</v>
      </c>
      <c r="L13">
        <f t="shared" si="9"/>
        <v>10</v>
      </c>
      <c r="M13" s="16" t="e">
        <f ca="1"/>
        <v>#VALUE!</v>
      </c>
      <c r="U13" s="21" t="e">
        <f t="shared" ca="1" si="7"/>
        <v>#DIV/0!</v>
      </c>
      <c r="V13" s="22" t="e">
        <f t="shared" ca="1" si="4"/>
        <v>#DIV/0!</v>
      </c>
      <c r="W13" s="22" t="e">
        <f t="shared" ca="1" si="4"/>
        <v>#DIV/0!</v>
      </c>
      <c r="X13" s="23" t="e">
        <f t="shared" ca="1" si="4"/>
        <v>#DIV/0!</v>
      </c>
      <c r="Y13" s="16" t="e">
        <f t="shared" ca="1" si="8"/>
        <v>#DIV/0!</v>
      </c>
    </row>
    <row r="14" spans="1:25" x14ac:dyDescent="0.25">
      <c r="A14" s="4">
        <v>11</v>
      </c>
      <c r="B14" s="57">
        <v>4.7</v>
      </c>
      <c r="C14" s="57">
        <v>4.5999999999999996</v>
      </c>
      <c r="E14" s="3">
        <v>4.7</v>
      </c>
      <c r="F14" s="12" t="e">
        <f t="shared" ca="1" si="5"/>
        <v>#VALUE!</v>
      </c>
      <c r="G14" s="12" t="e">
        <f t="shared" ca="1" si="5"/>
        <v>#VALUE!</v>
      </c>
      <c r="H14" s="12" t="e">
        <f t="shared" ca="1" si="5"/>
        <v>#VALUE!</v>
      </c>
      <c r="I14" s="12" t="e">
        <f t="shared" ca="1" si="5"/>
        <v>#VALUE!</v>
      </c>
      <c r="L14">
        <f t="shared" si="9"/>
        <v>11</v>
      </c>
      <c r="M14" s="16" t="e">
        <f ca="1"/>
        <v>#VALUE!</v>
      </c>
      <c r="U14" s="21" t="e">
        <f t="shared" ca="1" si="7"/>
        <v>#DIV/0!</v>
      </c>
      <c r="V14" s="22" t="e">
        <f t="shared" ca="1" si="4"/>
        <v>#DIV/0!</v>
      </c>
      <c r="W14" s="22" t="e">
        <f t="shared" ca="1" si="4"/>
        <v>#DIV/0!</v>
      </c>
      <c r="X14" s="23" t="e">
        <f t="shared" ca="1" si="4"/>
        <v>#DIV/0!</v>
      </c>
      <c r="Y14" s="16" t="e">
        <f t="shared" ca="1" si="8"/>
        <v>#DIV/0!</v>
      </c>
    </row>
    <row r="15" spans="1:25" x14ac:dyDescent="0.25">
      <c r="A15" s="4">
        <v>12</v>
      </c>
      <c r="B15" s="57">
        <v>4.9000000000000004</v>
      </c>
      <c r="C15" s="57">
        <v>4.3</v>
      </c>
      <c r="E15" s="3">
        <v>4.9000000000000004</v>
      </c>
      <c r="F15" s="12" t="e">
        <f t="shared" ca="1" si="5"/>
        <v>#VALUE!</v>
      </c>
      <c r="G15" s="12" t="e">
        <f t="shared" ca="1" si="5"/>
        <v>#VALUE!</v>
      </c>
      <c r="H15" s="12" t="e">
        <f t="shared" ca="1" si="5"/>
        <v>#VALUE!</v>
      </c>
      <c r="I15" s="12" t="e">
        <f t="shared" ca="1" si="5"/>
        <v>#VALUE!</v>
      </c>
      <c r="L15">
        <f t="shared" si="9"/>
        <v>12</v>
      </c>
      <c r="M15" s="16" t="e">
        <f ca="1"/>
        <v>#VALUE!</v>
      </c>
      <c r="U15" s="21" t="e">
        <f t="shared" ca="1" si="7"/>
        <v>#DIV/0!</v>
      </c>
      <c r="V15" s="22" t="e">
        <f t="shared" ca="1" si="4"/>
        <v>#DIV/0!</v>
      </c>
      <c r="W15" s="22" t="e">
        <f t="shared" ca="1" si="4"/>
        <v>#DIV/0!</v>
      </c>
      <c r="X15" s="23" t="e">
        <f t="shared" ca="1" si="4"/>
        <v>#DIV/0!</v>
      </c>
      <c r="Y15" s="16" t="e">
        <f t="shared" ca="1" si="8"/>
        <v>#DIV/0!</v>
      </c>
    </row>
    <row r="16" spans="1:25" x14ac:dyDescent="0.25">
      <c r="A16" s="4">
        <v>13</v>
      </c>
      <c r="B16" s="57">
        <v>4.0999999999999996</v>
      </c>
      <c r="C16" s="57">
        <v>4.9000000000000004</v>
      </c>
      <c r="E16" s="3">
        <v>4.0999999999999996</v>
      </c>
      <c r="F16" s="12" t="e">
        <f t="shared" ca="1" si="5"/>
        <v>#VALUE!</v>
      </c>
      <c r="G16" s="12" t="e">
        <f t="shared" ca="1" si="5"/>
        <v>#VALUE!</v>
      </c>
      <c r="H16" s="12" t="e">
        <f t="shared" ca="1" si="5"/>
        <v>#VALUE!</v>
      </c>
      <c r="I16" s="12" t="e">
        <f t="shared" ca="1" si="5"/>
        <v>#VALUE!</v>
      </c>
      <c r="L16">
        <f t="shared" si="9"/>
        <v>13</v>
      </c>
      <c r="M16" s="16" t="e">
        <f ca="1"/>
        <v>#VALUE!</v>
      </c>
      <c r="U16" s="21" t="e">
        <f t="shared" ca="1" si="7"/>
        <v>#DIV/0!</v>
      </c>
      <c r="V16" s="22" t="e">
        <f t="shared" ca="1" si="4"/>
        <v>#DIV/0!</v>
      </c>
      <c r="W16" s="22" t="e">
        <f t="shared" ca="1" si="4"/>
        <v>#DIV/0!</v>
      </c>
      <c r="X16" s="23" t="e">
        <f t="shared" ca="1" si="4"/>
        <v>#DIV/0!</v>
      </c>
      <c r="Y16" s="16" t="e">
        <f t="shared" ca="1" si="8"/>
        <v>#DIV/0!</v>
      </c>
    </row>
    <row r="17" spans="1:25" x14ac:dyDescent="0.25">
      <c r="A17" s="4">
        <v>14</v>
      </c>
      <c r="B17" s="57">
        <v>4</v>
      </c>
      <c r="C17" s="57">
        <v>4.8</v>
      </c>
      <c r="E17" s="3">
        <v>4</v>
      </c>
      <c r="F17" s="12" t="e">
        <f t="shared" ca="1" si="5"/>
        <v>#VALUE!</v>
      </c>
      <c r="G17" s="12" t="e">
        <f t="shared" ca="1" si="5"/>
        <v>#VALUE!</v>
      </c>
      <c r="H17" s="12" t="e">
        <f t="shared" ca="1" si="5"/>
        <v>#VALUE!</v>
      </c>
      <c r="I17" s="12" t="e">
        <f t="shared" ca="1" si="5"/>
        <v>#VALUE!</v>
      </c>
      <c r="L17">
        <f t="shared" si="9"/>
        <v>14</v>
      </c>
      <c r="M17" s="16" t="e">
        <f ca="1"/>
        <v>#VALUE!</v>
      </c>
      <c r="U17" s="21" t="e">
        <f t="shared" ca="1" si="7"/>
        <v>#DIV/0!</v>
      </c>
      <c r="V17" s="22" t="e">
        <f t="shared" ca="1" si="4"/>
        <v>#DIV/0!</v>
      </c>
      <c r="W17" s="22" t="e">
        <f t="shared" ca="1" si="4"/>
        <v>#DIV/0!</v>
      </c>
      <c r="X17" s="23" t="e">
        <f t="shared" ca="1" si="4"/>
        <v>#DIV/0!</v>
      </c>
      <c r="Y17" s="16" t="e">
        <f t="shared" ca="1" si="8"/>
        <v>#DIV/0!</v>
      </c>
    </row>
    <row r="18" spans="1:25" x14ac:dyDescent="0.25">
      <c r="A18" s="4">
        <v>15</v>
      </c>
      <c r="B18" s="57">
        <v>4.8</v>
      </c>
      <c r="C18" s="57">
        <v>4.5</v>
      </c>
      <c r="E18" s="3">
        <v>4.8</v>
      </c>
      <c r="F18" s="12" t="e">
        <f t="shared" ca="1" si="5"/>
        <v>#VALUE!</v>
      </c>
      <c r="G18" s="12" t="e">
        <f t="shared" ca="1" si="5"/>
        <v>#VALUE!</v>
      </c>
      <c r="H18" s="12" t="e">
        <f t="shared" ca="1" si="5"/>
        <v>#VALUE!</v>
      </c>
      <c r="I18" s="12" t="e">
        <f t="shared" ca="1" si="5"/>
        <v>#VALUE!</v>
      </c>
      <c r="L18">
        <f t="shared" si="9"/>
        <v>15</v>
      </c>
      <c r="M18" s="16" t="e">
        <f ca="1"/>
        <v>#VALUE!</v>
      </c>
      <c r="U18" s="21" t="e">
        <f t="shared" ca="1" si="7"/>
        <v>#DIV/0!</v>
      </c>
      <c r="V18" s="22" t="e">
        <f t="shared" ca="1" si="4"/>
        <v>#DIV/0!</v>
      </c>
      <c r="W18" s="22" t="e">
        <f t="shared" ca="1" si="4"/>
        <v>#DIV/0!</v>
      </c>
      <c r="X18" s="23" t="e">
        <f t="shared" ca="1" si="4"/>
        <v>#DIV/0!</v>
      </c>
      <c r="Y18" s="16" t="e">
        <f t="shared" ca="1" si="8"/>
        <v>#DIV/0!</v>
      </c>
    </row>
    <row r="19" spans="1:25" x14ac:dyDescent="0.25">
      <c r="A19" s="4">
        <v>16</v>
      </c>
      <c r="B19" s="57">
        <v>5</v>
      </c>
      <c r="C19" s="57">
        <v>5</v>
      </c>
      <c r="E19" s="3">
        <v>5</v>
      </c>
      <c r="F19" s="12" t="e">
        <f t="shared" ca="1" si="5"/>
        <v>#VALUE!</v>
      </c>
      <c r="G19" s="12" t="e">
        <f t="shared" ca="1" si="5"/>
        <v>#VALUE!</v>
      </c>
      <c r="H19" s="12" t="e">
        <f t="shared" ca="1" si="5"/>
        <v>#VALUE!</v>
      </c>
      <c r="I19" s="12" t="e">
        <f ca="1">IF(I$3=$M19,$C19,NA())</f>
        <v>#VALUE!</v>
      </c>
      <c r="L19">
        <f t="shared" si="9"/>
        <v>16</v>
      </c>
      <c r="M19" s="16" t="e">
        <f ca="1"/>
        <v>#VALUE!</v>
      </c>
      <c r="U19" s="21" t="e">
        <f t="shared" ca="1" si="7"/>
        <v>#DIV/0!</v>
      </c>
      <c r="V19" s="22" t="e">
        <f t="shared" ca="1" si="4"/>
        <v>#DIV/0!</v>
      </c>
      <c r="W19" s="22" t="e">
        <f t="shared" ca="1" si="4"/>
        <v>#DIV/0!</v>
      </c>
      <c r="X19" s="23" t="e">
        <f t="shared" ca="1" si="4"/>
        <v>#DIV/0!</v>
      </c>
      <c r="Y19" s="16" t="e">
        <f t="shared" ca="1" si="8"/>
        <v>#DIV/0!</v>
      </c>
    </row>
    <row r="20" spans="1:25" x14ac:dyDescent="0.25">
      <c r="A20" s="4">
        <v>17</v>
      </c>
      <c r="B20" s="57">
        <v>4.9000000000000004</v>
      </c>
      <c r="C20" s="57">
        <v>4</v>
      </c>
      <c r="E20" s="3">
        <v>4.9000000000000004</v>
      </c>
      <c r="F20" s="12" t="e">
        <f t="shared" ca="1" si="5"/>
        <v>#VALUE!</v>
      </c>
      <c r="G20" s="12" t="e">
        <f t="shared" ca="1" si="5"/>
        <v>#VALUE!</v>
      </c>
      <c r="H20" s="12" t="e">
        <f t="shared" ca="1" si="5"/>
        <v>#VALUE!</v>
      </c>
      <c r="I20" s="12" t="e">
        <f t="shared" ca="1" si="5"/>
        <v>#VALUE!</v>
      </c>
      <c r="L20">
        <f t="shared" si="9"/>
        <v>17</v>
      </c>
      <c r="M20" s="16" t="e">
        <f ca="1"/>
        <v>#VALUE!</v>
      </c>
      <c r="U20" s="21" t="e">
        <f t="shared" ca="1" si="7"/>
        <v>#DIV/0!</v>
      </c>
      <c r="V20" s="22" t="e">
        <f t="shared" ca="1" si="7"/>
        <v>#DIV/0!</v>
      </c>
      <c r="W20" s="22" t="e">
        <f t="shared" ca="1" si="7"/>
        <v>#DIV/0!</v>
      </c>
      <c r="X20" s="23" t="e">
        <f t="shared" ca="1" si="7"/>
        <v>#DIV/0!</v>
      </c>
      <c r="Y20" s="16" t="e">
        <f t="shared" ca="1" si="8"/>
        <v>#DIV/0!</v>
      </c>
    </row>
    <row r="21" spans="1:25" x14ac:dyDescent="0.25">
      <c r="A21" s="4">
        <v>18</v>
      </c>
      <c r="B21" s="57">
        <v>5</v>
      </c>
      <c r="C21" s="57">
        <v>4.5999999999999996</v>
      </c>
      <c r="E21" s="3">
        <v>5</v>
      </c>
      <c r="F21" s="12" t="e">
        <f t="shared" ca="1" si="5"/>
        <v>#VALUE!</v>
      </c>
      <c r="G21" s="12" t="e">
        <f t="shared" ca="1" si="5"/>
        <v>#VALUE!</v>
      </c>
      <c r="H21" s="12" t="e">
        <f t="shared" ca="1" si="5"/>
        <v>#VALUE!</v>
      </c>
      <c r="I21" s="12" t="e">
        <f t="shared" ca="1" si="5"/>
        <v>#VALUE!</v>
      </c>
      <c r="L21">
        <f t="shared" si="9"/>
        <v>18</v>
      </c>
      <c r="M21" s="16" t="e">
        <f ca="1"/>
        <v>#VALUE!</v>
      </c>
      <c r="U21" s="21" t="e">
        <f t="shared" ca="1" si="7"/>
        <v>#DIV/0!</v>
      </c>
      <c r="V21" s="22" t="e">
        <f t="shared" ca="1" si="7"/>
        <v>#DIV/0!</v>
      </c>
      <c r="W21" s="22" t="e">
        <f t="shared" ca="1" si="7"/>
        <v>#DIV/0!</v>
      </c>
      <c r="X21" s="23" t="e">
        <f t="shared" ca="1" si="7"/>
        <v>#DIV/0!</v>
      </c>
      <c r="Y21" s="16" t="e">
        <f t="shared" ca="1" si="8"/>
        <v>#DIV/0!</v>
      </c>
    </row>
    <row r="22" spans="1:25" x14ac:dyDescent="0.25">
      <c r="A22" s="4">
        <v>19</v>
      </c>
      <c r="B22" s="57">
        <v>4.4000000000000004</v>
      </c>
      <c r="C22" s="57">
        <v>4.7</v>
      </c>
      <c r="E22" s="3">
        <v>4.4000000000000004</v>
      </c>
      <c r="F22" s="12" t="e">
        <f t="shared" ca="1" si="5"/>
        <v>#VALUE!</v>
      </c>
      <c r="G22" s="12" t="e">
        <f t="shared" ca="1" si="5"/>
        <v>#VALUE!</v>
      </c>
      <c r="H22" s="12" t="e">
        <f t="shared" ca="1" si="5"/>
        <v>#VALUE!</v>
      </c>
      <c r="I22" s="12" t="e">
        <f t="shared" ca="1" si="5"/>
        <v>#VALUE!</v>
      </c>
      <c r="L22">
        <f t="shared" si="9"/>
        <v>19</v>
      </c>
      <c r="M22" s="16" t="e">
        <f ca="1"/>
        <v>#VALUE!</v>
      </c>
      <c r="U22" s="21" t="e">
        <f t="shared" ca="1" si="7"/>
        <v>#DIV/0!</v>
      </c>
      <c r="V22" s="22" t="e">
        <f t="shared" ca="1" si="7"/>
        <v>#DIV/0!</v>
      </c>
      <c r="W22" s="22" t="e">
        <f t="shared" ca="1" si="7"/>
        <v>#DIV/0!</v>
      </c>
      <c r="X22" s="23" t="e">
        <f t="shared" ca="1" si="7"/>
        <v>#DIV/0!</v>
      </c>
      <c r="Y22" s="16" t="e">
        <f t="shared" ca="1" si="8"/>
        <v>#DIV/0!</v>
      </c>
    </row>
    <row r="23" spans="1:25" x14ac:dyDescent="0.25">
      <c r="A23" s="4">
        <v>20</v>
      </c>
      <c r="B23" s="57">
        <v>4.4000000000000004</v>
      </c>
      <c r="C23" s="57">
        <v>4.5</v>
      </c>
      <c r="E23" s="3">
        <v>4.4000000000000004</v>
      </c>
      <c r="F23" s="12" t="e">
        <f t="shared" ca="1" si="5"/>
        <v>#VALUE!</v>
      </c>
      <c r="G23" s="12" t="e">
        <f t="shared" ca="1" si="5"/>
        <v>#VALUE!</v>
      </c>
      <c r="H23" s="12" t="e">
        <f t="shared" ca="1" si="5"/>
        <v>#VALUE!</v>
      </c>
      <c r="I23" s="12" t="e">
        <f t="shared" ca="1" si="5"/>
        <v>#VALUE!</v>
      </c>
      <c r="L23">
        <f t="shared" si="9"/>
        <v>20</v>
      </c>
      <c r="M23" s="16" t="e">
        <f ca="1"/>
        <v>#VALUE!</v>
      </c>
      <c r="U23" s="21" t="e">
        <f t="shared" ca="1" si="7"/>
        <v>#DIV/0!</v>
      </c>
      <c r="V23" s="22" t="e">
        <f t="shared" ca="1" si="7"/>
        <v>#DIV/0!</v>
      </c>
      <c r="W23" s="22" t="e">
        <f t="shared" ca="1" si="7"/>
        <v>#DIV/0!</v>
      </c>
      <c r="X23" s="23" t="e">
        <f t="shared" ca="1" si="7"/>
        <v>#DIV/0!</v>
      </c>
      <c r="Y23" s="16" t="e">
        <f t="shared" ca="1" si="8"/>
        <v>#DIV/0!</v>
      </c>
    </row>
    <row r="24" spans="1:25" x14ac:dyDescent="0.25">
      <c r="A24" s="4">
        <v>21</v>
      </c>
      <c r="B24" s="57">
        <v>0.9</v>
      </c>
      <c r="C24" s="57">
        <v>4</v>
      </c>
      <c r="E24" s="3">
        <v>0.9</v>
      </c>
      <c r="F24" s="12" t="e">
        <f t="shared" ca="1" si="5"/>
        <v>#VALUE!</v>
      </c>
      <c r="G24" s="12" t="e">
        <f t="shared" ca="1" si="5"/>
        <v>#VALUE!</v>
      </c>
      <c r="H24" s="12" t="e">
        <f t="shared" ca="1" si="5"/>
        <v>#VALUE!</v>
      </c>
      <c r="I24" s="12" t="e">
        <f t="shared" ca="1" si="5"/>
        <v>#VALUE!</v>
      </c>
      <c r="L24">
        <f t="shared" si="9"/>
        <v>21</v>
      </c>
      <c r="M24" s="16" t="e">
        <f ca="1"/>
        <v>#VALUE!</v>
      </c>
      <c r="U24" s="21" t="e">
        <f t="shared" ca="1" si="7"/>
        <v>#DIV/0!</v>
      </c>
      <c r="V24" s="22" t="e">
        <f t="shared" ca="1" si="7"/>
        <v>#DIV/0!</v>
      </c>
      <c r="W24" s="22" t="e">
        <f t="shared" ca="1" si="7"/>
        <v>#DIV/0!</v>
      </c>
      <c r="X24" s="23" t="e">
        <f t="shared" ca="1" si="7"/>
        <v>#DIV/0!</v>
      </c>
      <c r="Y24" s="16" t="e">
        <f t="shared" ca="1" si="8"/>
        <v>#DIV/0!</v>
      </c>
    </row>
    <row r="25" spans="1:25" x14ac:dyDescent="0.25">
      <c r="A25" s="4">
        <v>22</v>
      </c>
      <c r="B25" s="57">
        <v>0.3</v>
      </c>
      <c r="C25" s="57">
        <v>4.2</v>
      </c>
      <c r="E25" s="3">
        <v>0.3</v>
      </c>
      <c r="F25" s="12" t="e">
        <f t="shared" ca="1" si="5"/>
        <v>#VALUE!</v>
      </c>
      <c r="G25" s="12" t="e">
        <f t="shared" ca="1" si="5"/>
        <v>#VALUE!</v>
      </c>
      <c r="H25" s="12" t="e">
        <f t="shared" ca="1" si="5"/>
        <v>#VALUE!</v>
      </c>
      <c r="I25" s="12" t="e">
        <f t="shared" ca="1" si="5"/>
        <v>#VALUE!</v>
      </c>
      <c r="L25">
        <f t="shared" si="9"/>
        <v>22</v>
      </c>
      <c r="M25" s="16" t="e">
        <f ca="1"/>
        <v>#VALUE!</v>
      </c>
      <c r="U25" s="21" t="e">
        <f t="shared" ca="1" si="7"/>
        <v>#DIV/0!</v>
      </c>
      <c r="V25" s="22" t="e">
        <f t="shared" ca="1" si="7"/>
        <v>#DIV/0!</v>
      </c>
      <c r="W25" s="22" t="e">
        <f t="shared" ca="1" si="7"/>
        <v>#DIV/0!</v>
      </c>
      <c r="X25" s="23" t="e">
        <f t="shared" ca="1" si="7"/>
        <v>#DIV/0!</v>
      </c>
      <c r="Y25" s="16" t="e">
        <f t="shared" ca="1" si="8"/>
        <v>#DIV/0!</v>
      </c>
    </row>
    <row r="26" spans="1:25" x14ac:dyDescent="0.25">
      <c r="A26" s="4">
        <v>23</v>
      </c>
      <c r="B26" s="57">
        <v>0.5</v>
      </c>
      <c r="C26" s="57">
        <v>4.7</v>
      </c>
      <c r="E26" s="3">
        <v>0.5</v>
      </c>
      <c r="F26" s="12" t="e">
        <f t="shared" ca="1" si="5"/>
        <v>#VALUE!</v>
      </c>
      <c r="G26" s="12" t="e">
        <f t="shared" ca="1" si="5"/>
        <v>#VALUE!</v>
      </c>
      <c r="H26" s="12" t="e">
        <f t="shared" ca="1" si="5"/>
        <v>#VALUE!</v>
      </c>
      <c r="I26" s="12" t="e">
        <f t="shared" ca="1" si="5"/>
        <v>#VALUE!</v>
      </c>
      <c r="L26">
        <f t="shared" si="9"/>
        <v>23</v>
      </c>
      <c r="M26" s="16" t="e">
        <f ca="1"/>
        <v>#VALUE!</v>
      </c>
      <c r="U26" s="21" t="e">
        <f t="shared" ca="1" si="7"/>
        <v>#DIV/0!</v>
      </c>
      <c r="V26" s="22" t="e">
        <f t="shared" ca="1" si="7"/>
        <v>#DIV/0!</v>
      </c>
      <c r="W26" s="22" t="e">
        <f t="shared" ca="1" si="7"/>
        <v>#DIV/0!</v>
      </c>
      <c r="X26" s="23" t="e">
        <f t="shared" ca="1" si="7"/>
        <v>#DIV/0!</v>
      </c>
      <c r="Y26" s="16" t="e">
        <f t="shared" ca="1" si="8"/>
        <v>#DIV/0!</v>
      </c>
    </row>
    <row r="27" spans="1:25" x14ac:dyDescent="0.25">
      <c r="A27" s="4">
        <v>24</v>
      </c>
      <c r="B27" s="57">
        <v>0.5</v>
      </c>
      <c r="C27" s="57">
        <v>4.8</v>
      </c>
      <c r="E27" s="3">
        <v>0.5</v>
      </c>
      <c r="F27" s="12" t="e">
        <f t="shared" ca="1" si="5"/>
        <v>#VALUE!</v>
      </c>
      <c r="G27" s="12" t="e">
        <f t="shared" ca="1" si="5"/>
        <v>#VALUE!</v>
      </c>
      <c r="H27" s="12" t="e">
        <f t="shared" ca="1" si="5"/>
        <v>#VALUE!</v>
      </c>
      <c r="I27" s="12" t="e">
        <f t="shared" ca="1" si="5"/>
        <v>#VALUE!</v>
      </c>
      <c r="L27">
        <f t="shared" si="9"/>
        <v>24</v>
      </c>
      <c r="M27" s="16" t="e">
        <f ca="1"/>
        <v>#VALUE!</v>
      </c>
      <c r="U27" s="21" t="e">
        <f t="shared" ca="1" si="7"/>
        <v>#DIV/0!</v>
      </c>
      <c r="V27" s="22" t="e">
        <f t="shared" ca="1" si="7"/>
        <v>#DIV/0!</v>
      </c>
      <c r="W27" s="22" t="e">
        <f t="shared" ca="1" si="7"/>
        <v>#DIV/0!</v>
      </c>
      <c r="X27" s="23" t="e">
        <f t="shared" ca="1" si="7"/>
        <v>#DIV/0!</v>
      </c>
      <c r="Y27" s="16" t="e">
        <f t="shared" ca="1" si="8"/>
        <v>#DIV/0!</v>
      </c>
    </row>
    <row r="28" spans="1:25" x14ac:dyDescent="0.25">
      <c r="A28" s="4">
        <v>25</v>
      </c>
      <c r="B28" s="57">
        <v>0.2</v>
      </c>
      <c r="C28" s="57">
        <v>4.9000000000000004</v>
      </c>
      <c r="E28" s="3">
        <v>0.2</v>
      </c>
      <c r="F28" s="12" t="e">
        <f t="shared" ca="1" si="5"/>
        <v>#VALUE!</v>
      </c>
      <c r="G28" s="12" t="e">
        <f t="shared" ca="1" si="5"/>
        <v>#VALUE!</v>
      </c>
      <c r="H28" s="12" t="e">
        <f t="shared" ca="1" si="5"/>
        <v>#VALUE!</v>
      </c>
      <c r="I28" s="12" t="e">
        <f t="shared" ca="1" si="5"/>
        <v>#VALUE!</v>
      </c>
      <c r="L28">
        <f t="shared" si="9"/>
        <v>25</v>
      </c>
      <c r="M28" s="16" t="e">
        <f ca="1"/>
        <v>#VALUE!</v>
      </c>
      <c r="U28" s="21" t="e">
        <f t="shared" ca="1" si="7"/>
        <v>#DIV/0!</v>
      </c>
      <c r="V28" s="22" t="e">
        <f t="shared" ca="1" si="7"/>
        <v>#DIV/0!</v>
      </c>
      <c r="W28" s="22" t="e">
        <f t="shared" ca="1" si="7"/>
        <v>#DIV/0!</v>
      </c>
      <c r="X28" s="23" t="e">
        <f t="shared" ca="1" si="7"/>
        <v>#DIV/0!</v>
      </c>
      <c r="Y28" s="16" t="e">
        <f t="shared" ca="1" si="8"/>
        <v>#DIV/0!</v>
      </c>
    </row>
    <row r="29" spans="1:25" x14ac:dyDescent="0.25">
      <c r="A29" s="4">
        <v>26</v>
      </c>
      <c r="B29" s="57">
        <v>0.5</v>
      </c>
      <c r="C29" s="57">
        <v>4.0999999999999996</v>
      </c>
      <c r="E29" s="3">
        <v>0.5</v>
      </c>
      <c r="F29" s="12" t="e">
        <f t="shared" ca="1" si="5"/>
        <v>#VALUE!</v>
      </c>
      <c r="G29" s="12" t="e">
        <f t="shared" ca="1" si="5"/>
        <v>#VALUE!</v>
      </c>
      <c r="H29" s="12" t="e">
        <f t="shared" ca="1" si="5"/>
        <v>#VALUE!</v>
      </c>
      <c r="I29" s="12" t="e">
        <f t="shared" ca="1" si="5"/>
        <v>#VALUE!</v>
      </c>
      <c r="L29">
        <f t="shared" si="9"/>
        <v>26</v>
      </c>
      <c r="M29" s="16" t="e">
        <f ca="1"/>
        <v>#VALUE!</v>
      </c>
      <c r="U29" s="21" t="e">
        <f t="shared" ca="1" si="7"/>
        <v>#DIV/0!</v>
      </c>
      <c r="V29" s="22" t="e">
        <f t="shared" ca="1" si="7"/>
        <v>#DIV/0!</v>
      </c>
      <c r="W29" s="22" t="e">
        <f t="shared" ca="1" si="7"/>
        <v>#DIV/0!</v>
      </c>
      <c r="X29" s="23" t="e">
        <f t="shared" ca="1" si="7"/>
        <v>#DIV/0!</v>
      </c>
      <c r="Y29" s="16" t="e">
        <f t="shared" ca="1" si="8"/>
        <v>#DIV/0!</v>
      </c>
    </row>
    <row r="30" spans="1:25" x14ac:dyDescent="0.25">
      <c r="A30" s="4">
        <v>27</v>
      </c>
      <c r="B30" s="57">
        <v>0.9</v>
      </c>
      <c r="C30" s="57">
        <v>4.9000000000000004</v>
      </c>
      <c r="E30" s="3">
        <v>0.9</v>
      </c>
      <c r="F30" s="12" t="e">
        <f t="shared" ca="1" si="5"/>
        <v>#VALUE!</v>
      </c>
      <c r="G30" s="12" t="e">
        <f t="shared" ca="1" si="5"/>
        <v>#VALUE!</v>
      </c>
      <c r="H30" s="12" t="e">
        <f t="shared" ca="1" si="5"/>
        <v>#VALUE!</v>
      </c>
      <c r="I30" s="12" t="e">
        <f t="shared" ca="1" si="5"/>
        <v>#VALUE!</v>
      </c>
      <c r="L30">
        <f t="shared" si="9"/>
        <v>27</v>
      </c>
      <c r="M30" s="16" t="e">
        <f ca="1"/>
        <v>#VALUE!</v>
      </c>
      <c r="U30" s="21" t="e">
        <f t="shared" ca="1" si="7"/>
        <v>#DIV/0!</v>
      </c>
      <c r="V30" s="22" t="e">
        <f t="shared" ca="1" si="7"/>
        <v>#DIV/0!</v>
      </c>
      <c r="W30" s="22" t="e">
        <f t="shared" ca="1" si="7"/>
        <v>#DIV/0!</v>
      </c>
      <c r="X30" s="23" t="e">
        <f t="shared" ca="1" si="7"/>
        <v>#DIV/0!</v>
      </c>
      <c r="Y30" s="16" t="e">
        <f t="shared" ca="1" si="8"/>
        <v>#DIV/0!</v>
      </c>
    </row>
    <row r="31" spans="1:25" x14ac:dyDescent="0.25">
      <c r="A31" s="4">
        <v>28</v>
      </c>
      <c r="B31" s="57">
        <v>0.8</v>
      </c>
      <c r="C31" s="57">
        <v>4.0999999999999996</v>
      </c>
      <c r="E31" s="3">
        <v>0.8</v>
      </c>
      <c r="F31" s="12" t="e">
        <f t="shared" ca="1" si="5"/>
        <v>#VALUE!</v>
      </c>
      <c r="G31" s="12" t="e">
        <f t="shared" ca="1" si="5"/>
        <v>#VALUE!</v>
      </c>
      <c r="H31" s="12" t="e">
        <f t="shared" ca="1" si="5"/>
        <v>#VALUE!</v>
      </c>
      <c r="I31" s="12" t="e">
        <f t="shared" ca="1" si="5"/>
        <v>#VALUE!</v>
      </c>
      <c r="L31">
        <f t="shared" si="9"/>
        <v>28</v>
      </c>
      <c r="M31" s="16" t="e">
        <f ca="1"/>
        <v>#VALUE!</v>
      </c>
      <c r="U31" s="21" t="e">
        <f t="shared" ca="1" si="7"/>
        <v>#DIV/0!</v>
      </c>
      <c r="V31" s="22" t="e">
        <f t="shared" ca="1" si="7"/>
        <v>#DIV/0!</v>
      </c>
      <c r="W31" s="22" t="e">
        <f t="shared" ca="1" si="7"/>
        <v>#DIV/0!</v>
      </c>
      <c r="X31" s="23" t="e">
        <f t="shared" ca="1" si="7"/>
        <v>#DIV/0!</v>
      </c>
      <c r="Y31" s="16" t="e">
        <f t="shared" ca="1" si="8"/>
        <v>#DIV/0!</v>
      </c>
    </row>
    <row r="32" spans="1:25" x14ac:dyDescent="0.25">
      <c r="A32" s="4">
        <v>29</v>
      </c>
      <c r="B32" s="57">
        <v>0</v>
      </c>
      <c r="C32" s="57">
        <v>4.5</v>
      </c>
      <c r="E32" s="3">
        <v>0</v>
      </c>
      <c r="F32" s="12" t="e">
        <f t="shared" ca="1" si="5"/>
        <v>#VALUE!</v>
      </c>
      <c r="G32" s="12" t="e">
        <f t="shared" ca="1" si="5"/>
        <v>#VALUE!</v>
      </c>
      <c r="H32" s="12" t="e">
        <f t="shared" ca="1" si="5"/>
        <v>#VALUE!</v>
      </c>
      <c r="I32" s="12" t="e">
        <f t="shared" ca="1" si="5"/>
        <v>#VALUE!</v>
      </c>
      <c r="L32">
        <f t="shared" si="9"/>
        <v>29</v>
      </c>
      <c r="M32" s="16" t="e">
        <f ca="1"/>
        <v>#VALUE!</v>
      </c>
      <c r="U32" s="21" t="e">
        <f t="shared" ca="1" si="7"/>
        <v>#DIV/0!</v>
      </c>
      <c r="V32" s="22" t="e">
        <f t="shared" ca="1" si="7"/>
        <v>#DIV/0!</v>
      </c>
      <c r="W32" s="22" t="e">
        <f t="shared" ca="1" si="7"/>
        <v>#DIV/0!</v>
      </c>
      <c r="X32" s="23" t="e">
        <f t="shared" ca="1" si="7"/>
        <v>#DIV/0!</v>
      </c>
      <c r="Y32" s="16" t="e">
        <f t="shared" ca="1" si="8"/>
        <v>#DIV/0!</v>
      </c>
    </row>
    <row r="33" spans="1:25" x14ac:dyDescent="0.25">
      <c r="A33" s="4">
        <v>30</v>
      </c>
      <c r="B33" s="57">
        <v>0.4</v>
      </c>
      <c r="C33" s="57">
        <v>4.3</v>
      </c>
      <c r="E33" s="3">
        <v>0.4</v>
      </c>
      <c r="F33" s="12" t="e">
        <f t="shared" ca="1" si="5"/>
        <v>#VALUE!</v>
      </c>
      <c r="G33" s="12" t="e">
        <f t="shared" ca="1" si="5"/>
        <v>#VALUE!</v>
      </c>
      <c r="H33" s="12" t="e">
        <f t="shared" ca="1" si="5"/>
        <v>#VALUE!</v>
      </c>
      <c r="I33" s="12" t="e">
        <f t="shared" ca="1" si="5"/>
        <v>#VALUE!</v>
      </c>
      <c r="L33">
        <f t="shared" si="9"/>
        <v>30</v>
      </c>
      <c r="M33" s="16" t="e">
        <f ca="1"/>
        <v>#VALUE!</v>
      </c>
      <c r="U33" s="21" t="e">
        <f t="shared" ca="1" si="7"/>
        <v>#DIV/0!</v>
      </c>
      <c r="V33" s="22" t="e">
        <f t="shared" ca="1" si="7"/>
        <v>#DIV/0!</v>
      </c>
      <c r="W33" s="22" t="e">
        <f t="shared" ca="1" si="7"/>
        <v>#DIV/0!</v>
      </c>
      <c r="X33" s="23" t="e">
        <f t="shared" ca="1" si="7"/>
        <v>#DIV/0!</v>
      </c>
      <c r="Y33" s="16" t="e">
        <f t="shared" ca="1" si="8"/>
        <v>#DIV/0!</v>
      </c>
    </row>
    <row r="34" spans="1:25" x14ac:dyDescent="0.25">
      <c r="A34" s="4">
        <v>31</v>
      </c>
      <c r="B34" s="57">
        <v>4.0999999999999996</v>
      </c>
      <c r="C34" s="57">
        <v>0.3</v>
      </c>
      <c r="E34" s="3">
        <v>4.0999999999999996</v>
      </c>
      <c r="F34" s="12" t="e">
        <f t="shared" ca="1" si="5"/>
        <v>#VALUE!</v>
      </c>
      <c r="G34" s="12" t="e">
        <f t="shared" ca="1" si="5"/>
        <v>#VALUE!</v>
      </c>
      <c r="H34" s="12" t="e">
        <f t="shared" ca="1" si="5"/>
        <v>#VALUE!</v>
      </c>
      <c r="I34" s="12" t="e">
        <f t="shared" ca="1" si="5"/>
        <v>#VALUE!</v>
      </c>
      <c r="L34">
        <f t="shared" si="9"/>
        <v>31</v>
      </c>
      <c r="M34" s="16" t="e">
        <f ca="1"/>
        <v>#VALUE!</v>
      </c>
      <c r="U34" s="21" t="e">
        <f t="shared" ca="1" si="7"/>
        <v>#DIV/0!</v>
      </c>
      <c r="V34" s="22" t="e">
        <f t="shared" ca="1" si="7"/>
        <v>#DIV/0!</v>
      </c>
      <c r="W34" s="22" t="e">
        <f t="shared" ca="1" si="7"/>
        <v>#DIV/0!</v>
      </c>
      <c r="X34" s="23" t="e">
        <f t="shared" ca="1" si="7"/>
        <v>#DIV/0!</v>
      </c>
      <c r="Y34" s="16" t="e">
        <f t="shared" ca="1" si="8"/>
        <v>#DIV/0!</v>
      </c>
    </row>
    <row r="35" spans="1:25" x14ac:dyDescent="0.25">
      <c r="A35" s="4">
        <v>32</v>
      </c>
      <c r="B35" s="57">
        <v>5</v>
      </c>
      <c r="C35" s="57">
        <v>0.6</v>
      </c>
      <c r="E35" s="3">
        <v>5</v>
      </c>
      <c r="F35" s="12" t="e">
        <f t="shared" ca="1" si="5"/>
        <v>#VALUE!</v>
      </c>
      <c r="G35" s="12" t="e">
        <f t="shared" ca="1" si="5"/>
        <v>#VALUE!</v>
      </c>
      <c r="H35" s="12" t="e">
        <f t="shared" ca="1" si="5"/>
        <v>#VALUE!</v>
      </c>
      <c r="I35" s="12" t="e">
        <f t="shared" ca="1" si="5"/>
        <v>#VALUE!</v>
      </c>
      <c r="L35">
        <f t="shared" si="9"/>
        <v>32</v>
      </c>
      <c r="M35" s="16" t="e">
        <f ca="1"/>
        <v>#VALUE!</v>
      </c>
      <c r="U35" s="21" t="e">
        <f t="shared" ca="1" si="7"/>
        <v>#DIV/0!</v>
      </c>
      <c r="V35" s="22" t="e">
        <f t="shared" ca="1" si="7"/>
        <v>#DIV/0!</v>
      </c>
      <c r="W35" s="22" t="e">
        <f t="shared" ca="1" si="7"/>
        <v>#DIV/0!</v>
      </c>
      <c r="X35" s="23" t="e">
        <f t="shared" ca="1" si="7"/>
        <v>#DIV/0!</v>
      </c>
      <c r="Y35" s="16" t="e">
        <f t="shared" ca="1" si="8"/>
        <v>#DIV/0!</v>
      </c>
    </row>
    <row r="36" spans="1:25" x14ac:dyDescent="0.25">
      <c r="A36" s="4">
        <v>33</v>
      </c>
      <c r="B36" s="57">
        <v>5</v>
      </c>
      <c r="C36" s="57">
        <v>0.9</v>
      </c>
      <c r="E36" s="3">
        <v>5</v>
      </c>
      <c r="F36" s="12" t="e">
        <f t="shared" ca="1" si="5"/>
        <v>#VALUE!</v>
      </c>
      <c r="G36" s="12" t="e">
        <f t="shared" ca="1" si="5"/>
        <v>#VALUE!</v>
      </c>
      <c r="H36" s="12" t="e">
        <f t="shared" ca="1" si="5"/>
        <v>#VALUE!</v>
      </c>
      <c r="I36" s="12" t="e">
        <f t="shared" ca="1" si="5"/>
        <v>#VALUE!</v>
      </c>
      <c r="L36">
        <f t="shared" si="9"/>
        <v>33</v>
      </c>
      <c r="M36" s="16" t="e">
        <f ca="1"/>
        <v>#VALUE!</v>
      </c>
      <c r="U36" s="21" t="e">
        <f t="shared" ca="1" si="7"/>
        <v>#DIV/0!</v>
      </c>
      <c r="V36" s="22" t="e">
        <f t="shared" ca="1" si="7"/>
        <v>#DIV/0!</v>
      </c>
      <c r="W36" s="22" t="e">
        <f t="shared" ca="1" si="7"/>
        <v>#DIV/0!</v>
      </c>
      <c r="X36" s="23" t="e">
        <f t="shared" ca="1" si="7"/>
        <v>#DIV/0!</v>
      </c>
      <c r="Y36" s="16" t="e">
        <f t="shared" ca="1" si="8"/>
        <v>#DIV/0!</v>
      </c>
    </row>
    <row r="37" spans="1:25" x14ac:dyDescent="0.25">
      <c r="A37" s="4">
        <v>34</v>
      </c>
      <c r="B37" s="57">
        <v>5</v>
      </c>
      <c r="C37" s="57">
        <v>0.5</v>
      </c>
      <c r="E37" s="3">
        <v>5</v>
      </c>
      <c r="F37" s="12" t="e">
        <f t="shared" ca="1" si="5"/>
        <v>#VALUE!</v>
      </c>
      <c r="G37" s="12" t="e">
        <f t="shared" ca="1" si="5"/>
        <v>#VALUE!</v>
      </c>
      <c r="H37" s="12" t="e">
        <f t="shared" ca="1" si="5"/>
        <v>#VALUE!</v>
      </c>
      <c r="I37" s="12" t="e">
        <f t="shared" ca="1" si="5"/>
        <v>#VALUE!</v>
      </c>
      <c r="L37">
        <f t="shared" si="9"/>
        <v>34</v>
      </c>
      <c r="M37" s="16" t="e">
        <f ca="1"/>
        <v>#VALUE!</v>
      </c>
      <c r="U37" s="21" t="e">
        <f t="shared" ca="1" si="7"/>
        <v>#DIV/0!</v>
      </c>
      <c r="V37" s="22" t="e">
        <f t="shared" ca="1" si="7"/>
        <v>#DIV/0!</v>
      </c>
      <c r="W37" s="22" t="e">
        <f t="shared" ca="1" si="7"/>
        <v>#DIV/0!</v>
      </c>
      <c r="X37" s="23" t="e">
        <f t="shared" ca="1" si="7"/>
        <v>#DIV/0!</v>
      </c>
      <c r="Y37" s="16" t="e">
        <f t="shared" ca="1" si="8"/>
        <v>#DIV/0!</v>
      </c>
    </row>
    <row r="38" spans="1:25" x14ac:dyDescent="0.25">
      <c r="A38" s="4">
        <v>35</v>
      </c>
      <c r="B38" s="57">
        <v>4.5</v>
      </c>
      <c r="C38" s="57">
        <v>0.7</v>
      </c>
      <c r="E38" s="3">
        <v>4.5</v>
      </c>
      <c r="F38" s="12" t="e">
        <f t="shared" ca="1" si="5"/>
        <v>#VALUE!</v>
      </c>
      <c r="G38" s="12" t="e">
        <f t="shared" ca="1" si="5"/>
        <v>#VALUE!</v>
      </c>
      <c r="H38" s="12" t="e">
        <f t="shared" ca="1" si="5"/>
        <v>#VALUE!</v>
      </c>
      <c r="I38" s="12" t="e">
        <f t="shared" ca="1" si="5"/>
        <v>#VALUE!</v>
      </c>
      <c r="L38">
        <f t="shared" si="9"/>
        <v>35</v>
      </c>
      <c r="M38" s="16" t="e">
        <f ca="1"/>
        <v>#VALUE!</v>
      </c>
      <c r="U38" s="21" t="e">
        <f t="shared" ca="1" si="7"/>
        <v>#DIV/0!</v>
      </c>
      <c r="V38" s="22" t="e">
        <f t="shared" ca="1" si="7"/>
        <v>#DIV/0!</v>
      </c>
      <c r="W38" s="22" t="e">
        <f t="shared" ca="1" si="7"/>
        <v>#DIV/0!</v>
      </c>
      <c r="X38" s="23" t="e">
        <f t="shared" ca="1" si="7"/>
        <v>#DIV/0!</v>
      </c>
      <c r="Y38" s="16" t="e">
        <f t="shared" ca="1" si="8"/>
        <v>#DIV/0!</v>
      </c>
    </row>
    <row r="39" spans="1:25" x14ac:dyDescent="0.25">
      <c r="A39" s="4">
        <v>36</v>
      </c>
      <c r="B39" s="57">
        <v>5</v>
      </c>
      <c r="C39" s="57">
        <v>1</v>
      </c>
      <c r="E39" s="3">
        <v>5</v>
      </c>
      <c r="F39" s="12" t="e">
        <f t="shared" ca="1" si="5"/>
        <v>#VALUE!</v>
      </c>
      <c r="G39" s="12" t="e">
        <f t="shared" ca="1" si="5"/>
        <v>#VALUE!</v>
      </c>
      <c r="H39" s="12" t="e">
        <f t="shared" ca="1" si="5"/>
        <v>#VALUE!</v>
      </c>
      <c r="I39" s="12" t="e">
        <f t="shared" ca="1" si="5"/>
        <v>#VALUE!</v>
      </c>
      <c r="L39">
        <f t="shared" si="9"/>
        <v>36</v>
      </c>
      <c r="M39" s="16" t="e">
        <f ca="1"/>
        <v>#VALUE!</v>
      </c>
      <c r="U39" s="21" t="e">
        <f t="shared" ca="1" si="7"/>
        <v>#DIV/0!</v>
      </c>
      <c r="V39" s="22" t="e">
        <f t="shared" ca="1" si="7"/>
        <v>#DIV/0!</v>
      </c>
      <c r="W39" s="22" t="e">
        <f t="shared" ca="1" si="7"/>
        <v>#DIV/0!</v>
      </c>
      <c r="X39" s="23" t="e">
        <f t="shared" ca="1" si="7"/>
        <v>#DIV/0!</v>
      </c>
      <c r="Y39" s="16" t="e">
        <f t="shared" ca="1" si="8"/>
        <v>#DIV/0!</v>
      </c>
    </row>
    <row r="40" spans="1:25" x14ac:dyDescent="0.25">
      <c r="A40" s="4">
        <v>37</v>
      </c>
      <c r="B40" s="57">
        <v>4.7</v>
      </c>
      <c r="C40" s="57">
        <v>0.6</v>
      </c>
      <c r="E40" s="3">
        <v>4.7</v>
      </c>
      <c r="F40" s="12" t="e">
        <f t="shared" ca="1" si="5"/>
        <v>#VALUE!</v>
      </c>
      <c r="G40" s="12" t="e">
        <f t="shared" ca="1" si="5"/>
        <v>#VALUE!</v>
      </c>
      <c r="H40" s="12" t="e">
        <f t="shared" ca="1" si="5"/>
        <v>#VALUE!</v>
      </c>
      <c r="I40" s="12" t="e">
        <f t="shared" ca="1" si="5"/>
        <v>#VALUE!</v>
      </c>
      <c r="L40">
        <f t="shared" si="9"/>
        <v>37</v>
      </c>
      <c r="M40" s="16" t="e">
        <f ca="1"/>
        <v>#VALUE!</v>
      </c>
      <c r="U40" s="21" t="e">
        <f t="shared" ca="1" si="7"/>
        <v>#DIV/0!</v>
      </c>
      <c r="V40" s="22" t="e">
        <f t="shared" ca="1" si="7"/>
        <v>#DIV/0!</v>
      </c>
      <c r="W40" s="22" t="e">
        <f t="shared" ca="1" si="7"/>
        <v>#DIV/0!</v>
      </c>
      <c r="X40" s="23" t="e">
        <f t="shared" ca="1" si="7"/>
        <v>#DIV/0!</v>
      </c>
      <c r="Y40" s="16" t="e">
        <f t="shared" ca="1" si="8"/>
        <v>#DIV/0!</v>
      </c>
    </row>
    <row r="41" spans="1:25" x14ac:dyDescent="0.25">
      <c r="A41" s="4">
        <v>38</v>
      </c>
      <c r="B41" s="57">
        <v>4.5999999999999996</v>
      </c>
      <c r="C41" s="57">
        <v>0.6</v>
      </c>
      <c r="E41" s="3">
        <v>4.5999999999999996</v>
      </c>
      <c r="F41" s="12" t="e">
        <f t="shared" ca="1" si="5"/>
        <v>#VALUE!</v>
      </c>
      <c r="G41" s="12" t="e">
        <f t="shared" ca="1" si="5"/>
        <v>#VALUE!</v>
      </c>
      <c r="H41" s="12" t="e">
        <f t="shared" ca="1" si="5"/>
        <v>#VALUE!</v>
      </c>
      <c r="I41" s="12" t="e">
        <f t="shared" ca="1" si="5"/>
        <v>#VALUE!</v>
      </c>
      <c r="L41">
        <f t="shared" si="9"/>
        <v>38</v>
      </c>
      <c r="M41" s="16" t="e">
        <f ca="1"/>
        <v>#VALUE!</v>
      </c>
      <c r="U41" s="21" t="e">
        <f t="shared" ca="1" si="7"/>
        <v>#DIV/0!</v>
      </c>
      <c r="V41" s="22" t="e">
        <f t="shared" ca="1" si="7"/>
        <v>#DIV/0!</v>
      </c>
      <c r="W41" s="22" t="e">
        <f t="shared" ca="1" si="7"/>
        <v>#DIV/0!</v>
      </c>
      <c r="X41" s="23" t="e">
        <f t="shared" ca="1" si="7"/>
        <v>#DIV/0!</v>
      </c>
      <c r="Y41" s="16" t="e">
        <f t="shared" ca="1" si="8"/>
        <v>#DIV/0!</v>
      </c>
    </row>
    <row r="42" spans="1:25" x14ac:dyDescent="0.25">
      <c r="A42" s="4">
        <v>39</v>
      </c>
      <c r="B42" s="57">
        <v>4.2</v>
      </c>
      <c r="C42" s="57">
        <v>0.2</v>
      </c>
      <c r="E42" s="3">
        <v>4.2</v>
      </c>
      <c r="F42" s="12" t="e">
        <f t="shared" ca="1" si="5"/>
        <v>#VALUE!</v>
      </c>
      <c r="G42" s="12" t="e">
        <f t="shared" ca="1" si="5"/>
        <v>#VALUE!</v>
      </c>
      <c r="H42" s="12" t="e">
        <f t="shared" ca="1" si="5"/>
        <v>#VALUE!</v>
      </c>
      <c r="I42" s="12" t="e">
        <f t="shared" ca="1" si="5"/>
        <v>#VALUE!</v>
      </c>
      <c r="L42">
        <f t="shared" si="9"/>
        <v>39</v>
      </c>
      <c r="M42" s="16" t="e">
        <f ca="1"/>
        <v>#VALUE!</v>
      </c>
      <c r="U42" s="21" t="e">
        <f t="shared" ca="1" si="7"/>
        <v>#DIV/0!</v>
      </c>
      <c r="V42" s="22" t="e">
        <f t="shared" ca="1" si="7"/>
        <v>#DIV/0!</v>
      </c>
      <c r="W42" s="22" t="e">
        <f t="shared" ca="1" si="7"/>
        <v>#DIV/0!</v>
      </c>
      <c r="X42" s="23" t="e">
        <f t="shared" ca="1" si="7"/>
        <v>#DIV/0!</v>
      </c>
      <c r="Y42" s="16" t="e">
        <f t="shared" ca="1" si="8"/>
        <v>#DIV/0!</v>
      </c>
    </row>
    <row r="43" spans="1:25" x14ac:dyDescent="0.25">
      <c r="A43" s="4">
        <v>40</v>
      </c>
      <c r="B43" s="57">
        <v>4.8</v>
      </c>
      <c r="C43" s="57">
        <v>0.7</v>
      </c>
      <c r="E43" s="3">
        <v>4.8</v>
      </c>
      <c r="F43" s="12" t="e">
        <f t="shared" ca="1" si="5"/>
        <v>#VALUE!</v>
      </c>
      <c r="G43" s="12" t="e">
        <f t="shared" ca="1" si="5"/>
        <v>#VALUE!</v>
      </c>
      <c r="H43" s="12" t="e">
        <f t="shared" ca="1" si="5"/>
        <v>#VALUE!</v>
      </c>
      <c r="I43" s="12" t="e">
        <f t="shared" ca="1" si="5"/>
        <v>#VALUE!</v>
      </c>
      <c r="L43">
        <f t="shared" si="9"/>
        <v>40</v>
      </c>
      <c r="M43" s="17" t="e">
        <f ca="1"/>
        <v>#VALUE!</v>
      </c>
      <c r="U43" s="24" t="e">
        <f t="shared" ca="1" si="7"/>
        <v>#DIV/0!</v>
      </c>
      <c r="V43" s="25" t="e">
        <f t="shared" ca="1" si="7"/>
        <v>#DIV/0!</v>
      </c>
      <c r="W43" s="25" t="e">
        <f t="shared" ca="1" si="7"/>
        <v>#DIV/0!</v>
      </c>
      <c r="X43" s="26" t="e">
        <f t="shared" ca="1" si="7"/>
        <v>#DIV/0!</v>
      </c>
      <c r="Y43" s="17" t="e">
        <f t="shared" ca="1" si="8"/>
        <v>#DIV/0!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2C0C-B2AD-4813-B046-79CABC2647C1}">
  <dimension ref="A3:Y62"/>
  <sheetViews>
    <sheetView tabSelected="1" topLeftCell="A56" workbookViewId="0">
      <selection activeCell="B57" sqref="B57"/>
    </sheetView>
  </sheetViews>
  <sheetFormatPr baseColWidth="10" defaultColWidth="8.7109375" defaultRowHeight="15" x14ac:dyDescent="0.25"/>
  <cols>
    <col min="1" max="1" width="18.5703125" bestFit="1" customWidth="1"/>
    <col min="2" max="2" width="26.7109375" bestFit="1" customWidth="1"/>
    <col min="3" max="3" width="23.7109375" bestFit="1" customWidth="1"/>
    <col min="4" max="4" width="24" bestFit="1" customWidth="1"/>
    <col min="5" max="5" width="24.7109375" bestFit="1" customWidth="1"/>
    <col min="6" max="6" width="28.28515625" bestFit="1" customWidth="1"/>
    <col min="7" max="7" width="12.140625" customWidth="1"/>
    <col min="8" max="8" width="26.85546875" customWidth="1"/>
  </cols>
  <sheetData>
    <row r="3" spans="1:25" s="1" customFormat="1" x14ac:dyDescent="0.25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8" t="s">
        <v>326</v>
      </c>
      <c r="M3" s="27" t="s">
        <v>326</v>
      </c>
      <c r="O3" s="1" t="s">
        <v>327</v>
      </c>
      <c r="P3" s="1">
        <v>1</v>
      </c>
      <c r="Q3" s="1">
        <f>P3+1</f>
        <v>2</v>
      </c>
      <c r="R3" s="1">
        <f t="shared" ref="R3:S3" si="0">Q3+1</f>
        <v>3</v>
      </c>
      <c r="S3" s="1">
        <f t="shared" si="0"/>
        <v>4</v>
      </c>
      <c r="U3" s="1">
        <v>1</v>
      </c>
      <c r="V3" s="1">
        <f>U3+1</f>
        <v>2</v>
      </c>
      <c r="W3" s="1">
        <f t="shared" ref="W3:X3" si="1">V3+1</f>
        <v>3</v>
      </c>
      <c r="X3" s="1">
        <f t="shared" si="1"/>
        <v>4</v>
      </c>
      <c r="Y3" s="27" t="s">
        <v>330</v>
      </c>
    </row>
    <row r="4" spans="1:25" x14ac:dyDescent="0.25">
      <c r="A4" s="2">
        <v>1</v>
      </c>
      <c r="B4" s="2" t="s">
        <v>8</v>
      </c>
      <c r="C4" s="2">
        <v>3</v>
      </c>
      <c r="D4" s="2">
        <v>35</v>
      </c>
      <c r="E4" s="2">
        <v>2</v>
      </c>
      <c r="F4" s="2">
        <v>32</v>
      </c>
      <c r="G4" s="2">
        <v>5</v>
      </c>
      <c r="H4" s="2">
        <v>18</v>
      </c>
      <c r="I4" s="37">
        <f ca="1">M4</f>
        <v>2</v>
      </c>
      <c r="L4">
        <v>1</v>
      </c>
      <c r="M4" s="15">
        <f t="array" aca="1" ref="M4:M52" ca="1">[1]!ClustAnal(C4:F52,P9,P11)</f>
        <v>2</v>
      </c>
      <c r="O4" t="str">
        <f t="array" ref="O4:O7">TRANSPOSE(C3:F3)</f>
        <v>%age Black</v>
      </c>
      <c r="P4" s="18">
        <f ca="1">AVERAGEIF($M$4:$M$52,P$3,$C$4:$C$52)</f>
        <v>26</v>
      </c>
      <c r="Q4" s="19">
        <f t="shared" ref="Q4:S4" ca="1" si="2">AVERAGEIF($M$4:$M$52,Q$3,$C$4:$C$52)</f>
        <v>10.8</v>
      </c>
      <c r="R4" s="19">
        <f t="shared" ca="1" si="2"/>
        <v>59.142857142857146</v>
      </c>
      <c r="S4" s="20">
        <f t="shared" ca="1" si="2"/>
        <v>9.0714285714285712</v>
      </c>
      <c r="U4" s="18">
        <f ca="1">SUMXMY2($C4:$F4,P$4:P$7)</f>
        <v>1261.4706994328924</v>
      </c>
      <c r="V4" s="19">
        <f t="shared" ref="V4:X4" ca="1" si="3">SUMXMY2($C4:$F4,Q$4:Q$7)</f>
        <v>371.7600000000001</v>
      </c>
      <c r="W4" s="19">
        <f t="shared" ca="1" si="3"/>
        <v>4213.6530612244896</v>
      </c>
      <c r="X4" s="20">
        <f t="shared" ca="1" si="3"/>
        <v>483.98469387755097</v>
      </c>
      <c r="Y4" s="15">
        <f ca="1">MIN(U4:X4)</f>
        <v>371.7600000000001</v>
      </c>
    </row>
    <row r="5" spans="1:25" x14ac:dyDescent="0.25">
      <c r="A5" s="2">
        <v>2</v>
      </c>
      <c r="B5" s="2" t="s">
        <v>9</v>
      </c>
      <c r="C5" s="2">
        <v>67</v>
      </c>
      <c r="D5" s="2">
        <v>2</v>
      </c>
      <c r="E5" s="2">
        <v>1</v>
      </c>
      <c r="F5" s="2">
        <v>31</v>
      </c>
      <c r="G5" s="2">
        <v>5</v>
      </c>
      <c r="H5" s="2">
        <v>22</v>
      </c>
      <c r="I5" s="37">
        <f t="shared" ref="I5:I52" ca="1" si="4">M5</f>
        <v>3</v>
      </c>
      <c r="L5">
        <f>L4+1</f>
        <v>2</v>
      </c>
      <c r="M5" s="16">
        <f ca="1"/>
        <v>3</v>
      </c>
      <c r="O5" t="str">
        <v>%age Hispanic</v>
      </c>
      <c r="P5" s="21">
        <f ca="1">AVERAGEIF($M$4:$M$52,P$3,$D$4:$D$52)</f>
        <v>7.9565217391304346</v>
      </c>
      <c r="Q5" s="22">
        <f t="shared" ref="Q5:S5" ca="1" si="5">AVERAGEIF($M$4:$M$52,Q$3,$D$4:$D$52)</f>
        <v>52.6</v>
      </c>
      <c r="R5" s="22">
        <f t="shared" ca="1" si="5"/>
        <v>2.4285714285714284</v>
      </c>
      <c r="S5" s="23">
        <f t="shared" ca="1" si="5"/>
        <v>18</v>
      </c>
      <c r="U5" s="21">
        <f t="shared" ref="U5:U52" ca="1" si="6">SUMXMY2($C5:$F5,P$4:P$7)</f>
        <v>1720.9054820415877</v>
      </c>
      <c r="V5" s="22">
        <f t="shared" ref="V5:V52" ca="1" si="7">SUMXMY2($C5:$F5,Q$4:Q$7)</f>
        <v>5723.1600000000008</v>
      </c>
      <c r="W5" s="22">
        <f t="shared" ref="W5:W52" ca="1" si="8">SUMXMY2($C5:$F5,R$4:R$7)</f>
        <v>62.938775510204039</v>
      </c>
      <c r="X5" s="23">
        <f t="shared" ref="X5:X52" ca="1" si="9">SUMXMY2($C5:$F5,S$4:S$7)</f>
        <v>3797.5561224489797</v>
      </c>
      <c r="Y5" s="16">
        <f t="shared" ref="Y5:Y52" ca="1" si="10">MIN(U5:X5)</f>
        <v>62.938775510204039</v>
      </c>
    </row>
    <row r="6" spans="1:25" x14ac:dyDescent="0.25">
      <c r="A6" s="2">
        <v>3</v>
      </c>
      <c r="B6" s="2" t="s">
        <v>10</v>
      </c>
      <c r="C6" s="2">
        <v>12</v>
      </c>
      <c r="D6" s="2">
        <v>23</v>
      </c>
      <c r="E6" s="2">
        <v>3</v>
      </c>
      <c r="F6" s="2">
        <v>29</v>
      </c>
      <c r="G6" s="2">
        <v>3</v>
      </c>
      <c r="H6" s="2">
        <v>19</v>
      </c>
      <c r="I6" s="37">
        <f t="shared" ca="1" si="4"/>
        <v>4</v>
      </c>
      <c r="L6">
        <f t="shared" ref="L6:L52" si="11">L5+1</f>
        <v>3</v>
      </c>
      <c r="M6" s="16">
        <f ca="1"/>
        <v>4</v>
      </c>
      <c r="O6" t="str">
        <v>%age Asian</v>
      </c>
      <c r="P6" s="21">
        <f ca="1">AVERAGEIF($M$4:$M$52,P$3,$E$4:$E$52)</f>
        <v>3</v>
      </c>
      <c r="Q6" s="22">
        <f t="shared" ref="Q6:S6" ca="1" si="12">AVERAGEIF($M$4:$M$52,Q$3,$E$4:$E$52)</f>
        <v>3</v>
      </c>
      <c r="R6" s="22">
        <f t="shared" ca="1" si="12"/>
        <v>1.1428571428571428</v>
      </c>
      <c r="S6" s="23">
        <f t="shared" ca="1" si="12"/>
        <v>14.571428571428571</v>
      </c>
      <c r="U6" s="21">
        <f t="shared" ca="1" si="6"/>
        <v>429.34026465028353</v>
      </c>
      <c r="V6" s="22">
        <f t="shared" ca="1" si="7"/>
        <v>884.36000000000013</v>
      </c>
      <c r="W6" s="22">
        <f t="shared" ca="1" si="8"/>
        <v>2658.0816326530617</v>
      </c>
      <c r="X6" s="23">
        <f t="shared" ca="1" si="9"/>
        <v>178.2704081632653</v>
      </c>
      <c r="Y6" s="16">
        <f t="shared" ca="1" si="10"/>
        <v>178.2704081632653</v>
      </c>
    </row>
    <row r="7" spans="1:25" x14ac:dyDescent="0.25">
      <c r="A7" s="2">
        <v>4</v>
      </c>
      <c r="B7" s="2" t="s">
        <v>11</v>
      </c>
      <c r="C7" s="2">
        <v>59</v>
      </c>
      <c r="D7" s="2">
        <v>1</v>
      </c>
      <c r="E7" s="2">
        <v>1</v>
      </c>
      <c r="F7" s="2">
        <v>33</v>
      </c>
      <c r="G7" s="2">
        <v>11</v>
      </c>
      <c r="H7" s="2">
        <v>22</v>
      </c>
      <c r="I7" s="37">
        <f t="shared" ca="1" si="4"/>
        <v>3</v>
      </c>
      <c r="L7">
        <f t="shared" si="11"/>
        <v>4</v>
      </c>
      <c r="M7" s="16">
        <f ca="1"/>
        <v>3</v>
      </c>
      <c r="O7" t="str">
        <v>Median Age</v>
      </c>
      <c r="P7" s="24">
        <f ca="1">AVERAGEIF($M$4:$M$52,P$3,$F$4:$F$52)</f>
        <v>31.652173913043477</v>
      </c>
      <c r="Q7" s="25">
        <f t="shared" ref="Q7:S7" ca="1" si="13">AVERAGEIF($M$4:$M$52,Q$3,$F$4:$F$52)</f>
        <v>31.6</v>
      </c>
      <c r="R7" s="25">
        <f t="shared" ca="1" si="13"/>
        <v>32</v>
      </c>
      <c r="S7" s="26">
        <f t="shared" ca="1" si="13"/>
        <v>32.285714285714285</v>
      </c>
      <c r="U7" s="21">
        <f t="shared" ca="1" si="6"/>
        <v>1143.2098298676749</v>
      </c>
      <c r="V7" s="22">
        <f t="shared" ca="1" si="7"/>
        <v>4991.76</v>
      </c>
      <c r="W7" s="22">
        <f t="shared" ca="1" si="8"/>
        <v>3.0816326530612246</v>
      </c>
      <c r="X7" s="23">
        <f t="shared" ca="1" si="9"/>
        <v>2966.5561224489802</v>
      </c>
      <c r="Y7" s="16">
        <f t="shared" ca="1" si="10"/>
        <v>3.0816326530612246</v>
      </c>
    </row>
    <row r="8" spans="1:25" x14ac:dyDescent="0.25">
      <c r="A8" s="2">
        <v>5</v>
      </c>
      <c r="B8" s="2" t="s">
        <v>12</v>
      </c>
      <c r="C8" s="2">
        <v>26</v>
      </c>
      <c r="D8" s="2">
        <v>11</v>
      </c>
      <c r="E8" s="2">
        <v>5</v>
      </c>
      <c r="F8" s="2">
        <v>30</v>
      </c>
      <c r="G8" s="2">
        <v>5</v>
      </c>
      <c r="H8" s="2">
        <v>24</v>
      </c>
      <c r="I8" s="37">
        <f t="shared" ca="1" si="4"/>
        <v>1</v>
      </c>
      <c r="L8">
        <f t="shared" si="11"/>
        <v>5</v>
      </c>
      <c r="M8" s="16">
        <f ca="1"/>
        <v>1</v>
      </c>
      <c r="U8" s="21">
        <f t="shared" ca="1" si="6"/>
        <v>15.992438563327028</v>
      </c>
      <c r="V8" s="22">
        <f t="shared" ca="1" si="7"/>
        <v>1968.16</v>
      </c>
      <c r="W8" s="22">
        <f t="shared" ca="1" si="8"/>
        <v>1190.795918367347</v>
      </c>
      <c r="X8" s="23">
        <f t="shared" ca="1" si="9"/>
        <v>432.41326530612253</v>
      </c>
      <c r="Y8" s="16">
        <f t="shared" ca="1" si="10"/>
        <v>15.992438563327028</v>
      </c>
    </row>
    <row r="9" spans="1:25" x14ac:dyDescent="0.25">
      <c r="A9" s="2">
        <v>6</v>
      </c>
      <c r="B9" s="2" t="s">
        <v>13</v>
      </c>
      <c r="C9" s="2">
        <v>32</v>
      </c>
      <c r="D9" s="2">
        <v>1</v>
      </c>
      <c r="E9" s="2">
        <v>2</v>
      </c>
      <c r="F9" s="2">
        <v>32</v>
      </c>
      <c r="G9" s="2">
        <v>3</v>
      </c>
      <c r="H9" s="2">
        <v>20</v>
      </c>
      <c r="I9" s="37">
        <f t="shared" ca="1" si="4"/>
        <v>1</v>
      </c>
      <c r="L9">
        <f t="shared" si="11"/>
        <v>6</v>
      </c>
      <c r="M9" s="16">
        <f ca="1"/>
        <v>1</v>
      </c>
      <c r="O9" t="s">
        <v>328</v>
      </c>
      <c r="P9" s="14">
        <v>4</v>
      </c>
      <c r="U9" s="21">
        <f t="shared" ca="1" si="6"/>
        <v>85.514177693761823</v>
      </c>
      <c r="V9" s="22">
        <f t="shared" ca="1" si="7"/>
        <v>3113.16</v>
      </c>
      <c r="W9" s="22">
        <f t="shared" ca="1" si="8"/>
        <v>739.51020408163276</v>
      </c>
      <c r="X9" s="23">
        <f t="shared" ca="1" si="9"/>
        <v>972.84183673469397</v>
      </c>
      <c r="Y9" s="16">
        <f t="shared" ca="1" si="10"/>
        <v>85.514177693761823</v>
      </c>
    </row>
    <row r="10" spans="1:25" x14ac:dyDescent="0.25">
      <c r="A10" s="2">
        <v>7</v>
      </c>
      <c r="B10" s="2" t="s">
        <v>14</v>
      </c>
      <c r="C10" s="2">
        <v>39</v>
      </c>
      <c r="D10" s="2">
        <v>20</v>
      </c>
      <c r="E10" s="2">
        <v>4</v>
      </c>
      <c r="F10" s="2">
        <v>31</v>
      </c>
      <c r="G10" s="2">
        <v>9</v>
      </c>
      <c r="H10" s="2">
        <v>24</v>
      </c>
      <c r="I10" s="37">
        <f t="shared" ca="1" si="4"/>
        <v>1</v>
      </c>
      <c r="L10">
        <f t="shared" si="11"/>
        <v>7</v>
      </c>
      <c r="M10" s="16">
        <f ca="1"/>
        <v>1</v>
      </c>
      <c r="U10" s="21">
        <f t="shared" ca="1" si="6"/>
        <v>315.47069943289227</v>
      </c>
      <c r="V10" s="22">
        <f t="shared" ca="1" si="7"/>
        <v>1859.36</v>
      </c>
      <c r="W10" s="22">
        <f t="shared" ca="1" si="8"/>
        <v>723.65306122448987</v>
      </c>
      <c r="X10" s="23">
        <f t="shared" ca="1" si="9"/>
        <v>1013.1275510204083</v>
      </c>
      <c r="Y10" s="16">
        <f t="shared" ca="1" si="10"/>
        <v>315.47069943289227</v>
      </c>
    </row>
    <row r="11" spans="1:25" x14ac:dyDescent="0.25">
      <c r="A11" s="2">
        <v>8</v>
      </c>
      <c r="B11" s="2" t="s">
        <v>15</v>
      </c>
      <c r="C11" s="2">
        <v>38</v>
      </c>
      <c r="D11" s="2">
        <v>1</v>
      </c>
      <c r="E11" s="2">
        <v>1</v>
      </c>
      <c r="F11" s="2">
        <v>31</v>
      </c>
      <c r="G11" s="2">
        <v>8</v>
      </c>
      <c r="H11" s="2">
        <v>21</v>
      </c>
      <c r="I11" s="37">
        <f t="shared" ca="1" si="4"/>
        <v>1</v>
      </c>
      <c r="L11">
        <f t="shared" si="11"/>
        <v>8</v>
      </c>
      <c r="M11" s="16">
        <f ca="1"/>
        <v>1</v>
      </c>
      <c r="O11" t="s">
        <v>329</v>
      </c>
      <c r="P11" s="14">
        <v>10</v>
      </c>
      <c r="U11" s="21">
        <f t="shared" ca="1" si="6"/>
        <v>196.81852551984878</v>
      </c>
      <c r="V11" s="22">
        <f t="shared" ca="1" si="7"/>
        <v>3406.7599999999998</v>
      </c>
      <c r="W11" s="22">
        <f t="shared" ca="1" si="8"/>
        <v>450.08163265306132</v>
      </c>
      <c r="X11" s="23">
        <f t="shared" ca="1" si="9"/>
        <v>1311.6989795918369</v>
      </c>
      <c r="Y11" s="16">
        <f t="shared" ca="1" si="10"/>
        <v>196.81852551984878</v>
      </c>
    </row>
    <row r="12" spans="1:25" x14ac:dyDescent="0.25">
      <c r="A12" s="2">
        <v>9</v>
      </c>
      <c r="B12" s="2" t="s">
        <v>16</v>
      </c>
      <c r="C12" s="2">
        <v>47</v>
      </c>
      <c r="D12" s="2">
        <v>5</v>
      </c>
      <c r="E12" s="2">
        <v>1</v>
      </c>
      <c r="F12" s="2">
        <v>32</v>
      </c>
      <c r="G12" s="2">
        <v>13</v>
      </c>
      <c r="H12" s="2">
        <v>22</v>
      </c>
      <c r="I12" s="37">
        <f t="shared" ca="1" si="4"/>
        <v>3</v>
      </c>
      <c r="L12">
        <f t="shared" si="11"/>
        <v>9</v>
      </c>
      <c r="M12" s="16">
        <f ca="1"/>
        <v>3</v>
      </c>
      <c r="U12" s="21">
        <f t="shared" ca="1" si="6"/>
        <v>453.86200378071834</v>
      </c>
      <c r="V12" s="22">
        <f t="shared" ca="1" si="7"/>
        <v>3580.3600000000006</v>
      </c>
      <c r="W12" s="22">
        <f t="shared" ca="1" si="8"/>
        <v>154.08163265306129</v>
      </c>
      <c r="X12" s="23">
        <f t="shared" ca="1" si="9"/>
        <v>1791.841836734694</v>
      </c>
      <c r="Y12" s="16">
        <f t="shared" ca="1" si="10"/>
        <v>154.08163265306129</v>
      </c>
    </row>
    <row r="13" spans="1:25" x14ac:dyDescent="0.25">
      <c r="A13" s="2">
        <v>10</v>
      </c>
      <c r="B13" s="2" t="s">
        <v>17</v>
      </c>
      <c r="C13" s="2">
        <v>23</v>
      </c>
      <c r="D13" s="2">
        <v>1</v>
      </c>
      <c r="E13" s="2">
        <v>2</v>
      </c>
      <c r="F13" s="2">
        <v>29</v>
      </c>
      <c r="G13" s="2">
        <v>3</v>
      </c>
      <c r="H13" s="2">
        <v>13</v>
      </c>
      <c r="I13" s="37">
        <f t="shared" ca="1" si="4"/>
        <v>1</v>
      </c>
      <c r="L13">
        <f t="shared" si="11"/>
        <v>10</v>
      </c>
      <c r="M13" s="16">
        <f ca="1"/>
        <v>1</v>
      </c>
      <c r="O13" t="s">
        <v>331</v>
      </c>
      <c r="P13" s="14">
        <f ca="1">SUM(Y4:Y52)</f>
        <v>11314.016770186336</v>
      </c>
      <c r="U13" s="21">
        <f t="shared" ca="1" si="6"/>
        <v>65.427221172022684</v>
      </c>
      <c r="V13" s="22">
        <f t="shared" ca="1" si="7"/>
        <v>2819.1600000000003</v>
      </c>
      <c r="W13" s="22">
        <f t="shared" ca="1" si="8"/>
        <v>1318.0816326530614</v>
      </c>
      <c r="X13" s="23">
        <f t="shared" ca="1" si="9"/>
        <v>651.84183673469397</v>
      </c>
      <c r="Y13" s="16">
        <f t="shared" ca="1" si="10"/>
        <v>65.427221172022684</v>
      </c>
    </row>
    <row r="14" spans="1:25" x14ac:dyDescent="0.25">
      <c r="A14" s="2">
        <v>11</v>
      </c>
      <c r="B14" s="2" t="s">
        <v>18</v>
      </c>
      <c r="C14" s="2">
        <v>30</v>
      </c>
      <c r="D14" s="2">
        <v>21</v>
      </c>
      <c r="E14" s="2">
        <v>2</v>
      </c>
      <c r="F14" s="2">
        <v>30</v>
      </c>
      <c r="G14" s="2">
        <v>9</v>
      </c>
      <c r="H14" s="2">
        <v>22</v>
      </c>
      <c r="I14" s="37">
        <f t="shared" ca="1" si="4"/>
        <v>1</v>
      </c>
      <c r="L14">
        <f t="shared" si="11"/>
        <v>11</v>
      </c>
      <c r="M14" s="16">
        <f ca="1"/>
        <v>1</v>
      </c>
      <c r="U14" s="21">
        <f t="shared" ca="1" si="6"/>
        <v>189.86200378071834</v>
      </c>
      <c r="V14" s="22">
        <f t="shared" ca="1" si="7"/>
        <v>1370.76</v>
      </c>
      <c r="W14" s="22">
        <f t="shared" ca="1" si="8"/>
        <v>1198.9387755102043</v>
      </c>
      <c r="X14" s="23">
        <f t="shared" ca="1" si="9"/>
        <v>610.2704081632653</v>
      </c>
      <c r="Y14" s="16">
        <f t="shared" ca="1" si="10"/>
        <v>189.86200378071834</v>
      </c>
    </row>
    <row r="15" spans="1:25" x14ac:dyDescent="0.25">
      <c r="A15" s="2">
        <v>12</v>
      </c>
      <c r="B15" s="2" t="s">
        <v>19</v>
      </c>
      <c r="C15" s="2">
        <v>13</v>
      </c>
      <c r="D15" s="2">
        <v>23</v>
      </c>
      <c r="E15" s="2">
        <v>2</v>
      </c>
      <c r="F15" s="2">
        <v>34</v>
      </c>
      <c r="G15" s="2">
        <v>7</v>
      </c>
      <c r="H15" s="2">
        <v>23</v>
      </c>
      <c r="I15" s="37">
        <f t="shared" ca="1" si="4"/>
        <v>4</v>
      </c>
      <c r="L15">
        <f t="shared" si="11"/>
        <v>12</v>
      </c>
      <c r="M15" s="16">
        <f ca="1"/>
        <v>4</v>
      </c>
      <c r="U15" s="21">
        <f t="shared" ca="1" si="6"/>
        <v>401.81852551984878</v>
      </c>
      <c r="V15" s="22">
        <f t="shared" ca="1" si="7"/>
        <v>887.7600000000001</v>
      </c>
      <c r="W15" s="22">
        <f t="shared" ca="1" si="8"/>
        <v>2557.0816326530617</v>
      </c>
      <c r="X15" s="23">
        <f t="shared" ca="1" si="9"/>
        <v>201.41326530612247</v>
      </c>
      <c r="Y15" s="16">
        <f t="shared" ca="1" si="10"/>
        <v>201.41326530612247</v>
      </c>
    </row>
    <row r="16" spans="1:25" x14ac:dyDescent="0.25">
      <c r="A16" s="2">
        <v>13</v>
      </c>
      <c r="B16" s="2" t="s">
        <v>20</v>
      </c>
      <c r="C16" s="2">
        <v>76</v>
      </c>
      <c r="D16" s="2">
        <v>3</v>
      </c>
      <c r="E16" s="2">
        <v>1</v>
      </c>
      <c r="F16" s="2">
        <v>31</v>
      </c>
      <c r="G16" s="2">
        <v>9</v>
      </c>
      <c r="H16" s="2">
        <v>21</v>
      </c>
      <c r="I16" s="37">
        <f t="shared" ca="1" si="4"/>
        <v>3</v>
      </c>
      <c r="L16">
        <f t="shared" si="11"/>
        <v>13</v>
      </c>
      <c r="M16" s="16">
        <f ca="1"/>
        <v>3</v>
      </c>
      <c r="U16" s="21">
        <f t="shared" ca="1" si="6"/>
        <v>2528.9924385633271</v>
      </c>
      <c r="V16" s="22">
        <f t="shared" ca="1" si="7"/>
        <v>6715.56</v>
      </c>
      <c r="W16" s="22">
        <f t="shared" ca="1" si="8"/>
        <v>285.51020408163254</v>
      </c>
      <c r="X16" s="23">
        <f t="shared" ca="1" si="9"/>
        <v>4890.2704081632655</v>
      </c>
      <c r="Y16" s="16">
        <f t="shared" ca="1" si="10"/>
        <v>285.51020408163254</v>
      </c>
    </row>
    <row r="17" spans="1:25" x14ac:dyDescent="0.25">
      <c r="A17" s="2">
        <v>14</v>
      </c>
      <c r="B17" s="2" t="s">
        <v>21</v>
      </c>
      <c r="C17" s="2">
        <v>3</v>
      </c>
      <c r="D17" s="2">
        <v>69</v>
      </c>
      <c r="E17" s="2">
        <v>1</v>
      </c>
      <c r="F17" s="2">
        <v>29</v>
      </c>
      <c r="G17" s="2">
        <v>11</v>
      </c>
      <c r="H17" s="2">
        <v>13</v>
      </c>
      <c r="I17" s="37">
        <f t="shared" ca="1" si="4"/>
        <v>2</v>
      </c>
      <c r="L17">
        <f t="shared" si="11"/>
        <v>14</v>
      </c>
      <c r="M17" s="16">
        <f ca="1"/>
        <v>2</v>
      </c>
      <c r="U17" s="21">
        <f t="shared" ca="1" si="6"/>
        <v>4266.3402646502836</v>
      </c>
      <c r="V17" s="22">
        <f t="shared" ca="1" si="7"/>
        <v>340.56</v>
      </c>
      <c r="W17" s="22">
        <f t="shared" ca="1" si="8"/>
        <v>7592.7959183673474</v>
      </c>
      <c r="X17" s="23">
        <f t="shared" ca="1" si="9"/>
        <v>2832.841836734694</v>
      </c>
      <c r="Y17" s="16">
        <f t="shared" ca="1" si="10"/>
        <v>340.56</v>
      </c>
    </row>
    <row r="18" spans="1:25" x14ac:dyDescent="0.25">
      <c r="A18" s="2">
        <v>15</v>
      </c>
      <c r="B18" s="2" t="s">
        <v>22</v>
      </c>
      <c r="C18" s="2">
        <v>22</v>
      </c>
      <c r="D18" s="2">
        <v>20</v>
      </c>
      <c r="E18" s="2">
        <v>2</v>
      </c>
      <c r="F18" s="2">
        <v>30</v>
      </c>
      <c r="G18" s="2">
        <v>9</v>
      </c>
      <c r="H18" s="2">
        <v>20</v>
      </c>
      <c r="I18" s="37">
        <f t="shared" ca="1" si="4"/>
        <v>1</v>
      </c>
      <c r="L18">
        <f t="shared" si="11"/>
        <v>15</v>
      </c>
      <c r="M18" s="16">
        <f ca="1"/>
        <v>1</v>
      </c>
      <c r="U18" s="21">
        <f t="shared" ca="1" si="6"/>
        <v>164.77504725897921</v>
      </c>
      <c r="V18" s="22">
        <f t="shared" ca="1" si="7"/>
        <v>1191.76</v>
      </c>
      <c r="W18" s="22">
        <f t="shared" ca="1" si="8"/>
        <v>1693.0816326530617</v>
      </c>
      <c r="X18" s="23">
        <f t="shared" ca="1" si="9"/>
        <v>334.41326530612247</v>
      </c>
      <c r="Y18" s="16">
        <f t="shared" ca="1" si="10"/>
        <v>164.77504725897921</v>
      </c>
    </row>
    <row r="19" spans="1:25" x14ac:dyDescent="0.25">
      <c r="A19" s="2">
        <v>16</v>
      </c>
      <c r="B19" s="2" t="s">
        <v>23</v>
      </c>
      <c r="C19" s="2">
        <v>9</v>
      </c>
      <c r="D19" s="2">
        <v>30</v>
      </c>
      <c r="E19" s="2">
        <v>13</v>
      </c>
      <c r="F19" s="2">
        <v>28</v>
      </c>
      <c r="G19" s="2">
        <v>13</v>
      </c>
      <c r="H19" s="2">
        <v>16</v>
      </c>
      <c r="I19" s="37">
        <f t="shared" ca="1" si="4"/>
        <v>4</v>
      </c>
      <c r="L19">
        <f t="shared" si="11"/>
        <v>16</v>
      </c>
      <c r="M19" s="16">
        <f ca="1"/>
        <v>4</v>
      </c>
      <c r="U19" s="21">
        <f t="shared" ca="1" si="6"/>
        <v>888.2533081285444</v>
      </c>
      <c r="V19" s="22">
        <f t="shared" ca="1" si="7"/>
        <v>626.96</v>
      </c>
      <c r="W19" s="22">
        <f t="shared" ca="1" si="8"/>
        <v>3431.0816326530617</v>
      </c>
      <c r="X19" s="23">
        <f t="shared" ca="1" si="9"/>
        <v>164.84183673469389</v>
      </c>
      <c r="Y19" s="16">
        <f t="shared" ca="1" si="10"/>
        <v>164.84183673469389</v>
      </c>
    </row>
    <row r="20" spans="1:25" x14ac:dyDescent="0.25">
      <c r="A20" s="2">
        <v>17</v>
      </c>
      <c r="B20" s="2" t="s">
        <v>24</v>
      </c>
      <c r="C20" s="2">
        <v>1</v>
      </c>
      <c r="D20" s="2">
        <v>5</v>
      </c>
      <c r="E20" s="2">
        <v>71</v>
      </c>
      <c r="F20" s="2">
        <v>37</v>
      </c>
      <c r="G20" s="2">
        <v>5</v>
      </c>
      <c r="H20" s="2">
        <v>24</v>
      </c>
      <c r="I20" s="37">
        <f t="shared" ca="1" si="4"/>
        <v>4</v>
      </c>
      <c r="L20">
        <f t="shared" si="11"/>
        <v>17</v>
      </c>
      <c r="M20" s="16">
        <f ca="1"/>
        <v>4</v>
      </c>
      <c r="U20" s="21">
        <f t="shared" ca="1" si="6"/>
        <v>5286.3402646502836</v>
      </c>
      <c r="V20" s="22">
        <f t="shared" ca="1" si="7"/>
        <v>7014.96</v>
      </c>
      <c r="W20" s="22">
        <f t="shared" ca="1" si="8"/>
        <v>8292.224489795919</v>
      </c>
      <c r="X20" s="23">
        <f t="shared" ca="1" si="9"/>
        <v>3440.5561224489797</v>
      </c>
      <c r="Y20" s="16">
        <f t="shared" ca="1" si="10"/>
        <v>3440.5561224489797</v>
      </c>
    </row>
    <row r="21" spans="1:25" x14ac:dyDescent="0.25">
      <c r="A21" s="2">
        <v>18</v>
      </c>
      <c r="B21" s="2" t="s">
        <v>25</v>
      </c>
      <c r="C21" s="2">
        <v>28</v>
      </c>
      <c r="D21" s="2">
        <v>28</v>
      </c>
      <c r="E21" s="2">
        <v>4</v>
      </c>
      <c r="F21" s="2">
        <v>30</v>
      </c>
      <c r="G21" s="2">
        <v>7</v>
      </c>
      <c r="H21" s="2">
        <v>22</v>
      </c>
      <c r="I21" s="37">
        <f t="shared" ca="1" si="4"/>
        <v>1</v>
      </c>
      <c r="L21">
        <f t="shared" si="11"/>
        <v>18</v>
      </c>
      <c r="M21" s="16">
        <f ca="1"/>
        <v>1</v>
      </c>
      <c r="U21" s="21">
        <f t="shared" ca="1" si="6"/>
        <v>409.47069943289227</v>
      </c>
      <c r="V21" s="22">
        <f t="shared" ca="1" si="7"/>
        <v>904.56000000000006</v>
      </c>
      <c r="W21" s="22">
        <f t="shared" ca="1" si="8"/>
        <v>1635.9387755102043</v>
      </c>
      <c r="X21" s="23">
        <f t="shared" ca="1" si="9"/>
        <v>575.2704081632653</v>
      </c>
      <c r="Y21" s="16">
        <f t="shared" ca="1" si="10"/>
        <v>409.47069943289227</v>
      </c>
    </row>
    <row r="22" spans="1:25" x14ac:dyDescent="0.25">
      <c r="A22" s="2">
        <v>19</v>
      </c>
      <c r="B22" s="2" t="s">
        <v>26</v>
      </c>
      <c r="C22" s="2">
        <v>22</v>
      </c>
      <c r="D22" s="2">
        <v>1</v>
      </c>
      <c r="E22" s="2">
        <v>1</v>
      </c>
      <c r="F22" s="2">
        <v>32</v>
      </c>
      <c r="G22" s="2">
        <v>5</v>
      </c>
      <c r="H22" s="2">
        <v>21</v>
      </c>
      <c r="I22" s="37">
        <f t="shared" ca="1" si="4"/>
        <v>1</v>
      </c>
      <c r="L22">
        <f t="shared" si="11"/>
        <v>19</v>
      </c>
      <c r="M22" s="16">
        <f ca="1"/>
        <v>1</v>
      </c>
      <c r="U22" s="21">
        <f t="shared" ca="1" si="6"/>
        <v>68.514177693761823</v>
      </c>
      <c r="V22" s="22">
        <f t="shared" ca="1" si="7"/>
        <v>2792.16</v>
      </c>
      <c r="W22" s="22">
        <f t="shared" ca="1" si="8"/>
        <v>1381.6530612244901</v>
      </c>
      <c r="X22" s="23">
        <f t="shared" ca="1" si="9"/>
        <v>640.41326530612241</v>
      </c>
      <c r="Y22" s="16">
        <f t="shared" ca="1" si="10"/>
        <v>68.514177693761823</v>
      </c>
    </row>
    <row r="23" spans="1:25" x14ac:dyDescent="0.25">
      <c r="A23" s="2">
        <v>20</v>
      </c>
      <c r="B23" s="2" t="s">
        <v>27</v>
      </c>
      <c r="C23" s="2">
        <v>25</v>
      </c>
      <c r="D23" s="2">
        <v>3</v>
      </c>
      <c r="E23" s="2">
        <v>2</v>
      </c>
      <c r="F23" s="2">
        <v>32</v>
      </c>
      <c r="G23" s="2">
        <v>7</v>
      </c>
      <c r="H23" s="2">
        <v>19</v>
      </c>
      <c r="I23" s="37">
        <f t="shared" ca="1" si="4"/>
        <v>1</v>
      </c>
      <c r="L23">
        <f t="shared" si="11"/>
        <v>20</v>
      </c>
      <c r="M23" s="16">
        <f ca="1"/>
        <v>1</v>
      </c>
      <c r="U23" s="21">
        <f t="shared" ca="1" si="6"/>
        <v>26.688090737240074</v>
      </c>
      <c r="V23" s="22">
        <f t="shared" ca="1" si="7"/>
        <v>2662.96</v>
      </c>
      <c r="W23" s="22">
        <f t="shared" ca="1" si="8"/>
        <v>1166.7959183673472</v>
      </c>
      <c r="X23" s="23">
        <f t="shared" ca="1" si="9"/>
        <v>636.84183673469386</v>
      </c>
      <c r="Y23" s="16">
        <f t="shared" ca="1" si="10"/>
        <v>26.688090737240074</v>
      </c>
    </row>
    <row r="24" spans="1:25" x14ac:dyDescent="0.25">
      <c r="A24" s="2">
        <v>21</v>
      </c>
      <c r="B24" s="2" t="s">
        <v>28</v>
      </c>
      <c r="C24" s="2">
        <v>30</v>
      </c>
      <c r="D24" s="2">
        <v>4</v>
      </c>
      <c r="E24" s="2">
        <v>1</v>
      </c>
      <c r="F24" s="2">
        <v>33</v>
      </c>
      <c r="G24" s="2">
        <v>6</v>
      </c>
      <c r="H24" s="2">
        <v>21</v>
      </c>
      <c r="I24" s="37">
        <f t="shared" ca="1" si="4"/>
        <v>1</v>
      </c>
      <c r="L24">
        <f t="shared" si="11"/>
        <v>21</v>
      </c>
      <c r="M24" s="16">
        <f ca="1"/>
        <v>1</v>
      </c>
      <c r="U24" s="21">
        <f t="shared" ca="1" si="6"/>
        <v>37.470699432892253</v>
      </c>
      <c r="V24" s="22">
        <f t="shared" ca="1" si="7"/>
        <v>2736.56</v>
      </c>
      <c r="W24" s="22">
        <f t="shared" ca="1" si="8"/>
        <v>852.7959183673471</v>
      </c>
      <c r="X24" s="23">
        <f t="shared" ca="1" si="9"/>
        <v>818.69897959183675</v>
      </c>
      <c r="Y24" s="16">
        <f t="shared" ca="1" si="10"/>
        <v>37.470699432892253</v>
      </c>
    </row>
    <row r="25" spans="1:25" x14ac:dyDescent="0.25">
      <c r="A25" s="2">
        <v>22</v>
      </c>
      <c r="B25" s="2" t="s">
        <v>29</v>
      </c>
      <c r="C25" s="2">
        <v>11</v>
      </c>
      <c r="D25" s="2">
        <v>13</v>
      </c>
      <c r="E25" s="2">
        <v>4</v>
      </c>
      <c r="F25" s="2">
        <v>33</v>
      </c>
      <c r="G25" s="2">
        <v>5</v>
      </c>
      <c r="H25" s="2">
        <v>20</v>
      </c>
      <c r="I25" s="37">
        <f t="shared" ca="1" si="4"/>
        <v>4</v>
      </c>
      <c r="L25">
        <f t="shared" si="11"/>
        <v>22</v>
      </c>
      <c r="M25" s="16">
        <f ca="1"/>
        <v>4</v>
      </c>
      <c r="U25" s="21">
        <f t="shared" ca="1" si="6"/>
        <v>253.25330812854443</v>
      </c>
      <c r="V25" s="22">
        <f t="shared" ca="1" si="7"/>
        <v>1571.16</v>
      </c>
      <c r="W25" s="22">
        <f t="shared" ca="1" si="8"/>
        <v>2438.6530612244901</v>
      </c>
      <c r="X25" s="23">
        <f t="shared" ca="1" si="9"/>
        <v>140.98469387755102</v>
      </c>
      <c r="Y25" s="16">
        <f t="shared" ca="1" si="10"/>
        <v>140.98469387755102</v>
      </c>
    </row>
    <row r="26" spans="1:25" x14ac:dyDescent="0.25">
      <c r="A26" s="2">
        <v>23</v>
      </c>
      <c r="B26" s="2" t="s">
        <v>30</v>
      </c>
      <c r="C26" s="2">
        <v>14</v>
      </c>
      <c r="D26" s="2">
        <v>24</v>
      </c>
      <c r="E26" s="2">
        <v>14</v>
      </c>
      <c r="F26" s="2">
        <v>30</v>
      </c>
      <c r="G26" s="2">
        <v>8</v>
      </c>
      <c r="H26" s="2">
        <v>21</v>
      </c>
      <c r="I26" s="37">
        <f t="shared" ca="1" si="4"/>
        <v>4</v>
      </c>
      <c r="L26">
        <f t="shared" si="11"/>
        <v>23</v>
      </c>
      <c r="M26" s="16">
        <f ca="1"/>
        <v>4</v>
      </c>
      <c r="U26" s="21">
        <f t="shared" ca="1" si="6"/>
        <v>525.12287334593577</v>
      </c>
      <c r="V26" s="22">
        <f t="shared" ca="1" si="7"/>
        <v>951.7600000000001</v>
      </c>
      <c r="W26" s="22">
        <f t="shared" ca="1" si="8"/>
        <v>2672.5102040816332</v>
      </c>
      <c r="X26" s="23">
        <f t="shared" ca="1" si="9"/>
        <v>65.841836734693871</v>
      </c>
      <c r="Y26" s="16">
        <f t="shared" ca="1" si="10"/>
        <v>65.841836734693871</v>
      </c>
    </row>
    <row r="27" spans="1:25" x14ac:dyDescent="0.25">
      <c r="A27" s="2">
        <v>24</v>
      </c>
      <c r="B27" s="2" t="s">
        <v>31</v>
      </c>
      <c r="C27" s="2">
        <v>14</v>
      </c>
      <c r="D27" s="2">
        <v>40</v>
      </c>
      <c r="E27" s="2">
        <v>10</v>
      </c>
      <c r="F27" s="2">
        <v>31</v>
      </c>
      <c r="G27" s="2">
        <v>11</v>
      </c>
      <c r="H27" s="2">
        <v>21</v>
      </c>
      <c r="I27" s="37">
        <f t="shared" ca="1" si="4"/>
        <v>2</v>
      </c>
      <c r="L27">
        <f t="shared" si="11"/>
        <v>24</v>
      </c>
      <c r="M27" s="16">
        <f ca="1"/>
        <v>2</v>
      </c>
      <c r="U27" s="21">
        <f t="shared" ca="1" si="6"/>
        <v>1220.2098298676747</v>
      </c>
      <c r="V27" s="22">
        <f t="shared" ca="1" si="7"/>
        <v>218.36000000000007</v>
      </c>
      <c r="W27" s="22">
        <f t="shared" ca="1" si="8"/>
        <v>3528.9387755102039</v>
      </c>
      <c r="X27" s="23">
        <f t="shared" ca="1" si="9"/>
        <v>530.84183673469386</v>
      </c>
      <c r="Y27" s="16">
        <f t="shared" ca="1" si="10"/>
        <v>218.36000000000007</v>
      </c>
    </row>
    <row r="28" spans="1:25" x14ac:dyDescent="0.25">
      <c r="A28" s="2">
        <v>25</v>
      </c>
      <c r="B28" s="2" t="s">
        <v>32</v>
      </c>
      <c r="C28" s="2">
        <v>55</v>
      </c>
      <c r="D28" s="2">
        <v>1</v>
      </c>
      <c r="E28" s="2">
        <v>1</v>
      </c>
      <c r="F28" s="2">
        <v>32</v>
      </c>
      <c r="G28" s="2">
        <v>9</v>
      </c>
      <c r="H28" s="2">
        <v>20</v>
      </c>
      <c r="I28" s="37">
        <f t="shared" ca="1" si="4"/>
        <v>3</v>
      </c>
      <c r="L28">
        <f t="shared" si="11"/>
        <v>25</v>
      </c>
      <c r="M28" s="16">
        <f ca="1"/>
        <v>3</v>
      </c>
      <c r="U28" s="21">
        <f t="shared" ca="1" si="6"/>
        <v>893.51417769376178</v>
      </c>
      <c r="V28" s="22">
        <f t="shared" ca="1" si="7"/>
        <v>4620.3600000000006</v>
      </c>
      <c r="W28" s="22">
        <f t="shared" ca="1" si="8"/>
        <v>19.224489795918391</v>
      </c>
      <c r="X28" s="23">
        <f t="shared" ca="1" si="9"/>
        <v>2582.6989795918371</v>
      </c>
      <c r="Y28" s="16">
        <f t="shared" ca="1" si="10"/>
        <v>19.224489795918391</v>
      </c>
    </row>
    <row r="29" spans="1:25" x14ac:dyDescent="0.25">
      <c r="A29" s="2">
        <v>26</v>
      </c>
      <c r="B29" s="2" t="s">
        <v>33</v>
      </c>
      <c r="C29" s="2">
        <v>27</v>
      </c>
      <c r="D29" s="2">
        <v>63</v>
      </c>
      <c r="E29" s="2">
        <v>1</v>
      </c>
      <c r="F29" s="2">
        <v>36</v>
      </c>
      <c r="G29" s="2">
        <v>12</v>
      </c>
      <c r="H29" s="2">
        <v>17</v>
      </c>
      <c r="I29" s="37">
        <f t="shared" ca="1" si="4"/>
        <v>2</v>
      </c>
      <c r="L29">
        <f t="shared" si="11"/>
        <v>26</v>
      </c>
      <c r="M29" s="16">
        <f ca="1"/>
        <v>2</v>
      </c>
      <c r="U29" s="21">
        <f t="shared" ca="1" si="6"/>
        <v>3053.6880907372397</v>
      </c>
      <c r="V29" s="22">
        <f t="shared" ca="1" si="7"/>
        <v>393.96</v>
      </c>
      <c r="W29" s="22">
        <f t="shared" ca="1" si="8"/>
        <v>4718.0816326530612</v>
      </c>
      <c r="X29" s="23">
        <f t="shared" ca="1" si="9"/>
        <v>2544.4132653061229</v>
      </c>
      <c r="Y29" s="16">
        <f t="shared" ca="1" si="10"/>
        <v>393.96</v>
      </c>
    </row>
    <row r="30" spans="1:25" x14ac:dyDescent="0.25">
      <c r="A30" s="2">
        <v>27</v>
      </c>
      <c r="B30" s="2" t="s">
        <v>34</v>
      </c>
      <c r="C30" s="2">
        <v>31</v>
      </c>
      <c r="D30" s="2">
        <v>6</v>
      </c>
      <c r="E30" s="2">
        <v>2</v>
      </c>
      <c r="F30" s="2">
        <v>30</v>
      </c>
      <c r="G30" s="2">
        <v>5</v>
      </c>
      <c r="H30" s="2">
        <v>22</v>
      </c>
      <c r="I30" s="37">
        <f t="shared" ca="1" si="4"/>
        <v>1</v>
      </c>
      <c r="L30">
        <f t="shared" si="11"/>
        <v>27</v>
      </c>
      <c r="M30" s="16">
        <f ca="1"/>
        <v>1</v>
      </c>
      <c r="U30" s="21">
        <f t="shared" ca="1" si="6"/>
        <v>32.557655954631372</v>
      </c>
      <c r="V30" s="22">
        <f t="shared" ca="1" si="7"/>
        <v>2583.16</v>
      </c>
      <c r="W30" s="22">
        <f t="shared" ca="1" si="8"/>
        <v>809.51020408163288</v>
      </c>
      <c r="X30" s="23">
        <f t="shared" ca="1" si="9"/>
        <v>788.12755102040819</v>
      </c>
      <c r="Y30" s="16">
        <f t="shared" ca="1" si="10"/>
        <v>32.557655954631372</v>
      </c>
    </row>
    <row r="31" spans="1:25" x14ac:dyDescent="0.25">
      <c r="A31" s="2">
        <v>28</v>
      </c>
      <c r="B31" s="2" t="s">
        <v>35</v>
      </c>
      <c r="C31" s="2">
        <v>13</v>
      </c>
      <c r="D31" s="2">
        <v>2</v>
      </c>
      <c r="E31" s="2">
        <v>4</v>
      </c>
      <c r="F31" s="2">
        <v>32</v>
      </c>
      <c r="G31" s="2">
        <v>5</v>
      </c>
      <c r="H31" s="2">
        <v>23</v>
      </c>
      <c r="I31" s="37">
        <f t="shared" ca="1" si="4"/>
        <v>1</v>
      </c>
      <c r="L31">
        <f t="shared" si="11"/>
        <v>28</v>
      </c>
      <c r="M31" s="16">
        <f ca="1"/>
        <v>1</v>
      </c>
      <c r="U31" s="21">
        <f t="shared" ca="1" si="6"/>
        <v>205.60113421550093</v>
      </c>
      <c r="V31" s="22">
        <f t="shared" ca="1" si="7"/>
        <v>2566.36</v>
      </c>
      <c r="W31" s="22">
        <f t="shared" ca="1" si="8"/>
        <v>2137.5102040816332</v>
      </c>
      <c r="X31" s="23">
        <f t="shared" ca="1" si="9"/>
        <v>383.2704081632653</v>
      </c>
      <c r="Y31" s="16">
        <f t="shared" ca="1" si="10"/>
        <v>205.60113421550093</v>
      </c>
    </row>
    <row r="32" spans="1:25" x14ac:dyDescent="0.25">
      <c r="A32" s="2">
        <v>29</v>
      </c>
      <c r="B32" s="2" t="s">
        <v>36</v>
      </c>
      <c r="C32" s="2">
        <v>23</v>
      </c>
      <c r="D32" s="2">
        <v>1</v>
      </c>
      <c r="E32" s="2">
        <v>1</v>
      </c>
      <c r="F32" s="2">
        <v>33</v>
      </c>
      <c r="G32" s="2">
        <v>3</v>
      </c>
      <c r="H32" s="2">
        <v>24</v>
      </c>
      <c r="I32" s="37">
        <f t="shared" ca="1" si="4"/>
        <v>1</v>
      </c>
      <c r="L32">
        <f t="shared" si="11"/>
        <v>29</v>
      </c>
      <c r="M32" s="16">
        <f ca="1"/>
        <v>1</v>
      </c>
      <c r="U32" s="21">
        <f t="shared" ca="1" si="6"/>
        <v>63.209829867674863</v>
      </c>
      <c r="V32" s="22">
        <f t="shared" ca="1" si="7"/>
        <v>2817.36</v>
      </c>
      <c r="W32" s="22">
        <f t="shared" ca="1" si="8"/>
        <v>1309.3673469387757</v>
      </c>
      <c r="X32" s="23">
        <f t="shared" ca="1" si="9"/>
        <v>667.69897959183675</v>
      </c>
      <c r="Y32" s="16">
        <f t="shared" ca="1" si="10"/>
        <v>63.209829867674863</v>
      </c>
    </row>
    <row r="33" spans="1:25" x14ac:dyDescent="0.25">
      <c r="A33" s="2">
        <v>30</v>
      </c>
      <c r="B33" s="2" t="s">
        <v>37</v>
      </c>
      <c r="C33" s="2">
        <v>62</v>
      </c>
      <c r="D33" s="2">
        <v>4</v>
      </c>
      <c r="E33" s="2">
        <v>2</v>
      </c>
      <c r="F33" s="2">
        <v>32</v>
      </c>
      <c r="G33" s="2">
        <v>7</v>
      </c>
      <c r="H33" s="2">
        <v>18</v>
      </c>
      <c r="I33" s="37">
        <f t="shared" ca="1" si="4"/>
        <v>3</v>
      </c>
      <c r="L33">
        <f t="shared" si="11"/>
        <v>30</v>
      </c>
      <c r="M33" s="16">
        <f ca="1"/>
        <v>3</v>
      </c>
      <c r="U33" s="21">
        <f t="shared" ca="1" si="6"/>
        <v>1312.7750472589794</v>
      </c>
      <c r="V33" s="22">
        <f t="shared" ca="1" si="7"/>
        <v>4984.5600000000004</v>
      </c>
      <c r="W33" s="22">
        <f t="shared" ca="1" si="8"/>
        <v>11.367346938775494</v>
      </c>
      <c r="X33" s="23">
        <f t="shared" ca="1" si="9"/>
        <v>3155.5561224489797</v>
      </c>
      <c r="Y33" s="16">
        <f t="shared" ca="1" si="10"/>
        <v>11.367346938775494</v>
      </c>
    </row>
    <row r="34" spans="1:25" x14ac:dyDescent="0.25">
      <c r="A34" s="2">
        <v>31</v>
      </c>
      <c r="B34" s="2" t="s">
        <v>38</v>
      </c>
      <c r="C34" s="2">
        <v>29</v>
      </c>
      <c r="D34" s="2">
        <v>24</v>
      </c>
      <c r="E34" s="2">
        <v>7</v>
      </c>
      <c r="F34" s="2">
        <v>34</v>
      </c>
      <c r="G34" s="2">
        <v>11</v>
      </c>
      <c r="H34" s="2">
        <v>27</v>
      </c>
      <c r="I34" s="37">
        <f t="shared" ca="1" si="4"/>
        <v>1</v>
      </c>
      <c r="L34">
        <f t="shared" si="11"/>
        <v>31</v>
      </c>
      <c r="M34" s="16">
        <f ca="1"/>
        <v>1</v>
      </c>
      <c r="U34" s="21">
        <f t="shared" ca="1" si="6"/>
        <v>287.9054820415879</v>
      </c>
      <c r="V34" s="22">
        <f t="shared" ca="1" si="7"/>
        <v>1170.96</v>
      </c>
      <c r="W34" s="22">
        <f t="shared" ca="1" si="8"/>
        <v>1412.2244897959185</v>
      </c>
      <c r="X34" s="23">
        <f t="shared" ca="1" si="9"/>
        <v>493.41326530612253</v>
      </c>
      <c r="Y34" s="16">
        <f t="shared" ca="1" si="10"/>
        <v>287.9054820415879</v>
      </c>
    </row>
    <row r="35" spans="1:25" x14ac:dyDescent="0.25">
      <c r="A35" s="2">
        <v>32</v>
      </c>
      <c r="B35" s="2" t="s">
        <v>39</v>
      </c>
      <c r="C35" s="2">
        <v>44</v>
      </c>
      <c r="D35" s="2">
        <v>14</v>
      </c>
      <c r="E35" s="2">
        <v>15</v>
      </c>
      <c r="F35" s="2">
        <v>33</v>
      </c>
      <c r="G35" s="2">
        <v>10</v>
      </c>
      <c r="H35" s="2">
        <v>24</v>
      </c>
      <c r="I35" s="37">
        <f t="shared" ca="1" si="4"/>
        <v>1</v>
      </c>
      <c r="L35">
        <f t="shared" si="11"/>
        <v>32</v>
      </c>
      <c r="M35" s="16">
        <f ca="1"/>
        <v>1</v>
      </c>
      <c r="U35" s="21">
        <f t="shared" ca="1" si="6"/>
        <v>506.34026465028353</v>
      </c>
      <c r="V35" s="22">
        <f t="shared" ca="1" si="7"/>
        <v>2738.1600000000003</v>
      </c>
      <c r="W35" s="22">
        <f t="shared" ca="1" si="8"/>
        <v>556.22448979591843</v>
      </c>
      <c r="X35" s="23">
        <f t="shared" ca="1" si="9"/>
        <v>1236.6989795918369</v>
      </c>
      <c r="Y35" s="16">
        <f t="shared" ca="1" si="10"/>
        <v>506.34026465028353</v>
      </c>
    </row>
    <row r="36" spans="1:25" x14ac:dyDescent="0.25">
      <c r="A36" s="2">
        <v>33</v>
      </c>
      <c r="B36" s="2" t="s">
        <v>40</v>
      </c>
      <c r="C36" s="2">
        <v>16</v>
      </c>
      <c r="D36" s="2">
        <v>5</v>
      </c>
      <c r="E36" s="2">
        <v>2</v>
      </c>
      <c r="F36" s="2">
        <v>32</v>
      </c>
      <c r="G36" s="2">
        <v>6</v>
      </c>
      <c r="H36" s="2">
        <v>17</v>
      </c>
      <c r="I36" s="37">
        <f t="shared" ca="1" si="4"/>
        <v>1</v>
      </c>
      <c r="L36">
        <f t="shared" si="11"/>
        <v>33</v>
      </c>
      <c r="M36" s="16">
        <f ca="1"/>
        <v>1</v>
      </c>
      <c r="U36" s="21">
        <f t="shared" ca="1" si="6"/>
        <v>109.86200378071834</v>
      </c>
      <c r="V36" s="22">
        <f t="shared" ca="1" si="7"/>
        <v>2293.96</v>
      </c>
      <c r="W36" s="22">
        <f t="shared" ca="1" si="8"/>
        <v>1868.6530612244901</v>
      </c>
      <c r="X36" s="23">
        <f t="shared" ca="1" si="9"/>
        <v>375.12755102040813</v>
      </c>
      <c r="Y36" s="16">
        <f t="shared" ca="1" si="10"/>
        <v>109.86200378071834</v>
      </c>
    </row>
    <row r="37" spans="1:25" x14ac:dyDescent="0.25">
      <c r="A37" s="2">
        <v>34</v>
      </c>
      <c r="B37" s="2" t="s">
        <v>41</v>
      </c>
      <c r="C37" s="2">
        <v>13</v>
      </c>
      <c r="D37" s="2">
        <v>3</v>
      </c>
      <c r="E37" s="2">
        <v>1</v>
      </c>
      <c r="F37" s="2">
        <v>32</v>
      </c>
      <c r="G37" s="2">
        <v>5</v>
      </c>
      <c r="H37" s="2">
        <v>20</v>
      </c>
      <c r="I37" s="37">
        <f t="shared" ca="1" si="4"/>
        <v>1</v>
      </c>
      <c r="L37">
        <f t="shared" si="11"/>
        <v>34</v>
      </c>
      <c r="M37" s="16">
        <f ca="1"/>
        <v>1</v>
      </c>
      <c r="U37" s="21">
        <f t="shared" ca="1" si="6"/>
        <v>197.68809073724006</v>
      </c>
      <c r="V37" s="22">
        <f t="shared" ca="1" si="7"/>
        <v>2469.1600000000003</v>
      </c>
      <c r="W37" s="22">
        <f t="shared" ca="1" si="8"/>
        <v>2129.5102040816332</v>
      </c>
      <c r="X37" s="23">
        <f t="shared" ca="1" si="9"/>
        <v>424.69897959183675</v>
      </c>
      <c r="Y37" s="16">
        <f t="shared" ca="1" si="10"/>
        <v>197.68809073724006</v>
      </c>
    </row>
    <row r="38" spans="1:25" x14ac:dyDescent="0.25">
      <c r="A38" s="2">
        <v>35</v>
      </c>
      <c r="B38" s="2" t="s">
        <v>42</v>
      </c>
      <c r="C38" s="2">
        <v>40</v>
      </c>
      <c r="D38" s="2">
        <v>6</v>
      </c>
      <c r="E38" s="2">
        <v>3</v>
      </c>
      <c r="F38" s="2">
        <v>33</v>
      </c>
      <c r="G38" s="2">
        <v>9</v>
      </c>
      <c r="H38" s="2">
        <v>23</v>
      </c>
      <c r="I38" s="37">
        <f t="shared" ca="1" si="4"/>
        <v>1</v>
      </c>
      <c r="L38">
        <f t="shared" si="11"/>
        <v>35</v>
      </c>
      <c r="M38" s="16">
        <f ca="1"/>
        <v>1</v>
      </c>
      <c r="U38" s="21">
        <f t="shared" ca="1" si="6"/>
        <v>201.64461247637053</v>
      </c>
      <c r="V38" s="22">
        <f t="shared" ca="1" si="7"/>
        <v>3026.16</v>
      </c>
      <c r="W38" s="22">
        <f t="shared" ca="1" si="8"/>
        <v>383.65306122448993</v>
      </c>
      <c r="X38" s="23">
        <f t="shared" ca="1" si="9"/>
        <v>1234.9846938775513</v>
      </c>
      <c r="Y38" s="16">
        <f t="shared" ca="1" si="10"/>
        <v>201.64461247637053</v>
      </c>
    </row>
    <row r="39" spans="1:25" x14ac:dyDescent="0.25">
      <c r="A39" s="2">
        <v>36</v>
      </c>
      <c r="B39" s="2" t="s">
        <v>43</v>
      </c>
      <c r="C39" s="2">
        <v>5</v>
      </c>
      <c r="D39" s="2">
        <v>20</v>
      </c>
      <c r="E39" s="2">
        <v>2</v>
      </c>
      <c r="F39" s="2">
        <v>31</v>
      </c>
      <c r="G39" s="2">
        <v>4</v>
      </c>
      <c r="H39" s="2">
        <v>19</v>
      </c>
      <c r="I39" s="37">
        <f t="shared" ca="1" si="4"/>
        <v>4</v>
      </c>
      <c r="L39">
        <f t="shared" si="11"/>
        <v>36</v>
      </c>
      <c r="M39" s="16">
        <f ca="1"/>
        <v>4</v>
      </c>
      <c r="U39" s="21">
        <f t="shared" ca="1" si="6"/>
        <v>587.47069943289227</v>
      </c>
      <c r="V39" s="22">
        <f t="shared" ca="1" si="7"/>
        <v>1097.76</v>
      </c>
      <c r="W39" s="22">
        <f t="shared" ca="1" si="8"/>
        <v>3241.9387755102043</v>
      </c>
      <c r="X39" s="23">
        <f t="shared" ca="1" si="9"/>
        <v>180.27040816326527</v>
      </c>
      <c r="Y39" s="16">
        <f t="shared" ca="1" si="10"/>
        <v>180.27040816326527</v>
      </c>
    </row>
    <row r="40" spans="1:25" x14ac:dyDescent="0.25">
      <c r="A40" s="2">
        <v>37</v>
      </c>
      <c r="B40" s="2" t="s">
        <v>44</v>
      </c>
      <c r="C40" s="2">
        <v>26</v>
      </c>
      <c r="D40" s="2">
        <v>1</v>
      </c>
      <c r="E40" s="2">
        <v>2</v>
      </c>
      <c r="F40" s="2">
        <v>35</v>
      </c>
      <c r="G40" s="2">
        <v>7</v>
      </c>
      <c r="H40" s="2">
        <v>21</v>
      </c>
      <c r="I40" s="37">
        <f t="shared" ca="1" si="4"/>
        <v>1</v>
      </c>
      <c r="L40">
        <f t="shared" si="11"/>
        <v>37</v>
      </c>
      <c r="M40" s="16">
        <f ca="1"/>
        <v>1</v>
      </c>
      <c r="U40" s="21">
        <f t="shared" ca="1" si="6"/>
        <v>60.601134215500956</v>
      </c>
      <c r="V40" s="22">
        <f t="shared" ca="1" si="7"/>
        <v>2906.16</v>
      </c>
      <c r="W40" s="22">
        <f t="shared" ca="1" si="8"/>
        <v>1110.2244897959185</v>
      </c>
      <c r="X40" s="23">
        <f t="shared" ca="1" si="9"/>
        <v>740.98469387755119</v>
      </c>
      <c r="Y40" s="16">
        <f t="shared" ca="1" si="10"/>
        <v>60.601134215500956</v>
      </c>
    </row>
    <row r="41" spans="1:25" x14ac:dyDescent="0.25">
      <c r="A41" s="2">
        <v>38</v>
      </c>
      <c r="B41" s="2" t="s">
        <v>45</v>
      </c>
      <c r="C41" s="2">
        <v>8</v>
      </c>
      <c r="D41" s="2">
        <v>3</v>
      </c>
      <c r="E41" s="2">
        <v>5</v>
      </c>
      <c r="F41" s="2">
        <v>35</v>
      </c>
      <c r="G41" s="2">
        <v>7</v>
      </c>
      <c r="H41" s="2">
        <v>20</v>
      </c>
      <c r="I41" s="37">
        <f t="shared" ca="1" si="4"/>
        <v>4</v>
      </c>
      <c r="L41">
        <f t="shared" si="11"/>
        <v>38</v>
      </c>
      <c r="M41" s="16">
        <f ca="1"/>
        <v>4</v>
      </c>
      <c r="U41" s="21">
        <f t="shared" ca="1" si="6"/>
        <v>363.77504725897921</v>
      </c>
      <c r="V41" s="22">
        <f t="shared" ca="1" si="7"/>
        <v>2483.5600000000004</v>
      </c>
      <c r="W41" s="22">
        <f t="shared" ca="1" si="8"/>
        <v>2639.795918367347</v>
      </c>
      <c r="X41" s="23">
        <f t="shared" ca="1" si="9"/>
        <v>325.12755102040819</v>
      </c>
      <c r="Y41" s="16">
        <f t="shared" ca="1" si="10"/>
        <v>325.12755102040819</v>
      </c>
    </row>
    <row r="42" spans="1:25" x14ac:dyDescent="0.25">
      <c r="A42" s="2">
        <v>39</v>
      </c>
      <c r="B42" s="2" t="s">
        <v>46</v>
      </c>
      <c r="C42" s="2">
        <v>15</v>
      </c>
      <c r="D42" s="2">
        <v>16</v>
      </c>
      <c r="E42" s="2">
        <v>15</v>
      </c>
      <c r="F42" s="2">
        <v>32</v>
      </c>
      <c r="G42" s="2">
        <v>8</v>
      </c>
      <c r="H42" s="2">
        <v>20</v>
      </c>
      <c r="I42" s="37">
        <f t="shared" ca="1" si="4"/>
        <v>4</v>
      </c>
      <c r="L42">
        <f t="shared" si="11"/>
        <v>39</v>
      </c>
      <c r="M42" s="16">
        <f ca="1"/>
        <v>4</v>
      </c>
      <c r="U42" s="21">
        <f t="shared" ca="1" si="6"/>
        <v>329.81852551984883</v>
      </c>
      <c r="V42" s="22">
        <f t="shared" ca="1" si="7"/>
        <v>1501.3600000000004</v>
      </c>
      <c r="W42" s="22">
        <f t="shared" ca="1" si="8"/>
        <v>2324.7959183673474</v>
      </c>
      <c r="X42" s="23">
        <f t="shared" ca="1" si="9"/>
        <v>39.413265306122454</v>
      </c>
      <c r="Y42" s="16">
        <f t="shared" ca="1" si="10"/>
        <v>39.413265306122454</v>
      </c>
    </row>
    <row r="43" spans="1:25" x14ac:dyDescent="0.25">
      <c r="A43" s="2">
        <v>40</v>
      </c>
      <c r="B43" s="2" t="s">
        <v>47</v>
      </c>
      <c r="C43" s="2">
        <v>48</v>
      </c>
      <c r="D43" s="2">
        <v>1</v>
      </c>
      <c r="E43" s="2">
        <v>1</v>
      </c>
      <c r="F43" s="2">
        <v>33</v>
      </c>
      <c r="G43" s="2">
        <v>8</v>
      </c>
      <c r="H43" s="2">
        <v>23</v>
      </c>
      <c r="I43" s="37">
        <f t="shared" ca="1" si="4"/>
        <v>3</v>
      </c>
      <c r="L43">
        <f t="shared" si="11"/>
        <v>40</v>
      </c>
      <c r="M43" s="16">
        <f ca="1"/>
        <v>3</v>
      </c>
      <c r="U43" s="21">
        <f t="shared" ca="1" si="6"/>
        <v>538.2098298676749</v>
      </c>
      <c r="V43" s="22">
        <f t="shared" ca="1" si="7"/>
        <v>4052.36</v>
      </c>
      <c r="W43" s="22">
        <f t="shared" ca="1" si="8"/>
        <v>127.22448979591843</v>
      </c>
      <c r="X43" s="23">
        <f t="shared" ca="1" si="9"/>
        <v>1989.1275510204084</v>
      </c>
      <c r="Y43" s="16">
        <f t="shared" ca="1" si="10"/>
        <v>127.22448979591843</v>
      </c>
    </row>
    <row r="44" spans="1:25" x14ac:dyDescent="0.25">
      <c r="A44" s="2">
        <v>41</v>
      </c>
      <c r="B44" s="2" t="s">
        <v>48</v>
      </c>
      <c r="C44" s="2">
        <v>7</v>
      </c>
      <c r="D44" s="2">
        <v>56</v>
      </c>
      <c r="E44" s="2">
        <v>1</v>
      </c>
      <c r="F44" s="2">
        <v>30</v>
      </c>
      <c r="G44" s="2">
        <v>5</v>
      </c>
      <c r="H44" s="2">
        <v>17</v>
      </c>
      <c r="I44" s="37">
        <f t="shared" ca="1" si="4"/>
        <v>2</v>
      </c>
      <c r="L44">
        <f t="shared" si="11"/>
        <v>41</v>
      </c>
      <c r="M44" s="16">
        <f ca="1"/>
        <v>2</v>
      </c>
      <c r="U44" s="21">
        <f t="shared" ca="1" si="6"/>
        <v>2675.9054820415877</v>
      </c>
      <c r="V44" s="22">
        <f t="shared" ca="1" si="7"/>
        <v>32.559999999999995</v>
      </c>
      <c r="W44" s="22">
        <f t="shared" ca="1" si="8"/>
        <v>5592.7959183673474</v>
      </c>
      <c r="X44" s="23">
        <f t="shared" ca="1" si="9"/>
        <v>1637.6989795918366</v>
      </c>
      <c r="Y44" s="16">
        <f t="shared" ca="1" si="10"/>
        <v>32.559999999999995</v>
      </c>
    </row>
    <row r="45" spans="1:25" x14ac:dyDescent="0.25">
      <c r="A45" s="2">
        <v>42</v>
      </c>
      <c r="B45" s="2" t="s">
        <v>49</v>
      </c>
      <c r="C45" s="2">
        <v>9</v>
      </c>
      <c r="D45" s="2">
        <v>21</v>
      </c>
      <c r="E45" s="2">
        <v>12</v>
      </c>
      <c r="F45" s="2">
        <v>31</v>
      </c>
      <c r="G45" s="2">
        <v>8</v>
      </c>
      <c r="H45" s="2">
        <v>20</v>
      </c>
      <c r="I45" s="37">
        <f t="shared" ca="1" si="4"/>
        <v>4</v>
      </c>
      <c r="L45">
        <f t="shared" si="11"/>
        <v>42</v>
      </c>
      <c r="M45" s="16">
        <f ca="1"/>
        <v>4</v>
      </c>
      <c r="U45" s="21">
        <f t="shared" ca="1" si="6"/>
        <v>540.5576559546314</v>
      </c>
      <c r="V45" s="22">
        <f t="shared" ca="1" si="7"/>
        <v>1083.1600000000001</v>
      </c>
      <c r="W45" s="22">
        <f t="shared" ca="1" si="8"/>
        <v>2978.0816326530617</v>
      </c>
      <c r="X45" s="23">
        <f t="shared" ca="1" si="9"/>
        <v>17.270408163265301</v>
      </c>
      <c r="Y45" s="16">
        <f t="shared" ca="1" si="10"/>
        <v>17.270408163265301</v>
      </c>
    </row>
    <row r="46" spans="1:25" x14ac:dyDescent="0.25">
      <c r="A46" s="2">
        <v>43</v>
      </c>
      <c r="B46" s="2" t="s">
        <v>50</v>
      </c>
      <c r="C46" s="2">
        <v>11</v>
      </c>
      <c r="D46" s="2">
        <v>14</v>
      </c>
      <c r="E46" s="2">
        <v>29</v>
      </c>
      <c r="F46" s="2">
        <v>36</v>
      </c>
      <c r="G46" s="2">
        <v>6</v>
      </c>
      <c r="H46" s="2">
        <v>31</v>
      </c>
      <c r="I46" s="37">
        <f t="shared" ca="1" si="4"/>
        <v>4</v>
      </c>
      <c r="L46">
        <f t="shared" si="11"/>
        <v>43</v>
      </c>
      <c r="M46" s="16">
        <f ca="1"/>
        <v>4</v>
      </c>
      <c r="U46" s="21">
        <f t="shared" ca="1" si="6"/>
        <v>956.42722117202277</v>
      </c>
      <c r="V46" s="22">
        <f t="shared" ca="1" si="7"/>
        <v>2185.36</v>
      </c>
      <c r="W46" s="22">
        <f t="shared" ca="1" si="8"/>
        <v>3243.6530612244896</v>
      </c>
      <c r="X46" s="23">
        <f t="shared" ca="1" si="9"/>
        <v>241.69897959183677</v>
      </c>
      <c r="Y46" s="16">
        <f t="shared" ca="1" si="10"/>
        <v>241.69897959183677</v>
      </c>
    </row>
    <row r="47" spans="1:25" x14ac:dyDescent="0.25">
      <c r="A47" s="2">
        <v>44</v>
      </c>
      <c r="B47" s="2" t="s">
        <v>51</v>
      </c>
      <c r="C47" s="2">
        <v>5</v>
      </c>
      <c r="D47" s="2">
        <v>27</v>
      </c>
      <c r="E47" s="2">
        <v>20</v>
      </c>
      <c r="F47" s="2">
        <v>30</v>
      </c>
      <c r="G47" s="2">
        <v>8</v>
      </c>
      <c r="H47" s="2">
        <v>26</v>
      </c>
      <c r="I47" s="37">
        <f t="shared" ca="1" si="4"/>
        <v>4</v>
      </c>
      <c r="L47">
        <f t="shared" si="11"/>
        <v>44</v>
      </c>
      <c r="M47" s="16">
        <f ca="1"/>
        <v>4</v>
      </c>
      <c r="U47" s="21">
        <f t="shared" ca="1" si="6"/>
        <v>1095.3837429111531</v>
      </c>
      <c r="V47" s="22">
        <f t="shared" ca="1" si="7"/>
        <v>980.56000000000017</v>
      </c>
      <c r="W47" s="22">
        <f t="shared" ca="1" si="8"/>
        <v>3894.7959183673474</v>
      </c>
      <c r="X47" s="23">
        <f t="shared" ca="1" si="9"/>
        <v>132.2704081632653</v>
      </c>
      <c r="Y47" s="16">
        <f t="shared" ca="1" si="10"/>
        <v>132.2704081632653</v>
      </c>
    </row>
    <row r="48" spans="1:25" x14ac:dyDescent="0.25">
      <c r="A48" s="2">
        <v>45</v>
      </c>
      <c r="B48" s="2" t="s">
        <v>52</v>
      </c>
      <c r="C48" s="2">
        <v>10</v>
      </c>
      <c r="D48" s="2">
        <v>4</v>
      </c>
      <c r="E48" s="2">
        <v>12</v>
      </c>
      <c r="F48" s="2">
        <v>35</v>
      </c>
      <c r="G48" s="2">
        <v>5</v>
      </c>
      <c r="H48" s="2">
        <v>28</v>
      </c>
      <c r="I48" s="37">
        <f t="shared" ca="1" si="4"/>
        <v>4</v>
      </c>
      <c r="L48">
        <f t="shared" si="11"/>
        <v>45</v>
      </c>
      <c r="M48" s="16">
        <f ca="1"/>
        <v>4</v>
      </c>
      <c r="U48" s="21">
        <f t="shared" ca="1" si="6"/>
        <v>363.86200378071834</v>
      </c>
      <c r="V48" s="22">
        <f t="shared" ca="1" si="7"/>
        <v>2455.16</v>
      </c>
      <c r="W48" s="22">
        <f t="shared" ca="1" si="8"/>
        <v>2544.3673469387759</v>
      </c>
      <c r="X48" s="23">
        <f t="shared" ca="1" si="9"/>
        <v>210.84183673469389</v>
      </c>
      <c r="Y48" s="16">
        <f t="shared" ca="1" si="10"/>
        <v>210.84183673469389</v>
      </c>
    </row>
    <row r="49" spans="1:25" x14ac:dyDescent="0.25">
      <c r="A49" s="2">
        <v>46</v>
      </c>
      <c r="B49" s="2" t="s">
        <v>53</v>
      </c>
      <c r="C49" s="2">
        <v>20</v>
      </c>
      <c r="D49" s="2">
        <v>4</v>
      </c>
      <c r="E49" s="2">
        <v>1</v>
      </c>
      <c r="F49" s="2">
        <v>32</v>
      </c>
      <c r="G49" s="2">
        <v>6</v>
      </c>
      <c r="H49" s="2">
        <v>19</v>
      </c>
      <c r="I49" s="37">
        <f t="shared" ca="1" si="4"/>
        <v>1</v>
      </c>
      <c r="L49">
        <f t="shared" si="11"/>
        <v>46</v>
      </c>
      <c r="M49" s="16">
        <f ca="1"/>
        <v>1</v>
      </c>
      <c r="U49" s="21">
        <f t="shared" ca="1" si="6"/>
        <v>55.775047258979207</v>
      </c>
      <c r="V49" s="22">
        <f t="shared" ca="1" si="7"/>
        <v>2450.7599999999998</v>
      </c>
      <c r="W49" s="22">
        <f t="shared" ca="1" si="8"/>
        <v>1534.6530612244899</v>
      </c>
      <c r="X49" s="23">
        <f t="shared" ca="1" si="9"/>
        <v>499.69897959183675</v>
      </c>
      <c r="Y49" s="16">
        <f t="shared" ca="1" si="10"/>
        <v>55.775047258979207</v>
      </c>
    </row>
    <row r="50" spans="1:25" x14ac:dyDescent="0.25">
      <c r="A50" s="2">
        <v>47</v>
      </c>
      <c r="B50" s="2" t="s">
        <v>54</v>
      </c>
      <c r="C50" s="2">
        <v>4</v>
      </c>
      <c r="D50" s="2">
        <v>29</v>
      </c>
      <c r="E50" s="2">
        <v>2</v>
      </c>
      <c r="F50" s="2">
        <v>31</v>
      </c>
      <c r="G50" s="2">
        <v>3</v>
      </c>
      <c r="H50" s="2">
        <v>19</v>
      </c>
      <c r="I50" s="37">
        <f t="shared" ca="1" si="4"/>
        <v>4</v>
      </c>
      <c r="L50">
        <f t="shared" si="11"/>
        <v>47</v>
      </c>
      <c r="M50" s="16">
        <f ca="1"/>
        <v>4</v>
      </c>
      <c r="U50" s="21">
        <f t="shared" ca="1" si="6"/>
        <v>928.25330812854452</v>
      </c>
      <c r="V50" s="22">
        <f t="shared" ca="1" si="7"/>
        <v>604.56000000000006</v>
      </c>
      <c r="W50" s="22">
        <f t="shared" ca="1" si="8"/>
        <v>3748.5102040816328</v>
      </c>
      <c r="X50" s="23">
        <f t="shared" ca="1" si="9"/>
        <v>306.41326530612247</v>
      </c>
      <c r="Y50" s="16">
        <f t="shared" ca="1" si="10"/>
        <v>306.41326530612247</v>
      </c>
    </row>
    <row r="51" spans="1:25" x14ac:dyDescent="0.25">
      <c r="A51" s="2">
        <v>48</v>
      </c>
      <c r="B51" s="2" t="s">
        <v>55</v>
      </c>
      <c r="C51" s="2">
        <v>14</v>
      </c>
      <c r="D51" s="2">
        <v>3</v>
      </c>
      <c r="E51" s="2">
        <v>1</v>
      </c>
      <c r="F51" s="2">
        <v>33</v>
      </c>
      <c r="G51" s="2">
        <v>4</v>
      </c>
      <c r="H51" s="2">
        <v>20</v>
      </c>
      <c r="I51" s="37">
        <f t="shared" ca="1" si="4"/>
        <v>1</v>
      </c>
      <c r="L51">
        <f t="shared" si="11"/>
        <v>48</v>
      </c>
      <c r="M51" s="16">
        <f ca="1"/>
        <v>1</v>
      </c>
      <c r="U51" s="21">
        <f t="shared" ca="1" si="6"/>
        <v>174.38374291115312</v>
      </c>
      <c r="V51" s="22">
        <f t="shared" ca="1" si="7"/>
        <v>2476.36</v>
      </c>
      <c r="W51" s="22">
        <f t="shared" ca="1" si="8"/>
        <v>2039.2244897959185</v>
      </c>
      <c r="X51" s="23">
        <f t="shared" ca="1" si="9"/>
        <v>433.98469387755097</v>
      </c>
      <c r="Y51" s="16">
        <f t="shared" ca="1" si="10"/>
        <v>174.38374291115312</v>
      </c>
    </row>
    <row r="52" spans="1:25" x14ac:dyDescent="0.25">
      <c r="A52" s="2">
        <v>49</v>
      </c>
      <c r="B52" s="2" t="s">
        <v>56</v>
      </c>
      <c r="C52" s="2">
        <v>14</v>
      </c>
      <c r="D52" s="2">
        <v>3</v>
      </c>
      <c r="E52" s="2">
        <v>4</v>
      </c>
      <c r="F52" s="2">
        <v>29</v>
      </c>
      <c r="G52" s="2">
        <v>6</v>
      </c>
      <c r="H52" s="2">
        <v>18</v>
      </c>
      <c r="I52" s="37">
        <f t="shared" ca="1" si="4"/>
        <v>1</v>
      </c>
      <c r="L52">
        <f t="shared" si="11"/>
        <v>49</v>
      </c>
      <c r="M52" s="17">
        <f ca="1"/>
        <v>1</v>
      </c>
      <c r="U52" s="24">
        <f t="shared" ca="1" si="6"/>
        <v>176.60113421550093</v>
      </c>
      <c r="V52" s="25">
        <f t="shared" ca="1" si="7"/>
        <v>2478.1600000000003</v>
      </c>
      <c r="W52" s="25">
        <f t="shared" ca="1" si="8"/>
        <v>2055.3673469387759</v>
      </c>
      <c r="X52" s="26">
        <f t="shared" ca="1" si="9"/>
        <v>371.84183673469386</v>
      </c>
      <c r="Y52" s="17">
        <f t="shared" ca="1" si="10"/>
        <v>176.60113421550093</v>
      </c>
    </row>
    <row r="57" spans="1:25" x14ac:dyDescent="0.25">
      <c r="A57" s="30" t="s">
        <v>332</v>
      </c>
      <c r="B57" t="s">
        <v>345</v>
      </c>
      <c r="C57" t="s">
        <v>344</v>
      </c>
      <c r="D57" t="s">
        <v>346</v>
      </c>
      <c r="E57" t="s">
        <v>359</v>
      </c>
    </row>
    <row r="58" spans="1:25" x14ac:dyDescent="0.25">
      <c r="A58" s="39">
        <v>1</v>
      </c>
      <c r="B58" s="28">
        <v>15.333333333333334</v>
      </c>
      <c r="C58" s="28">
        <v>5.666666666666667</v>
      </c>
      <c r="D58" s="28">
        <v>40</v>
      </c>
      <c r="E58" s="28">
        <v>34.333333333333336</v>
      </c>
    </row>
    <row r="59" spans="1:25" x14ac:dyDescent="0.25">
      <c r="A59" s="39">
        <v>2</v>
      </c>
      <c r="B59" s="28">
        <v>46</v>
      </c>
      <c r="C59" s="28">
        <v>9.5714285714285712</v>
      </c>
      <c r="D59" s="28">
        <v>4.2857142857142856</v>
      </c>
      <c r="E59" s="28">
        <v>31</v>
      </c>
    </row>
    <row r="60" spans="1:25" x14ac:dyDescent="0.25">
      <c r="A60" s="39">
        <v>3</v>
      </c>
      <c r="B60" s="28">
        <v>3.8</v>
      </c>
      <c r="C60" s="28">
        <v>53.6</v>
      </c>
      <c r="D60" s="28">
        <v>2.7</v>
      </c>
      <c r="E60" s="28">
        <v>32.1</v>
      </c>
    </row>
    <row r="61" spans="1:25" x14ac:dyDescent="0.25">
      <c r="A61" s="39">
        <v>4</v>
      </c>
      <c r="B61" s="28">
        <v>10.655172413793103</v>
      </c>
      <c r="C61" s="28">
        <v>19.758620689655171</v>
      </c>
      <c r="D61" s="28">
        <v>4.1034482758620694</v>
      </c>
      <c r="E61" s="28">
        <v>31.758620689655171</v>
      </c>
    </row>
    <row r="62" spans="1:25" x14ac:dyDescent="0.25">
      <c r="A62" s="39" t="s">
        <v>342</v>
      </c>
      <c r="B62" s="28">
        <v>14.591836734693878</v>
      </c>
      <c r="C62" s="28">
        <v>24.346938775510203</v>
      </c>
      <c r="D62" s="28">
        <v>6.0408163265306118</v>
      </c>
      <c r="E62" s="28">
        <v>31.877551020408163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0B3A-0401-4248-934A-150049798DE9}">
  <dimension ref="A3:AB80"/>
  <sheetViews>
    <sheetView topLeftCell="A7" workbookViewId="0">
      <selection activeCell="B61" sqref="B61"/>
    </sheetView>
  </sheetViews>
  <sheetFormatPr baseColWidth="10" defaultColWidth="8.7109375" defaultRowHeight="15" x14ac:dyDescent="0.25"/>
  <cols>
    <col min="1" max="1" width="18.5703125" bestFit="1" customWidth="1"/>
    <col min="2" max="2" width="28.28515625" bestFit="1" customWidth="1"/>
    <col min="3" max="3" width="26.7109375" bestFit="1" customWidth="1"/>
    <col min="4" max="4" width="24" bestFit="1" customWidth="1"/>
    <col min="5" max="5" width="9.85546875" bestFit="1" customWidth="1"/>
    <col min="6" max="6" width="7.5703125" bestFit="1" customWidth="1"/>
    <col min="7" max="7" width="9.5703125" bestFit="1" customWidth="1"/>
    <col min="8" max="8" width="8.140625" bestFit="1" customWidth="1"/>
    <col min="9" max="9" width="10" bestFit="1" customWidth="1"/>
    <col min="10" max="10" width="9.85546875" bestFit="1" customWidth="1"/>
    <col min="11" max="11" width="10.140625" bestFit="1" customWidth="1"/>
    <col min="12" max="12" width="6.7109375" bestFit="1" customWidth="1"/>
    <col min="13" max="14" width="7.7109375" bestFit="1" customWidth="1"/>
    <col min="15" max="15" width="7.5703125" bestFit="1" customWidth="1"/>
    <col min="16" max="16" width="11.140625" bestFit="1" customWidth="1"/>
    <col min="17" max="17" width="7.42578125" bestFit="1" customWidth="1"/>
    <col min="18" max="18" width="9.42578125" bestFit="1" customWidth="1"/>
    <col min="19" max="19" width="8.85546875" bestFit="1" customWidth="1"/>
    <col min="20" max="20" width="11.85546875" bestFit="1" customWidth="1"/>
    <col min="21" max="21" width="11.42578125" bestFit="1" customWidth="1"/>
    <col min="22" max="22" width="11.140625" bestFit="1" customWidth="1"/>
    <col min="23" max="23" width="9.7109375" bestFit="1" customWidth="1"/>
    <col min="24" max="24" width="11.140625" bestFit="1" customWidth="1"/>
    <col min="25" max="25" width="11.42578125" bestFit="1" customWidth="1"/>
    <col min="26" max="26" width="9.5703125" bestFit="1" customWidth="1"/>
    <col min="27" max="27" width="7" bestFit="1" customWidth="1"/>
    <col min="28" max="28" width="11.140625" bestFit="1" customWidth="1"/>
    <col min="29" max="29" width="12" bestFit="1" customWidth="1"/>
    <col min="30" max="30" width="9.140625" bestFit="1" customWidth="1"/>
    <col min="31" max="31" width="12.85546875" bestFit="1" customWidth="1"/>
    <col min="33" max="33" width="7.5703125" bestFit="1" customWidth="1"/>
    <col min="34" max="34" width="8.5703125" bestFit="1" customWidth="1"/>
    <col min="35" max="35" width="7.42578125" bestFit="1" customWidth="1"/>
    <col min="36" max="36" width="7.5703125" bestFit="1" customWidth="1"/>
    <col min="37" max="37" width="6.140625" bestFit="1" customWidth="1"/>
    <col min="38" max="38" width="13.42578125" bestFit="1" customWidth="1"/>
  </cols>
  <sheetData>
    <row r="3" spans="1:28" s="1" customFormat="1" x14ac:dyDescent="0.25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348</v>
      </c>
      <c r="G3" s="36" t="s">
        <v>5</v>
      </c>
      <c r="H3" s="36" t="s">
        <v>6</v>
      </c>
      <c r="I3" s="36" t="s">
        <v>7</v>
      </c>
      <c r="J3" s="38" t="s">
        <v>326</v>
      </c>
      <c r="O3" s="27" t="s">
        <v>326</v>
      </c>
      <c r="Q3" s="1" t="s">
        <v>327</v>
      </c>
      <c r="R3" s="1">
        <v>1</v>
      </c>
      <c r="S3" s="1">
        <f>R3+1</f>
        <v>2</v>
      </c>
      <c r="T3" s="1">
        <f t="shared" ref="T3:U3" si="0">S3+1</f>
        <v>3</v>
      </c>
      <c r="U3" s="1">
        <f t="shared" si="0"/>
        <v>4</v>
      </c>
      <c r="W3" s="1">
        <v>1</v>
      </c>
      <c r="X3" s="1">
        <f>W3+1</f>
        <v>2</v>
      </c>
      <c r="Y3" s="1">
        <f t="shared" ref="Y3:Z3" si="1">X3+1</f>
        <v>3</v>
      </c>
      <c r="Z3" s="1">
        <f t="shared" si="1"/>
        <v>4</v>
      </c>
      <c r="AA3" s="27" t="s">
        <v>330</v>
      </c>
      <c r="AB3" s="1" t="s">
        <v>330</v>
      </c>
    </row>
    <row r="4" spans="1:28" x14ac:dyDescent="0.25">
      <c r="A4" s="2">
        <v>1</v>
      </c>
      <c r="B4" s="2" t="s">
        <v>8</v>
      </c>
      <c r="C4" s="2">
        <v>3</v>
      </c>
      <c r="D4" s="2">
        <v>35</v>
      </c>
      <c r="E4" s="2">
        <v>2</v>
      </c>
      <c r="F4" s="2">
        <f>100-SUM(Tabla16[[#This Row],[%age Black]:[%age Asian]])</f>
        <v>60</v>
      </c>
      <c r="G4" s="2">
        <v>32</v>
      </c>
      <c r="H4" s="2">
        <v>5</v>
      </c>
      <c r="I4" s="2">
        <v>18</v>
      </c>
      <c r="J4" s="37">
        <f t="shared" ref="J4:J52" ca="1" si="2">O4</f>
        <v>2</v>
      </c>
      <c r="N4">
        <v>1</v>
      </c>
      <c r="O4" s="15">
        <f t="array" aca="1" ref="O4:O51" ca="1">[1]!ClustAnal(C5:I52,R12,R14)</f>
        <v>2</v>
      </c>
      <c r="Q4">
        <f t="array" ref="Q4:Q10">TRANSPOSE(C4:I4)</f>
        <v>3</v>
      </c>
      <c r="R4" s="18">
        <f ca="1">AVERAGEIF($O$4:$O$51,R$3,$C$5:$C$52)</f>
        <v>5.666666666666667</v>
      </c>
      <c r="S4" s="19">
        <f t="shared" ref="S4:U4" ca="1" si="3">AVERAGEIF($O$4:$O$51,S$3,$C$5:$C$52)</f>
        <v>53.7</v>
      </c>
      <c r="T4" s="19">
        <f t="shared" ca="1" si="3"/>
        <v>18.26923076923077</v>
      </c>
      <c r="U4" s="20">
        <f t="shared" ca="1" si="3"/>
        <v>17.888888888888889</v>
      </c>
      <c r="W4" s="18">
        <f ca="1">SUMXMY2($C5:$I5,R$4:R$10)</f>
        <v>5579.4444444444453</v>
      </c>
      <c r="X4" s="19">
        <f t="shared" ref="X4:Z19" ca="1" si="4">SUMXMY2($C5:$I5,S$4:S$10)</f>
        <v>269.55999999999995</v>
      </c>
      <c r="Y4" s="19">
        <f t="shared" ca="1" si="4"/>
        <v>4002.6213017751479</v>
      </c>
      <c r="Z4" s="20">
        <f t="shared" ca="1" si="4"/>
        <v>3911.5925925925931</v>
      </c>
      <c r="AA4" s="15">
        <f ca="1">MIN(W4:Z4)</f>
        <v>269.55999999999995</v>
      </c>
      <c r="AB4" s="54">
        <f ca="1">MIN(W4:Y4)</f>
        <v>269.55999999999995</v>
      </c>
    </row>
    <row r="5" spans="1:28" x14ac:dyDescent="0.25">
      <c r="A5" s="2">
        <v>2</v>
      </c>
      <c r="B5" s="2" t="s">
        <v>9</v>
      </c>
      <c r="C5" s="2">
        <v>67</v>
      </c>
      <c r="D5" s="2">
        <v>2</v>
      </c>
      <c r="E5" s="2">
        <v>1</v>
      </c>
      <c r="F5" s="2">
        <f>100-SUM(Tabla16[[#This Row],[%age Black]:[%age Asian]])</f>
        <v>30</v>
      </c>
      <c r="G5" s="2">
        <v>31</v>
      </c>
      <c r="H5" s="2">
        <v>5</v>
      </c>
      <c r="I5" s="2">
        <v>22</v>
      </c>
      <c r="J5" s="37">
        <f t="shared" ca="1" si="2"/>
        <v>3</v>
      </c>
      <c r="N5">
        <f>N4+1</f>
        <v>2</v>
      </c>
      <c r="O5" s="16">
        <f ca="1"/>
        <v>3</v>
      </c>
      <c r="Q5">
        <v>35</v>
      </c>
      <c r="R5" s="21">
        <f ca="1">AVERAGEIF($O$4:$O$51,R$3,$D$5:$D$52)</f>
        <v>15.333333333333334</v>
      </c>
      <c r="S5" s="22">
        <f t="shared" ref="S5:U5" ca="1" si="5">AVERAGEIF($O$4:$O$51,S$3,$D$5:$D$52)</f>
        <v>5.7</v>
      </c>
      <c r="T5" s="22">
        <f t="shared" ca="1" si="5"/>
        <v>8.5384615384615383</v>
      </c>
      <c r="U5" s="23">
        <f t="shared" ca="1" si="5"/>
        <v>39.444444444444443</v>
      </c>
      <c r="W5" s="21">
        <f t="shared" ref="W5:Z51" ca="1" si="6">SUMXMY2($C6:$I6,R$4:R$10)</f>
        <v>2100.4444444444443</v>
      </c>
      <c r="X5" s="22">
        <f t="shared" ca="1" si="4"/>
        <v>2687.56</v>
      </c>
      <c r="Y5" s="22">
        <f t="shared" ca="1" si="4"/>
        <v>324.23668639053261</v>
      </c>
      <c r="Z5" s="23">
        <f t="shared" ca="1" si="4"/>
        <v>997.92592592592587</v>
      </c>
      <c r="AA5" s="16">
        <f t="shared" ref="AA5:AA51" ca="1" si="7">MIN(W5:Z5)</f>
        <v>324.23668639053261</v>
      </c>
      <c r="AB5" s="54">
        <f t="shared" ref="AB5:AB51" ca="1" si="8">MIN(W5:Y5)</f>
        <v>324.23668639053261</v>
      </c>
    </row>
    <row r="6" spans="1:28" x14ac:dyDescent="0.25">
      <c r="A6" s="2">
        <v>3</v>
      </c>
      <c r="B6" s="2" t="s">
        <v>10</v>
      </c>
      <c r="C6" s="2">
        <v>12</v>
      </c>
      <c r="D6" s="2">
        <v>23</v>
      </c>
      <c r="E6" s="2">
        <v>3</v>
      </c>
      <c r="F6" s="2">
        <f>100-SUM(Tabla16[[#This Row],[%age Black]:[%age Asian]])</f>
        <v>62</v>
      </c>
      <c r="G6" s="2">
        <v>29</v>
      </c>
      <c r="H6" s="2">
        <v>3</v>
      </c>
      <c r="I6" s="2">
        <v>19</v>
      </c>
      <c r="J6" s="37">
        <f t="shared" ca="1" si="2"/>
        <v>2</v>
      </c>
      <c r="N6">
        <f t="shared" ref="N6:N51" si="9">N5+1</f>
        <v>3</v>
      </c>
      <c r="O6" s="16">
        <f ca="1"/>
        <v>2</v>
      </c>
      <c r="Q6">
        <v>2</v>
      </c>
      <c r="R6" s="21">
        <f ca="1">AVERAGEIF($O$4:$O$51,R$3,$E$5:$E$52)</f>
        <v>40</v>
      </c>
      <c r="S6" s="22">
        <f t="shared" ref="S6:U6" ca="1" si="10">AVERAGEIF($O$4:$O$51,S$3,$E$5:$E$52)</f>
        <v>3</v>
      </c>
      <c r="T6" s="22">
        <f t="shared" ca="1" si="10"/>
        <v>3.5</v>
      </c>
      <c r="U6" s="23">
        <f t="shared" ca="1" si="10"/>
        <v>5.8888888888888893</v>
      </c>
      <c r="W6" s="21">
        <f t="shared" ca="1" si="6"/>
        <v>4619.4444444444434</v>
      </c>
      <c r="X6" s="22">
        <f t="shared" ca="1" si="4"/>
        <v>60.959999999999965</v>
      </c>
      <c r="Y6" s="22">
        <f t="shared" ca="1" si="4"/>
        <v>2698.1597633136093</v>
      </c>
      <c r="Z6" s="23">
        <f t="shared" ca="1" si="4"/>
        <v>3209.1481481481483</v>
      </c>
      <c r="AA6" s="16">
        <f t="shared" ca="1" si="7"/>
        <v>60.959999999999965</v>
      </c>
      <c r="AB6" s="54">
        <f t="shared" ca="1" si="8"/>
        <v>60.959999999999965</v>
      </c>
    </row>
    <row r="7" spans="1:28" x14ac:dyDescent="0.25">
      <c r="A7" s="2">
        <v>4</v>
      </c>
      <c r="B7" s="2" t="s">
        <v>11</v>
      </c>
      <c r="C7" s="2">
        <v>59</v>
      </c>
      <c r="D7" s="2">
        <v>1</v>
      </c>
      <c r="E7" s="2">
        <v>1</v>
      </c>
      <c r="F7" s="2">
        <f>100-SUM(Tabla16[[#This Row],[%age Black]:[%age Asian]])</f>
        <v>39</v>
      </c>
      <c r="G7" s="2">
        <v>33</v>
      </c>
      <c r="H7" s="2">
        <v>11</v>
      </c>
      <c r="I7" s="2">
        <v>22</v>
      </c>
      <c r="J7" s="37">
        <f t="shared" ca="1" si="2"/>
        <v>3</v>
      </c>
      <c r="N7">
        <f t="shared" si="9"/>
        <v>4</v>
      </c>
      <c r="O7" s="16">
        <f ca="1"/>
        <v>3</v>
      </c>
      <c r="Q7">
        <v>60</v>
      </c>
      <c r="R7" s="21">
        <f ca="1">AVERAGEIF($O$4:$O$51,R$3,$F$5:$F$52)</f>
        <v>39</v>
      </c>
      <c r="S7" s="22">
        <f t="shared" ref="S7:U7" ca="1" si="11">AVERAGEIF($O$4:$O$51,S$3,$F$5:$F$52)</f>
        <v>37.6</v>
      </c>
      <c r="T7" s="22">
        <f t="shared" ca="1" si="11"/>
        <v>69.692307692307693</v>
      </c>
      <c r="U7" s="23">
        <f t="shared" ca="1" si="11"/>
        <v>36.777777777777779</v>
      </c>
      <c r="W7" s="21">
        <f t="shared" ca="1" si="6"/>
        <v>2047.7777777777778</v>
      </c>
      <c r="X7" s="22">
        <f t="shared" ca="1" si="4"/>
        <v>1240.3600000000004</v>
      </c>
      <c r="Y7" s="22">
        <f t="shared" ca="1" si="4"/>
        <v>221.23668639053255</v>
      </c>
      <c r="Z7" s="23">
        <f t="shared" ca="1" si="4"/>
        <v>1368.3703703703702</v>
      </c>
      <c r="AA7" s="16">
        <f t="shared" ca="1" si="7"/>
        <v>221.23668639053255</v>
      </c>
      <c r="AB7" s="54">
        <f t="shared" ca="1" si="8"/>
        <v>221.23668639053255</v>
      </c>
    </row>
    <row r="8" spans="1:28" x14ac:dyDescent="0.25">
      <c r="A8" s="2">
        <v>5</v>
      </c>
      <c r="B8" s="2" t="s">
        <v>12</v>
      </c>
      <c r="C8" s="2">
        <v>26</v>
      </c>
      <c r="D8" s="2">
        <v>11</v>
      </c>
      <c r="E8" s="2">
        <v>5</v>
      </c>
      <c r="F8" s="2">
        <f>100-SUM(Tabla16[[#This Row],[%age Black]:[%age Asian]])</f>
        <v>58</v>
      </c>
      <c r="G8" s="2">
        <v>30</v>
      </c>
      <c r="H8" s="2">
        <v>5</v>
      </c>
      <c r="I8" s="2">
        <v>24</v>
      </c>
      <c r="J8" s="37">
        <f t="shared" ca="1" si="2"/>
        <v>3</v>
      </c>
      <c r="N8">
        <f t="shared" si="9"/>
        <v>5</v>
      </c>
      <c r="O8" s="16">
        <f ca="1"/>
        <v>3</v>
      </c>
      <c r="Q8">
        <v>32</v>
      </c>
      <c r="R8" s="21">
        <f ca="1">AVERAGEIF($O$4:$O$51,R$3,$G$5:$G$52)</f>
        <v>34.333333333333336</v>
      </c>
      <c r="S8" s="22">
        <f t="shared" ref="S8:U8" ca="1" si="12">AVERAGEIF($O$4:$O$51,S$3,$G$5:$G$52)</f>
        <v>32.1</v>
      </c>
      <c r="T8" s="22">
        <f t="shared" ca="1" si="12"/>
        <v>31.846153846153847</v>
      </c>
      <c r="U8" s="23">
        <f t="shared" ca="1" si="12"/>
        <v>30.888888888888889</v>
      </c>
      <c r="W8" s="21">
        <f t="shared" ca="1" si="6"/>
        <v>3084.4444444444443</v>
      </c>
      <c r="X8" s="22">
        <f t="shared" ca="1" si="4"/>
        <v>1284.3599999999999</v>
      </c>
      <c r="Y8" s="22">
        <f t="shared" ca="1" si="4"/>
        <v>276.08284023668637</v>
      </c>
      <c r="Z8" s="23">
        <f t="shared" ca="1" si="4"/>
        <v>2534.5925925925926</v>
      </c>
      <c r="AA8" s="16">
        <f t="shared" ca="1" si="7"/>
        <v>276.08284023668637</v>
      </c>
      <c r="AB8" s="54">
        <f t="shared" ca="1" si="8"/>
        <v>276.08284023668637</v>
      </c>
    </row>
    <row r="9" spans="1:28" x14ac:dyDescent="0.25">
      <c r="A9" s="2">
        <v>6</v>
      </c>
      <c r="B9" s="2" t="s">
        <v>13</v>
      </c>
      <c r="C9" s="2">
        <v>32</v>
      </c>
      <c r="D9" s="2">
        <v>1</v>
      </c>
      <c r="E9" s="2">
        <v>2</v>
      </c>
      <c r="F9" s="2">
        <f>100-SUM(Tabla16[[#This Row],[%age Black]:[%age Asian]])</f>
        <v>65</v>
      </c>
      <c r="G9" s="2">
        <v>32</v>
      </c>
      <c r="H9" s="2">
        <v>3</v>
      </c>
      <c r="I9" s="2">
        <v>20</v>
      </c>
      <c r="J9" s="37">
        <f t="shared" ca="1" si="2"/>
        <v>2</v>
      </c>
      <c r="L9" s="1"/>
      <c r="N9">
        <f t="shared" si="9"/>
        <v>6</v>
      </c>
      <c r="O9" s="16">
        <f ca="1"/>
        <v>2</v>
      </c>
      <c r="Q9">
        <v>5</v>
      </c>
      <c r="R9" s="21">
        <f ca="1">AVERAGEIF($O$4:$O$51,R$3,$H$5:$H$52)</f>
        <v>6.333333333333333</v>
      </c>
      <c r="S9" s="22">
        <f t="shared" ref="S9:U9" ca="1" si="13">AVERAGEIF($O$4:$O$51,S$3,$H$5:$H$52)</f>
        <v>9</v>
      </c>
      <c r="T9" s="22">
        <f t="shared" ca="1" si="13"/>
        <v>5.5</v>
      </c>
      <c r="U9" s="23">
        <f t="shared" ca="1" si="13"/>
        <v>9.6666666666666661</v>
      </c>
      <c r="W9" s="21">
        <f t="shared" ca="1" si="6"/>
        <v>2460.1111111111118</v>
      </c>
      <c r="X9" s="22">
        <f t="shared" ca="1" si="4"/>
        <v>427.56000000000012</v>
      </c>
      <c r="Y9" s="22">
        <f t="shared" ca="1" si="4"/>
        <v>1655.9289940828403</v>
      </c>
      <c r="Z9" s="23">
        <f t="shared" ca="1" si="4"/>
        <v>847.59259259259261</v>
      </c>
      <c r="AA9" s="16">
        <f t="shared" ca="1" si="7"/>
        <v>427.56000000000012</v>
      </c>
      <c r="AB9" s="54">
        <f t="shared" ca="1" si="8"/>
        <v>427.56000000000012</v>
      </c>
    </row>
    <row r="10" spans="1:28" x14ac:dyDescent="0.25">
      <c r="A10" s="2">
        <v>7</v>
      </c>
      <c r="B10" s="2" t="s">
        <v>14</v>
      </c>
      <c r="C10" s="2">
        <v>39</v>
      </c>
      <c r="D10" s="2">
        <v>20</v>
      </c>
      <c r="E10" s="2">
        <v>4</v>
      </c>
      <c r="F10" s="2">
        <f>100-SUM(Tabla16[[#This Row],[%age Black]:[%age Asian]])</f>
        <v>37</v>
      </c>
      <c r="G10" s="2">
        <v>31</v>
      </c>
      <c r="H10" s="2">
        <v>9</v>
      </c>
      <c r="I10" s="2">
        <v>24</v>
      </c>
      <c r="J10" s="37">
        <f t="shared" ca="1" si="2"/>
        <v>3</v>
      </c>
      <c r="N10">
        <f t="shared" si="9"/>
        <v>7</v>
      </c>
      <c r="O10" s="16">
        <f ca="1"/>
        <v>3</v>
      </c>
      <c r="Q10">
        <v>18</v>
      </c>
      <c r="R10" s="24">
        <f ca="1">AVERAGEIF($O$4:$O$51,R$3,$I$5:$I$52)</f>
        <v>27</v>
      </c>
      <c r="S10" s="25">
        <f t="shared" ref="S10:U10" ca="1" si="14">AVERAGEIF($O$4:$O$51,S$3,$I$5:$I$52)</f>
        <v>21.9</v>
      </c>
      <c r="T10" s="25">
        <f t="shared" ca="1" si="14"/>
        <v>20.423076923076923</v>
      </c>
      <c r="U10" s="26">
        <f t="shared" ca="1" si="14"/>
        <v>19.555555555555557</v>
      </c>
      <c r="W10" s="21">
        <f t="shared" ca="1" si="6"/>
        <v>3262.7777777777783</v>
      </c>
      <c r="X10" s="22">
        <f t="shared" ca="1" si="4"/>
        <v>777.36</v>
      </c>
      <c r="Y10" s="22">
        <f t="shared" ca="1" si="4"/>
        <v>553.6213017751478</v>
      </c>
      <c r="Z10" s="23">
        <f t="shared" ca="1" si="4"/>
        <v>2450.4814814814813</v>
      </c>
      <c r="AA10" s="16">
        <f t="shared" ca="1" si="7"/>
        <v>553.6213017751478</v>
      </c>
      <c r="AB10" s="54">
        <f t="shared" ca="1" si="8"/>
        <v>553.6213017751478</v>
      </c>
    </row>
    <row r="11" spans="1:28" x14ac:dyDescent="0.25">
      <c r="A11" s="2">
        <v>8</v>
      </c>
      <c r="B11" s="2" t="s">
        <v>15</v>
      </c>
      <c r="C11" s="2">
        <v>38</v>
      </c>
      <c r="D11" s="2">
        <v>1</v>
      </c>
      <c r="E11" s="2">
        <v>1</v>
      </c>
      <c r="F11" s="2">
        <f>100-SUM(Tabla16[[#This Row],[%age Black]:[%age Asian]])</f>
        <v>60</v>
      </c>
      <c r="G11" s="2">
        <v>31</v>
      </c>
      <c r="H11" s="2">
        <v>8</v>
      </c>
      <c r="I11" s="2">
        <v>21</v>
      </c>
      <c r="J11" s="37">
        <f t="shared" ca="1" si="2"/>
        <v>2</v>
      </c>
      <c r="N11">
        <f t="shared" si="9"/>
        <v>8</v>
      </c>
      <c r="O11" s="16">
        <f ca="1"/>
        <v>2</v>
      </c>
      <c r="W11" s="21">
        <f t="shared" ca="1" si="6"/>
        <v>3475.1111111111113</v>
      </c>
      <c r="X11" s="22">
        <f t="shared" ca="1" si="4"/>
        <v>153.76</v>
      </c>
      <c r="Y11" s="22">
        <f t="shared" ca="1" si="4"/>
        <v>1417.9289940828403</v>
      </c>
      <c r="Z11" s="23">
        <f t="shared" ca="1" si="4"/>
        <v>2180.5925925925931</v>
      </c>
      <c r="AA11" s="16">
        <f t="shared" ca="1" si="7"/>
        <v>153.76</v>
      </c>
      <c r="AB11" s="54">
        <f t="shared" ca="1" si="8"/>
        <v>153.76</v>
      </c>
    </row>
    <row r="12" spans="1:28" x14ac:dyDescent="0.25">
      <c r="A12" s="2">
        <v>9</v>
      </c>
      <c r="B12" s="2" t="s">
        <v>16</v>
      </c>
      <c r="C12" s="2">
        <v>47</v>
      </c>
      <c r="D12" s="2">
        <v>5</v>
      </c>
      <c r="E12" s="2">
        <v>1</v>
      </c>
      <c r="F12" s="2">
        <f>100-SUM(Tabla16[[#This Row],[%age Black]:[%age Asian]])</f>
        <v>47</v>
      </c>
      <c r="G12" s="2">
        <v>32</v>
      </c>
      <c r="H12" s="2">
        <v>13</v>
      </c>
      <c r="I12" s="2">
        <v>22</v>
      </c>
      <c r="J12" s="37">
        <f t="shared" ca="1" si="2"/>
        <v>3</v>
      </c>
      <c r="N12">
        <f t="shared" si="9"/>
        <v>9</v>
      </c>
      <c r="O12" s="16">
        <f ca="1"/>
        <v>3</v>
      </c>
      <c r="Q12" t="s">
        <v>328</v>
      </c>
      <c r="R12" s="14">
        <v>4</v>
      </c>
      <c r="W12" s="21">
        <f t="shared" ca="1" si="6"/>
        <v>3410.4444444444443</v>
      </c>
      <c r="X12" s="22">
        <f t="shared" ca="1" si="4"/>
        <v>2415.36</v>
      </c>
      <c r="Y12" s="22">
        <f t="shared" ca="1" si="4"/>
        <v>169.46745562130175</v>
      </c>
      <c r="Z12" s="23">
        <f t="shared" ca="1" si="4"/>
        <v>2995.7037037037039</v>
      </c>
      <c r="AA12" s="16">
        <f t="shared" ca="1" si="7"/>
        <v>169.46745562130175</v>
      </c>
      <c r="AB12" s="54">
        <f t="shared" ca="1" si="8"/>
        <v>169.46745562130175</v>
      </c>
    </row>
    <row r="13" spans="1:28" x14ac:dyDescent="0.25">
      <c r="A13" s="2">
        <v>10</v>
      </c>
      <c r="B13" s="2" t="s">
        <v>17</v>
      </c>
      <c r="C13" s="2">
        <v>23</v>
      </c>
      <c r="D13" s="2">
        <v>1</v>
      </c>
      <c r="E13" s="2">
        <v>2</v>
      </c>
      <c r="F13" s="2">
        <f>100-SUM(Tabla16[[#This Row],[%age Black]:[%age Asian]])</f>
        <v>74</v>
      </c>
      <c r="G13" s="2">
        <v>29</v>
      </c>
      <c r="H13" s="2">
        <v>3</v>
      </c>
      <c r="I13" s="2">
        <v>13</v>
      </c>
      <c r="J13" s="37">
        <f t="shared" ca="1" si="2"/>
        <v>4</v>
      </c>
      <c r="N13">
        <f t="shared" si="9"/>
        <v>10</v>
      </c>
      <c r="O13" s="16">
        <f ca="1"/>
        <v>4</v>
      </c>
      <c r="W13" s="21">
        <f t="shared" ca="1" si="6"/>
        <v>2183.1111111111113</v>
      </c>
      <c r="X13" s="22">
        <f t="shared" ca="1" si="4"/>
        <v>889.56000000000017</v>
      </c>
      <c r="Y13" s="22">
        <f t="shared" ca="1" si="4"/>
        <v>828.23668639053267</v>
      </c>
      <c r="Z13" s="23">
        <f t="shared" ca="1" si="4"/>
        <v>613.70370370370347</v>
      </c>
      <c r="AA13" s="16">
        <f t="shared" ca="1" si="7"/>
        <v>613.70370370370347</v>
      </c>
      <c r="AB13" s="54">
        <f t="shared" ca="1" si="8"/>
        <v>828.23668639053267</v>
      </c>
    </row>
    <row r="14" spans="1:28" x14ac:dyDescent="0.25">
      <c r="A14" s="2">
        <v>11</v>
      </c>
      <c r="B14" s="2" t="s">
        <v>18</v>
      </c>
      <c r="C14" s="2">
        <v>30</v>
      </c>
      <c r="D14" s="2">
        <v>21</v>
      </c>
      <c r="E14" s="2">
        <v>2</v>
      </c>
      <c r="F14" s="2">
        <f>100-SUM(Tabla16[[#This Row],[%age Black]:[%age Asian]])</f>
        <v>47</v>
      </c>
      <c r="G14" s="2">
        <v>30</v>
      </c>
      <c r="H14" s="2">
        <v>9</v>
      </c>
      <c r="I14" s="2">
        <v>22</v>
      </c>
      <c r="J14" s="37">
        <f t="shared" ca="1" si="2"/>
        <v>3</v>
      </c>
      <c r="N14">
        <f t="shared" si="9"/>
        <v>11</v>
      </c>
      <c r="O14" s="16">
        <f ca="1"/>
        <v>3</v>
      </c>
      <c r="Q14" t="s">
        <v>329</v>
      </c>
      <c r="R14" s="14">
        <v>40</v>
      </c>
      <c r="W14" s="21">
        <f t="shared" ca="1" si="6"/>
        <v>2102.1111111111113</v>
      </c>
      <c r="X14" s="22">
        <f t="shared" ca="1" si="4"/>
        <v>2560.9600000000005</v>
      </c>
      <c r="Y14" s="22">
        <f t="shared" ca="1" si="4"/>
        <v>311.85207100591714</v>
      </c>
      <c r="Z14" s="23">
        <f t="shared" ca="1" si="4"/>
        <v>974.25925925925912</v>
      </c>
      <c r="AA14" s="16">
        <f t="shared" ca="1" si="7"/>
        <v>311.85207100591714</v>
      </c>
      <c r="AB14" s="54">
        <f t="shared" ca="1" si="8"/>
        <v>311.85207100591714</v>
      </c>
    </row>
    <row r="15" spans="1:28" x14ac:dyDescent="0.25">
      <c r="A15" s="2">
        <v>12</v>
      </c>
      <c r="B15" s="2" t="s">
        <v>19</v>
      </c>
      <c r="C15" s="2">
        <v>13</v>
      </c>
      <c r="D15" s="2">
        <v>23</v>
      </c>
      <c r="E15" s="2">
        <v>2</v>
      </c>
      <c r="F15" s="2">
        <f>100-SUM(Tabla16[[#This Row],[%age Black]:[%age Asian]])</f>
        <v>62</v>
      </c>
      <c r="G15" s="2">
        <v>34</v>
      </c>
      <c r="H15" s="2">
        <v>7</v>
      </c>
      <c r="I15" s="2">
        <v>23</v>
      </c>
      <c r="J15" s="37">
        <f t="shared" ca="1" si="2"/>
        <v>2</v>
      </c>
      <c r="N15">
        <f t="shared" si="9"/>
        <v>12</v>
      </c>
      <c r="O15" s="16">
        <f ca="1"/>
        <v>2</v>
      </c>
      <c r="W15" s="21">
        <f t="shared" ca="1" si="6"/>
        <v>7035.1111111111113</v>
      </c>
      <c r="X15" s="22">
        <f t="shared" ca="1" si="4"/>
        <v>820.3599999999999</v>
      </c>
      <c r="Y15" s="22">
        <f t="shared" ca="1" si="4"/>
        <v>5852.3905325443775</v>
      </c>
      <c r="Z15" s="23">
        <f t="shared" ca="1" si="4"/>
        <v>5013.0370370370374</v>
      </c>
      <c r="AA15" s="16">
        <f t="shared" ca="1" si="7"/>
        <v>820.3599999999999</v>
      </c>
      <c r="AB15" s="54">
        <f t="shared" ca="1" si="8"/>
        <v>820.3599999999999</v>
      </c>
    </row>
    <row r="16" spans="1:28" x14ac:dyDescent="0.25">
      <c r="A16" s="2">
        <v>13</v>
      </c>
      <c r="B16" s="2" t="s">
        <v>20</v>
      </c>
      <c r="C16" s="2">
        <v>76</v>
      </c>
      <c r="D16" s="2">
        <v>3</v>
      </c>
      <c r="E16" s="2">
        <v>1</v>
      </c>
      <c r="F16" s="2">
        <f>100-SUM(Tabla16[[#This Row],[%age Black]:[%age Asian]])</f>
        <v>20</v>
      </c>
      <c r="G16" s="2">
        <v>31</v>
      </c>
      <c r="H16" s="2">
        <v>9</v>
      </c>
      <c r="I16" s="2">
        <v>21</v>
      </c>
      <c r="J16" s="37">
        <f t="shared" ca="1" si="2"/>
        <v>4</v>
      </c>
      <c r="N16">
        <f t="shared" si="9"/>
        <v>13</v>
      </c>
      <c r="O16" s="16">
        <f ca="1"/>
        <v>4</v>
      </c>
      <c r="Q16" t="s">
        <v>331</v>
      </c>
      <c r="R16" s="14">
        <f ca="1">SUM(AA4:AA51)</f>
        <v>17151.579487179486</v>
      </c>
      <c r="W16" s="21">
        <f t="shared" ca="1" si="6"/>
        <v>4798.4444444444443</v>
      </c>
      <c r="X16" s="22">
        <f t="shared" ca="1" si="4"/>
        <v>6786.5599999999986</v>
      </c>
      <c r="Y16" s="22">
        <f t="shared" ca="1" si="4"/>
        <v>5811.0828402366869</v>
      </c>
      <c r="Z16" s="23">
        <f t="shared" ca="1" si="4"/>
        <v>1263.037037037037</v>
      </c>
      <c r="AA16" s="16">
        <f t="shared" ca="1" si="7"/>
        <v>1263.037037037037</v>
      </c>
      <c r="AB16" s="54">
        <f t="shared" ca="1" si="8"/>
        <v>4798.4444444444443</v>
      </c>
    </row>
    <row r="17" spans="1:28" x14ac:dyDescent="0.25">
      <c r="A17" s="2">
        <v>14</v>
      </c>
      <c r="B17" s="2" t="s">
        <v>21</v>
      </c>
      <c r="C17" s="2">
        <v>3</v>
      </c>
      <c r="D17" s="2">
        <v>69</v>
      </c>
      <c r="E17" s="2">
        <v>1</v>
      </c>
      <c r="F17" s="2">
        <f>100-SUM(Tabla16[[#This Row],[%age Black]:[%age Asian]])</f>
        <v>27</v>
      </c>
      <c r="G17" s="2">
        <v>29</v>
      </c>
      <c r="H17" s="2">
        <v>11</v>
      </c>
      <c r="I17" s="2">
        <v>13</v>
      </c>
      <c r="J17" s="37">
        <f t="shared" ca="1" si="2"/>
        <v>3</v>
      </c>
      <c r="N17">
        <f t="shared" si="9"/>
        <v>14</v>
      </c>
      <c r="O17" s="16">
        <f ca="1"/>
        <v>3</v>
      </c>
      <c r="W17" s="21">
        <f t="shared" ca="1" si="6"/>
        <v>2096.4444444444443</v>
      </c>
      <c r="X17" s="22">
        <f t="shared" ca="1" si="4"/>
        <v>1556.96</v>
      </c>
      <c r="Y17" s="22">
        <f t="shared" ca="1" si="4"/>
        <v>350.8520710059172</v>
      </c>
      <c r="Z17" s="23">
        <f t="shared" ca="1" si="4"/>
        <v>781.03703703703695</v>
      </c>
      <c r="AA17" s="16">
        <f t="shared" ca="1" si="7"/>
        <v>350.8520710059172</v>
      </c>
      <c r="AB17" s="54">
        <f t="shared" ca="1" si="8"/>
        <v>350.8520710059172</v>
      </c>
    </row>
    <row r="18" spans="1:28" x14ac:dyDescent="0.25">
      <c r="A18" s="2">
        <v>15</v>
      </c>
      <c r="B18" s="2" t="s">
        <v>22</v>
      </c>
      <c r="C18" s="2">
        <v>22</v>
      </c>
      <c r="D18" s="2">
        <v>20</v>
      </c>
      <c r="E18" s="2">
        <v>2</v>
      </c>
      <c r="F18" s="2">
        <f>100-SUM(Tabla16[[#This Row],[%age Black]:[%age Asian]])</f>
        <v>56</v>
      </c>
      <c r="G18" s="2">
        <v>30</v>
      </c>
      <c r="H18" s="2">
        <v>9</v>
      </c>
      <c r="I18" s="2">
        <v>20</v>
      </c>
      <c r="J18" s="37">
        <f t="shared" ca="1" si="2"/>
        <v>4</v>
      </c>
      <c r="N18">
        <f t="shared" si="9"/>
        <v>15</v>
      </c>
      <c r="O18" s="16">
        <f ca="1"/>
        <v>4</v>
      </c>
      <c r="W18" s="21">
        <f t="shared" ca="1" si="6"/>
        <v>1241.7777777777776</v>
      </c>
      <c r="X18" s="22">
        <f t="shared" ca="1" si="4"/>
        <v>2864.3599999999997</v>
      </c>
      <c r="Y18" s="22">
        <f t="shared" ca="1" si="4"/>
        <v>1197.9289940828401</v>
      </c>
      <c r="Z18" s="23">
        <f t="shared" ca="1" si="4"/>
        <v>376.81481481481484</v>
      </c>
      <c r="AA18" s="16">
        <f t="shared" ca="1" si="7"/>
        <v>376.81481481481484</v>
      </c>
      <c r="AB18" s="54">
        <f t="shared" ca="1" si="8"/>
        <v>1197.9289940828401</v>
      </c>
    </row>
    <row r="19" spans="1:28" x14ac:dyDescent="0.25">
      <c r="A19" s="2">
        <v>16</v>
      </c>
      <c r="B19" s="2" t="s">
        <v>23</v>
      </c>
      <c r="C19" s="2">
        <v>9</v>
      </c>
      <c r="D19" s="2">
        <v>30</v>
      </c>
      <c r="E19" s="2">
        <v>13</v>
      </c>
      <c r="F19" s="2">
        <f>100-SUM(Tabla16[[#This Row],[%age Black]:[%age Asian]])</f>
        <v>48</v>
      </c>
      <c r="G19" s="2">
        <v>28</v>
      </c>
      <c r="H19" s="2">
        <v>13</v>
      </c>
      <c r="I19" s="2">
        <v>16</v>
      </c>
      <c r="J19" s="37">
        <f t="shared" ca="1" si="2"/>
        <v>1</v>
      </c>
      <c r="N19">
        <f t="shared" si="9"/>
        <v>16</v>
      </c>
      <c r="O19" s="16">
        <f ca="1"/>
        <v>1</v>
      </c>
      <c r="W19" s="21">
        <f t="shared" ca="1" si="6"/>
        <v>1363.4444444444446</v>
      </c>
      <c r="X19" s="22">
        <f t="shared" ca="1" si="4"/>
        <v>7659.3600000000006</v>
      </c>
      <c r="Y19" s="22">
        <f t="shared" ca="1" si="4"/>
        <v>7086.7751479289936</v>
      </c>
      <c r="Z19" s="23">
        <f t="shared" ca="1" si="4"/>
        <v>5979.8148148148148</v>
      </c>
      <c r="AA19" s="16">
        <f t="shared" ca="1" si="7"/>
        <v>1363.4444444444446</v>
      </c>
      <c r="AB19" s="54">
        <f t="shared" ca="1" si="8"/>
        <v>1363.4444444444446</v>
      </c>
    </row>
    <row r="20" spans="1:28" x14ac:dyDescent="0.25">
      <c r="A20" s="2">
        <v>17</v>
      </c>
      <c r="B20" s="2" t="s">
        <v>24</v>
      </c>
      <c r="C20" s="2">
        <v>1</v>
      </c>
      <c r="D20" s="2">
        <v>5</v>
      </c>
      <c r="E20" s="2">
        <v>71</v>
      </c>
      <c r="F20" s="2">
        <f>100-SUM(Tabla16[[#This Row],[%age Black]:[%age Asian]])</f>
        <v>23</v>
      </c>
      <c r="G20" s="2">
        <v>37</v>
      </c>
      <c r="H20" s="2">
        <v>5</v>
      </c>
      <c r="I20" s="2">
        <v>24</v>
      </c>
      <c r="J20" s="37">
        <f t="shared" ca="1" si="2"/>
        <v>4</v>
      </c>
      <c r="N20">
        <f t="shared" si="9"/>
        <v>17</v>
      </c>
      <c r="O20" s="16">
        <f ca="1"/>
        <v>4</v>
      </c>
      <c r="W20" s="21">
        <f t="shared" ca="1" si="6"/>
        <v>2000.4444444444443</v>
      </c>
      <c r="X20" s="22">
        <f t="shared" ca="1" si="6"/>
        <v>1172.9600000000003</v>
      </c>
      <c r="Y20" s="22">
        <f t="shared" ca="1" si="6"/>
        <v>1363.4674556213015</v>
      </c>
      <c r="Z20" s="23">
        <f t="shared" ca="1" si="6"/>
        <v>261.03703703703695</v>
      </c>
      <c r="AA20" s="16">
        <f t="shared" ca="1" si="7"/>
        <v>261.03703703703695</v>
      </c>
      <c r="AB20" s="54">
        <f t="shared" ca="1" si="8"/>
        <v>1172.9600000000003</v>
      </c>
    </row>
    <row r="21" spans="1:28" x14ac:dyDescent="0.25">
      <c r="A21" s="2">
        <v>18</v>
      </c>
      <c r="B21" s="2" t="s">
        <v>25</v>
      </c>
      <c r="C21" s="2">
        <v>28</v>
      </c>
      <c r="D21" s="2">
        <v>28</v>
      </c>
      <c r="E21" s="2">
        <v>4</v>
      </c>
      <c r="F21" s="2">
        <f>100-SUM(Tabla16[[#This Row],[%age Black]:[%age Asian]])</f>
        <v>40</v>
      </c>
      <c r="G21" s="2">
        <v>30</v>
      </c>
      <c r="H21" s="2">
        <v>7</v>
      </c>
      <c r="I21" s="2">
        <v>22</v>
      </c>
      <c r="J21" s="37">
        <f t="shared" ca="1" si="2"/>
        <v>3</v>
      </c>
      <c r="N21">
        <f t="shared" si="9"/>
        <v>18</v>
      </c>
      <c r="O21" s="16">
        <f ca="1"/>
        <v>3</v>
      </c>
      <c r="W21" s="21">
        <f t="shared" ca="1" si="6"/>
        <v>3405.4444444444443</v>
      </c>
      <c r="X21" s="22">
        <f t="shared" ca="1" si="6"/>
        <v>2522.36</v>
      </c>
      <c r="Y21" s="22">
        <f t="shared" ca="1" si="6"/>
        <v>117.39053254437869</v>
      </c>
      <c r="Z21" s="23">
        <f t="shared" ca="1" si="6"/>
        <v>3082.2592592592591</v>
      </c>
      <c r="AA21" s="16">
        <f t="shared" ca="1" si="7"/>
        <v>117.39053254437869</v>
      </c>
      <c r="AB21" s="54">
        <f t="shared" ca="1" si="8"/>
        <v>117.39053254437869</v>
      </c>
    </row>
    <row r="22" spans="1:28" x14ac:dyDescent="0.25">
      <c r="A22" s="2">
        <v>19</v>
      </c>
      <c r="B22" s="2" t="s">
        <v>26</v>
      </c>
      <c r="C22" s="2">
        <v>22</v>
      </c>
      <c r="D22" s="2">
        <v>1</v>
      </c>
      <c r="E22" s="2">
        <v>1</v>
      </c>
      <c r="F22" s="2">
        <f>100-SUM(Tabla16[[#This Row],[%age Black]:[%age Asian]])</f>
        <v>76</v>
      </c>
      <c r="G22" s="2">
        <v>32</v>
      </c>
      <c r="H22" s="2">
        <v>5</v>
      </c>
      <c r="I22" s="2">
        <v>21</v>
      </c>
      <c r="J22" s="37">
        <f t="shared" ca="1" si="2"/>
        <v>3</v>
      </c>
      <c r="N22">
        <f t="shared" si="9"/>
        <v>19</v>
      </c>
      <c r="O22" s="16">
        <f ca="1"/>
        <v>3</v>
      </c>
      <c r="W22" s="21">
        <f t="shared" ca="1" si="6"/>
        <v>3000.7777777777774</v>
      </c>
      <c r="X22" s="22">
        <f t="shared" ca="1" si="6"/>
        <v>1894.1600000000003</v>
      </c>
      <c r="Y22" s="22">
        <f t="shared" ca="1" si="6"/>
        <v>82.621301775147927</v>
      </c>
      <c r="Z22" s="23">
        <f t="shared" ca="1" si="6"/>
        <v>2506.2592592592591</v>
      </c>
      <c r="AA22" s="16">
        <f t="shared" ca="1" si="7"/>
        <v>82.621301775147927</v>
      </c>
      <c r="AB22" s="54">
        <f t="shared" ca="1" si="8"/>
        <v>82.621301775147927</v>
      </c>
    </row>
    <row r="23" spans="1:28" x14ac:dyDescent="0.25">
      <c r="A23" s="2">
        <v>20</v>
      </c>
      <c r="B23" s="2" t="s">
        <v>27</v>
      </c>
      <c r="C23" s="2">
        <v>25</v>
      </c>
      <c r="D23" s="2">
        <v>3</v>
      </c>
      <c r="E23" s="2">
        <v>2</v>
      </c>
      <c r="F23" s="2">
        <f>100-SUM(Tabla16[[#This Row],[%age Black]:[%age Asian]])</f>
        <v>70</v>
      </c>
      <c r="G23" s="2">
        <v>32</v>
      </c>
      <c r="H23" s="2">
        <v>7</v>
      </c>
      <c r="I23" s="2">
        <v>19</v>
      </c>
      <c r="J23" s="37">
        <f t="shared" ca="1" si="2"/>
        <v>3</v>
      </c>
      <c r="N23">
        <f t="shared" si="9"/>
        <v>20</v>
      </c>
      <c r="O23" s="16">
        <f ca="1"/>
        <v>3</v>
      </c>
      <c r="W23" s="21">
        <f t="shared" ca="1" si="6"/>
        <v>2955.4444444444448</v>
      </c>
      <c r="X23" s="22">
        <f t="shared" ca="1" si="6"/>
        <v>1329.96</v>
      </c>
      <c r="Y23" s="22">
        <f t="shared" ca="1" si="6"/>
        <v>188.39053254437866</v>
      </c>
      <c r="Z23" s="23">
        <f t="shared" ca="1" si="6"/>
        <v>2243.37037037037</v>
      </c>
      <c r="AA23" s="16">
        <f t="shared" ca="1" si="7"/>
        <v>188.39053254437866</v>
      </c>
      <c r="AB23" s="54">
        <f t="shared" ca="1" si="8"/>
        <v>188.39053254437866</v>
      </c>
    </row>
    <row r="24" spans="1:28" x14ac:dyDescent="0.25">
      <c r="A24" s="2">
        <v>21</v>
      </c>
      <c r="B24" s="2" t="s">
        <v>28</v>
      </c>
      <c r="C24" s="2">
        <v>30</v>
      </c>
      <c r="D24" s="2">
        <v>4</v>
      </c>
      <c r="E24" s="2">
        <v>1</v>
      </c>
      <c r="F24" s="2">
        <f>100-SUM(Tabla16[[#This Row],[%age Black]:[%age Asian]])</f>
        <v>65</v>
      </c>
      <c r="G24" s="2">
        <v>33</v>
      </c>
      <c r="H24" s="2">
        <v>6</v>
      </c>
      <c r="I24" s="2">
        <v>21</v>
      </c>
      <c r="J24" s="37">
        <f t="shared" ca="1" si="2"/>
        <v>3</v>
      </c>
      <c r="N24">
        <f t="shared" si="9"/>
        <v>21</v>
      </c>
      <c r="O24" s="16">
        <f ca="1"/>
        <v>3</v>
      </c>
      <c r="W24" s="21">
        <f t="shared" ca="1" si="6"/>
        <v>2471.4444444444443</v>
      </c>
      <c r="X24" s="22">
        <f t="shared" ca="1" si="6"/>
        <v>3081.36</v>
      </c>
      <c r="Y24" s="22">
        <f t="shared" ca="1" si="6"/>
        <v>80.082840236686394</v>
      </c>
      <c r="Z24" s="23">
        <f t="shared" ca="1" si="6"/>
        <v>2017.3703703703702</v>
      </c>
      <c r="AA24" s="16">
        <f t="shared" ca="1" si="7"/>
        <v>80.082840236686394</v>
      </c>
      <c r="AB24" s="54">
        <f t="shared" ca="1" si="8"/>
        <v>80.082840236686394</v>
      </c>
    </row>
    <row r="25" spans="1:28" x14ac:dyDescent="0.25">
      <c r="A25" s="2">
        <v>22</v>
      </c>
      <c r="B25" s="2" t="s">
        <v>29</v>
      </c>
      <c r="C25" s="2">
        <v>11</v>
      </c>
      <c r="D25" s="2">
        <v>13</v>
      </c>
      <c r="E25" s="2">
        <v>4</v>
      </c>
      <c r="F25" s="2">
        <f>100-SUM(Tabla16[[#This Row],[%age Black]:[%age Asian]])</f>
        <v>72</v>
      </c>
      <c r="G25" s="2">
        <v>33</v>
      </c>
      <c r="H25" s="2">
        <v>5</v>
      </c>
      <c r="I25" s="2">
        <v>20</v>
      </c>
      <c r="J25" s="37">
        <f t="shared" ca="1" si="2"/>
        <v>4</v>
      </c>
      <c r="N25">
        <f t="shared" si="9"/>
        <v>22</v>
      </c>
      <c r="O25" s="16">
        <f ca="1"/>
        <v>4</v>
      </c>
      <c r="W25" s="21">
        <f t="shared" ca="1" si="6"/>
        <v>959.1111111111112</v>
      </c>
      <c r="X25" s="22">
        <f t="shared" ca="1" si="6"/>
        <v>2146.36</v>
      </c>
      <c r="Y25" s="22">
        <f t="shared" ca="1" si="6"/>
        <v>848.08284023668648</v>
      </c>
      <c r="Z25" s="23">
        <f t="shared" ca="1" si="6"/>
        <v>451.03703703703701</v>
      </c>
      <c r="AA25" s="16">
        <f t="shared" ca="1" si="7"/>
        <v>451.03703703703701</v>
      </c>
      <c r="AB25" s="54">
        <f t="shared" ca="1" si="8"/>
        <v>848.08284023668648</v>
      </c>
    </row>
    <row r="26" spans="1:28" x14ac:dyDescent="0.25">
      <c r="A26" s="2">
        <v>23</v>
      </c>
      <c r="B26" s="2" t="s">
        <v>30</v>
      </c>
      <c r="C26" s="2">
        <v>14</v>
      </c>
      <c r="D26" s="2">
        <v>24</v>
      </c>
      <c r="E26" s="2">
        <v>14</v>
      </c>
      <c r="F26" s="2">
        <f>100-SUM(Tabla16[[#This Row],[%age Black]:[%age Asian]])</f>
        <v>48</v>
      </c>
      <c r="G26" s="2">
        <v>30</v>
      </c>
      <c r="H26" s="2">
        <v>8</v>
      </c>
      <c r="I26" s="2">
        <v>21</v>
      </c>
      <c r="J26" s="37">
        <f t="shared" ca="1" si="2"/>
        <v>4</v>
      </c>
      <c r="N26">
        <f t="shared" si="9"/>
        <v>23</v>
      </c>
      <c r="O26" s="16">
        <f ca="1"/>
        <v>4</v>
      </c>
      <c r="W26" s="21">
        <f t="shared" ca="1" si="6"/>
        <v>1655.7777777777776</v>
      </c>
      <c r="X26" s="22">
        <f t="shared" ca="1" si="6"/>
        <v>2810.16</v>
      </c>
      <c r="Y26" s="22">
        <f t="shared" ca="1" si="6"/>
        <v>2216.7751479289941</v>
      </c>
      <c r="Z26" s="23">
        <f t="shared" ca="1" si="6"/>
        <v>36.814814814814817</v>
      </c>
      <c r="AA26" s="16">
        <f t="shared" ca="1" si="7"/>
        <v>36.814814814814817</v>
      </c>
      <c r="AB26" s="54">
        <f t="shared" ca="1" si="8"/>
        <v>1655.7777777777776</v>
      </c>
    </row>
    <row r="27" spans="1:28" x14ac:dyDescent="0.25">
      <c r="A27" s="2">
        <v>24</v>
      </c>
      <c r="B27" s="2" t="s">
        <v>31</v>
      </c>
      <c r="C27" s="2">
        <v>14</v>
      </c>
      <c r="D27" s="2">
        <v>40</v>
      </c>
      <c r="E27" s="2">
        <v>10</v>
      </c>
      <c r="F27" s="2">
        <f>100-SUM(Tabla16[[#This Row],[%age Black]:[%age Asian]])</f>
        <v>36</v>
      </c>
      <c r="G27" s="2">
        <v>31</v>
      </c>
      <c r="H27" s="2">
        <v>11</v>
      </c>
      <c r="I27" s="2">
        <v>21</v>
      </c>
      <c r="J27" s="37">
        <f t="shared" ca="1" si="2"/>
        <v>2</v>
      </c>
      <c r="N27">
        <f t="shared" si="9"/>
        <v>24</v>
      </c>
      <c r="O27" s="16">
        <f ca="1"/>
        <v>2</v>
      </c>
      <c r="W27" s="21">
        <f t="shared" ca="1" si="6"/>
        <v>4237.7777777777783</v>
      </c>
      <c r="X27" s="22">
        <f t="shared" ca="1" si="6"/>
        <v>60.559999999999974</v>
      </c>
      <c r="Y27" s="22">
        <f t="shared" ca="1" si="6"/>
        <v>2137.1597633136093</v>
      </c>
      <c r="Z27" s="23">
        <f t="shared" ca="1" si="6"/>
        <v>2919.7037037037039</v>
      </c>
      <c r="AA27" s="16">
        <f t="shared" ca="1" si="7"/>
        <v>60.559999999999974</v>
      </c>
      <c r="AB27" s="54">
        <f t="shared" ca="1" si="8"/>
        <v>60.559999999999974</v>
      </c>
    </row>
    <row r="28" spans="1:28" x14ac:dyDescent="0.25">
      <c r="A28" s="2">
        <v>25</v>
      </c>
      <c r="B28" s="2" t="s">
        <v>32</v>
      </c>
      <c r="C28" s="2">
        <v>55</v>
      </c>
      <c r="D28" s="2">
        <v>1</v>
      </c>
      <c r="E28" s="2">
        <v>1</v>
      </c>
      <c r="F28" s="2">
        <f>100-SUM(Tabla16[[#This Row],[%age Black]:[%age Asian]])</f>
        <v>43</v>
      </c>
      <c r="G28" s="2">
        <v>32</v>
      </c>
      <c r="H28" s="2">
        <v>9</v>
      </c>
      <c r="I28" s="2">
        <v>20</v>
      </c>
      <c r="J28" s="37">
        <f t="shared" ca="1" si="2"/>
        <v>4</v>
      </c>
      <c r="N28">
        <f t="shared" si="9"/>
        <v>25</v>
      </c>
      <c r="O28" s="16">
        <f ca="1"/>
        <v>4</v>
      </c>
      <c r="W28" s="21">
        <f t="shared" ca="1" si="6"/>
        <v>5283.1111111111104</v>
      </c>
      <c r="X28" s="22">
        <f t="shared" ca="1" si="6"/>
        <v>4866.3599999999997</v>
      </c>
      <c r="Y28" s="22">
        <f t="shared" ca="1" si="6"/>
        <v>6803.3136094674564</v>
      </c>
      <c r="Z28" s="23">
        <f t="shared" ca="1" si="6"/>
        <v>1471.4814814814818</v>
      </c>
      <c r="AA28" s="16">
        <f t="shared" ca="1" si="7"/>
        <v>1471.4814814814818</v>
      </c>
      <c r="AB28" s="54">
        <f t="shared" ca="1" si="8"/>
        <v>4866.3599999999997</v>
      </c>
    </row>
    <row r="29" spans="1:28" x14ac:dyDescent="0.25">
      <c r="A29" s="2">
        <v>26</v>
      </c>
      <c r="B29" s="2" t="s">
        <v>33</v>
      </c>
      <c r="C29" s="2">
        <v>27</v>
      </c>
      <c r="D29" s="2">
        <v>63</v>
      </c>
      <c r="E29" s="2">
        <v>1</v>
      </c>
      <c r="F29" s="2">
        <f>100-SUM(Tabla16[[#This Row],[%age Black]:[%age Asian]])</f>
        <v>9</v>
      </c>
      <c r="G29" s="2">
        <v>36</v>
      </c>
      <c r="H29" s="2">
        <v>12</v>
      </c>
      <c r="I29" s="2">
        <v>17</v>
      </c>
      <c r="J29" s="37">
        <f t="shared" ca="1" si="2"/>
        <v>3</v>
      </c>
      <c r="N29">
        <f t="shared" si="9"/>
        <v>26</v>
      </c>
      <c r="O29" s="16">
        <f ca="1"/>
        <v>3</v>
      </c>
      <c r="W29" s="21">
        <f t="shared" ca="1" si="6"/>
        <v>2702.4444444444443</v>
      </c>
      <c r="X29" s="22">
        <f t="shared" ca="1" si="6"/>
        <v>1084.3600000000001</v>
      </c>
      <c r="Y29" s="22">
        <f t="shared" ca="1" si="6"/>
        <v>252.46745562130181</v>
      </c>
      <c r="Z29" s="23">
        <f t="shared" ca="1" si="6"/>
        <v>1920.8148148148148</v>
      </c>
      <c r="AA29" s="16">
        <f t="shared" ca="1" si="7"/>
        <v>252.46745562130181</v>
      </c>
      <c r="AB29" s="54">
        <f t="shared" ca="1" si="8"/>
        <v>252.46745562130181</v>
      </c>
    </row>
    <row r="30" spans="1:28" x14ac:dyDescent="0.25">
      <c r="A30" s="2">
        <v>27</v>
      </c>
      <c r="B30" s="2" t="s">
        <v>34</v>
      </c>
      <c r="C30" s="2">
        <v>31</v>
      </c>
      <c r="D30" s="2">
        <v>6</v>
      </c>
      <c r="E30" s="2">
        <v>2</v>
      </c>
      <c r="F30" s="2">
        <f>100-SUM(Tabla16[[#This Row],[%age Black]:[%age Asian]])</f>
        <v>61</v>
      </c>
      <c r="G30" s="2">
        <v>30</v>
      </c>
      <c r="H30" s="2">
        <v>5</v>
      </c>
      <c r="I30" s="2">
        <v>22</v>
      </c>
      <c r="J30" s="37">
        <f t="shared" ca="1" si="2"/>
        <v>3</v>
      </c>
      <c r="N30">
        <f t="shared" si="9"/>
        <v>27</v>
      </c>
      <c r="O30" s="16">
        <f ca="1"/>
        <v>3</v>
      </c>
      <c r="W30" s="21">
        <f t="shared" ca="1" si="6"/>
        <v>3314.7777777777778</v>
      </c>
      <c r="X30" s="22">
        <f t="shared" ca="1" si="6"/>
        <v>3571.9600000000005</v>
      </c>
      <c r="Y30" s="22">
        <f t="shared" ca="1" si="6"/>
        <v>205.54437869822482</v>
      </c>
      <c r="Z30" s="23">
        <f t="shared" ca="1" si="6"/>
        <v>3420.037037037037</v>
      </c>
      <c r="AA30" s="16">
        <f t="shared" ca="1" si="7"/>
        <v>205.54437869822482</v>
      </c>
      <c r="AB30" s="54">
        <f t="shared" ca="1" si="8"/>
        <v>205.54437869822482</v>
      </c>
    </row>
    <row r="31" spans="1:28" x14ac:dyDescent="0.25">
      <c r="A31" s="2">
        <v>28</v>
      </c>
      <c r="B31" s="2" t="s">
        <v>35</v>
      </c>
      <c r="C31" s="2">
        <v>13</v>
      </c>
      <c r="D31" s="2">
        <v>2</v>
      </c>
      <c r="E31" s="2">
        <v>4</v>
      </c>
      <c r="F31" s="2">
        <f>100-SUM(Tabla16[[#This Row],[%age Black]:[%age Asian]])</f>
        <v>81</v>
      </c>
      <c r="G31" s="2">
        <v>32</v>
      </c>
      <c r="H31" s="2">
        <v>5</v>
      </c>
      <c r="I31" s="2">
        <v>23</v>
      </c>
      <c r="J31" s="37">
        <f t="shared" ca="1" si="2"/>
        <v>3</v>
      </c>
      <c r="N31">
        <f t="shared" si="9"/>
        <v>28</v>
      </c>
      <c r="O31" s="16">
        <f ca="1"/>
        <v>3</v>
      </c>
      <c r="W31" s="21">
        <f t="shared" ca="1" si="6"/>
        <v>3344.7777777777778</v>
      </c>
      <c r="X31" s="22">
        <f t="shared" ca="1" si="6"/>
        <v>2408.56</v>
      </c>
      <c r="Y31" s="22">
        <f t="shared" ca="1" si="6"/>
        <v>134.0059171597633</v>
      </c>
      <c r="Z31" s="23">
        <f t="shared" ca="1" si="6"/>
        <v>3057.5925925925922</v>
      </c>
      <c r="AA31" s="16">
        <f t="shared" ca="1" si="7"/>
        <v>134.0059171597633</v>
      </c>
      <c r="AB31" s="54">
        <f t="shared" ca="1" si="8"/>
        <v>134.0059171597633</v>
      </c>
    </row>
    <row r="32" spans="1:28" x14ac:dyDescent="0.25">
      <c r="A32" s="2">
        <v>29</v>
      </c>
      <c r="B32" s="2" t="s">
        <v>36</v>
      </c>
      <c r="C32" s="2">
        <v>23</v>
      </c>
      <c r="D32" s="2">
        <v>1</v>
      </c>
      <c r="E32" s="2">
        <v>1</v>
      </c>
      <c r="F32" s="2">
        <f>100-SUM(Tabla16[[#This Row],[%age Black]:[%age Asian]])</f>
        <v>75</v>
      </c>
      <c r="G32" s="2">
        <v>33</v>
      </c>
      <c r="H32" s="2">
        <v>3</v>
      </c>
      <c r="I32" s="2">
        <v>24</v>
      </c>
      <c r="J32" s="37">
        <f t="shared" ca="1" si="2"/>
        <v>2</v>
      </c>
      <c r="N32">
        <f t="shared" si="9"/>
        <v>29</v>
      </c>
      <c r="O32" s="16">
        <f ca="1"/>
        <v>2</v>
      </c>
      <c r="W32" s="21">
        <f t="shared" ca="1" si="6"/>
        <v>4881.7777777777774</v>
      </c>
      <c r="X32" s="22">
        <f t="shared" ca="1" si="6"/>
        <v>123.35999999999997</v>
      </c>
      <c r="Y32" s="22">
        <f t="shared" ca="1" si="6"/>
        <v>3364.0828402366856</v>
      </c>
      <c r="Z32" s="23">
        <f t="shared" ca="1" si="6"/>
        <v>3250.8148148148152</v>
      </c>
      <c r="AA32" s="16">
        <f t="shared" ca="1" si="7"/>
        <v>123.35999999999997</v>
      </c>
      <c r="AB32" s="54">
        <f t="shared" ca="1" si="8"/>
        <v>123.35999999999997</v>
      </c>
    </row>
    <row r="33" spans="1:28" x14ac:dyDescent="0.25">
      <c r="A33" s="2">
        <v>30</v>
      </c>
      <c r="B33" s="2" t="s">
        <v>37</v>
      </c>
      <c r="C33" s="2">
        <v>62</v>
      </c>
      <c r="D33" s="2">
        <v>4</v>
      </c>
      <c r="E33" s="2">
        <v>2</v>
      </c>
      <c r="F33" s="2">
        <f>100-SUM(Tabla16[[#This Row],[%age Black]:[%age Asian]])</f>
        <v>32</v>
      </c>
      <c r="G33" s="2">
        <v>32</v>
      </c>
      <c r="H33" s="2">
        <v>7</v>
      </c>
      <c r="I33" s="2">
        <v>18</v>
      </c>
      <c r="J33" s="37">
        <f t="shared" ca="1" si="2"/>
        <v>4</v>
      </c>
      <c r="N33">
        <f t="shared" si="9"/>
        <v>30</v>
      </c>
      <c r="O33" s="16">
        <f ca="1"/>
        <v>4</v>
      </c>
      <c r="W33" s="21">
        <f t="shared" ca="1" si="6"/>
        <v>1731.4444444444443</v>
      </c>
      <c r="X33" s="22">
        <f t="shared" ca="1" si="6"/>
        <v>1000.3600000000002</v>
      </c>
      <c r="Y33" s="22">
        <f t="shared" ca="1" si="6"/>
        <v>1326.2366863905324</v>
      </c>
      <c r="Z33" s="23">
        <f t="shared" ca="1" si="6"/>
        <v>440.48148148148141</v>
      </c>
      <c r="AA33" s="16">
        <f t="shared" ca="1" si="7"/>
        <v>440.48148148148141</v>
      </c>
      <c r="AB33" s="54">
        <f t="shared" ca="1" si="8"/>
        <v>1000.3600000000002</v>
      </c>
    </row>
    <row r="34" spans="1:28" x14ac:dyDescent="0.25">
      <c r="A34" s="2">
        <v>31</v>
      </c>
      <c r="B34" s="2" t="s">
        <v>38</v>
      </c>
      <c r="C34" s="2">
        <v>29</v>
      </c>
      <c r="D34" s="2">
        <v>24</v>
      </c>
      <c r="E34" s="2">
        <v>7</v>
      </c>
      <c r="F34" s="2">
        <f>100-SUM(Tabla16[[#This Row],[%age Black]:[%age Asian]])</f>
        <v>40</v>
      </c>
      <c r="G34" s="2">
        <v>34</v>
      </c>
      <c r="H34" s="2">
        <v>11</v>
      </c>
      <c r="I34" s="2">
        <v>27</v>
      </c>
      <c r="J34" s="37">
        <f t="shared" ca="1" si="2"/>
        <v>2</v>
      </c>
      <c r="N34">
        <f t="shared" si="9"/>
        <v>31</v>
      </c>
      <c r="O34" s="16">
        <f ca="1"/>
        <v>2</v>
      </c>
      <c r="W34" s="21">
        <f t="shared" ca="1" si="6"/>
        <v>2264.4444444444448</v>
      </c>
      <c r="X34" s="22">
        <f t="shared" ca="1" si="6"/>
        <v>425.56000000000012</v>
      </c>
      <c r="Y34" s="22">
        <f t="shared" ca="1" si="6"/>
        <v>2681.1597633136093</v>
      </c>
      <c r="Z34" s="23">
        <f t="shared" ca="1" si="6"/>
        <v>1532.1481481481478</v>
      </c>
      <c r="AA34" s="16">
        <f t="shared" ca="1" si="7"/>
        <v>425.56000000000012</v>
      </c>
      <c r="AB34" s="54">
        <f t="shared" ca="1" si="8"/>
        <v>425.56000000000012</v>
      </c>
    </row>
    <row r="35" spans="1:28" x14ac:dyDescent="0.25">
      <c r="A35" s="2">
        <v>32</v>
      </c>
      <c r="B35" s="2" t="s">
        <v>39</v>
      </c>
      <c r="C35" s="2">
        <v>44</v>
      </c>
      <c r="D35" s="2">
        <v>14</v>
      </c>
      <c r="E35" s="2">
        <v>15</v>
      </c>
      <c r="F35" s="2">
        <f>100-SUM(Tabla16[[#This Row],[%age Black]:[%age Asian]])</f>
        <v>27</v>
      </c>
      <c r="G35" s="2">
        <v>33</v>
      </c>
      <c r="H35" s="2">
        <v>10</v>
      </c>
      <c r="I35" s="2">
        <v>24</v>
      </c>
      <c r="J35" s="37">
        <f t="shared" ca="1" si="2"/>
        <v>3</v>
      </c>
      <c r="N35">
        <f t="shared" si="9"/>
        <v>32</v>
      </c>
      <c r="O35" s="16">
        <f ca="1"/>
        <v>3</v>
      </c>
      <c r="W35" s="21">
        <f t="shared" ca="1" si="6"/>
        <v>3207.1111111111113</v>
      </c>
      <c r="X35" s="22">
        <f t="shared" ca="1" si="6"/>
        <v>3008.1600000000003</v>
      </c>
      <c r="Y35" s="22">
        <f t="shared" ca="1" si="6"/>
        <v>85.31360946745562</v>
      </c>
      <c r="Z35" s="23">
        <f t="shared" ca="1" si="6"/>
        <v>2844.1481481481478</v>
      </c>
      <c r="AA35" s="16">
        <f t="shared" ca="1" si="7"/>
        <v>85.31360946745562</v>
      </c>
      <c r="AB35" s="54">
        <f t="shared" ca="1" si="8"/>
        <v>85.31360946745562</v>
      </c>
    </row>
    <row r="36" spans="1:28" x14ac:dyDescent="0.25">
      <c r="A36" s="2">
        <v>33</v>
      </c>
      <c r="B36" s="2" t="s">
        <v>40</v>
      </c>
      <c r="C36" s="2">
        <v>16</v>
      </c>
      <c r="D36" s="2">
        <v>5</v>
      </c>
      <c r="E36" s="2">
        <v>2</v>
      </c>
      <c r="F36" s="2">
        <f>100-SUM(Tabla16[[#This Row],[%age Black]:[%age Asian]])</f>
        <v>77</v>
      </c>
      <c r="G36" s="2">
        <v>32</v>
      </c>
      <c r="H36" s="2">
        <v>6</v>
      </c>
      <c r="I36" s="2">
        <v>17</v>
      </c>
      <c r="J36" s="37">
        <f t="shared" ca="1" si="2"/>
        <v>3</v>
      </c>
      <c r="N36">
        <f t="shared" si="9"/>
        <v>33</v>
      </c>
      <c r="O36" s="16">
        <f ca="1"/>
        <v>3</v>
      </c>
      <c r="W36" s="21">
        <f t="shared" ca="1" si="6"/>
        <v>3719.1111111111109</v>
      </c>
      <c r="X36" s="22">
        <f t="shared" ca="1" si="6"/>
        <v>3748.5600000000004</v>
      </c>
      <c r="Y36" s="22">
        <f t="shared" ca="1" si="6"/>
        <v>242.23668639053253</v>
      </c>
      <c r="Z36" s="23">
        <f t="shared" ca="1" si="6"/>
        <v>3535.7037037037035</v>
      </c>
      <c r="AA36" s="16">
        <f t="shared" ca="1" si="7"/>
        <v>242.23668639053253</v>
      </c>
      <c r="AB36" s="54">
        <f t="shared" ca="1" si="8"/>
        <v>242.23668639053253</v>
      </c>
    </row>
    <row r="37" spans="1:28" x14ac:dyDescent="0.25">
      <c r="A37" s="2">
        <v>34</v>
      </c>
      <c r="B37" s="2" t="s">
        <v>41</v>
      </c>
      <c r="C37" s="2">
        <v>13</v>
      </c>
      <c r="D37" s="2">
        <v>3</v>
      </c>
      <c r="E37" s="2">
        <v>1</v>
      </c>
      <c r="F37" s="2">
        <f>100-SUM(Tabla16[[#This Row],[%age Black]:[%age Asian]])</f>
        <v>83</v>
      </c>
      <c r="G37" s="2">
        <v>32</v>
      </c>
      <c r="H37" s="2">
        <v>5</v>
      </c>
      <c r="I37" s="2">
        <v>20</v>
      </c>
      <c r="J37" s="37">
        <f t="shared" ca="1" si="2"/>
        <v>2</v>
      </c>
      <c r="N37">
        <f t="shared" si="9"/>
        <v>34</v>
      </c>
      <c r="O37" s="16">
        <f ca="1"/>
        <v>2</v>
      </c>
      <c r="W37" s="21">
        <f t="shared" ca="1" si="6"/>
        <v>2803.7777777777778</v>
      </c>
      <c r="X37" s="22">
        <f t="shared" ca="1" si="6"/>
        <v>369.36</v>
      </c>
      <c r="Y37" s="22">
        <f t="shared" ca="1" si="6"/>
        <v>848.54437869822482</v>
      </c>
      <c r="Z37" s="23">
        <f t="shared" ca="1" si="6"/>
        <v>1834.8148148148146</v>
      </c>
      <c r="AA37" s="16">
        <f t="shared" ca="1" si="7"/>
        <v>369.36</v>
      </c>
      <c r="AB37" s="54">
        <f t="shared" ca="1" si="8"/>
        <v>369.36</v>
      </c>
    </row>
    <row r="38" spans="1:28" x14ac:dyDescent="0.25">
      <c r="A38" s="2">
        <v>35</v>
      </c>
      <c r="B38" s="2" t="s">
        <v>42</v>
      </c>
      <c r="C38" s="2">
        <v>40</v>
      </c>
      <c r="D38" s="2">
        <v>6</v>
      </c>
      <c r="E38" s="2">
        <v>3</v>
      </c>
      <c r="F38" s="2">
        <f>100-SUM(Tabla16[[#This Row],[%age Black]:[%age Asian]])</f>
        <v>51</v>
      </c>
      <c r="G38" s="2">
        <v>33</v>
      </c>
      <c r="H38" s="2">
        <v>9</v>
      </c>
      <c r="I38" s="2">
        <v>23</v>
      </c>
      <c r="J38" s="37">
        <f t="shared" ca="1" si="2"/>
        <v>3</v>
      </c>
      <c r="N38">
        <f t="shared" si="9"/>
        <v>35</v>
      </c>
      <c r="O38" s="16">
        <f ca="1"/>
        <v>3</v>
      </c>
      <c r="W38" s="21">
        <f t="shared" ca="1" si="6"/>
        <v>2702.7777777777778</v>
      </c>
      <c r="X38" s="22">
        <f t="shared" ca="1" si="6"/>
        <v>3864.96</v>
      </c>
      <c r="Y38" s="22">
        <f t="shared" ca="1" si="6"/>
        <v>325.62130177514791</v>
      </c>
      <c r="Z38" s="23">
        <f t="shared" ca="1" si="6"/>
        <v>1903.8148148148146</v>
      </c>
      <c r="AA38" s="16">
        <f t="shared" ca="1" si="7"/>
        <v>325.62130177514791</v>
      </c>
      <c r="AB38" s="54">
        <f t="shared" ca="1" si="8"/>
        <v>325.62130177514791</v>
      </c>
    </row>
    <row r="39" spans="1:28" x14ac:dyDescent="0.25">
      <c r="A39" s="2">
        <v>36</v>
      </c>
      <c r="B39" s="2" t="s">
        <v>43</v>
      </c>
      <c r="C39" s="2">
        <v>5</v>
      </c>
      <c r="D39" s="2">
        <v>20</v>
      </c>
      <c r="E39" s="2">
        <v>2</v>
      </c>
      <c r="F39" s="2">
        <f>100-SUM(Tabla16[[#This Row],[%age Black]:[%age Asian]])</f>
        <v>73</v>
      </c>
      <c r="G39" s="2">
        <v>31</v>
      </c>
      <c r="H39" s="2">
        <v>4</v>
      </c>
      <c r="I39" s="2">
        <v>19</v>
      </c>
      <c r="J39" s="37">
        <f t="shared" ca="1" si="2"/>
        <v>3</v>
      </c>
      <c r="N39">
        <f t="shared" si="9"/>
        <v>36</v>
      </c>
      <c r="O39" s="16">
        <f ca="1"/>
        <v>3</v>
      </c>
      <c r="W39" s="21">
        <f t="shared" ca="1" si="6"/>
        <v>3123.7777777777774</v>
      </c>
      <c r="X39" s="22">
        <f t="shared" ca="1" si="6"/>
        <v>1919.16</v>
      </c>
      <c r="Y39" s="22">
        <f t="shared" ca="1" si="6"/>
        <v>133.08284023668637</v>
      </c>
      <c r="Z39" s="23">
        <f t="shared" ca="1" si="6"/>
        <v>2756.1481481481483</v>
      </c>
      <c r="AA39" s="16">
        <f t="shared" ca="1" si="7"/>
        <v>133.08284023668637</v>
      </c>
      <c r="AB39" s="54">
        <f t="shared" ca="1" si="8"/>
        <v>133.08284023668637</v>
      </c>
    </row>
    <row r="40" spans="1:28" x14ac:dyDescent="0.25">
      <c r="A40" s="2">
        <v>37</v>
      </c>
      <c r="B40" s="2" t="s">
        <v>44</v>
      </c>
      <c r="C40" s="2">
        <v>26</v>
      </c>
      <c r="D40" s="2">
        <v>1</v>
      </c>
      <c r="E40" s="2">
        <v>2</v>
      </c>
      <c r="F40" s="2">
        <f>100-SUM(Tabla16[[#This Row],[%age Black]:[%age Asian]])</f>
        <v>71</v>
      </c>
      <c r="G40" s="2">
        <v>35</v>
      </c>
      <c r="H40" s="2">
        <v>7</v>
      </c>
      <c r="I40" s="2">
        <v>21</v>
      </c>
      <c r="J40" s="37">
        <f t="shared" ca="1" si="2"/>
        <v>3</v>
      </c>
      <c r="N40">
        <f t="shared" si="9"/>
        <v>37</v>
      </c>
      <c r="O40" s="16">
        <f ca="1"/>
        <v>3</v>
      </c>
      <c r="W40" s="21">
        <f t="shared" ca="1" si="6"/>
        <v>3457.4444444444443</v>
      </c>
      <c r="X40" s="22">
        <f t="shared" ca="1" si="6"/>
        <v>4268.7599999999993</v>
      </c>
      <c r="Y40" s="22">
        <f t="shared" ca="1" si="6"/>
        <v>355.46745562130172</v>
      </c>
      <c r="Z40" s="23">
        <f t="shared" ca="1" si="6"/>
        <v>3680.9259259259261</v>
      </c>
      <c r="AA40" s="16">
        <f t="shared" ca="1" si="7"/>
        <v>355.46745562130172</v>
      </c>
      <c r="AB40" s="54">
        <f t="shared" ca="1" si="8"/>
        <v>355.46745562130172</v>
      </c>
    </row>
    <row r="41" spans="1:28" x14ac:dyDescent="0.25">
      <c r="A41" s="2">
        <v>38</v>
      </c>
      <c r="B41" s="2" t="s">
        <v>45</v>
      </c>
      <c r="C41" s="2">
        <v>8</v>
      </c>
      <c r="D41" s="2">
        <v>3</v>
      </c>
      <c r="E41" s="2">
        <v>5</v>
      </c>
      <c r="F41" s="2">
        <f>100-SUM(Tabla16[[#This Row],[%age Black]:[%age Asian]])</f>
        <v>84</v>
      </c>
      <c r="G41" s="2">
        <v>35</v>
      </c>
      <c r="H41" s="2">
        <v>7</v>
      </c>
      <c r="I41" s="2">
        <v>20</v>
      </c>
      <c r="J41" s="37">
        <f t="shared" ca="1" si="2"/>
        <v>3</v>
      </c>
      <c r="N41">
        <f t="shared" si="9"/>
        <v>38</v>
      </c>
      <c r="O41" s="16">
        <f ca="1"/>
        <v>3</v>
      </c>
      <c r="W41" s="21">
        <f t="shared" ca="1" si="6"/>
        <v>994.77777777777783</v>
      </c>
      <c r="X41" s="22">
        <f t="shared" ca="1" si="6"/>
        <v>2021.3600000000001</v>
      </c>
      <c r="Y41" s="22">
        <f t="shared" ca="1" si="6"/>
        <v>451.31360946745565</v>
      </c>
      <c r="Z41" s="23">
        <f t="shared" ca="1" si="6"/>
        <v>941.81481481481478</v>
      </c>
      <c r="AA41" s="16">
        <f t="shared" ca="1" si="7"/>
        <v>451.31360946745565</v>
      </c>
      <c r="AB41" s="54">
        <f t="shared" ca="1" si="8"/>
        <v>451.31360946745565</v>
      </c>
    </row>
    <row r="42" spans="1:28" x14ac:dyDescent="0.25">
      <c r="A42" s="2">
        <v>39</v>
      </c>
      <c r="B42" s="2" t="s">
        <v>46</v>
      </c>
      <c r="C42" s="2">
        <v>15</v>
      </c>
      <c r="D42" s="2">
        <v>16</v>
      </c>
      <c r="E42" s="2">
        <v>15</v>
      </c>
      <c r="F42" s="2">
        <f>100-SUM(Tabla16[[#This Row],[%age Black]:[%age Asian]])</f>
        <v>54</v>
      </c>
      <c r="G42" s="2">
        <v>32</v>
      </c>
      <c r="H42" s="2">
        <v>8</v>
      </c>
      <c r="I42" s="2">
        <v>20</v>
      </c>
      <c r="J42" s="37">
        <f t="shared" ca="1" si="2"/>
        <v>2</v>
      </c>
      <c r="N42">
        <f t="shared" si="9"/>
        <v>39</v>
      </c>
      <c r="O42" s="16">
        <f ca="1"/>
        <v>2</v>
      </c>
      <c r="W42" s="21">
        <f t="shared" ca="1" si="6"/>
        <v>3660.1111111111113</v>
      </c>
      <c r="X42" s="22">
        <f t="shared" ca="1" si="6"/>
        <v>215.36</v>
      </c>
      <c r="Y42" s="22">
        <f t="shared" ca="1" si="6"/>
        <v>1349.0059171597632</v>
      </c>
      <c r="Z42" s="23">
        <f t="shared" ca="1" si="6"/>
        <v>2602.4814814814818</v>
      </c>
      <c r="AA42" s="16">
        <f t="shared" ca="1" si="7"/>
        <v>215.36</v>
      </c>
      <c r="AB42" s="54">
        <f t="shared" ca="1" si="8"/>
        <v>215.36</v>
      </c>
    </row>
    <row r="43" spans="1:28" x14ac:dyDescent="0.25">
      <c r="A43" s="2">
        <v>40</v>
      </c>
      <c r="B43" s="2" t="s">
        <v>47</v>
      </c>
      <c r="C43" s="2">
        <v>48</v>
      </c>
      <c r="D43" s="2">
        <v>1</v>
      </c>
      <c r="E43" s="2">
        <v>1</v>
      </c>
      <c r="F43" s="2">
        <f>100-SUM(Tabla16[[#This Row],[%age Black]:[%age Asian]])</f>
        <v>50</v>
      </c>
      <c r="G43" s="2">
        <v>33</v>
      </c>
      <c r="H43" s="2">
        <v>8</v>
      </c>
      <c r="I43" s="2">
        <v>23</v>
      </c>
      <c r="J43" s="37">
        <f t="shared" ca="1" si="2"/>
        <v>4</v>
      </c>
      <c r="N43">
        <f t="shared" si="9"/>
        <v>40</v>
      </c>
      <c r="O43" s="16">
        <f ca="1"/>
        <v>4</v>
      </c>
      <c r="W43" s="21">
        <f t="shared" ca="1" si="6"/>
        <v>3306.1111111111113</v>
      </c>
      <c r="X43" s="22">
        <f t="shared" ca="1" si="6"/>
        <v>4761.96</v>
      </c>
      <c r="Y43" s="22">
        <f t="shared" ca="1" si="6"/>
        <v>3536.3905325443784</v>
      </c>
      <c r="Z43" s="23">
        <f t="shared" ca="1" si="6"/>
        <v>446.25925925925935</v>
      </c>
      <c r="AA43" s="16">
        <f t="shared" ca="1" si="7"/>
        <v>446.25925925925935</v>
      </c>
      <c r="AB43" s="54">
        <f t="shared" ca="1" si="8"/>
        <v>3306.1111111111113</v>
      </c>
    </row>
    <row r="44" spans="1:28" x14ac:dyDescent="0.25">
      <c r="A44" s="2">
        <v>41</v>
      </c>
      <c r="B44" s="2" t="s">
        <v>48</v>
      </c>
      <c r="C44" s="2">
        <v>7</v>
      </c>
      <c r="D44" s="2">
        <v>56</v>
      </c>
      <c r="E44" s="2">
        <v>1</v>
      </c>
      <c r="F44" s="2">
        <f>100-SUM(Tabla16[[#This Row],[%age Black]:[%age Asian]])</f>
        <v>36</v>
      </c>
      <c r="G44" s="2">
        <v>30</v>
      </c>
      <c r="H44" s="2">
        <v>5</v>
      </c>
      <c r="I44" s="2">
        <v>17</v>
      </c>
      <c r="J44" s="37">
        <f t="shared" ca="1" si="2"/>
        <v>3</v>
      </c>
      <c r="N44">
        <f t="shared" si="9"/>
        <v>41</v>
      </c>
      <c r="O44" s="16">
        <f ca="1"/>
        <v>3</v>
      </c>
      <c r="W44" s="21">
        <f t="shared" ca="1" si="6"/>
        <v>1251.1111111111111</v>
      </c>
      <c r="X44" s="22">
        <f t="shared" ca="1" si="6"/>
        <v>2735.1600000000003</v>
      </c>
      <c r="Y44" s="22">
        <f t="shared" ca="1" si="6"/>
        <v>457.31360946745565</v>
      </c>
      <c r="Z44" s="23">
        <f t="shared" ca="1" si="6"/>
        <v>909.92592592592587</v>
      </c>
      <c r="AA44" s="16">
        <f t="shared" ca="1" si="7"/>
        <v>457.31360946745565</v>
      </c>
      <c r="AB44" s="54">
        <f t="shared" ca="1" si="8"/>
        <v>457.31360946745565</v>
      </c>
    </row>
    <row r="45" spans="1:28" x14ac:dyDescent="0.25">
      <c r="A45" s="2">
        <v>42</v>
      </c>
      <c r="B45" s="2" t="s">
        <v>49</v>
      </c>
      <c r="C45" s="2">
        <v>9</v>
      </c>
      <c r="D45" s="2">
        <v>21</v>
      </c>
      <c r="E45" s="2">
        <v>12</v>
      </c>
      <c r="F45" s="2">
        <f>100-SUM(Tabla16[[#This Row],[%age Black]:[%age Asian]])</f>
        <v>58</v>
      </c>
      <c r="G45" s="2">
        <v>31</v>
      </c>
      <c r="H45" s="2">
        <v>8</v>
      </c>
      <c r="I45" s="2">
        <v>20</v>
      </c>
      <c r="J45" s="37">
        <f t="shared" ca="1" si="2"/>
        <v>1</v>
      </c>
      <c r="N45">
        <f t="shared" si="9"/>
        <v>42</v>
      </c>
      <c r="O45" s="16">
        <f ca="1"/>
        <v>1</v>
      </c>
      <c r="W45" s="21">
        <f t="shared" ca="1" si="6"/>
        <v>219.11111111111111</v>
      </c>
      <c r="X45" s="22">
        <f t="shared" ca="1" si="6"/>
        <v>2745.76</v>
      </c>
      <c r="Y45" s="22">
        <f t="shared" ca="1" si="6"/>
        <v>1423.6213017751479</v>
      </c>
      <c r="Z45" s="23">
        <f t="shared" ca="1" si="6"/>
        <v>1484.5925925925926</v>
      </c>
      <c r="AA45" s="16">
        <f t="shared" ca="1" si="7"/>
        <v>219.11111111111111</v>
      </c>
      <c r="AB45" s="54">
        <f t="shared" ca="1" si="8"/>
        <v>219.11111111111111</v>
      </c>
    </row>
    <row r="46" spans="1:28" x14ac:dyDescent="0.25">
      <c r="A46" s="2">
        <v>43</v>
      </c>
      <c r="B46" s="2" t="s">
        <v>50</v>
      </c>
      <c r="C46" s="2">
        <v>11</v>
      </c>
      <c r="D46" s="2">
        <v>14</v>
      </c>
      <c r="E46" s="2">
        <v>29</v>
      </c>
      <c r="F46" s="2">
        <f>100-SUM(Tabla16[[#This Row],[%age Black]:[%age Asian]])</f>
        <v>46</v>
      </c>
      <c r="G46" s="2">
        <v>36</v>
      </c>
      <c r="H46" s="2">
        <v>6</v>
      </c>
      <c r="I46" s="2">
        <v>31</v>
      </c>
      <c r="J46" s="37">
        <f t="shared" ca="1" si="2"/>
        <v>1</v>
      </c>
      <c r="N46">
        <f t="shared" si="9"/>
        <v>43</v>
      </c>
      <c r="O46" s="16">
        <f ca="1"/>
        <v>1</v>
      </c>
      <c r="W46" s="21">
        <f t="shared" ca="1" si="6"/>
        <v>640.1111111111112</v>
      </c>
      <c r="X46" s="22">
        <f t="shared" ca="1" si="6"/>
        <v>3244.7599999999998</v>
      </c>
      <c r="Y46" s="22">
        <f t="shared" ca="1" si="6"/>
        <v>1300.4674556213017</v>
      </c>
      <c r="Z46" s="23">
        <f t="shared" ca="1" si="6"/>
        <v>691.14814814814804</v>
      </c>
      <c r="AA46" s="16">
        <f t="shared" ca="1" si="7"/>
        <v>640.1111111111112</v>
      </c>
      <c r="AB46" s="54">
        <f t="shared" ca="1" si="8"/>
        <v>640.1111111111112</v>
      </c>
    </row>
    <row r="47" spans="1:28" x14ac:dyDescent="0.25">
      <c r="A47" s="2">
        <v>44</v>
      </c>
      <c r="B47" s="2" t="s">
        <v>51</v>
      </c>
      <c r="C47" s="2">
        <v>5</v>
      </c>
      <c r="D47" s="2">
        <v>27</v>
      </c>
      <c r="E47" s="2">
        <v>20</v>
      </c>
      <c r="F47" s="2">
        <f>100-SUM(Tabla16[[#This Row],[%age Black]:[%age Asian]])</f>
        <v>48</v>
      </c>
      <c r="G47" s="2">
        <v>30</v>
      </c>
      <c r="H47" s="2">
        <v>8</v>
      </c>
      <c r="I47" s="2">
        <v>26</v>
      </c>
      <c r="J47" s="37">
        <f t="shared" ca="1" si="2"/>
        <v>3</v>
      </c>
      <c r="N47">
        <f t="shared" si="9"/>
        <v>44</v>
      </c>
      <c r="O47" s="16">
        <f ca="1"/>
        <v>3</v>
      </c>
      <c r="W47" s="21">
        <f t="shared" ca="1" si="6"/>
        <v>2159.4444444444443</v>
      </c>
      <c r="X47" s="22">
        <f t="shared" ca="1" si="6"/>
        <v>3380.16</v>
      </c>
      <c r="Y47" s="22">
        <f t="shared" ca="1" si="6"/>
        <v>247.39053254437869</v>
      </c>
      <c r="Z47" s="23">
        <f t="shared" ca="1" si="6"/>
        <v>2851.3703703703704</v>
      </c>
      <c r="AA47" s="16">
        <f t="shared" ca="1" si="7"/>
        <v>247.39053254437869</v>
      </c>
      <c r="AB47" s="54">
        <f t="shared" ca="1" si="8"/>
        <v>247.39053254437869</v>
      </c>
    </row>
    <row r="48" spans="1:28" x14ac:dyDescent="0.25">
      <c r="A48" s="2">
        <v>45</v>
      </c>
      <c r="B48" s="2" t="s">
        <v>52</v>
      </c>
      <c r="C48" s="2">
        <v>10</v>
      </c>
      <c r="D48" s="2">
        <v>4</v>
      </c>
      <c r="E48" s="2">
        <v>12</v>
      </c>
      <c r="F48" s="2">
        <f>100-SUM(Tabla16[[#This Row],[%age Black]:[%age Asian]])</f>
        <v>74</v>
      </c>
      <c r="G48" s="2">
        <v>35</v>
      </c>
      <c r="H48" s="2">
        <v>5</v>
      </c>
      <c r="I48" s="2">
        <v>28</v>
      </c>
      <c r="J48" s="37">
        <f t="shared" ca="1" si="2"/>
        <v>3</v>
      </c>
      <c r="N48">
        <f t="shared" si="9"/>
        <v>45</v>
      </c>
      <c r="O48" s="16">
        <f ca="1"/>
        <v>3</v>
      </c>
      <c r="W48" s="21">
        <f t="shared" ca="1" si="6"/>
        <v>3220.4444444444443</v>
      </c>
      <c r="X48" s="22">
        <f t="shared" ca="1" si="6"/>
        <v>2558.7600000000002</v>
      </c>
      <c r="Y48" s="22">
        <f t="shared" ca="1" si="6"/>
        <v>60.313609467455599</v>
      </c>
      <c r="Z48" s="23">
        <f t="shared" ca="1" si="6"/>
        <v>2760.5925925925922</v>
      </c>
      <c r="AA48" s="16">
        <f t="shared" ca="1" si="7"/>
        <v>60.313609467455599</v>
      </c>
      <c r="AB48" s="54">
        <f t="shared" ca="1" si="8"/>
        <v>60.313609467455599</v>
      </c>
    </row>
    <row r="49" spans="1:28" x14ac:dyDescent="0.25">
      <c r="A49" s="2">
        <v>46</v>
      </c>
      <c r="B49" s="2" t="s">
        <v>53</v>
      </c>
      <c r="C49" s="2">
        <v>20</v>
      </c>
      <c r="D49" s="2">
        <v>4</v>
      </c>
      <c r="E49" s="2">
        <v>1</v>
      </c>
      <c r="F49" s="2">
        <f>100-SUM(Tabla16[[#This Row],[%age Black]:[%age Asian]])</f>
        <v>75</v>
      </c>
      <c r="G49" s="2">
        <v>32</v>
      </c>
      <c r="H49" s="2">
        <v>6</v>
      </c>
      <c r="I49" s="2">
        <v>19</v>
      </c>
      <c r="J49" s="37">
        <f t="shared" ca="1" si="2"/>
        <v>3</v>
      </c>
      <c r="N49">
        <f t="shared" si="9"/>
        <v>46</v>
      </c>
      <c r="O49" s="16">
        <f ca="1"/>
        <v>3</v>
      </c>
      <c r="W49" s="21">
        <f t="shared" ca="1" si="6"/>
        <v>2395.7777777777783</v>
      </c>
      <c r="X49" s="22">
        <f t="shared" ca="1" si="6"/>
        <v>3810.3599999999997</v>
      </c>
      <c r="Y49" s="22">
        <f t="shared" ca="1" si="6"/>
        <v>655.54437869822482</v>
      </c>
      <c r="Z49" s="23">
        <f t="shared" ca="1" si="6"/>
        <v>1158.37037037037</v>
      </c>
      <c r="AA49" s="16">
        <f t="shared" ca="1" si="7"/>
        <v>655.54437869822482</v>
      </c>
      <c r="AB49" s="54">
        <f t="shared" ca="1" si="8"/>
        <v>655.54437869822482</v>
      </c>
    </row>
    <row r="50" spans="1:28" x14ac:dyDescent="0.25">
      <c r="A50" s="2">
        <v>47</v>
      </c>
      <c r="B50" s="2" t="s">
        <v>54</v>
      </c>
      <c r="C50" s="2">
        <v>4</v>
      </c>
      <c r="D50" s="2">
        <v>29</v>
      </c>
      <c r="E50" s="2">
        <v>2</v>
      </c>
      <c r="F50" s="2">
        <f>100-SUM(Tabla16[[#This Row],[%age Black]:[%age Asian]])</f>
        <v>65</v>
      </c>
      <c r="G50" s="2">
        <v>31</v>
      </c>
      <c r="H50" s="2">
        <v>3</v>
      </c>
      <c r="I50" s="2">
        <v>19</v>
      </c>
      <c r="J50" s="37">
        <f t="shared" ca="1" si="2"/>
        <v>3</v>
      </c>
      <c r="N50">
        <f t="shared" si="9"/>
        <v>47</v>
      </c>
      <c r="O50" s="16">
        <f ca="1"/>
        <v>3</v>
      </c>
      <c r="W50" s="21">
        <f t="shared" ca="1" si="6"/>
        <v>3647.7777777777778</v>
      </c>
      <c r="X50" s="22">
        <f t="shared" ca="1" si="6"/>
        <v>3588.16</v>
      </c>
      <c r="Y50" s="22">
        <f t="shared" ca="1" si="6"/>
        <v>210.39053254437866</v>
      </c>
      <c r="Z50" s="23">
        <f t="shared" ca="1" si="6"/>
        <v>3449.0370370370374</v>
      </c>
      <c r="AA50" s="16">
        <f t="shared" ca="1" si="7"/>
        <v>210.39053254437866</v>
      </c>
      <c r="AB50" s="54">
        <f t="shared" ca="1" si="8"/>
        <v>210.39053254437866</v>
      </c>
    </row>
    <row r="51" spans="1:28" x14ac:dyDescent="0.25">
      <c r="A51" s="2">
        <v>48</v>
      </c>
      <c r="B51" s="2" t="s">
        <v>55</v>
      </c>
      <c r="C51" s="2">
        <v>14</v>
      </c>
      <c r="D51" s="2">
        <v>3</v>
      </c>
      <c r="E51" s="2">
        <v>1</v>
      </c>
      <c r="F51" s="2">
        <f>100-SUM(Tabla16[[#This Row],[%age Black]:[%age Asian]])</f>
        <v>82</v>
      </c>
      <c r="G51" s="2">
        <v>33</v>
      </c>
      <c r="H51" s="2">
        <v>4</v>
      </c>
      <c r="I51" s="2">
        <v>20</v>
      </c>
      <c r="J51" s="37">
        <f t="shared" ca="1" si="2"/>
        <v>3</v>
      </c>
      <c r="N51">
        <f t="shared" si="9"/>
        <v>48</v>
      </c>
      <c r="O51" s="17">
        <f ca="1"/>
        <v>3</v>
      </c>
      <c r="W51" s="24">
        <f t="shared" ca="1" si="6"/>
        <v>3227.1111111111113</v>
      </c>
      <c r="X51" s="25">
        <f t="shared" ca="1" si="6"/>
        <v>3332.1600000000003</v>
      </c>
      <c r="Y51" s="25">
        <f t="shared" ca="1" si="6"/>
        <v>150.0059171597633</v>
      </c>
      <c r="Z51" s="26">
        <f t="shared" ca="1" si="6"/>
        <v>3149.037037037037</v>
      </c>
      <c r="AA51" s="17">
        <f t="shared" ca="1" si="7"/>
        <v>150.0059171597633</v>
      </c>
      <c r="AB51" s="54">
        <f t="shared" ca="1" si="8"/>
        <v>150.0059171597633</v>
      </c>
    </row>
    <row r="52" spans="1:28" x14ac:dyDescent="0.25">
      <c r="A52" s="2">
        <v>49</v>
      </c>
      <c r="B52" s="2" t="s">
        <v>56</v>
      </c>
      <c r="C52" s="2">
        <v>14</v>
      </c>
      <c r="D52" s="2">
        <v>3</v>
      </c>
      <c r="E52" s="2">
        <v>4</v>
      </c>
      <c r="F52" s="2">
        <f>100-SUM(Tabla16[[#This Row],[%age Black]:[%age Asian]])</f>
        <v>79</v>
      </c>
      <c r="G52" s="2">
        <v>29</v>
      </c>
      <c r="H52" s="2">
        <v>6</v>
      </c>
      <c r="I52" s="2">
        <v>18</v>
      </c>
      <c r="J52" s="37">
        <f t="shared" si="2"/>
        <v>0</v>
      </c>
      <c r="AA52" s="55">
        <f ca="1">SUM(AA4:AA51)</f>
        <v>17151.579487179486</v>
      </c>
      <c r="AB52" s="54">
        <f ca="1">SUM(AB4:AB51)</f>
        <v>31465.17467455622</v>
      </c>
    </row>
    <row r="63" spans="1:28" x14ac:dyDescent="0.25">
      <c r="A63" s="30" t="s">
        <v>332</v>
      </c>
      <c r="B63" t="s">
        <v>344</v>
      </c>
      <c r="C63" t="s">
        <v>345</v>
      </c>
      <c r="D63" t="s">
        <v>346</v>
      </c>
      <c r="G63">
        <v>3</v>
      </c>
      <c r="H63" t="s">
        <v>347</v>
      </c>
    </row>
    <row r="64" spans="1:28" x14ac:dyDescent="0.25">
      <c r="A64" s="39">
        <v>1</v>
      </c>
      <c r="B64" s="28">
        <v>5.666666666666667</v>
      </c>
      <c r="C64" s="28">
        <v>15.333333333333334</v>
      </c>
      <c r="D64" s="28">
        <v>40</v>
      </c>
      <c r="G64">
        <v>2</v>
      </c>
      <c r="H64" t="s">
        <v>349</v>
      </c>
    </row>
    <row r="65" spans="1:8" x14ac:dyDescent="0.25">
      <c r="A65" s="39">
        <v>2</v>
      </c>
      <c r="B65" s="28">
        <v>9.5714285714285712</v>
      </c>
      <c r="C65" s="28">
        <v>46</v>
      </c>
      <c r="D65" s="28">
        <v>4.2857142857142856</v>
      </c>
      <c r="G65">
        <v>1</v>
      </c>
      <c r="H65" t="s">
        <v>350</v>
      </c>
    </row>
    <row r="66" spans="1:8" x14ac:dyDescent="0.25">
      <c r="A66" s="39">
        <v>3</v>
      </c>
      <c r="B66" s="28">
        <v>53.6</v>
      </c>
      <c r="C66" s="28">
        <v>3.8</v>
      </c>
      <c r="D66" s="28">
        <v>2.7</v>
      </c>
      <c r="G66">
        <v>4</v>
      </c>
      <c r="H66" t="s">
        <v>351</v>
      </c>
    </row>
    <row r="67" spans="1:8" x14ac:dyDescent="0.25">
      <c r="A67" s="39">
        <v>4</v>
      </c>
      <c r="B67" s="28">
        <v>19.758620689655171</v>
      </c>
      <c r="C67" s="28">
        <v>10.655172413793103</v>
      </c>
      <c r="D67" s="28">
        <v>4.1034482758620694</v>
      </c>
    </row>
    <row r="68" spans="1:8" x14ac:dyDescent="0.25">
      <c r="A68" s="39" t="s">
        <v>342</v>
      </c>
      <c r="B68" s="28">
        <v>24.346938775510203</v>
      </c>
      <c r="C68" s="28">
        <v>14.591836734693878</v>
      </c>
      <c r="D68" s="28">
        <v>6.0408163265306118</v>
      </c>
    </row>
    <row r="75" spans="1:8" x14ac:dyDescent="0.25">
      <c r="A75" s="30" t="s">
        <v>332</v>
      </c>
      <c r="B75" t="s">
        <v>343</v>
      </c>
    </row>
    <row r="76" spans="1:8" x14ac:dyDescent="0.25">
      <c r="A76" s="39">
        <v>1</v>
      </c>
      <c r="B76" s="28">
        <v>19</v>
      </c>
    </row>
    <row r="77" spans="1:8" x14ac:dyDescent="0.25">
      <c r="A77" s="39">
        <v>2</v>
      </c>
      <c r="B77" s="28">
        <v>60</v>
      </c>
    </row>
    <row r="78" spans="1:8" x14ac:dyDescent="0.25">
      <c r="A78" s="39">
        <v>3</v>
      </c>
      <c r="B78" s="28">
        <v>89</v>
      </c>
    </row>
    <row r="79" spans="1:8" x14ac:dyDescent="0.25">
      <c r="A79" s="39">
        <v>4</v>
      </c>
      <c r="B79" s="28">
        <v>176</v>
      </c>
    </row>
    <row r="80" spans="1:8" x14ac:dyDescent="0.25">
      <c r="A80" s="39" t="s">
        <v>342</v>
      </c>
      <c r="B80" s="28">
        <v>344</v>
      </c>
    </row>
  </sheetData>
  <pageMargins left="0.7" right="0.7" top="0.75" bottom="0.75" header="0.3" footer="0.3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3E07-AF36-4CAE-B120-8A1EA27DC405}">
  <dimension ref="A13:I56"/>
  <sheetViews>
    <sheetView workbookViewId="0">
      <selection activeCell="O14" sqref="O14"/>
    </sheetView>
  </sheetViews>
  <sheetFormatPr baseColWidth="10" defaultRowHeight="15" x14ac:dyDescent="0.25"/>
  <cols>
    <col min="1" max="1" width="22.7109375" bestFit="1" customWidth="1"/>
    <col min="2" max="2" width="6.28515625" customWidth="1"/>
    <col min="3" max="3" width="9.85546875" customWidth="1"/>
    <col min="4" max="4" width="6.42578125" customWidth="1"/>
    <col min="5" max="5" width="10" customWidth="1"/>
    <col min="6" max="6" width="7.85546875" customWidth="1"/>
    <col min="7" max="8" width="8.42578125" customWidth="1"/>
    <col min="9" max="9" width="12.42578125" customWidth="1"/>
  </cols>
  <sheetData>
    <row r="13" spans="1:9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  <c r="I13" s="1" t="s">
        <v>65</v>
      </c>
    </row>
    <row r="14" spans="1:9" x14ac:dyDescent="0.25">
      <c r="A14" t="s">
        <v>66</v>
      </c>
      <c r="B14">
        <v>110</v>
      </c>
      <c r="C14">
        <v>2</v>
      </c>
      <c r="D14">
        <v>2</v>
      </c>
      <c r="E14">
        <v>180</v>
      </c>
      <c r="F14">
        <v>1.5</v>
      </c>
      <c r="G14">
        <v>10.5</v>
      </c>
      <c r="H14">
        <v>10</v>
      </c>
      <c r="I14">
        <v>70</v>
      </c>
    </row>
    <row r="15" spans="1:9" x14ac:dyDescent="0.25">
      <c r="A15" t="s">
        <v>67</v>
      </c>
      <c r="B15">
        <v>110</v>
      </c>
      <c r="C15">
        <v>6</v>
      </c>
      <c r="D15">
        <v>2</v>
      </c>
      <c r="E15">
        <v>290</v>
      </c>
      <c r="F15">
        <v>2</v>
      </c>
      <c r="G15">
        <v>17</v>
      </c>
      <c r="H15">
        <v>1</v>
      </c>
      <c r="I15">
        <v>105</v>
      </c>
    </row>
    <row r="16" spans="1:9" x14ac:dyDescent="0.25">
      <c r="A16" t="s">
        <v>68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</row>
    <row r="17" spans="1:9" x14ac:dyDescent="0.25">
      <c r="A17" t="s">
        <v>69</v>
      </c>
      <c r="B17">
        <v>110</v>
      </c>
      <c r="C17">
        <v>1</v>
      </c>
      <c r="D17">
        <v>1</v>
      </c>
      <c r="E17">
        <v>180</v>
      </c>
      <c r="F17">
        <v>0</v>
      </c>
      <c r="G17">
        <v>12</v>
      </c>
      <c r="H17">
        <v>13</v>
      </c>
      <c r="I17">
        <v>65</v>
      </c>
    </row>
    <row r="18" spans="1:9" x14ac:dyDescent="0.25">
      <c r="A18" t="s">
        <v>70</v>
      </c>
      <c r="B18">
        <v>110</v>
      </c>
      <c r="C18">
        <v>1</v>
      </c>
      <c r="D18">
        <v>1</v>
      </c>
      <c r="E18">
        <v>280</v>
      </c>
      <c r="F18">
        <v>0</v>
      </c>
      <c r="G18">
        <v>15</v>
      </c>
      <c r="H18">
        <v>9</v>
      </c>
      <c r="I18">
        <v>45</v>
      </c>
    </row>
    <row r="19" spans="1:9" x14ac:dyDescent="0.25">
      <c r="A19" t="s">
        <v>71</v>
      </c>
      <c r="B19">
        <v>110</v>
      </c>
      <c r="C19">
        <v>3</v>
      </c>
      <c r="D19">
        <v>1</v>
      </c>
      <c r="E19">
        <v>250</v>
      </c>
      <c r="F19">
        <v>1.5</v>
      </c>
      <c r="G19">
        <v>11.5</v>
      </c>
      <c r="H19">
        <v>10</v>
      </c>
      <c r="I19">
        <v>90</v>
      </c>
    </row>
    <row r="20" spans="1:9" x14ac:dyDescent="0.25">
      <c r="A20" t="s">
        <v>72</v>
      </c>
      <c r="B20">
        <v>110</v>
      </c>
      <c r="C20">
        <v>2</v>
      </c>
      <c r="D20">
        <v>1</v>
      </c>
      <c r="E20">
        <v>260</v>
      </c>
      <c r="F20">
        <v>0</v>
      </c>
      <c r="G20">
        <v>21</v>
      </c>
      <c r="H20">
        <v>3</v>
      </c>
      <c r="I20">
        <v>40</v>
      </c>
    </row>
    <row r="21" spans="1:9" x14ac:dyDescent="0.25">
      <c r="A21" t="s">
        <v>73</v>
      </c>
      <c r="B21">
        <v>110</v>
      </c>
      <c r="C21">
        <v>2</v>
      </c>
      <c r="D21">
        <v>1</v>
      </c>
      <c r="E21">
        <v>180</v>
      </c>
      <c r="F21">
        <v>0</v>
      </c>
      <c r="G21">
        <v>12</v>
      </c>
      <c r="H21">
        <v>12</v>
      </c>
      <c r="I21">
        <v>55</v>
      </c>
    </row>
    <row r="22" spans="1:9" x14ac:dyDescent="0.25">
      <c r="A22" t="s">
        <v>74</v>
      </c>
      <c r="B22">
        <v>100</v>
      </c>
      <c r="C22">
        <v>2</v>
      </c>
      <c r="D22">
        <v>1</v>
      </c>
      <c r="E22">
        <v>220</v>
      </c>
      <c r="F22">
        <v>2</v>
      </c>
      <c r="G22">
        <v>15</v>
      </c>
      <c r="H22">
        <v>6</v>
      </c>
      <c r="I22">
        <v>90</v>
      </c>
    </row>
    <row r="23" spans="1:9" x14ac:dyDescent="0.25">
      <c r="A23" t="s">
        <v>75</v>
      </c>
      <c r="B23">
        <v>130</v>
      </c>
      <c r="C23">
        <v>3</v>
      </c>
      <c r="D23">
        <v>2</v>
      </c>
      <c r="E23">
        <v>170</v>
      </c>
      <c r="F23">
        <v>1.5</v>
      </c>
      <c r="G23">
        <v>13.5</v>
      </c>
      <c r="H23">
        <v>10</v>
      </c>
      <c r="I23">
        <v>120</v>
      </c>
    </row>
    <row r="24" spans="1:9" x14ac:dyDescent="0.25">
      <c r="A24" t="s">
        <v>76</v>
      </c>
      <c r="B24">
        <v>100</v>
      </c>
      <c r="C24">
        <v>3</v>
      </c>
      <c r="D24">
        <v>2</v>
      </c>
      <c r="E24">
        <v>140</v>
      </c>
      <c r="F24">
        <v>2.5</v>
      </c>
      <c r="G24">
        <v>10.5</v>
      </c>
      <c r="H24">
        <v>8</v>
      </c>
      <c r="I24">
        <v>140</v>
      </c>
    </row>
    <row r="25" spans="1:9" x14ac:dyDescent="0.25">
      <c r="A25" t="s">
        <v>77</v>
      </c>
      <c r="B25">
        <v>110</v>
      </c>
      <c r="C25">
        <v>2</v>
      </c>
      <c r="D25">
        <v>1</v>
      </c>
      <c r="E25">
        <v>200</v>
      </c>
      <c r="F25">
        <v>0</v>
      </c>
      <c r="G25">
        <v>21</v>
      </c>
      <c r="H25">
        <v>3</v>
      </c>
      <c r="I25">
        <v>35</v>
      </c>
    </row>
    <row r="26" spans="1:9" x14ac:dyDescent="0.25">
      <c r="A26" t="s">
        <v>78</v>
      </c>
      <c r="B26">
        <v>140</v>
      </c>
      <c r="C26">
        <v>3</v>
      </c>
      <c r="D26">
        <v>1</v>
      </c>
      <c r="E26">
        <v>190</v>
      </c>
      <c r="F26">
        <v>4</v>
      </c>
      <c r="G26">
        <v>15</v>
      </c>
      <c r="H26">
        <v>14</v>
      </c>
      <c r="I26">
        <v>230</v>
      </c>
    </row>
    <row r="27" spans="1:9" x14ac:dyDescent="0.25">
      <c r="A27" t="s">
        <v>79</v>
      </c>
      <c r="B27">
        <v>100</v>
      </c>
      <c r="C27">
        <v>3</v>
      </c>
      <c r="D27">
        <v>1</v>
      </c>
      <c r="E27">
        <v>200</v>
      </c>
      <c r="F27">
        <v>3</v>
      </c>
      <c r="G27">
        <v>16</v>
      </c>
      <c r="H27">
        <v>3</v>
      </c>
      <c r="I27">
        <v>110</v>
      </c>
    </row>
    <row r="28" spans="1:9" x14ac:dyDescent="0.25">
      <c r="A28" t="s">
        <v>80</v>
      </c>
      <c r="B28">
        <v>110</v>
      </c>
      <c r="C28">
        <v>1</v>
      </c>
      <c r="D28">
        <v>1</v>
      </c>
      <c r="E28">
        <v>140</v>
      </c>
      <c r="F28">
        <v>0</v>
      </c>
      <c r="G28">
        <v>13</v>
      </c>
      <c r="H28">
        <v>12</v>
      </c>
      <c r="I28">
        <v>25</v>
      </c>
    </row>
    <row r="29" spans="1:9" x14ac:dyDescent="0.25">
      <c r="A29" t="s">
        <v>81</v>
      </c>
      <c r="B29">
        <v>100</v>
      </c>
      <c r="C29">
        <v>3</v>
      </c>
      <c r="D29">
        <v>1</v>
      </c>
      <c r="E29">
        <v>200</v>
      </c>
      <c r="F29">
        <v>3</v>
      </c>
      <c r="G29">
        <v>17</v>
      </c>
      <c r="H29">
        <v>3</v>
      </c>
      <c r="I29">
        <v>110</v>
      </c>
    </row>
    <row r="30" spans="1:9" x14ac:dyDescent="0.25">
      <c r="A30" t="s">
        <v>82</v>
      </c>
      <c r="B30">
        <v>110</v>
      </c>
      <c r="C30">
        <v>2</v>
      </c>
      <c r="D30">
        <v>1</v>
      </c>
      <c r="E30">
        <v>200</v>
      </c>
      <c r="F30">
        <v>1</v>
      </c>
      <c r="G30">
        <v>16</v>
      </c>
      <c r="H30">
        <v>8</v>
      </c>
      <c r="I30">
        <v>60</v>
      </c>
    </row>
    <row r="31" spans="1:9" x14ac:dyDescent="0.25">
      <c r="A31" t="s">
        <v>83</v>
      </c>
      <c r="B31">
        <v>70</v>
      </c>
      <c r="C31">
        <v>4</v>
      </c>
      <c r="D31">
        <v>1</v>
      </c>
      <c r="E31">
        <v>260</v>
      </c>
      <c r="F31">
        <v>9</v>
      </c>
      <c r="G31">
        <v>7</v>
      </c>
      <c r="H31">
        <v>5</v>
      </c>
      <c r="I31">
        <v>320</v>
      </c>
    </row>
    <row r="32" spans="1:9" x14ac:dyDescent="0.25">
      <c r="A32" t="s">
        <v>84</v>
      </c>
      <c r="B32">
        <v>110</v>
      </c>
      <c r="C32">
        <v>2</v>
      </c>
      <c r="D32">
        <v>0</v>
      </c>
      <c r="E32">
        <v>125</v>
      </c>
      <c r="F32">
        <v>1</v>
      </c>
      <c r="G32">
        <v>11</v>
      </c>
      <c r="H32">
        <v>14</v>
      </c>
      <c r="I32">
        <v>30</v>
      </c>
    </row>
    <row r="33" spans="1:9" x14ac:dyDescent="0.25">
      <c r="A33" t="s">
        <v>85</v>
      </c>
      <c r="B33">
        <v>100</v>
      </c>
      <c r="C33">
        <v>2</v>
      </c>
      <c r="D33">
        <v>0</v>
      </c>
      <c r="E33">
        <v>290</v>
      </c>
      <c r="F33">
        <v>1</v>
      </c>
      <c r="G33">
        <v>21</v>
      </c>
      <c r="H33">
        <v>2</v>
      </c>
      <c r="I33">
        <v>35</v>
      </c>
    </row>
    <row r="34" spans="1:9" x14ac:dyDescent="0.25">
      <c r="A34" t="s">
        <v>86</v>
      </c>
      <c r="B34">
        <v>110</v>
      </c>
      <c r="C34">
        <v>1</v>
      </c>
      <c r="D34">
        <v>0</v>
      </c>
      <c r="E34">
        <v>90</v>
      </c>
      <c r="F34">
        <v>1</v>
      </c>
      <c r="G34">
        <v>13</v>
      </c>
      <c r="H34">
        <v>12</v>
      </c>
      <c r="I34">
        <v>20</v>
      </c>
    </row>
    <row r="35" spans="1:9" x14ac:dyDescent="0.25">
      <c r="A35" t="s">
        <v>87</v>
      </c>
      <c r="B35">
        <v>110</v>
      </c>
      <c r="C35">
        <v>3</v>
      </c>
      <c r="D35">
        <v>3</v>
      </c>
      <c r="E35">
        <v>140</v>
      </c>
      <c r="F35">
        <v>4</v>
      </c>
      <c r="G35">
        <v>10</v>
      </c>
      <c r="H35">
        <v>7</v>
      </c>
      <c r="I35">
        <v>160</v>
      </c>
    </row>
    <row r="36" spans="1:9" x14ac:dyDescent="0.25">
      <c r="A36" t="s">
        <v>88</v>
      </c>
      <c r="B36">
        <v>110</v>
      </c>
      <c r="C36">
        <v>2</v>
      </c>
      <c r="D36">
        <v>0</v>
      </c>
      <c r="E36">
        <v>220</v>
      </c>
      <c r="F36">
        <v>1</v>
      </c>
      <c r="G36">
        <v>21</v>
      </c>
      <c r="H36">
        <v>3</v>
      </c>
      <c r="I36">
        <v>30</v>
      </c>
    </row>
    <row r="37" spans="1:9" x14ac:dyDescent="0.25">
      <c r="A37" t="s">
        <v>89</v>
      </c>
      <c r="B37">
        <v>110</v>
      </c>
      <c r="C37">
        <v>2</v>
      </c>
      <c r="D37">
        <v>1</v>
      </c>
      <c r="E37">
        <v>125</v>
      </c>
      <c r="F37">
        <v>1</v>
      </c>
      <c r="G37">
        <v>11</v>
      </c>
      <c r="H37">
        <v>13</v>
      </c>
      <c r="I37">
        <v>30</v>
      </c>
    </row>
    <row r="38" spans="1:9" x14ac:dyDescent="0.25">
      <c r="A38" t="s">
        <v>90</v>
      </c>
      <c r="B38">
        <v>110</v>
      </c>
      <c r="C38">
        <v>1</v>
      </c>
      <c r="D38">
        <v>0</v>
      </c>
      <c r="E38">
        <v>200</v>
      </c>
      <c r="F38">
        <v>1</v>
      </c>
      <c r="G38">
        <v>14</v>
      </c>
      <c r="H38">
        <v>11</v>
      </c>
      <c r="I38">
        <v>25</v>
      </c>
    </row>
    <row r="39" spans="1:9" x14ac:dyDescent="0.25">
      <c r="A39" t="s">
        <v>91</v>
      </c>
      <c r="B39">
        <v>100</v>
      </c>
      <c r="C39">
        <v>3</v>
      </c>
      <c r="D39">
        <v>0</v>
      </c>
      <c r="E39">
        <v>0</v>
      </c>
      <c r="F39">
        <v>3</v>
      </c>
      <c r="G39">
        <v>14</v>
      </c>
      <c r="H39">
        <v>7</v>
      </c>
      <c r="I39">
        <v>100</v>
      </c>
    </row>
    <row r="40" spans="1:9" x14ac:dyDescent="0.25">
      <c r="A40" t="s">
        <v>92</v>
      </c>
      <c r="B40">
        <v>120</v>
      </c>
      <c r="C40">
        <v>3</v>
      </c>
      <c r="D40">
        <v>0</v>
      </c>
      <c r="E40">
        <v>240</v>
      </c>
      <c r="F40">
        <v>5</v>
      </c>
      <c r="G40">
        <v>14</v>
      </c>
      <c r="H40">
        <v>12</v>
      </c>
      <c r="I40">
        <v>190</v>
      </c>
    </row>
    <row r="41" spans="1:9" x14ac:dyDescent="0.25">
      <c r="A41" t="s">
        <v>93</v>
      </c>
      <c r="B41">
        <v>110</v>
      </c>
      <c r="C41">
        <v>2</v>
      </c>
      <c r="D41">
        <v>1</v>
      </c>
      <c r="E41">
        <v>170</v>
      </c>
      <c r="F41">
        <v>1</v>
      </c>
      <c r="G41">
        <v>17</v>
      </c>
      <c r="H41">
        <v>6</v>
      </c>
      <c r="I41">
        <v>60</v>
      </c>
    </row>
    <row r="42" spans="1:9" x14ac:dyDescent="0.25">
      <c r="A42" t="s">
        <v>94</v>
      </c>
      <c r="B42">
        <v>160</v>
      </c>
      <c r="C42">
        <v>3</v>
      </c>
      <c r="D42">
        <v>2</v>
      </c>
      <c r="E42">
        <v>150</v>
      </c>
      <c r="F42">
        <v>3</v>
      </c>
      <c r="G42">
        <v>17</v>
      </c>
      <c r="H42">
        <v>13</v>
      </c>
      <c r="I42">
        <v>160</v>
      </c>
    </row>
    <row r="43" spans="1:9" x14ac:dyDescent="0.25">
      <c r="A43" t="s">
        <v>95</v>
      </c>
      <c r="B43">
        <v>120</v>
      </c>
      <c r="C43">
        <v>2</v>
      </c>
      <c r="D43">
        <v>1</v>
      </c>
      <c r="E43">
        <v>190</v>
      </c>
      <c r="F43">
        <v>0</v>
      </c>
      <c r="G43">
        <v>15</v>
      </c>
      <c r="H43">
        <v>9</v>
      </c>
      <c r="I43">
        <v>40</v>
      </c>
    </row>
    <row r="44" spans="1:9" x14ac:dyDescent="0.25">
      <c r="A44" t="s">
        <v>96</v>
      </c>
      <c r="B44">
        <v>140</v>
      </c>
      <c r="C44">
        <v>3</v>
      </c>
      <c r="D44">
        <v>2</v>
      </c>
      <c r="E44">
        <v>220</v>
      </c>
      <c r="F44">
        <v>3</v>
      </c>
      <c r="G44">
        <v>21</v>
      </c>
      <c r="H44">
        <v>7</v>
      </c>
      <c r="I44">
        <v>130</v>
      </c>
    </row>
    <row r="45" spans="1:9" x14ac:dyDescent="0.25">
      <c r="A45" t="s">
        <v>97</v>
      </c>
      <c r="B45">
        <v>90</v>
      </c>
      <c r="C45">
        <v>3</v>
      </c>
      <c r="D45">
        <v>0</v>
      </c>
      <c r="E45">
        <v>170</v>
      </c>
      <c r="F45">
        <v>3</v>
      </c>
      <c r="G45">
        <v>18</v>
      </c>
      <c r="H45">
        <v>2</v>
      </c>
      <c r="I45">
        <v>90</v>
      </c>
    </row>
    <row r="46" spans="1:9" x14ac:dyDescent="0.25">
      <c r="A46" t="s">
        <v>98</v>
      </c>
      <c r="B46">
        <v>100</v>
      </c>
      <c r="C46">
        <v>3</v>
      </c>
      <c r="D46">
        <v>0</v>
      </c>
      <c r="E46">
        <v>320</v>
      </c>
      <c r="F46">
        <v>1</v>
      </c>
      <c r="G46">
        <v>20</v>
      </c>
      <c r="H46">
        <v>3</v>
      </c>
      <c r="I46">
        <v>45</v>
      </c>
    </row>
    <row r="47" spans="1:9" x14ac:dyDescent="0.25">
      <c r="A47" t="s">
        <v>99</v>
      </c>
      <c r="B47">
        <v>120</v>
      </c>
      <c r="C47">
        <v>3</v>
      </c>
      <c r="D47">
        <v>1</v>
      </c>
      <c r="E47">
        <v>210</v>
      </c>
      <c r="F47">
        <v>5</v>
      </c>
      <c r="G47">
        <v>14</v>
      </c>
      <c r="H47">
        <v>12</v>
      </c>
      <c r="I47">
        <v>240</v>
      </c>
    </row>
    <row r="48" spans="1:9" x14ac:dyDescent="0.25">
      <c r="A48" t="s">
        <v>100</v>
      </c>
      <c r="B48">
        <v>110</v>
      </c>
      <c r="C48">
        <v>2</v>
      </c>
      <c r="D48">
        <v>0</v>
      </c>
      <c r="E48">
        <v>290</v>
      </c>
      <c r="F48">
        <v>0</v>
      </c>
      <c r="G48">
        <v>22</v>
      </c>
      <c r="H48">
        <v>3</v>
      </c>
      <c r="I48">
        <v>35</v>
      </c>
    </row>
    <row r="49" spans="1:9" x14ac:dyDescent="0.25">
      <c r="A49" t="s">
        <v>101</v>
      </c>
      <c r="B49">
        <v>110</v>
      </c>
      <c r="C49">
        <v>2</v>
      </c>
      <c r="D49">
        <v>1</v>
      </c>
      <c r="E49">
        <v>70</v>
      </c>
      <c r="F49">
        <v>1</v>
      </c>
      <c r="G49">
        <v>9</v>
      </c>
      <c r="H49">
        <v>15</v>
      </c>
      <c r="I49">
        <v>40</v>
      </c>
    </row>
    <row r="50" spans="1:9" x14ac:dyDescent="0.25">
      <c r="A50" t="s">
        <v>102</v>
      </c>
      <c r="B50">
        <v>110</v>
      </c>
      <c r="C50">
        <v>6</v>
      </c>
      <c r="D50">
        <v>0</v>
      </c>
      <c r="E50">
        <v>230</v>
      </c>
      <c r="F50">
        <v>1</v>
      </c>
      <c r="G50">
        <v>16</v>
      </c>
      <c r="H50">
        <v>3</v>
      </c>
      <c r="I50">
        <v>55</v>
      </c>
    </row>
    <row r="51" spans="1:9" x14ac:dyDescent="0.25">
      <c r="A51" t="s">
        <v>103</v>
      </c>
      <c r="B51">
        <v>120</v>
      </c>
      <c r="C51">
        <v>1</v>
      </c>
      <c r="D51">
        <v>2</v>
      </c>
      <c r="E51">
        <v>220</v>
      </c>
      <c r="F51">
        <v>0</v>
      </c>
      <c r="G51">
        <v>12</v>
      </c>
      <c r="H51">
        <v>12</v>
      </c>
      <c r="I51">
        <v>35</v>
      </c>
    </row>
    <row r="52" spans="1:9" x14ac:dyDescent="0.25">
      <c r="A52" t="s">
        <v>104</v>
      </c>
      <c r="B52">
        <v>120</v>
      </c>
      <c r="C52">
        <v>1</v>
      </c>
      <c r="D52">
        <v>2</v>
      </c>
      <c r="E52">
        <v>220</v>
      </c>
      <c r="F52">
        <v>1</v>
      </c>
      <c r="G52">
        <v>12</v>
      </c>
      <c r="H52">
        <v>11</v>
      </c>
      <c r="I52">
        <v>45</v>
      </c>
    </row>
    <row r="53" spans="1:9" x14ac:dyDescent="0.25">
      <c r="A53" t="s">
        <v>105</v>
      </c>
      <c r="B53">
        <v>100</v>
      </c>
      <c r="C53">
        <v>4</v>
      </c>
      <c r="D53">
        <v>2</v>
      </c>
      <c r="E53">
        <v>150</v>
      </c>
      <c r="F53">
        <v>2</v>
      </c>
      <c r="G53">
        <v>12</v>
      </c>
      <c r="H53">
        <v>6</v>
      </c>
      <c r="I53">
        <v>95</v>
      </c>
    </row>
    <row r="54" spans="1:9" x14ac:dyDescent="0.25">
      <c r="A54" t="s">
        <v>106</v>
      </c>
      <c r="B54">
        <v>50</v>
      </c>
      <c r="C54">
        <v>1</v>
      </c>
      <c r="D54">
        <v>0</v>
      </c>
      <c r="E54">
        <v>0</v>
      </c>
      <c r="F54">
        <v>0</v>
      </c>
      <c r="G54">
        <v>13</v>
      </c>
      <c r="H54">
        <v>0</v>
      </c>
      <c r="I54">
        <v>15</v>
      </c>
    </row>
    <row r="55" spans="1:9" x14ac:dyDescent="0.25">
      <c r="A55" t="s">
        <v>107</v>
      </c>
      <c r="B55">
        <v>50</v>
      </c>
      <c r="C55">
        <v>2</v>
      </c>
      <c r="D55">
        <v>0</v>
      </c>
      <c r="E55">
        <v>0</v>
      </c>
      <c r="F55">
        <v>1</v>
      </c>
      <c r="G55">
        <v>10</v>
      </c>
      <c r="H55">
        <v>0</v>
      </c>
      <c r="I55">
        <v>50</v>
      </c>
    </row>
    <row r="56" spans="1:9" x14ac:dyDescent="0.25">
      <c r="A56" t="s">
        <v>108</v>
      </c>
      <c r="B56">
        <v>100</v>
      </c>
      <c r="C56">
        <v>5</v>
      </c>
      <c r="D56">
        <v>2</v>
      </c>
      <c r="E56">
        <v>0</v>
      </c>
      <c r="F56">
        <v>2.7</v>
      </c>
      <c r="G56">
        <v>1</v>
      </c>
      <c r="H56">
        <v>1</v>
      </c>
      <c r="I56">
        <v>110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CC2C-5105-47BF-AAB3-7E9E4E4CA15B}">
  <dimension ref="A1:X73"/>
  <sheetViews>
    <sheetView workbookViewId="0">
      <selection activeCell="W11" sqref="W11"/>
    </sheetView>
  </sheetViews>
  <sheetFormatPr baseColWidth="10" defaultRowHeight="15" x14ac:dyDescent="0.25"/>
  <cols>
    <col min="1" max="1" width="22.7109375" bestFit="1" customWidth="1"/>
    <col min="2" max="2" width="6.28515625" customWidth="1"/>
    <col min="3" max="3" width="9.85546875" customWidth="1"/>
    <col min="4" max="4" width="6.42578125" customWidth="1"/>
    <col min="5" max="5" width="10" customWidth="1"/>
    <col min="6" max="6" width="7.85546875" customWidth="1"/>
    <col min="7" max="8" width="8.42578125" customWidth="1"/>
    <col min="9" max="9" width="12.42578125" customWidth="1"/>
    <col min="18" max="18" width="19.28515625" bestFit="1" customWidth="1"/>
  </cols>
  <sheetData>
    <row r="1" spans="1:24" x14ac:dyDescent="0.25">
      <c r="U1">
        <f ca="1">R27</f>
        <v>53099.266217948723</v>
      </c>
      <c r="W1" s="61" t="s">
        <v>354</v>
      </c>
      <c r="X1" s="61" t="s">
        <v>331</v>
      </c>
    </row>
    <row r="2" spans="1:24" x14ac:dyDescent="0.25">
      <c r="T2">
        <v>1</v>
      </c>
      <c r="U2">
        <v>464063.90186046518</v>
      </c>
      <c r="W2" s="61">
        <f>T2</f>
        <v>1</v>
      </c>
      <c r="X2" s="61">
        <f>U2</f>
        <v>464063.90186046518</v>
      </c>
    </row>
    <row r="3" spans="1:24" x14ac:dyDescent="0.25">
      <c r="T3">
        <v>2</v>
      </c>
      <c r="U3">
        <v>283466.03947712417</v>
      </c>
      <c r="W3" s="61">
        <f t="shared" ref="W3:X8" si="0">T3</f>
        <v>2</v>
      </c>
      <c r="X3" s="61">
        <f t="shared" si="0"/>
        <v>283466.03947712417</v>
      </c>
    </row>
    <row r="4" spans="1:24" x14ac:dyDescent="0.25">
      <c r="T4">
        <v>3</v>
      </c>
      <c r="U4">
        <v>170517.55992063487</v>
      </c>
      <c r="W4" s="61">
        <f t="shared" si="0"/>
        <v>3</v>
      </c>
      <c r="X4" s="61">
        <f t="shared" si="0"/>
        <v>170517.55992063487</v>
      </c>
    </row>
    <row r="5" spans="1:24" x14ac:dyDescent="0.25">
      <c r="T5">
        <v>4</v>
      </c>
      <c r="U5">
        <v>117652.36439393941</v>
      </c>
      <c r="W5" s="61">
        <f t="shared" si="0"/>
        <v>4</v>
      </c>
      <c r="X5" s="61">
        <f t="shared" si="0"/>
        <v>117652.36439393941</v>
      </c>
    </row>
    <row r="6" spans="1:24" x14ac:dyDescent="0.25">
      <c r="T6">
        <v>5</v>
      </c>
      <c r="U6">
        <v>84474.600770308156</v>
      </c>
      <c r="W6" s="61">
        <f t="shared" si="0"/>
        <v>5</v>
      </c>
      <c r="X6" s="61">
        <f t="shared" si="0"/>
        <v>84474.600770308156</v>
      </c>
    </row>
    <row r="7" spans="1:24" x14ac:dyDescent="0.25">
      <c r="T7">
        <v>6</v>
      </c>
      <c r="U7">
        <v>61873.969880952398</v>
      </c>
      <c r="W7" s="61">
        <f t="shared" si="0"/>
        <v>6</v>
      </c>
      <c r="X7" s="61">
        <f t="shared" si="0"/>
        <v>61873.969880952398</v>
      </c>
    </row>
    <row r="8" spans="1:24" x14ac:dyDescent="0.25">
      <c r="T8">
        <v>7</v>
      </c>
      <c r="U8">
        <v>55279.832884615389</v>
      </c>
      <c r="W8" s="61">
        <f t="shared" si="0"/>
        <v>7</v>
      </c>
      <c r="X8" s="61">
        <f t="shared" si="0"/>
        <v>55279.832884615389</v>
      </c>
    </row>
    <row r="13" spans="1:24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  <c r="I13" s="1" t="s">
        <v>65</v>
      </c>
      <c r="N13" s="13"/>
      <c r="O13" s="13"/>
      <c r="Q13" t="s">
        <v>327</v>
      </c>
      <c r="R13">
        <v>1</v>
      </c>
      <c r="S13">
        <f>R13+1</f>
        <v>2</v>
      </c>
      <c r="T13">
        <f>S13+1</f>
        <v>3</v>
      </c>
      <c r="U13">
        <f t="shared" ref="U13:X13" si="1">T13+1</f>
        <v>4</v>
      </c>
      <c r="V13">
        <f t="shared" si="1"/>
        <v>5</v>
      </c>
      <c r="W13">
        <f t="shared" si="1"/>
        <v>6</v>
      </c>
      <c r="X13">
        <f t="shared" si="1"/>
        <v>7</v>
      </c>
    </row>
    <row r="14" spans="1:24" x14ac:dyDescent="0.25">
      <c r="A14" t="s">
        <v>66</v>
      </c>
      <c r="B14">
        <v>110</v>
      </c>
      <c r="C14">
        <v>2</v>
      </c>
      <c r="D14">
        <v>2</v>
      </c>
      <c r="E14">
        <v>180</v>
      </c>
      <c r="F14">
        <v>1.5</v>
      </c>
      <c r="G14">
        <v>10.5</v>
      </c>
      <c r="H14">
        <v>10</v>
      </c>
      <c r="I14">
        <v>70</v>
      </c>
      <c r="N14" s="22"/>
      <c r="O14" s="22"/>
      <c r="Q14" t="str">
        <f t="array" ref="Q14:Q21">TRANSPOSE(B13:I13)</f>
        <v>Cal</v>
      </c>
      <c r="R14" s="18">
        <f ca="1" xml:space="preserve"> IFERROR(AVERAGEIF($M$31:$M$73,R$13,INDEX(TblCEREALES7[[Cal]:[Potassium]],0,MATCH($Q14,TblCEREALES7[[#Headers],[Cal]:[Potassium]],0))),NA())</f>
        <v>110</v>
      </c>
      <c r="S14" s="18">
        <f ca="1" xml:space="preserve"> IFERROR(AVERAGEIF($M$31:$M$73,S$13,INDEX(TblCEREALES7[[Cal]:[Potassium]],0,MATCH($Q14,TblCEREALES7[[#Headers],[Cal]:[Potassium]],0))),NA())</f>
        <v>120</v>
      </c>
      <c r="T14" s="18">
        <f ca="1" xml:space="preserve"> IFERROR(AVERAGEIF($M$31:$M$73,T$13,INDEX(TblCEREALES7[[Cal]:[Potassium]],0,MATCH($Q14,TblCEREALES7[[#Headers],[Cal]:[Potassium]],0))),NA())</f>
        <v>112.5</v>
      </c>
      <c r="U14" s="18">
        <f ca="1" xml:space="preserve"> IFERROR(AVERAGEIF($M$31:$M$73,U$13,INDEX(TblCEREALES7[[Cal]:[Potassium]],0,MATCH($Q14,TblCEREALES7[[#Headers],[Cal]:[Potassium]],0))),NA())</f>
        <v>75</v>
      </c>
      <c r="V14" s="18">
        <f ca="1" xml:space="preserve"> IFERROR(AVERAGEIF($M$31:$M$73,V$13,INDEX(TblCEREALES7[[Cal]:[Potassium]],0,MATCH($Q14,TblCEREALES7[[#Headers],[Cal]:[Potassium]],0))),NA())</f>
        <v>112.30769230769231</v>
      </c>
      <c r="W14" s="18">
        <f ca="1" xml:space="preserve"> IFERROR(AVERAGEIF($M$31:$M$73,W$13,INDEX(TblCEREALES7[[Cal]:[Potassium]],0,MATCH($Q14,TblCEREALES7[[#Headers],[Cal]:[Potassium]],0))),NA())</f>
        <v>106.66666666666667</v>
      </c>
      <c r="X14" s="18">
        <f ca="1" xml:space="preserve"> IFERROR(AVERAGEIF($M$31:$M$73,X$13,INDEX(TblCEREALES7[[Cal]:[Potassium]],0,MATCH($Q14,TblCEREALES7[[#Headers],[Cal]:[Potassium]],0))),NA())</f>
        <v>106.66666666666667</v>
      </c>
    </row>
    <row r="15" spans="1:24" x14ac:dyDescent="0.25">
      <c r="A15" t="s">
        <v>67</v>
      </c>
      <c r="B15">
        <v>110</v>
      </c>
      <c r="C15">
        <v>6</v>
      </c>
      <c r="D15">
        <v>2</v>
      </c>
      <c r="E15">
        <v>290</v>
      </c>
      <c r="F15">
        <v>2</v>
      </c>
      <c r="G15">
        <v>17</v>
      </c>
      <c r="H15">
        <v>1</v>
      </c>
      <c r="I15">
        <v>105</v>
      </c>
      <c r="N15" s="22"/>
      <c r="O15" s="22"/>
      <c r="Q15" t="str">
        <v>Protein</v>
      </c>
      <c r="R15" s="18">
        <f ca="1" xml:space="preserve"> IFERROR(AVERAGEIF($M$31:$M$73,R$13,INDEX(TblCEREALES7[[Cal]:[Potassium]],0,MATCH($Q15,TblCEREALES7[[#Headers],[Cal]:[Potassium]],0))),NA())</f>
        <v>1.6</v>
      </c>
      <c r="S15" s="18">
        <f ca="1" xml:space="preserve"> IFERROR(AVERAGEIF($M$31:$M$73,S$13,INDEX(TblCEREALES7[[Cal]:[Potassium]],0,MATCH($Q15,TblCEREALES7[[#Headers],[Cal]:[Potassium]],0))),NA())</f>
        <v>3.2</v>
      </c>
      <c r="T15" s="18">
        <f ca="1" xml:space="preserve"> IFERROR(AVERAGEIF($M$31:$M$73,T$13,INDEX(TblCEREALES7[[Cal]:[Potassium]],0,MATCH($Q15,TblCEREALES7[[#Headers],[Cal]:[Potassium]],0))),NA())</f>
        <v>3.25</v>
      </c>
      <c r="U15" s="18">
        <f ca="1" xml:space="preserve"> IFERROR(AVERAGEIF($M$31:$M$73,U$13,INDEX(TblCEREALES7[[Cal]:[Potassium]],0,MATCH($Q15,TblCEREALES7[[#Headers],[Cal]:[Potassium]],0))),NA())</f>
        <v>2.75</v>
      </c>
      <c r="V15" s="18">
        <f ca="1" xml:space="preserve"> IFERROR(AVERAGEIF($M$31:$M$73,V$13,INDEX(TblCEREALES7[[Cal]:[Potassium]],0,MATCH($Q15,TblCEREALES7[[#Headers],[Cal]:[Potassium]],0))),NA())</f>
        <v>1.9230769230769231</v>
      </c>
      <c r="W15" s="18">
        <f ca="1" xml:space="preserve"> IFERROR(AVERAGEIF($M$31:$M$73,W$13,INDEX(TblCEREALES7[[Cal]:[Potassium]],0,MATCH($Q15,TblCEREALES7[[#Headers],[Cal]:[Potassium]],0))),NA())</f>
        <v>2.6666666666666665</v>
      </c>
      <c r="X15" s="18">
        <f ca="1" xml:space="preserve"> IFERROR(AVERAGEIF($M$31:$M$73,X$13,INDEX(TblCEREALES7[[Cal]:[Potassium]],0,MATCH($Q15,TblCEREALES7[[#Headers],[Cal]:[Potassium]],0))),NA())</f>
        <v>2.8333333333333335</v>
      </c>
    </row>
    <row r="16" spans="1:24" x14ac:dyDescent="0.25">
      <c r="A16" t="s">
        <v>68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  <c r="N16" s="22"/>
      <c r="O16" s="22"/>
      <c r="Q16" t="str">
        <v>Fat</v>
      </c>
      <c r="R16" s="18">
        <f ca="1" xml:space="preserve"> IFERROR(AVERAGEIF($M$31:$M$73,R$13,INDEX(TblCEREALES7[[Cal]:[Potassium]],0,MATCH($Q16,TblCEREALES7[[#Headers],[Cal]:[Potassium]],0))),NA())</f>
        <v>0.6</v>
      </c>
      <c r="S16" s="18">
        <f ca="1" xml:space="preserve"> IFERROR(AVERAGEIF($M$31:$M$73,S$13,INDEX(TblCEREALES7[[Cal]:[Potassium]],0,MATCH($Q16,TblCEREALES7[[#Headers],[Cal]:[Potassium]],0))),NA())</f>
        <v>2.2000000000000002</v>
      </c>
      <c r="T16" s="18">
        <f ca="1" xml:space="preserve"> IFERROR(AVERAGEIF($M$31:$M$73,T$13,INDEX(TblCEREALES7[[Cal]:[Potassium]],0,MATCH($Q16,TblCEREALES7[[#Headers],[Cal]:[Potassium]],0))),NA())</f>
        <v>0.75</v>
      </c>
      <c r="U16" s="18">
        <f ca="1" xml:space="preserve"> IFERROR(AVERAGEIF($M$31:$M$73,U$13,INDEX(TblCEREALES7[[Cal]:[Potassium]],0,MATCH($Q16,TblCEREALES7[[#Headers],[Cal]:[Potassium]],0))),NA())</f>
        <v>0.5</v>
      </c>
      <c r="V16" s="18">
        <f ca="1" xml:space="preserve"> IFERROR(AVERAGEIF($M$31:$M$73,V$13,INDEX(TblCEREALES7[[Cal]:[Potassium]],0,MATCH($Q16,TblCEREALES7[[#Headers],[Cal]:[Potassium]],0))),NA())</f>
        <v>1</v>
      </c>
      <c r="W16" s="18">
        <f ca="1" xml:space="preserve"> IFERROR(AVERAGEIF($M$31:$M$73,W$13,INDEX(TblCEREALES7[[Cal]:[Potassium]],0,MATCH($Q16,TblCEREALES7[[#Headers],[Cal]:[Potassium]],0))),NA())</f>
        <v>0.66666666666666663</v>
      </c>
      <c r="X16" s="18">
        <f ca="1" xml:space="preserve"> IFERROR(AVERAGEIF($M$31:$M$73,X$13,INDEX(TblCEREALES7[[Cal]:[Potassium]],0,MATCH($Q16,TblCEREALES7[[#Headers],[Cal]:[Potassium]],0))),NA())</f>
        <v>1</v>
      </c>
    </row>
    <row r="17" spans="1:24" x14ac:dyDescent="0.25">
      <c r="A17" t="s">
        <v>69</v>
      </c>
      <c r="B17">
        <v>110</v>
      </c>
      <c r="C17">
        <v>1</v>
      </c>
      <c r="D17">
        <v>1</v>
      </c>
      <c r="E17">
        <v>180</v>
      </c>
      <c r="F17">
        <v>0</v>
      </c>
      <c r="G17">
        <v>12</v>
      </c>
      <c r="H17">
        <v>13</v>
      </c>
      <c r="I17">
        <v>65</v>
      </c>
      <c r="N17" s="22"/>
      <c r="O17" s="22"/>
      <c r="Q17" t="str">
        <v>Sodium</v>
      </c>
      <c r="R17" s="18">
        <f ca="1" xml:space="preserve"> IFERROR(AVERAGEIF($M$31:$M$73,R$13,INDEX(TblCEREALES7[[Cal]:[Potassium]],0,MATCH($Q17,TblCEREALES7[[#Headers],[Cal]:[Potassium]],0))),NA())</f>
        <v>110</v>
      </c>
      <c r="S17" s="18">
        <f ca="1" xml:space="preserve"> IFERROR(AVERAGEIF($M$31:$M$73,S$13,INDEX(TblCEREALES7[[Cal]:[Potassium]],0,MATCH($Q17,TblCEREALES7[[#Headers],[Cal]:[Potassium]],0))),NA())</f>
        <v>150</v>
      </c>
      <c r="T17" s="18">
        <f ca="1" xml:space="preserve"> IFERROR(AVERAGEIF($M$31:$M$73,T$13,INDEX(TblCEREALES7[[Cal]:[Potassium]],0,MATCH($Q17,TblCEREALES7[[#Headers],[Cal]:[Potassium]],0))),NA())</f>
        <v>225</v>
      </c>
      <c r="U17" s="18">
        <f ca="1" xml:space="preserve"> IFERROR(AVERAGEIF($M$31:$M$73,U$13,INDEX(TblCEREALES7[[Cal]:[Potassium]],0,MATCH($Q17,TblCEREALES7[[#Headers],[Cal]:[Potassium]],0))),NA())</f>
        <v>0</v>
      </c>
      <c r="V17" s="18">
        <f ca="1" xml:space="preserve"> IFERROR(AVERAGEIF($M$31:$M$73,V$13,INDEX(TblCEREALES7[[Cal]:[Potassium]],0,MATCH($Q17,TblCEREALES7[[#Headers],[Cal]:[Potassium]],0))),NA())</f>
        <v>197.69230769230768</v>
      </c>
      <c r="W17" s="18">
        <f ca="1" xml:space="preserve"> IFERROR(AVERAGEIF($M$31:$M$73,W$13,INDEX(TblCEREALES7[[Cal]:[Potassium]],0,MATCH($Q17,TblCEREALES7[[#Headers],[Cal]:[Potassium]],0))),NA())</f>
        <v>288.33333333333331</v>
      </c>
      <c r="X17" s="18">
        <f ca="1" xml:space="preserve"> IFERROR(AVERAGEIF($M$31:$M$73,X$13,INDEX(TblCEREALES7[[Cal]:[Potassium]],0,MATCH($Q17,TblCEREALES7[[#Headers],[Cal]:[Potassium]],0))),NA())</f>
        <v>210</v>
      </c>
    </row>
    <row r="18" spans="1:24" x14ac:dyDescent="0.25">
      <c r="A18" t="s">
        <v>70</v>
      </c>
      <c r="B18">
        <v>110</v>
      </c>
      <c r="C18">
        <v>1</v>
      </c>
      <c r="D18">
        <v>1</v>
      </c>
      <c r="E18">
        <v>280</v>
      </c>
      <c r="F18">
        <v>0</v>
      </c>
      <c r="G18">
        <v>15</v>
      </c>
      <c r="H18">
        <v>9</v>
      </c>
      <c r="I18">
        <v>45</v>
      </c>
      <c r="N18" s="22"/>
      <c r="O18" s="22"/>
      <c r="Q18" t="str">
        <v>Fiber</v>
      </c>
      <c r="R18" s="18">
        <f ca="1" xml:space="preserve"> IFERROR(AVERAGEIF($M$31:$M$73,R$13,INDEX(TblCEREALES7[[Cal]:[Potassium]],0,MATCH($Q18,TblCEREALES7[[#Headers],[Cal]:[Potassium]],0))),NA())</f>
        <v>0.8</v>
      </c>
      <c r="S18" s="18">
        <f ca="1" xml:space="preserve"> IFERROR(AVERAGEIF($M$31:$M$73,S$13,INDEX(TblCEREALES7[[Cal]:[Potassium]],0,MATCH($Q18,TblCEREALES7[[#Headers],[Cal]:[Potassium]],0))),NA())</f>
        <v>2.6</v>
      </c>
      <c r="T18" s="18">
        <f ca="1" xml:space="preserve"> IFERROR(AVERAGEIF($M$31:$M$73,T$13,INDEX(TblCEREALES7[[Cal]:[Potassium]],0,MATCH($Q18,TblCEREALES7[[#Headers],[Cal]:[Potassium]],0))),NA())</f>
        <v>5.75</v>
      </c>
      <c r="U18" s="18">
        <f ca="1" xml:space="preserve"> IFERROR(AVERAGEIF($M$31:$M$73,U$13,INDEX(TblCEREALES7[[Cal]:[Potassium]],0,MATCH($Q18,TblCEREALES7[[#Headers],[Cal]:[Potassium]],0))),NA())</f>
        <v>1.675</v>
      </c>
      <c r="V18" s="18">
        <f ca="1" xml:space="preserve"> IFERROR(AVERAGEIF($M$31:$M$73,V$13,INDEX(TblCEREALES7[[Cal]:[Potassium]],0,MATCH($Q18,TblCEREALES7[[#Headers],[Cal]:[Potassium]],0))),NA())</f>
        <v>0.57692307692307687</v>
      </c>
      <c r="W18" s="18">
        <f ca="1" xml:space="preserve"> IFERROR(AVERAGEIF($M$31:$M$73,W$13,INDEX(TblCEREALES7[[Cal]:[Potassium]],0,MATCH($Q18,TblCEREALES7[[#Headers],[Cal]:[Potassium]],0))),NA())</f>
        <v>0.66666666666666663</v>
      </c>
      <c r="X18" s="18">
        <f ca="1" xml:space="preserve"> IFERROR(AVERAGEIF($M$31:$M$73,X$13,INDEX(TblCEREALES7[[Cal]:[Potassium]],0,MATCH($Q18,TblCEREALES7[[#Headers],[Cal]:[Potassium]],0))),NA())</f>
        <v>2.5833333333333335</v>
      </c>
    </row>
    <row r="19" spans="1:24" x14ac:dyDescent="0.25">
      <c r="A19" t="s">
        <v>71</v>
      </c>
      <c r="B19">
        <v>110</v>
      </c>
      <c r="C19">
        <v>3</v>
      </c>
      <c r="D19">
        <v>1</v>
      </c>
      <c r="E19">
        <v>250</v>
      </c>
      <c r="F19">
        <v>1.5</v>
      </c>
      <c r="G19">
        <v>11.5</v>
      </c>
      <c r="H19">
        <v>10</v>
      </c>
      <c r="I19">
        <v>90</v>
      </c>
      <c r="N19" s="22"/>
      <c r="O19" s="22"/>
      <c r="Q19" t="str">
        <v>Carbs</v>
      </c>
      <c r="R19" s="18">
        <f ca="1" xml:space="preserve"> IFERROR(AVERAGEIF($M$31:$M$73,R$13,INDEX(TblCEREALES7[[Cal]:[Potassium]],0,MATCH($Q19,TblCEREALES7[[#Headers],[Cal]:[Potassium]],0))),NA())</f>
        <v>11.4</v>
      </c>
      <c r="S19" s="18">
        <f ca="1" xml:space="preserve"> IFERROR(AVERAGEIF($M$31:$M$73,S$13,INDEX(TblCEREALES7[[Cal]:[Potassium]],0,MATCH($Q19,TblCEREALES7[[#Headers],[Cal]:[Potassium]],0))),NA())</f>
        <v>12.6</v>
      </c>
      <c r="T19" s="18">
        <f ca="1" xml:space="preserve"> IFERROR(AVERAGEIF($M$31:$M$73,T$13,INDEX(TblCEREALES7[[Cal]:[Potassium]],0,MATCH($Q19,TblCEREALES7[[#Headers],[Cal]:[Potassium]],0))),NA())</f>
        <v>12.5</v>
      </c>
      <c r="U19" s="18">
        <f ca="1" xml:space="preserve"> IFERROR(AVERAGEIF($M$31:$M$73,U$13,INDEX(TblCEREALES7[[Cal]:[Potassium]],0,MATCH($Q19,TblCEREALES7[[#Headers],[Cal]:[Potassium]],0))),NA())</f>
        <v>9.5</v>
      </c>
      <c r="V19" s="18">
        <f ca="1" xml:space="preserve"> IFERROR(AVERAGEIF($M$31:$M$73,V$13,INDEX(TblCEREALES7[[Cal]:[Potassium]],0,MATCH($Q19,TblCEREALES7[[#Headers],[Cal]:[Potassium]],0))),NA())</f>
        <v>14.653846153846153</v>
      </c>
      <c r="W19" s="18">
        <f ca="1" xml:space="preserve"> IFERROR(AVERAGEIF($M$31:$M$73,W$13,INDEX(TblCEREALES7[[Cal]:[Potassium]],0,MATCH($Q19,TblCEREALES7[[#Headers],[Cal]:[Potassium]],0))),NA())</f>
        <v>19.333333333333332</v>
      </c>
      <c r="X19" s="18">
        <f ca="1" xml:space="preserve"> IFERROR(AVERAGEIF($M$31:$M$73,X$13,INDEX(TblCEREALES7[[Cal]:[Potassium]],0,MATCH($Q19,TblCEREALES7[[#Headers],[Cal]:[Potassium]],0))),NA())</f>
        <v>16.416666666666668</v>
      </c>
    </row>
    <row r="20" spans="1:24" x14ac:dyDescent="0.25">
      <c r="A20" t="s">
        <v>72</v>
      </c>
      <c r="B20">
        <v>110</v>
      </c>
      <c r="C20">
        <v>2</v>
      </c>
      <c r="D20">
        <v>1</v>
      </c>
      <c r="E20">
        <v>260</v>
      </c>
      <c r="F20">
        <v>0</v>
      </c>
      <c r="G20">
        <v>21</v>
      </c>
      <c r="H20">
        <v>3</v>
      </c>
      <c r="I20">
        <v>40</v>
      </c>
      <c r="N20" s="22"/>
      <c r="O20" s="22"/>
      <c r="Q20" t="str">
        <v>Sugar</v>
      </c>
      <c r="R20" s="18">
        <f ca="1" xml:space="preserve"> IFERROR(AVERAGEIF($M$31:$M$73,R$13,INDEX(TblCEREALES7[[Cal]:[Potassium]],0,MATCH($Q20,TblCEREALES7[[#Headers],[Cal]:[Potassium]],0))),NA())</f>
        <v>13.2</v>
      </c>
      <c r="S20" s="18">
        <f ca="1" xml:space="preserve"> IFERROR(AVERAGEIF($M$31:$M$73,S$13,INDEX(TblCEREALES7[[Cal]:[Potassium]],0,MATCH($Q20,TblCEREALES7[[#Headers],[Cal]:[Potassium]],0))),NA())</f>
        <v>8.8000000000000007</v>
      </c>
      <c r="T20" s="18">
        <f ca="1" xml:space="preserve"> IFERROR(AVERAGEIF($M$31:$M$73,T$13,INDEX(TblCEREALES7[[Cal]:[Potassium]],0,MATCH($Q20,TblCEREALES7[[#Headers],[Cal]:[Potassium]],0))),NA())</f>
        <v>10.75</v>
      </c>
      <c r="U20" s="18">
        <f ca="1" xml:space="preserve"> IFERROR(AVERAGEIF($M$31:$M$73,U$13,INDEX(TblCEREALES7[[Cal]:[Potassium]],0,MATCH($Q20,TblCEREALES7[[#Headers],[Cal]:[Potassium]],0))),NA())</f>
        <v>2</v>
      </c>
      <c r="V20" s="18">
        <f ca="1" xml:space="preserve"> IFERROR(AVERAGEIF($M$31:$M$73,V$13,INDEX(TblCEREALES7[[Cal]:[Potassium]],0,MATCH($Q20,TblCEREALES7[[#Headers],[Cal]:[Potassium]],0))),NA())</f>
        <v>8.7692307692307701</v>
      </c>
      <c r="W20" s="18">
        <f ca="1" xml:space="preserve"> IFERROR(AVERAGEIF($M$31:$M$73,W$13,INDEX(TblCEREALES7[[Cal]:[Potassium]],0,MATCH($Q20,TblCEREALES7[[#Headers],[Cal]:[Potassium]],0))),NA())</f>
        <v>3.5</v>
      </c>
      <c r="X20" s="18">
        <f ca="1" xml:space="preserve"> IFERROR(AVERAGEIF($M$31:$M$73,X$13,INDEX(TblCEREALES7[[Cal]:[Potassium]],0,MATCH($Q20,TblCEREALES7[[#Headers],[Cal]:[Potassium]],0))),NA())</f>
        <v>5.166666666666667</v>
      </c>
    </row>
    <row r="21" spans="1:24" x14ac:dyDescent="0.25">
      <c r="A21" t="s">
        <v>73</v>
      </c>
      <c r="B21">
        <v>110</v>
      </c>
      <c r="C21">
        <v>2</v>
      </c>
      <c r="D21">
        <v>1</v>
      </c>
      <c r="E21">
        <v>180</v>
      </c>
      <c r="F21">
        <v>0</v>
      </c>
      <c r="G21">
        <v>12</v>
      </c>
      <c r="H21">
        <v>12</v>
      </c>
      <c r="I21">
        <v>55</v>
      </c>
      <c r="N21" s="22"/>
      <c r="O21" s="22"/>
      <c r="Q21" t="str">
        <v>Potassium</v>
      </c>
      <c r="R21" s="18">
        <f ca="1" xml:space="preserve"> IFERROR(AVERAGEIF($M$31:$M$73,R$13,INDEX(TblCEREALES7[[Cal]:[Potassium]],0,MATCH($Q21,TblCEREALES7[[#Headers],[Cal]:[Potassium]],0))),NA())</f>
        <v>29</v>
      </c>
      <c r="S21" s="18">
        <f ca="1" xml:space="preserve"> IFERROR(AVERAGEIF($M$31:$M$73,S$13,INDEX(TblCEREALES7[[Cal]:[Potassium]],0,MATCH($Q21,TblCEREALES7[[#Headers],[Cal]:[Potassium]],0))),NA())</f>
        <v>135</v>
      </c>
      <c r="T21" s="18">
        <f ca="1" xml:space="preserve"> IFERROR(AVERAGEIF($M$31:$M$73,T$13,INDEX(TblCEREALES7[[Cal]:[Potassium]],0,MATCH($Q21,TblCEREALES7[[#Headers],[Cal]:[Potassium]],0))),NA())</f>
        <v>245</v>
      </c>
      <c r="U21" s="18">
        <f ca="1" xml:space="preserve"> IFERROR(AVERAGEIF($M$31:$M$73,U$13,INDEX(TblCEREALES7[[Cal]:[Potassium]],0,MATCH($Q21,TblCEREALES7[[#Headers],[Cal]:[Potassium]],0))),NA())</f>
        <v>68.75</v>
      </c>
      <c r="V21" s="18">
        <f ca="1" xml:space="preserve"> IFERROR(AVERAGEIF($M$31:$M$73,V$13,INDEX(TblCEREALES7[[Cal]:[Potassium]],0,MATCH($Q21,TblCEREALES7[[#Headers],[Cal]:[Potassium]],0))),NA())</f>
        <v>48.46153846153846</v>
      </c>
      <c r="W21" s="18">
        <f ca="1" xml:space="preserve"> IFERROR(AVERAGEIF($M$31:$M$73,W$13,INDEX(TblCEREALES7[[Cal]:[Potassium]],0,MATCH($Q21,TblCEREALES7[[#Headers],[Cal]:[Potassium]],0))),NA())</f>
        <v>50.833333333333336</v>
      </c>
      <c r="X21" s="18">
        <f ca="1" xml:space="preserve"> IFERROR(AVERAGEIF($M$31:$M$73,X$13,INDEX(TblCEREALES7[[Cal]:[Potassium]],0,MATCH($Q21,TblCEREALES7[[#Headers],[Cal]:[Potassium]],0))),NA())</f>
        <v>103.33333333333333</v>
      </c>
    </row>
    <row r="22" spans="1:24" x14ac:dyDescent="0.25">
      <c r="A22" t="s">
        <v>74</v>
      </c>
      <c r="B22">
        <v>100</v>
      </c>
      <c r="C22">
        <v>2</v>
      </c>
      <c r="D22">
        <v>1</v>
      </c>
      <c r="E22">
        <v>220</v>
      </c>
      <c r="F22">
        <v>2</v>
      </c>
      <c r="G22">
        <v>15</v>
      </c>
      <c r="H22">
        <v>6</v>
      </c>
      <c r="I22">
        <v>90</v>
      </c>
      <c r="N22" s="22"/>
      <c r="O22" s="22"/>
    </row>
    <row r="23" spans="1:24" x14ac:dyDescent="0.25">
      <c r="A23" t="s">
        <v>75</v>
      </c>
      <c r="B23">
        <v>130</v>
      </c>
      <c r="C23">
        <v>3</v>
      </c>
      <c r="D23">
        <v>2</v>
      </c>
      <c r="E23">
        <v>170</v>
      </c>
      <c r="F23">
        <v>1.5</v>
      </c>
      <c r="G23">
        <v>13.5</v>
      </c>
      <c r="H23">
        <v>10</v>
      </c>
      <c r="I23">
        <v>120</v>
      </c>
      <c r="N23" s="22"/>
      <c r="O23" s="22"/>
      <c r="Q23" t="s">
        <v>328</v>
      </c>
      <c r="R23" s="14">
        <v>7</v>
      </c>
    </row>
    <row r="24" spans="1:24" x14ac:dyDescent="0.25">
      <c r="A24" t="s">
        <v>76</v>
      </c>
      <c r="B24">
        <v>100</v>
      </c>
      <c r="C24">
        <v>3</v>
      </c>
      <c r="D24">
        <v>2</v>
      </c>
      <c r="E24">
        <v>140</v>
      </c>
      <c r="F24">
        <v>2.5</v>
      </c>
      <c r="G24">
        <v>10.5</v>
      </c>
      <c r="H24">
        <v>8</v>
      </c>
      <c r="I24">
        <v>140</v>
      </c>
      <c r="N24" s="22"/>
      <c r="O24" s="22"/>
    </row>
    <row r="25" spans="1:24" x14ac:dyDescent="0.25">
      <c r="A25" t="s">
        <v>77</v>
      </c>
      <c r="B25">
        <v>110</v>
      </c>
      <c r="C25">
        <v>2</v>
      </c>
      <c r="D25">
        <v>1</v>
      </c>
      <c r="E25">
        <v>200</v>
      </c>
      <c r="F25">
        <v>0</v>
      </c>
      <c r="G25">
        <v>21</v>
      </c>
      <c r="H25">
        <v>3</v>
      </c>
      <c r="I25">
        <v>35</v>
      </c>
      <c r="N25" s="22"/>
      <c r="O25" s="22"/>
      <c r="Q25" t="s">
        <v>329</v>
      </c>
      <c r="R25" s="14">
        <v>10</v>
      </c>
    </row>
    <row r="26" spans="1:24" x14ac:dyDescent="0.25">
      <c r="A26" t="s">
        <v>78</v>
      </c>
      <c r="B26">
        <v>140</v>
      </c>
      <c r="C26">
        <v>3</v>
      </c>
      <c r="D26">
        <v>1</v>
      </c>
      <c r="E26">
        <v>190</v>
      </c>
      <c r="F26">
        <v>4</v>
      </c>
      <c r="G26">
        <v>15</v>
      </c>
      <c r="H26">
        <v>14</v>
      </c>
      <c r="I26">
        <v>230</v>
      </c>
      <c r="N26" s="22"/>
      <c r="O26" s="22"/>
    </row>
    <row r="27" spans="1:24" x14ac:dyDescent="0.25">
      <c r="A27" t="s">
        <v>79</v>
      </c>
      <c r="B27">
        <v>100</v>
      </c>
      <c r="C27">
        <v>3</v>
      </c>
      <c r="D27">
        <v>1</v>
      </c>
      <c r="E27">
        <v>200</v>
      </c>
      <c r="F27">
        <v>3</v>
      </c>
      <c r="G27">
        <v>16</v>
      </c>
      <c r="H27">
        <v>3</v>
      </c>
      <c r="I27">
        <v>110</v>
      </c>
      <c r="N27" s="22"/>
      <c r="O27" s="22"/>
      <c r="Q27" t="s">
        <v>331</v>
      </c>
      <c r="R27" s="14">
        <f ca="1">SUM(O31:O73)</f>
        <v>53099.266217948723</v>
      </c>
    </row>
    <row r="28" spans="1:24" x14ac:dyDescent="0.25">
      <c r="A28" t="s">
        <v>80</v>
      </c>
      <c r="B28">
        <v>110</v>
      </c>
      <c r="C28">
        <v>1</v>
      </c>
      <c r="D28">
        <v>1</v>
      </c>
      <c r="E28">
        <v>140</v>
      </c>
      <c r="F28">
        <v>0</v>
      </c>
      <c r="G28">
        <v>13</v>
      </c>
      <c r="H28">
        <v>12</v>
      </c>
      <c r="I28">
        <v>25</v>
      </c>
      <c r="N28" s="22"/>
      <c r="O28" s="22"/>
    </row>
    <row r="29" spans="1:24" x14ac:dyDescent="0.25">
      <c r="A29" t="s">
        <v>81</v>
      </c>
      <c r="B29">
        <v>100</v>
      </c>
      <c r="C29">
        <v>3</v>
      </c>
      <c r="D29">
        <v>1</v>
      </c>
      <c r="E29">
        <v>200</v>
      </c>
      <c r="F29">
        <v>3</v>
      </c>
      <c r="G29">
        <v>17</v>
      </c>
      <c r="H29">
        <v>3</v>
      </c>
      <c r="I29">
        <v>110</v>
      </c>
      <c r="N29" s="22"/>
      <c r="O29" s="22"/>
    </row>
    <row r="30" spans="1:24" x14ac:dyDescent="0.25">
      <c r="A30" t="s">
        <v>82</v>
      </c>
      <c r="B30">
        <v>110</v>
      </c>
      <c r="C30">
        <v>2</v>
      </c>
      <c r="D30">
        <v>1</v>
      </c>
      <c r="E30">
        <v>200</v>
      </c>
      <c r="F30">
        <v>1</v>
      </c>
      <c r="G30">
        <v>16</v>
      </c>
      <c r="H30">
        <v>8</v>
      </c>
      <c r="I30">
        <v>60</v>
      </c>
      <c r="M30" s="13" t="s">
        <v>326</v>
      </c>
      <c r="N30" s="22"/>
      <c r="O30" s="13" t="s">
        <v>352</v>
      </c>
      <c r="R30">
        <v>1</v>
      </c>
      <c r="S30">
        <f>R30+1</f>
        <v>2</v>
      </c>
      <c r="T30">
        <f>S30+1</f>
        <v>3</v>
      </c>
      <c r="U30">
        <f t="shared" ref="U30:X30" si="2">T30+1</f>
        <v>4</v>
      </c>
      <c r="V30">
        <f t="shared" si="2"/>
        <v>5</v>
      </c>
      <c r="W30">
        <f t="shared" si="2"/>
        <v>6</v>
      </c>
      <c r="X30">
        <f t="shared" si="2"/>
        <v>7</v>
      </c>
    </row>
    <row r="31" spans="1:24" x14ac:dyDescent="0.25">
      <c r="A31" t="s">
        <v>83</v>
      </c>
      <c r="B31">
        <v>70</v>
      </c>
      <c r="C31">
        <v>4</v>
      </c>
      <c r="D31">
        <v>1</v>
      </c>
      <c r="E31">
        <v>260</v>
      </c>
      <c r="F31">
        <v>9</v>
      </c>
      <c r="G31">
        <v>7</v>
      </c>
      <c r="H31">
        <v>5</v>
      </c>
      <c r="I31">
        <v>320</v>
      </c>
      <c r="L31">
        <v>1</v>
      </c>
      <c r="M31" s="15">
        <f t="array" aca="1" ref="M31:M73" ca="1">[1]!ClustAnal(B14:I56,R23,R25)</f>
        <v>5</v>
      </c>
      <c r="N31" s="22"/>
      <c r="O31" s="15">
        <f t="shared" ref="O31:O73" ca="1" si="3">MIN(OFFSET($R31,,,,$R$23))</f>
        <v>802.87573964497005</v>
      </c>
      <c r="R31" s="18">
        <f t="shared" ref="R31:X46" ca="1" si="4">IFERROR(SUMXMY2($B14:$I14,R$14:R$21),0)</f>
        <v>6594.66</v>
      </c>
      <c r="S31" s="19">
        <f t="shared" ca="1" si="4"/>
        <v>5233.54</v>
      </c>
      <c r="T31" s="20">
        <f t="shared" ca="1" si="4"/>
        <v>32682</v>
      </c>
      <c r="U31" s="20">
        <f t="shared" ca="1" si="4"/>
        <v>33694.405624999999</v>
      </c>
      <c r="V31" s="20">
        <f t="shared" ca="1" si="4"/>
        <v>802.87573964497005</v>
      </c>
      <c r="W31" s="20">
        <f t="shared" ca="1" si="4"/>
        <v>12237.777777777776</v>
      </c>
      <c r="X31" s="20">
        <f t="shared" ca="1" si="4"/>
        <v>2083.458333333333</v>
      </c>
    </row>
    <row r="32" spans="1:24" x14ac:dyDescent="0.25">
      <c r="A32" t="s">
        <v>84</v>
      </c>
      <c r="B32">
        <v>110</v>
      </c>
      <c r="C32">
        <v>2</v>
      </c>
      <c r="D32">
        <v>0</v>
      </c>
      <c r="E32">
        <v>125</v>
      </c>
      <c r="F32">
        <v>1</v>
      </c>
      <c r="G32">
        <v>11</v>
      </c>
      <c r="H32">
        <v>14</v>
      </c>
      <c r="I32">
        <v>30</v>
      </c>
      <c r="L32">
        <f>L31+1</f>
        <v>2</v>
      </c>
      <c r="M32" s="16">
        <f ca="1"/>
        <v>6</v>
      </c>
      <c r="N32" s="22"/>
      <c r="O32" s="16">
        <f t="shared" ca="1" si="3"/>
        <v>2974.2777777777774</v>
      </c>
      <c r="R32" s="21">
        <f t="shared" ca="1" si="4"/>
        <v>38378.959999999999</v>
      </c>
      <c r="S32" s="22">
        <f t="shared" ca="1" si="4"/>
        <v>20688.440000000002</v>
      </c>
      <c r="T32" s="23">
        <f t="shared" ca="1" si="4"/>
        <v>23969.75</v>
      </c>
      <c r="U32" s="23">
        <f t="shared" ca="1" si="4"/>
        <v>86709.230624999997</v>
      </c>
      <c r="V32" s="23">
        <f t="shared" ca="1" si="4"/>
        <v>11808.144970414205</v>
      </c>
      <c r="W32" s="23">
        <f t="shared" ca="1" si="4"/>
        <v>2974.2777777777774</v>
      </c>
      <c r="X32" s="23">
        <f t="shared" ca="1" si="4"/>
        <v>6442.9583333333321</v>
      </c>
    </row>
    <row r="33" spans="1:24" x14ac:dyDescent="0.25">
      <c r="A33" t="s">
        <v>85</v>
      </c>
      <c r="B33">
        <v>100</v>
      </c>
      <c r="C33">
        <v>2</v>
      </c>
      <c r="D33">
        <v>0</v>
      </c>
      <c r="E33">
        <v>290</v>
      </c>
      <c r="F33">
        <v>1</v>
      </c>
      <c r="G33">
        <v>21</v>
      </c>
      <c r="H33">
        <v>2</v>
      </c>
      <c r="I33">
        <v>35</v>
      </c>
      <c r="L33">
        <f t="shared" ref="L33:L73" si="5">L32+1</f>
        <v>3</v>
      </c>
      <c r="M33" s="16">
        <f ca="1"/>
        <v>5</v>
      </c>
      <c r="N33" s="22"/>
      <c r="O33" s="16">
        <f t="shared" ca="1" si="3"/>
        <v>387.22189349112375</v>
      </c>
      <c r="R33" s="21">
        <f t="shared" ca="1" si="4"/>
        <v>5577.56</v>
      </c>
      <c r="S33" s="22">
        <f t="shared" ca="1" si="4"/>
        <v>7431.04</v>
      </c>
      <c r="T33" s="23">
        <f t="shared" ca="1" si="4"/>
        <v>38174.75</v>
      </c>
      <c r="U33" s="23">
        <f t="shared" ca="1" si="4"/>
        <v>33947.430625000001</v>
      </c>
      <c r="V33" s="23">
        <f t="shared" ca="1" si="4"/>
        <v>387.22189349112375</v>
      </c>
      <c r="W33" s="23">
        <f t="shared" ca="1" si="4"/>
        <v>11911.944444444442</v>
      </c>
      <c r="X33" s="23">
        <f t="shared" ca="1" si="4"/>
        <v>3338.1249999999995</v>
      </c>
    </row>
    <row r="34" spans="1:24" x14ac:dyDescent="0.25">
      <c r="A34" t="s">
        <v>86</v>
      </c>
      <c r="B34">
        <v>110</v>
      </c>
      <c r="C34">
        <v>1</v>
      </c>
      <c r="D34">
        <v>0</v>
      </c>
      <c r="E34">
        <v>90</v>
      </c>
      <c r="F34">
        <v>1</v>
      </c>
      <c r="G34">
        <v>13</v>
      </c>
      <c r="H34">
        <v>12</v>
      </c>
      <c r="I34">
        <v>20</v>
      </c>
      <c r="L34">
        <f t="shared" si="5"/>
        <v>4</v>
      </c>
      <c r="M34" s="16">
        <f ca="1"/>
        <v>5</v>
      </c>
      <c r="N34" s="22"/>
      <c r="O34" s="16">
        <f t="shared" ca="1" si="3"/>
        <v>617.99112426035458</v>
      </c>
      <c r="R34" s="21">
        <f t="shared" ca="1" si="4"/>
        <v>6197.56</v>
      </c>
      <c r="S34" s="22">
        <f t="shared" ca="1" si="4"/>
        <v>5931.04</v>
      </c>
      <c r="T34" s="23">
        <f t="shared" ca="1" si="4"/>
        <v>34474.75</v>
      </c>
      <c r="U34" s="23">
        <f t="shared" ca="1" si="4"/>
        <v>33772.430625000001</v>
      </c>
      <c r="V34" s="23">
        <f t="shared" ca="1" si="4"/>
        <v>617.99112426035458</v>
      </c>
      <c r="W34" s="23">
        <f t="shared" ca="1" si="4"/>
        <v>12095.277777777776</v>
      </c>
      <c r="X34" s="23">
        <f t="shared" ca="1" si="4"/>
        <v>2471.458333333333</v>
      </c>
    </row>
    <row r="35" spans="1:24" x14ac:dyDescent="0.25">
      <c r="A35" t="s">
        <v>87</v>
      </c>
      <c r="B35">
        <v>110</v>
      </c>
      <c r="C35">
        <v>3</v>
      </c>
      <c r="D35">
        <v>3</v>
      </c>
      <c r="E35">
        <v>140</v>
      </c>
      <c r="F35">
        <v>4</v>
      </c>
      <c r="G35">
        <v>10</v>
      </c>
      <c r="H35">
        <v>7</v>
      </c>
      <c r="I35">
        <v>160</v>
      </c>
      <c r="L35">
        <f t="shared" si="5"/>
        <v>5</v>
      </c>
      <c r="M35" s="16">
        <f ca="1"/>
        <v>6</v>
      </c>
      <c r="N35" s="22"/>
      <c r="O35" s="16">
        <f t="shared" ca="1" si="3"/>
        <v>166.94444444444412</v>
      </c>
      <c r="R35" s="21">
        <f t="shared" ca="1" si="4"/>
        <v>29187.759999999998</v>
      </c>
      <c r="S35" s="22">
        <f t="shared" ca="1" si="4"/>
        <v>25118.839999999997</v>
      </c>
      <c r="T35" s="23">
        <f t="shared" ca="1" si="4"/>
        <v>43078.75</v>
      </c>
      <c r="U35" s="23">
        <f t="shared" ca="1" si="4"/>
        <v>80274.430624999994</v>
      </c>
      <c r="V35" s="23">
        <f t="shared" ca="1" si="4"/>
        <v>6793.2218934911261</v>
      </c>
      <c r="W35" s="23">
        <f t="shared" ca="1" si="4"/>
        <v>166.94444444444412</v>
      </c>
      <c r="X35" s="23">
        <f t="shared" ca="1" si="4"/>
        <v>8340.625</v>
      </c>
    </row>
    <row r="36" spans="1:24" x14ac:dyDescent="0.25">
      <c r="A36" t="s">
        <v>88</v>
      </c>
      <c r="B36">
        <v>110</v>
      </c>
      <c r="C36">
        <v>2</v>
      </c>
      <c r="D36">
        <v>0</v>
      </c>
      <c r="E36">
        <v>220</v>
      </c>
      <c r="F36">
        <v>1</v>
      </c>
      <c r="G36">
        <v>21</v>
      </c>
      <c r="H36">
        <v>3</v>
      </c>
      <c r="I36">
        <v>30</v>
      </c>
      <c r="L36">
        <f t="shared" si="5"/>
        <v>6</v>
      </c>
      <c r="M36" s="16">
        <f ca="1"/>
        <v>7</v>
      </c>
      <c r="N36" s="22"/>
      <c r="O36" s="16">
        <f t="shared" ca="1" si="3"/>
        <v>1837.6249999999998</v>
      </c>
      <c r="R36" s="21">
        <f t="shared" ca="1" si="4"/>
        <v>23333.86</v>
      </c>
      <c r="S36" s="22">
        <f t="shared" ca="1" si="4"/>
        <v>12130.339999999998</v>
      </c>
      <c r="T36" s="23">
        <f t="shared" ca="1" si="4"/>
        <v>24676</v>
      </c>
      <c r="U36" s="23">
        <f t="shared" ca="1" si="4"/>
        <v>64244.905624999999</v>
      </c>
      <c r="V36" s="23">
        <f t="shared" ca="1" si="4"/>
        <v>4480.33727810651</v>
      </c>
      <c r="W36" s="23">
        <f t="shared" ca="1" si="4"/>
        <v>3119.1111111111095</v>
      </c>
      <c r="X36" s="23">
        <f t="shared" ca="1" si="4"/>
        <v>1837.6249999999998</v>
      </c>
    </row>
    <row r="37" spans="1:24" x14ac:dyDescent="0.25">
      <c r="A37" t="s">
        <v>89</v>
      </c>
      <c r="B37">
        <v>110</v>
      </c>
      <c r="C37">
        <v>2</v>
      </c>
      <c r="D37">
        <v>1</v>
      </c>
      <c r="E37">
        <v>125</v>
      </c>
      <c r="F37">
        <v>1</v>
      </c>
      <c r="G37">
        <v>11</v>
      </c>
      <c r="H37">
        <v>13</v>
      </c>
      <c r="I37">
        <v>30</v>
      </c>
      <c r="L37">
        <f t="shared" si="5"/>
        <v>7</v>
      </c>
      <c r="M37" s="16">
        <f ca="1"/>
        <v>6</v>
      </c>
      <c r="N37" s="22"/>
      <c r="O37" s="16">
        <f t="shared" ca="1" si="3"/>
        <v>935.27777777777681</v>
      </c>
      <c r="R37" s="21">
        <f t="shared" ca="1" si="4"/>
        <v>22818.16</v>
      </c>
      <c r="S37" s="22">
        <f t="shared" ca="1" si="4"/>
        <v>21338.839999999997</v>
      </c>
      <c r="T37" s="23">
        <f t="shared" ca="1" si="4"/>
        <v>43423.25</v>
      </c>
      <c r="U37" s="23">
        <f t="shared" ca="1" si="4"/>
        <v>69788.430624999994</v>
      </c>
      <c r="V37" s="23">
        <f t="shared" ca="1" si="4"/>
        <v>4033.0680473372799</v>
      </c>
      <c r="W37" s="23">
        <f t="shared" ca="1" si="4"/>
        <v>935.27777777777681</v>
      </c>
      <c r="X37" s="23">
        <f t="shared" ca="1" si="4"/>
        <v>6555.2916666666661</v>
      </c>
    </row>
    <row r="38" spans="1:24" x14ac:dyDescent="0.25">
      <c r="A38" t="s">
        <v>90</v>
      </c>
      <c r="B38">
        <v>110</v>
      </c>
      <c r="C38">
        <v>1</v>
      </c>
      <c r="D38">
        <v>0</v>
      </c>
      <c r="E38">
        <v>200</v>
      </c>
      <c r="F38">
        <v>1</v>
      </c>
      <c r="G38">
        <v>14</v>
      </c>
      <c r="H38">
        <v>11</v>
      </c>
      <c r="I38">
        <v>25</v>
      </c>
      <c r="L38">
        <f t="shared" si="5"/>
        <v>8</v>
      </c>
      <c r="M38" s="16">
        <f ca="1"/>
        <v>5</v>
      </c>
      <c r="N38" s="22"/>
      <c r="O38" s="16">
        <f t="shared" ca="1" si="3"/>
        <v>378.91420118343149</v>
      </c>
      <c r="R38" s="21">
        <f t="shared" ca="1" si="4"/>
        <v>5578.7599999999993</v>
      </c>
      <c r="S38" s="22">
        <f t="shared" ca="1" si="4"/>
        <v>7420.24</v>
      </c>
      <c r="T38" s="23">
        <f t="shared" ca="1" si="4"/>
        <v>38167.75</v>
      </c>
      <c r="U38" s="23">
        <f t="shared" ca="1" si="4"/>
        <v>33923.930625000001</v>
      </c>
      <c r="V38" s="23">
        <f t="shared" ca="1" si="4"/>
        <v>378.91420118343149</v>
      </c>
      <c r="W38" s="23">
        <f t="shared" ca="1" si="4"/>
        <v>11891.611111111108</v>
      </c>
      <c r="X38" s="23">
        <f t="shared" ca="1" si="4"/>
        <v>3320.7916666666665</v>
      </c>
    </row>
    <row r="39" spans="1:24" x14ac:dyDescent="0.25">
      <c r="A39" t="s">
        <v>91</v>
      </c>
      <c r="B39">
        <v>100</v>
      </c>
      <c r="C39">
        <v>3</v>
      </c>
      <c r="D39">
        <v>0</v>
      </c>
      <c r="E39">
        <v>0</v>
      </c>
      <c r="F39">
        <v>3</v>
      </c>
      <c r="G39">
        <v>14</v>
      </c>
      <c r="H39">
        <v>7</v>
      </c>
      <c r="I39">
        <v>100</v>
      </c>
      <c r="L39">
        <f t="shared" si="5"/>
        <v>9</v>
      </c>
      <c r="M39" s="16">
        <f ca="1"/>
        <v>7</v>
      </c>
      <c r="N39" s="22"/>
      <c r="O39" s="16">
        <f t="shared" ca="1" si="3"/>
        <v>325.95833333333326</v>
      </c>
      <c r="R39" s="21">
        <f t="shared" ca="1" si="4"/>
        <v>15987.56</v>
      </c>
      <c r="S39" s="22">
        <f t="shared" ca="1" si="4"/>
        <v>7341.84</v>
      </c>
      <c r="T39" s="23">
        <f t="shared" ca="1" si="4"/>
        <v>24250.75</v>
      </c>
      <c r="U39" s="23">
        <f t="shared" ca="1" si="4"/>
        <v>49523.730624999997</v>
      </c>
      <c r="V39" s="23">
        <f t="shared" ca="1" si="4"/>
        <v>2384.375739644971</v>
      </c>
      <c r="W39" s="23">
        <f t="shared" ca="1" si="4"/>
        <v>6275.2777777777737</v>
      </c>
      <c r="X39" s="23">
        <f t="shared" ca="1" si="4"/>
        <v>325.95833333333326</v>
      </c>
    </row>
    <row r="40" spans="1:24" x14ac:dyDescent="0.25">
      <c r="A40" t="s">
        <v>92</v>
      </c>
      <c r="B40">
        <v>120</v>
      </c>
      <c r="C40">
        <v>3</v>
      </c>
      <c r="D40">
        <v>0</v>
      </c>
      <c r="E40">
        <v>240</v>
      </c>
      <c r="F40">
        <v>5</v>
      </c>
      <c r="G40">
        <v>14</v>
      </c>
      <c r="H40">
        <v>12</v>
      </c>
      <c r="I40">
        <v>190</v>
      </c>
      <c r="L40">
        <f t="shared" si="5"/>
        <v>10</v>
      </c>
      <c r="M40" s="16">
        <f ca="1"/>
        <v>2</v>
      </c>
      <c r="N40" s="22"/>
      <c r="O40" s="16">
        <f t="shared" ca="1" si="3"/>
        <v>728.54</v>
      </c>
      <c r="R40" s="21">
        <f t="shared" ca="1" si="4"/>
        <v>12300.06</v>
      </c>
      <c r="S40" s="22">
        <f t="shared" ca="1" si="4"/>
        <v>728.54</v>
      </c>
      <c r="T40" s="23">
        <f t="shared" ca="1" si="4"/>
        <v>18977.5</v>
      </c>
      <c r="U40" s="23">
        <f t="shared" ca="1" si="4"/>
        <v>34633.905624999999</v>
      </c>
      <c r="V40" s="23">
        <f t="shared" ca="1" si="4"/>
        <v>6203.4911242603557</v>
      </c>
      <c r="W40" s="23">
        <f t="shared" ca="1" si="4"/>
        <v>19410.111111111106</v>
      </c>
      <c r="X40" s="23">
        <f t="shared" ca="1" si="4"/>
        <v>2456.291666666667</v>
      </c>
    </row>
    <row r="41" spans="1:24" x14ac:dyDescent="0.25">
      <c r="A41" t="s">
        <v>93</v>
      </c>
      <c r="B41">
        <v>110</v>
      </c>
      <c r="C41">
        <v>2</v>
      </c>
      <c r="D41">
        <v>1</v>
      </c>
      <c r="E41">
        <v>170</v>
      </c>
      <c r="F41">
        <v>1</v>
      </c>
      <c r="G41">
        <v>17</v>
      </c>
      <c r="H41">
        <v>6</v>
      </c>
      <c r="I41">
        <v>60</v>
      </c>
      <c r="L41">
        <f t="shared" si="5"/>
        <v>11</v>
      </c>
      <c r="M41" s="16">
        <f ca="1"/>
        <v>2</v>
      </c>
      <c r="N41" s="22"/>
      <c r="O41" s="16">
        <f t="shared" ca="1" si="3"/>
        <v>530.1400000000001</v>
      </c>
      <c r="R41" s="21">
        <f t="shared" ca="1" si="4"/>
        <v>13355.66</v>
      </c>
      <c r="S41" s="22">
        <f t="shared" ca="1" si="4"/>
        <v>530.1400000000001</v>
      </c>
      <c r="T41" s="23">
        <f t="shared" ca="1" si="4"/>
        <v>18430</v>
      </c>
      <c r="U41" s="23">
        <f t="shared" ca="1" si="4"/>
        <v>25341.555625000001</v>
      </c>
      <c r="V41" s="23">
        <f t="shared" ca="1" si="4"/>
        <v>11882.875739644971</v>
      </c>
      <c r="W41" s="23">
        <f t="shared" ca="1" si="4"/>
        <v>30101.444444444434</v>
      </c>
      <c r="X41" s="23">
        <f t="shared" ca="1" si="4"/>
        <v>6332.9583333333339</v>
      </c>
    </row>
    <row r="42" spans="1:24" x14ac:dyDescent="0.25">
      <c r="A42" t="s">
        <v>94</v>
      </c>
      <c r="B42">
        <v>160</v>
      </c>
      <c r="C42">
        <v>3</v>
      </c>
      <c r="D42">
        <v>2</v>
      </c>
      <c r="E42">
        <v>150</v>
      </c>
      <c r="F42">
        <v>3</v>
      </c>
      <c r="G42">
        <v>17</v>
      </c>
      <c r="H42">
        <v>13</v>
      </c>
      <c r="I42">
        <v>160</v>
      </c>
      <c r="L42">
        <f t="shared" si="5"/>
        <v>12</v>
      </c>
      <c r="M42" s="16">
        <f ca="1"/>
        <v>5</v>
      </c>
      <c r="N42" s="22"/>
      <c r="O42" s="16">
        <f t="shared" ca="1" si="3"/>
        <v>265.76035502958581</v>
      </c>
      <c r="R42" s="21">
        <f t="shared" ca="1" si="4"/>
        <v>8333.1600000000017</v>
      </c>
      <c r="S42" s="22">
        <f t="shared" ca="1" si="4"/>
        <v>12713.84</v>
      </c>
      <c r="T42" s="23">
        <f t="shared" ca="1" si="4"/>
        <v>44898.25</v>
      </c>
      <c r="U42" s="23">
        <f t="shared" ca="1" si="4"/>
        <v>42500.930625000001</v>
      </c>
      <c r="V42" s="23">
        <f t="shared" ca="1" si="4"/>
        <v>265.76035502958581</v>
      </c>
      <c r="W42" s="23">
        <f t="shared" ca="1" si="4"/>
        <v>8068.6111111111077</v>
      </c>
      <c r="X42" s="23">
        <f t="shared" ca="1" si="4"/>
        <v>4813.6249999999991</v>
      </c>
    </row>
    <row r="43" spans="1:24" x14ac:dyDescent="0.25">
      <c r="A43" t="s">
        <v>95</v>
      </c>
      <c r="B43">
        <v>120</v>
      </c>
      <c r="C43">
        <v>2</v>
      </c>
      <c r="D43">
        <v>1</v>
      </c>
      <c r="E43">
        <v>190</v>
      </c>
      <c r="F43">
        <v>0</v>
      </c>
      <c r="G43">
        <v>15</v>
      </c>
      <c r="H43">
        <v>9</v>
      </c>
      <c r="I43">
        <v>40</v>
      </c>
      <c r="L43">
        <f t="shared" si="5"/>
        <v>13</v>
      </c>
      <c r="M43" s="16">
        <f ca="1"/>
        <v>3</v>
      </c>
      <c r="N43" s="22"/>
      <c r="O43" s="16">
        <f t="shared" ca="1" si="3"/>
        <v>2226.25</v>
      </c>
      <c r="R43" s="21">
        <f t="shared" ca="1" si="4"/>
        <v>47726.96</v>
      </c>
      <c r="S43" s="22">
        <f t="shared" ca="1" si="4"/>
        <v>11061.24</v>
      </c>
      <c r="T43" s="23">
        <f t="shared" ca="1" si="4"/>
        <v>2226.25</v>
      </c>
      <c r="U43" s="23">
        <f t="shared" ca="1" si="4"/>
        <v>66506.530624999999</v>
      </c>
      <c r="V43" s="23">
        <f t="shared" ca="1" si="4"/>
        <v>33822.606508875746</v>
      </c>
      <c r="W43" s="23">
        <f t="shared" ca="1" si="4"/>
        <v>43021.611111111102</v>
      </c>
      <c r="X43" s="23">
        <f t="shared" ca="1" si="4"/>
        <v>17637.625</v>
      </c>
    </row>
    <row r="44" spans="1:24" x14ac:dyDescent="0.25">
      <c r="A44" t="s">
        <v>96</v>
      </c>
      <c r="B44">
        <v>140</v>
      </c>
      <c r="C44">
        <v>3</v>
      </c>
      <c r="D44">
        <v>2</v>
      </c>
      <c r="E44">
        <v>220</v>
      </c>
      <c r="F44">
        <v>3</v>
      </c>
      <c r="G44">
        <v>21</v>
      </c>
      <c r="H44">
        <v>7</v>
      </c>
      <c r="I44">
        <v>130</v>
      </c>
      <c r="L44">
        <f t="shared" si="5"/>
        <v>14</v>
      </c>
      <c r="M44" s="16">
        <f ca="1"/>
        <v>7</v>
      </c>
      <c r="N44" s="22"/>
      <c r="O44" s="16">
        <f t="shared" ca="1" si="3"/>
        <v>193.95833333333348</v>
      </c>
      <c r="R44" s="21">
        <f t="shared" ca="1" si="4"/>
        <v>14893.160000000002</v>
      </c>
      <c r="S44" s="22">
        <f t="shared" ca="1" si="4"/>
        <v>3571.8399999999997</v>
      </c>
      <c r="T44" s="23">
        <f t="shared" ca="1" si="4"/>
        <v>19086.25</v>
      </c>
      <c r="U44" s="23">
        <f t="shared" ca="1" si="4"/>
        <v>42371.880624999998</v>
      </c>
      <c r="V44" s="23">
        <f t="shared" ca="1" si="4"/>
        <v>3985.9142011834319</v>
      </c>
      <c r="W44" s="23">
        <f t="shared" ca="1" si="4"/>
        <v>11364.944444444442</v>
      </c>
      <c r="X44" s="23">
        <f t="shared" ca="1" si="4"/>
        <v>193.95833333333348</v>
      </c>
    </row>
    <row r="45" spans="1:24" x14ac:dyDescent="0.25">
      <c r="A45" t="s">
        <v>97</v>
      </c>
      <c r="B45">
        <v>90</v>
      </c>
      <c r="C45">
        <v>3</v>
      </c>
      <c r="D45">
        <v>0</v>
      </c>
      <c r="E45">
        <v>170</v>
      </c>
      <c r="F45">
        <v>3</v>
      </c>
      <c r="G45">
        <v>18</v>
      </c>
      <c r="H45">
        <v>2</v>
      </c>
      <c r="I45">
        <v>90</v>
      </c>
      <c r="L45">
        <f t="shared" si="5"/>
        <v>15</v>
      </c>
      <c r="M45" s="16">
        <f ca="1"/>
        <v>1</v>
      </c>
      <c r="N45" s="22"/>
      <c r="O45" s="16">
        <f t="shared" ca="1" si="3"/>
        <v>921.16</v>
      </c>
      <c r="R45" s="21">
        <f t="shared" ca="1" si="4"/>
        <v>921.16</v>
      </c>
      <c r="S45" s="22">
        <f t="shared" ca="1" si="4"/>
        <v>12323.44</v>
      </c>
      <c r="T45" s="23">
        <f t="shared" ca="1" si="4"/>
        <v>55671.25</v>
      </c>
      <c r="U45" s="23">
        <f t="shared" ca="1" si="4"/>
        <v>22857.430625000001</v>
      </c>
      <c r="V45" s="23">
        <f t="shared" ca="1" si="4"/>
        <v>3898.5295857988149</v>
      </c>
      <c r="W45" s="23">
        <f t="shared" ca="1" si="4"/>
        <v>22796.944444444438</v>
      </c>
      <c r="X45" s="23">
        <f t="shared" ca="1" si="4"/>
        <v>11115.625</v>
      </c>
    </row>
    <row r="46" spans="1:24" x14ac:dyDescent="0.25">
      <c r="A46" t="s">
        <v>98</v>
      </c>
      <c r="B46">
        <v>100</v>
      </c>
      <c r="C46">
        <v>3</v>
      </c>
      <c r="D46">
        <v>0</v>
      </c>
      <c r="E46">
        <v>320</v>
      </c>
      <c r="F46">
        <v>1</v>
      </c>
      <c r="G46">
        <v>20</v>
      </c>
      <c r="H46">
        <v>3</v>
      </c>
      <c r="I46">
        <v>45</v>
      </c>
      <c r="L46">
        <f t="shared" si="5"/>
        <v>16</v>
      </c>
      <c r="M46" s="16">
        <f ca="1"/>
        <v>7</v>
      </c>
      <c r="N46" s="22"/>
      <c r="O46" s="16">
        <f t="shared" ca="1" si="3"/>
        <v>194.12500000000014</v>
      </c>
      <c r="R46" s="21">
        <f t="shared" ca="1" si="4"/>
        <v>14903.360000000002</v>
      </c>
      <c r="S46" s="22">
        <f t="shared" ca="1" si="4"/>
        <v>3579.64</v>
      </c>
      <c r="T46" s="23">
        <f t="shared" ca="1" si="4"/>
        <v>19094.25</v>
      </c>
      <c r="U46" s="23">
        <f t="shared" ca="1" si="4"/>
        <v>42385.880624999998</v>
      </c>
      <c r="V46" s="23">
        <f t="shared" ca="1" si="4"/>
        <v>3989.6065088757396</v>
      </c>
      <c r="W46" s="23">
        <f t="shared" ca="1" si="4"/>
        <v>11359.277777777774</v>
      </c>
      <c r="X46" s="23">
        <f t="shared" ca="1" si="4"/>
        <v>194.12500000000014</v>
      </c>
    </row>
    <row r="47" spans="1:24" x14ac:dyDescent="0.25">
      <c r="A47" t="s">
        <v>99</v>
      </c>
      <c r="B47">
        <v>120</v>
      </c>
      <c r="C47">
        <v>3</v>
      </c>
      <c r="D47">
        <v>1</v>
      </c>
      <c r="E47">
        <v>210</v>
      </c>
      <c r="F47">
        <v>5</v>
      </c>
      <c r="G47">
        <v>14</v>
      </c>
      <c r="H47">
        <v>12</v>
      </c>
      <c r="I47">
        <v>240</v>
      </c>
      <c r="L47">
        <f t="shared" si="5"/>
        <v>17</v>
      </c>
      <c r="M47" s="16">
        <f ca="1"/>
        <v>5</v>
      </c>
      <c r="N47" s="22"/>
      <c r="O47" s="16">
        <f t="shared" ca="1" si="3"/>
        <v>146.37573964497051</v>
      </c>
      <c r="R47" s="21">
        <f t="shared" ref="R47:X62" ca="1" si="6">IFERROR(SUMXMY2($B30:$I30,R$14:R$21),0)</f>
        <v>9109.56</v>
      </c>
      <c r="S47" s="22">
        <f t="shared" ca="1" si="6"/>
        <v>8242.64</v>
      </c>
      <c r="T47" s="23">
        <f t="shared" ca="1" si="6"/>
        <v>34900.25</v>
      </c>
      <c r="U47" s="23">
        <f t="shared" ca="1" si="6"/>
        <v>41381.080625000002</v>
      </c>
      <c r="V47" s="23">
        <f t="shared" ca="1" si="6"/>
        <v>146.37573964497051</v>
      </c>
      <c r="W47" s="23">
        <f t="shared" ca="1" si="6"/>
        <v>7929.9444444444416</v>
      </c>
      <c r="X47" s="23">
        <f t="shared" ca="1" si="6"/>
        <v>2000.2916666666663</v>
      </c>
    </row>
    <row r="48" spans="1:24" x14ac:dyDescent="0.25">
      <c r="A48" t="s">
        <v>100</v>
      </c>
      <c r="B48">
        <v>110</v>
      </c>
      <c r="C48">
        <v>2</v>
      </c>
      <c r="D48">
        <v>0</v>
      </c>
      <c r="E48">
        <v>290</v>
      </c>
      <c r="F48">
        <v>0</v>
      </c>
      <c r="G48">
        <v>22</v>
      </c>
      <c r="H48">
        <v>3</v>
      </c>
      <c r="I48">
        <v>35</v>
      </c>
      <c r="L48">
        <f t="shared" si="5"/>
        <v>18</v>
      </c>
      <c r="M48" s="16">
        <f ca="1"/>
        <v>3</v>
      </c>
      <c r="N48" s="22"/>
      <c r="O48" s="16">
        <f t="shared" ca="1" si="3"/>
        <v>8730.75</v>
      </c>
      <c r="R48" s="21">
        <f t="shared" ca="1" si="6"/>
        <v>108940.76000000001</v>
      </c>
      <c r="S48" s="22">
        <f t="shared" ca="1" si="6"/>
        <v>48913.84</v>
      </c>
      <c r="T48" s="23">
        <f t="shared" ca="1" si="6"/>
        <v>8730.75</v>
      </c>
      <c r="U48" s="23">
        <f t="shared" ca="1" si="6"/>
        <v>130822.280625</v>
      </c>
      <c r="V48" s="23">
        <f t="shared" ca="1" si="6"/>
        <v>79553.375739644966</v>
      </c>
      <c r="W48" s="23">
        <f t="shared" ca="1" si="6"/>
        <v>74823.611111111124</v>
      </c>
      <c r="X48" s="23">
        <f t="shared" ca="1" si="6"/>
        <v>50920.125000000007</v>
      </c>
    </row>
    <row r="49" spans="1:24" x14ac:dyDescent="0.25">
      <c r="A49" t="s">
        <v>101</v>
      </c>
      <c r="B49">
        <v>110</v>
      </c>
      <c r="C49">
        <v>2</v>
      </c>
      <c r="D49">
        <v>1</v>
      </c>
      <c r="E49">
        <v>70</v>
      </c>
      <c r="F49">
        <v>1</v>
      </c>
      <c r="G49">
        <v>9</v>
      </c>
      <c r="H49">
        <v>15</v>
      </c>
      <c r="I49">
        <v>40</v>
      </c>
      <c r="L49">
        <f t="shared" si="5"/>
        <v>19</v>
      </c>
      <c r="M49" s="16">
        <f ca="1"/>
        <v>1</v>
      </c>
      <c r="N49" s="22"/>
      <c r="O49" s="16">
        <f t="shared" ca="1" si="3"/>
        <v>227.36</v>
      </c>
      <c r="R49" s="21">
        <f t="shared" ca="1" si="6"/>
        <v>227.36</v>
      </c>
      <c r="S49" s="22">
        <f t="shared" ca="1" si="6"/>
        <v>11788.44</v>
      </c>
      <c r="T49" s="23">
        <f t="shared" ca="1" si="6"/>
        <v>56268.75</v>
      </c>
      <c r="U49" s="23">
        <f t="shared" ca="1" si="6"/>
        <v>18499.080624999999</v>
      </c>
      <c r="V49" s="23">
        <f t="shared" ca="1" si="6"/>
        <v>5672.2218934911225</v>
      </c>
      <c r="W49" s="23">
        <f t="shared" ca="1" si="6"/>
        <v>27303.611111111102</v>
      </c>
      <c r="X49" s="23">
        <f t="shared" ca="1" si="6"/>
        <v>12725.458333333332</v>
      </c>
    </row>
    <row r="50" spans="1:24" x14ac:dyDescent="0.25">
      <c r="A50" t="s">
        <v>102</v>
      </c>
      <c r="B50">
        <v>110</v>
      </c>
      <c r="C50">
        <v>6</v>
      </c>
      <c r="D50">
        <v>0</v>
      </c>
      <c r="E50">
        <v>230</v>
      </c>
      <c r="F50">
        <v>1</v>
      </c>
      <c r="G50">
        <v>16</v>
      </c>
      <c r="H50">
        <v>3</v>
      </c>
      <c r="I50">
        <v>55</v>
      </c>
      <c r="L50">
        <f t="shared" si="5"/>
        <v>20</v>
      </c>
      <c r="M50" s="16">
        <f ca="1"/>
        <v>6</v>
      </c>
      <c r="N50" s="22"/>
      <c r="O50" s="16">
        <f t="shared" ca="1" si="3"/>
        <v>303.94444444444463</v>
      </c>
      <c r="R50" s="21">
        <f t="shared" ca="1" si="6"/>
        <v>32754.16</v>
      </c>
      <c r="S50" s="22">
        <f t="shared" ca="1" si="6"/>
        <v>30125.640000000003</v>
      </c>
      <c r="T50" s="23">
        <f t="shared" ca="1" si="6"/>
        <v>48654.75</v>
      </c>
      <c r="U50" s="23">
        <f t="shared" ca="1" si="6"/>
        <v>85997.580625000002</v>
      </c>
      <c r="V50" s="23">
        <f t="shared" ca="1" si="6"/>
        <v>8940.6834319526643</v>
      </c>
      <c r="W50" s="23">
        <f t="shared" ca="1" si="6"/>
        <v>303.94444444444463</v>
      </c>
      <c r="X50" s="23">
        <f t="shared" ca="1" si="6"/>
        <v>11149.124999999998</v>
      </c>
    </row>
    <row r="51" spans="1:24" x14ac:dyDescent="0.25">
      <c r="A51" t="s">
        <v>103</v>
      </c>
      <c r="B51">
        <v>120</v>
      </c>
      <c r="C51">
        <v>1</v>
      </c>
      <c r="D51">
        <v>2</v>
      </c>
      <c r="E51">
        <v>220</v>
      </c>
      <c r="F51">
        <v>0</v>
      </c>
      <c r="G51">
        <v>12</v>
      </c>
      <c r="H51">
        <v>12</v>
      </c>
      <c r="I51">
        <v>35</v>
      </c>
      <c r="L51">
        <f t="shared" si="5"/>
        <v>21</v>
      </c>
      <c r="M51" s="16">
        <f ca="1"/>
        <v>1</v>
      </c>
      <c r="N51" s="22"/>
      <c r="O51" s="16">
        <f t="shared" ca="1" si="3"/>
        <v>485.76000000000005</v>
      </c>
      <c r="R51" s="21">
        <f t="shared" ca="1" si="6"/>
        <v>485.76000000000005</v>
      </c>
      <c r="S51" s="22">
        <f t="shared" ca="1" si="6"/>
        <v>16947.64</v>
      </c>
      <c r="T51" s="23">
        <f t="shared" ca="1" si="6"/>
        <v>68886.25</v>
      </c>
      <c r="U51" s="23">
        <f t="shared" ca="1" si="6"/>
        <v>11817.580625000001</v>
      </c>
      <c r="V51" s="23">
        <f t="shared" ca="1" si="6"/>
        <v>12428.221893491122</v>
      </c>
      <c r="W51" s="23">
        <f t="shared" ca="1" si="6"/>
        <v>40413.611111111102</v>
      </c>
      <c r="X51" s="23">
        <f t="shared" ca="1" si="6"/>
        <v>21420.791666666668</v>
      </c>
    </row>
    <row r="52" spans="1:24" x14ac:dyDescent="0.25">
      <c r="A52" t="s">
        <v>104</v>
      </c>
      <c r="B52">
        <v>120</v>
      </c>
      <c r="C52">
        <v>1</v>
      </c>
      <c r="D52">
        <v>2</v>
      </c>
      <c r="E52">
        <v>220</v>
      </c>
      <c r="F52">
        <v>1</v>
      </c>
      <c r="G52">
        <v>12</v>
      </c>
      <c r="H52">
        <v>11</v>
      </c>
      <c r="I52">
        <v>45</v>
      </c>
      <c r="L52">
        <f t="shared" si="5"/>
        <v>22</v>
      </c>
      <c r="M52" s="16">
        <f ca="1"/>
        <v>2</v>
      </c>
      <c r="N52" s="22"/>
      <c r="O52" s="16">
        <f t="shared" ca="1" si="3"/>
        <v>837.64</v>
      </c>
      <c r="R52" s="21">
        <f t="shared" ca="1" si="6"/>
        <v>18119.36</v>
      </c>
      <c r="S52" s="22">
        <f t="shared" ca="1" si="6"/>
        <v>837.64</v>
      </c>
      <c r="T52" s="23">
        <f t="shared" ca="1" si="6"/>
        <v>14484.75</v>
      </c>
      <c r="U52" s="23">
        <f t="shared" ca="1" si="6"/>
        <v>29188.530624999999</v>
      </c>
      <c r="V52" s="23">
        <f t="shared" ca="1" si="6"/>
        <v>15816.221893491125</v>
      </c>
      <c r="W52" s="23">
        <f t="shared" ca="1" si="6"/>
        <v>34047.277777777766</v>
      </c>
      <c r="X52" s="23">
        <f t="shared" ca="1" si="6"/>
        <v>8172.7916666666679</v>
      </c>
    </row>
    <row r="53" spans="1:24" x14ac:dyDescent="0.25">
      <c r="A53" t="s">
        <v>105</v>
      </c>
      <c r="B53">
        <v>100</v>
      </c>
      <c r="C53">
        <v>4</v>
      </c>
      <c r="D53">
        <v>2</v>
      </c>
      <c r="E53">
        <v>150</v>
      </c>
      <c r="F53">
        <v>2</v>
      </c>
      <c r="G53">
        <v>12</v>
      </c>
      <c r="H53">
        <v>6</v>
      </c>
      <c r="I53">
        <v>95</v>
      </c>
      <c r="L53">
        <f t="shared" si="5"/>
        <v>23</v>
      </c>
      <c r="M53" s="16">
        <f ca="1"/>
        <v>5</v>
      </c>
      <c r="N53" s="22"/>
      <c r="O53" s="16">
        <f t="shared" ca="1" si="3"/>
        <v>918.52958579881715</v>
      </c>
      <c r="R53" s="21">
        <f t="shared" ca="1" si="6"/>
        <v>12297.760000000002</v>
      </c>
      <c r="S53" s="22">
        <f t="shared" ca="1" si="6"/>
        <v>16138.04</v>
      </c>
      <c r="T53" s="23">
        <f t="shared" ca="1" si="6"/>
        <v>46413.25</v>
      </c>
      <c r="U53" s="23">
        <f t="shared" ca="1" si="6"/>
        <v>51261.080625000002</v>
      </c>
      <c r="V53" s="23">
        <f t="shared" ca="1" si="6"/>
        <v>918.52958579881715</v>
      </c>
      <c r="W53" s="23">
        <f t="shared" ca="1" si="6"/>
        <v>5118.6111111111086</v>
      </c>
      <c r="X53" s="23">
        <f t="shared" ca="1" si="6"/>
        <v>5518.7916666666661</v>
      </c>
    </row>
    <row r="54" spans="1:24" x14ac:dyDescent="0.25">
      <c r="A54" t="s">
        <v>106</v>
      </c>
      <c r="B54">
        <v>50</v>
      </c>
      <c r="C54">
        <v>1</v>
      </c>
      <c r="D54">
        <v>0</v>
      </c>
      <c r="E54">
        <v>0</v>
      </c>
      <c r="F54">
        <v>0</v>
      </c>
      <c r="G54">
        <v>13</v>
      </c>
      <c r="H54">
        <v>0</v>
      </c>
      <c r="I54">
        <v>15</v>
      </c>
      <c r="L54">
        <f t="shared" si="5"/>
        <v>24</v>
      </c>
      <c r="M54" s="16">
        <f ca="1"/>
        <v>1</v>
      </c>
      <c r="N54" s="22"/>
      <c r="O54" s="16">
        <f t="shared" ca="1" si="3"/>
        <v>226.55999999999997</v>
      </c>
      <c r="R54" s="21">
        <f t="shared" ca="1" si="6"/>
        <v>226.55999999999997</v>
      </c>
      <c r="S54" s="22">
        <f t="shared" ca="1" si="6"/>
        <v>11775.64</v>
      </c>
      <c r="T54" s="23">
        <f t="shared" ca="1" si="6"/>
        <v>56262.75</v>
      </c>
      <c r="U54" s="23">
        <f t="shared" ca="1" si="6"/>
        <v>18476.080624999999</v>
      </c>
      <c r="V54" s="23">
        <f t="shared" ca="1" si="6"/>
        <v>5661.7603550295844</v>
      </c>
      <c r="W54" s="23">
        <f t="shared" ca="1" si="6"/>
        <v>27283.27777777777</v>
      </c>
      <c r="X54" s="23">
        <f t="shared" ca="1" si="6"/>
        <v>12707.791666666666</v>
      </c>
    </row>
    <row r="55" spans="1:24" x14ac:dyDescent="0.25">
      <c r="A55" t="s">
        <v>107</v>
      </c>
      <c r="B55">
        <v>50</v>
      </c>
      <c r="C55">
        <v>2</v>
      </c>
      <c r="D55">
        <v>0</v>
      </c>
      <c r="E55">
        <v>0</v>
      </c>
      <c r="F55">
        <v>1</v>
      </c>
      <c r="G55">
        <v>10</v>
      </c>
      <c r="H55">
        <v>0</v>
      </c>
      <c r="I55">
        <v>50</v>
      </c>
      <c r="L55">
        <f t="shared" si="5"/>
        <v>25</v>
      </c>
      <c r="M55" s="16">
        <f ca="1"/>
        <v>5</v>
      </c>
      <c r="N55" s="22"/>
      <c r="O55" s="16">
        <f t="shared" ca="1" si="3"/>
        <v>568.52958579881647</v>
      </c>
      <c r="R55" s="21">
        <f t="shared" ca="1" si="6"/>
        <v>8128.3600000000006</v>
      </c>
      <c r="S55" s="22">
        <f t="shared" ca="1" si="6"/>
        <v>14719.04</v>
      </c>
      <c r="T55" s="23">
        <f t="shared" ca="1" si="6"/>
        <v>49061.75</v>
      </c>
      <c r="U55" s="23">
        <f t="shared" ca="1" si="6"/>
        <v>43244.080625000002</v>
      </c>
      <c r="V55" s="23">
        <f t="shared" ca="1" si="6"/>
        <v>568.52958579881647</v>
      </c>
      <c r="W55" s="23">
        <f t="shared" ca="1" si="6"/>
        <v>8569.2777777777737</v>
      </c>
      <c r="X55" s="23">
        <f t="shared" ca="1" si="6"/>
        <v>6293.9583333333321</v>
      </c>
    </row>
    <row r="56" spans="1:24" x14ac:dyDescent="0.25">
      <c r="A56" t="s">
        <v>108</v>
      </c>
      <c r="B56">
        <v>100</v>
      </c>
      <c r="C56">
        <v>5</v>
      </c>
      <c r="D56">
        <v>2</v>
      </c>
      <c r="E56">
        <v>0</v>
      </c>
      <c r="F56">
        <v>2.7</v>
      </c>
      <c r="G56">
        <v>1</v>
      </c>
      <c r="H56">
        <v>1</v>
      </c>
      <c r="I56">
        <v>110</v>
      </c>
      <c r="L56">
        <f t="shared" si="5"/>
        <v>26</v>
      </c>
      <c r="M56" s="16">
        <f ca="1"/>
        <v>4</v>
      </c>
      <c r="N56" s="22"/>
      <c r="O56" s="16">
        <f t="shared" ca="1" si="3"/>
        <v>1648.880625</v>
      </c>
      <c r="R56" s="21">
        <f t="shared" ca="1" si="6"/>
        <v>17293.36</v>
      </c>
      <c r="S56" s="22">
        <f t="shared" ca="1" si="6"/>
        <v>24135.24</v>
      </c>
      <c r="T56" s="23">
        <f t="shared" ca="1" si="6"/>
        <v>71830.75</v>
      </c>
      <c r="U56" s="23">
        <f t="shared" ca="1" si="6"/>
        <v>1648.880625</v>
      </c>
      <c r="V56" s="23">
        <f t="shared" ca="1" si="6"/>
        <v>41901.529585798817</v>
      </c>
      <c r="W56" s="23">
        <f t="shared" ca="1" si="6"/>
        <v>85644.61111111108</v>
      </c>
      <c r="X56" s="23">
        <f t="shared" ca="1" si="6"/>
        <v>44165.958333333328</v>
      </c>
    </row>
    <row r="57" spans="1:24" x14ac:dyDescent="0.25">
      <c r="L57">
        <f t="shared" si="5"/>
        <v>27</v>
      </c>
      <c r="M57" s="16">
        <f ca="1"/>
        <v>3</v>
      </c>
      <c r="O57" s="16">
        <f t="shared" ca="1" si="3"/>
        <v>3311.25</v>
      </c>
      <c r="R57" s="21">
        <f t="shared" ca="1" si="6"/>
        <v>42949.159999999996</v>
      </c>
      <c r="S57" s="22">
        <f t="shared" ca="1" si="6"/>
        <v>11147.84</v>
      </c>
      <c r="T57" s="23">
        <f t="shared" ca="1" si="6"/>
        <v>3311.25</v>
      </c>
      <c r="U57" s="23">
        <f t="shared" ca="1" si="6"/>
        <v>74458.180625000008</v>
      </c>
      <c r="V57" s="23">
        <f t="shared" ca="1" si="6"/>
        <v>21914.837278106512</v>
      </c>
      <c r="W57" s="23">
        <f t="shared" ca="1" si="6"/>
        <v>22001.277777777774</v>
      </c>
      <c r="X57" s="23">
        <f t="shared" ca="1" si="6"/>
        <v>8648.2916666666679</v>
      </c>
    </row>
    <row r="58" spans="1:24" x14ac:dyDescent="0.25">
      <c r="L58">
        <f t="shared" si="5"/>
        <v>28</v>
      </c>
      <c r="M58" s="16">
        <f ca="1"/>
        <v>5</v>
      </c>
      <c r="O58" s="16">
        <f t="shared" ca="1" si="3"/>
        <v>918.68343195266209</v>
      </c>
      <c r="R58" s="21">
        <f t="shared" ca="1" si="6"/>
        <v>4644.5600000000004</v>
      </c>
      <c r="S58" s="22">
        <f t="shared" ca="1" si="6"/>
        <v>6157.64</v>
      </c>
      <c r="T58" s="23">
        <f t="shared" ca="1" si="6"/>
        <v>37323.25</v>
      </c>
      <c r="U58" s="23">
        <f t="shared" ca="1" si="6"/>
        <v>30275.080624999999</v>
      </c>
      <c r="V58" s="23">
        <f t="shared" ca="1" si="6"/>
        <v>918.68343195266209</v>
      </c>
      <c r="W58" s="23">
        <f t="shared" ca="1" si="6"/>
        <v>14110.277777777774</v>
      </c>
      <c r="X58" s="23">
        <f t="shared" ca="1" si="6"/>
        <v>3493.1249999999991</v>
      </c>
    </row>
    <row r="59" spans="1:24" x14ac:dyDescent="0.25">
      <c r="L59">
        <f t="shared" si="5"/>
        <v>29</v>
      </c>
      <c r="M59" s="16">
        <f ca="1"/>
        <v>2</v>
      </c>
      <c r="O59" s="16">
        <f t="shared" ca="1" si="3"/>
        <v>2262.2399999999998</v>
      </c>
      <c r="R59" s="21">
        <f t="shared" ca="1" si="6"/>
        <v>21301.16</v>
      </c>
      <c r="S59" s="22">
        <f t="shared" ca="1" si="6"/>
        <v>2262.2399999999998</v>
      </c>
      <c r="T59" s="23">
        <f t="shared" ca="1" si="6"/>
        <v>15140.75</v>
      </c>
      <c r="U59" s="23">
        <f t="shared" ca="1" si="6"/>
        <v>38232.880625000005</v>
      </c>
      <c r="V59" s="23">
        <f t="shared" ca="1" si="6"/>
        <v>17021.375739644969</v>
      </c>
      <c r="W59" s="23">
        <f t="shared" ca="1" si="6"/>
        <v>34000.944444444438</v>
      </c>
      <c r="X59" s="23">
        <f t="shared" ca="1" si="6"/>
        <v>9718.4583333333339</v>
      </c>
    </row>
    <row r="60" spans="1:24" x14ac:dyDescent="0.25">
      <c r="L60">
        <f t="shared" si="5"/>
        <v>30</v>
      </c>
      <c r="M60" s="16">
        <f ca="1"/>
        <v>5</v>
      </c>
      <c r="O60" s="16">
        <f t="shared" ca="1" si="3"/>
        <v>190.45266272189326</v>
      </c>
      <c r="R60" s="21">
        <f t="shared" ca="1" si="6"/>
        <v>6652.56</v>
      </c>
      <c r="S60" s="22">
        <f t="shared" ca="1" si="6"/>
        <v>10640.44</v>
      </c>
      <c r="T60" s="23">
        <f t="shared" ca="1" si="6"/>
        <v>43350.25</v>
      </c>
      <c r="U60" s="23">
        <f t="shared" ca="1" si="6"/>
        <v>39034.430625000001</v>
      </c>
      <c r="V60" s="23">
        <f t="shared" ca="1" si="6"/>
        <v>190.45266272189326</v>
      </c>
      <c r="W60" s="23">
        <f t="shared" ca="1" si="6"/>
        <v>10014.611111111109</v>
      </c>
      <c r="X60" s="23">
        <f t="shared" ca="1" si="6"/>
        <v>4612.9583333333321</v>
      </c>
    </row>
    <row r="61" spans="1:24" x14ac:dyDescent="0.25">
      <c r="L61">
        <f t="shared" si="5"/>
        <v>31</v>
      </c>
      <c r="M61" s="16">
        <f ca="1"/>
        <v>7</v>
      </c>
      <c r="O61" s="16">
        <f t="shared" ca="1" si="3"/>
        <v>1947.7916666666665</v>
      </c>
      <c r="R61" s="21">
        <f t="shared" ca="1" si="6"/>
        <v>23340.36</v>
      </c>
      <c r="S61" s="22">
        <f t="shared" ca="1" si="6"/>
        <v>5399.04</v>
      </c>
      <c r="T61" s="23">
        <f t="shared" ca="1" si="6"/>
        <v>14101.75</v>
      </c>
      <c r="U61" s="23">
        <f t="shared" ca="1" si="6"/>
        <v>56537.880624999998</v>
      </c>
      <c r="V61" s="23">
        <f t="shared" ca="1" si="6"/>
        <v>7964.4526627218956</v>
      </c>
      <c r="W61" s="23">
        <f t="shared" ca="1" si="6"/>
        <v>12070.277777777774</v>
      </c>
      <c r="X61" s="23">
        <f t="shared" ca="1" si="6"/>
        <v>1947.7916666666665</v>
      </c>
    </row>
    <row r="62" spans="1:24" x14ac:dyDescent="0.25">
      <c r="L62">
        <f t="shared" si="5"/>
        <v>32</v>
      </c>
      <c r="M62" s="16">
        <f ca="1"/>
        <v>7</v>
      </c>
      <c r="O62" s="16">
        <f t="shared" ca="1" si="3"/>
        <v>2069.2916666666665</v>
      </c>
      <c r="R62" s="21">
        <f t="shared" ca="1" si="6"/>
        <v>7897.16</v>
      </c>
      <c r="S62" s="22">
        <f t="shared" ca="1" si="6"/>
        <v>3405.4400000000005</v>
      </c>
      <c r="T62" s="23">
        <f t="shared" ca="1" si="6"/>
        <v>27671.25</v>
      </c>
      <c r="U62" s="23">
        <f t="shared" ca="1" si="6"/>
        <v>29650.880625000002</v>
      </c>
      <c r="V62" s="23">
        <f t="shared" ca="1" si="6"/>
        <v>3054.9911242603544</v>
      </c>
      <c r="W62" s="23">
        <f t="shared" ca="1" si="6"/>
        <v>15824.611111111108</v>
      </c>
      <c r="X62" s="23">
        <f t="shared" ca="1" si="6"/>
        <v>2069.2916666666665</v>
      </c>
    </row>
    <row r="63" spans="1:24" x14ac:dyDescent="0.25">
      <c r="L63">
        <f t="shared" si="5"/>
        <v>33</v>
      </c>
      <c r="M63" s="16">
        <f ca="1"/>
        <v>6</v>
      </c>
      <c r="O63" s="16">
        <f t="shared" ca="1" si="3"/>
        <v>1082.6111111111122</v>
      </c>
      <c r="R63" s="21">
        <f t="shared" ref="R63:X73" ca="1" si="7">IFERROR(SUMXMY2($B46:$I46,R$14:R$21),0)</f>
        <v>44636.36</v>
      </c>
      <c r="S63" s="22">
        <f t="shared" ca="1" si="7"/>
        <v>37495.839999999997</v>
      </c>
      <c r="T63" s="23">
        <f t="shared" ca="1" si="7"/>
        <v>49320.75</v>
      </c>
      <c r="U63" s="23">
        <f t="shared" ca="1" si="7"/>
        <v>103701.080625</v>
      </c>
      <c r="V63" s="23">
        <f t="shared" ca="1" si="7"/>
        <v>15186.837278106512</v>
      </c>
      <c r="W63" s="23">
        <f t="shared" ca="1" si="7"/>
        <v>1082.6111111111122</v>
      </c>
      <c r="X63" s="23">
        <f t="shared" ca="1" si="7"/>
        <v>15568.291666666668</v>
      </c>
    </row>
    <row r="64" spans="1:24" x14ac:dyDescent="0.25">
      <c r="L64">
        <f t="shared" si="5"/>
        <v>34</v>
      </c>
      <c r="M64" s="16">
        <f ca="1"/>
        <v>3</v>
      </c>
      <c r="O64" s="16">
        <f t="shared" ca="1" si="3"/>
        <v>310.75</v>
      </c>
      <c r="R64" s="21">
        <f t="shared" ca="1" si="7"/>
        <v>54648.959999999999</v>
      </c>
      <c r="S64" s="22">
        <f t="shared" ca="1" si="7"/>
        <v>14644.44</v>
      </c>
      <c r="T64" s="23">
        <f t="shared" ca="1" si="7"/>
        <v>310.75</v>
      </c>
      <c r="U64" s="23">
        <f t="shared" ca="1" si="7"/>
        <v>75583.180625000008</v>
      </c>
      <c r="V64" s="23">
        <f t="shared" ca="1" si="7"/>
        <v>36929.221893491129</v>
      </c>
      <c r="W64" s="23">
        <f t="shared" ca="1" si="7"/>
        <v>42217.611111111102</v>
      </c>
      <c r="X64" s="23">
        <f t="shared" ca="1" si="7"/>
        <v>18913.958333333339</v>
      </c>
    </row>
    <row r="65" spans="12:24" x14ac:dyDescent="0.25">
      <c r="L65">
        <f t="shared" si="5"/>
        <v>35</v>
      </c>
      <c r="M65" s="16">
        <f ca="1"/>
        <v>6</v>
      </c>
      <c r="O65" s="16">
        <f t="shared" ca="1" si="3"/>
        <v>273.27777777777789</v>
      </c>
      <c r="R65" s="21">
        <f t="shared" ca="1" si="7"/>
        <v>32653.56</v>
      </c>
      <c r="S65" s="22">
        <f t="shared" ca="1" si="7"/>
        <v>29835.039999999997</v>
      </c>
      <c r="T65" s="23">
        <f t="shared" ca="1" si="7"/>
        <v>48516.75</v>
      </c>
      <c r="U65" s="23">
        <f t="shared" ca="1" si="7"/>
        <v>86624.930624999994</v>
      </c>
      <c r="V65" s="23">
        <f t="shared" ca="1" si="7"/>
        <v>8795.8372781065118</v>
      </c>
      <c r="W65" s="23">
        <f t="shared" ca="1" si="7"/>
        <v>273.27777777777789</v>
      </c>
      <c r="X65" s="23">
        <f t="shared" ca="1" si="7"/>
        <v>11124.791666666666</v>
      </c>
    </row>
    <row r="66" spans="12:24" x14ac:dyDescent="0.25">
      <c r="L66">
        <f t="shared" si="5"/>
        <v>36</v>
      </c>
      <c r="M66" s="16">
        <f ca="1"/>
        <v>1</v>
      </c>
      <c r="O66" s="16">
        <f t="shared" ca="1" si="3"/>
        <v>1730.36</v>
      </c>
      <c r="R66" s="21">
        <f t="shared" ca="1" si="7"/>
        <v>1730.36</v>
      </c>
      <c r="S66" s="22">
        <f t="shared" ca="1" si="7"/>
        <v>15581.84</v>
      </c>
      <c r="T66" s="23">
        <f t="shared" ca="1" si="7"/>
        <v>66110.75</v>
      </c>
      <c r="U66" s="23">
        <f t="shared" ca="1" si="7"/>
        <v>7122.0806249999996</v>
      </c>
      <c r="V66" s="23">
        <f t="shared" ca="1" si="7"/>
        <v>16453.221893491122</v>
      </c>
      <c r="W66" s="23">
        <f t="shared" ca="1" si="7"/>
        <v>48037.611111111102</v>
      </c>
      <c r="X66" s="23">
        <f t="shared" ca="1" si="7"/>
        <v>23777.125</v>
      </c>
    </row>
    <row r="67" spans="12:24" x14ac:dyDescent="0.25">
      <c r="L67">
        <f t="shared" si="5"/>
        <v>37</v>
      </c>
      <c r="M67" s="16">
        <f ca="1"/>
        <v>5</v>
      </c>
      <c r="O67" s="16">
        <f t="shared" ca="1" si="3"/>
        <v>1144.7603550295867</v>
      </c>
      <c r="R67" s="21">
        <f t="shared" ca="1" si="7"/>
        <v>15220.960000000001</v>
      </c>
      <c r="S67" s="22">
        <f t="shared" ca="1" si="7"/>
        <v>12960.440000000002</v>
      </c>
      <c r="T67" s="23">
        <f t="shared" ca="1" si="7"/>
        <v>36234.25</v>
      </c>
      <c r="U67" s="23">
        <f t="shared" ca="1" si="7"/>
        <v>54368.580625000002</v>
      </c>
      <c r="V67" s="23">
        <f t="shared" ca="1" si="7"/>
        <v>1144.7603550295867</v>
      </c>
      <c r="W67" s="23">
        <f t="shared" ca="1" si="7"/>
        <v>3454.277777777776</v>
      </c>
      <c r="X67" s="23">
        <f t="shared" ca="1" si="7"/>
        <v>2765.6249999999995</v>
      </c>
    </row>
    <row r="68" spans="12:24" x14ac:dyDescent="0.25">
      <c r="L68">
        <f t="shared" si="5"/>
        <v>38</v>
      </c>
      <c r="M68" s="16">
        <f ca="1"/>
        <v>5</v>
      </c>
      <c r="O68" s="16">
        <f t="shared" ca="1" si="3"/>
        <v>757.68343195266334</v>
      </c>
      <c r="R68" s="21">
        <f t="shared" ca="1" si="7"/>
        <v>12240.76</v>
      </c>
      <c r="S68" s="22">
        <f t="shared" ca="1" si="7"/>
        <v>14922.24</v>
      </c>
      <c r="T68" s="23">
        <f t="shared" ca="1" si="7"/>
        <v>44222.75</v>
      </c>
      <c r="U68" s="23">
        <f t="shared" ca="1" si="7"/>
        <v>51678.430625000001</v>
      </c>
      <c r="V68" s="23">
        <f t="shared" ca="1" si="7"/>
        <v>757.68343195266334</v>
      </c>
      <c r="W68" s="23">
        <f t="shared" ca="1" si="7"/>
        <v>5228.9444444444407</v>
      </c>
      <c r="X68" s="23">
        <f t="shared" ca="1" si="7"/>
        <v>5024.4583333333321</v>
      </c>
    </row>
    <row r="69" spans="12:24" x14ac:dyDescent="0.25">
      <c r="L69">
        <f t="shared" si="5"/>
        <v>39</v>
      </c>
      <c r="M69" s="16">
        <f ca="1"/>
        <v>5</v>
      </c>
      <c r="O69" s="16">
        <f t="shared" ca="1" si="3"/>
        <v>582.83727810650953</v>
      </c>
      <c r="R69" s="21">
        <f t="shared" ca="1" si="7"/>
        <v>12463.560000000001</v>
      </c>
      <c r="S69" s="22">
        <f t="shared" ca="1" si="7"/>
        <v>13012.64</v>
      </c>
      <c r="T69" s="23">
        <f t="shared" ca="1" si="7"/>
        <v>40110.75</v>
      </c>
      <c r="U69" s="23">
        <f t="shared" ca="1" si="7"/>
        <v>51082.080625000002</v>
      </c>
      <c r="V69" s="23">
        <f t="shared" ca="1" si="7"/>
        <v>582.83727810650953</v>
      </c>
      <c r="W69" s="23">
        <f t="shared" ca="1" si="7"/>
        <v>4995.9444444444407</v>
      </c>
      <c r="X69" s="23">
        <f t="shared" ca="1" si="7"/>
        <v>3740.958333333333</v>
      </c>
    </row>
    <row r="70" spans="12:24" x14ac:dyDescent="0.25">
      <c r="L70">
        <f t="shared" si="5"/>
        <v>40</v>
      </c>
      <c r="M70" s="16">
        <f ca="1"/>
        <v>2</v>
      </c>
      <c r="O70" s="16">
        <f t="shared" ca="1" si="3"/>
        <v>2009.24</v>
      </c>
      <c r="R70" s="21">
        <f t="shared" ca="1" si="7"/>
        <v>6117.36</v>
      </c>
      <c r="S70" s="22">
        <f t="shared" ca="1" si="7"/>
        <v>2009.24</v>
      </c>
      <c r="T70" s="23">
        <f t="shared" ca="1" si="7"/>
        <v>28320.25</v>
      </c>
      <c r="U70" s="23">
        <f t="shared" ca="1" si="7"/>
        <v>23840.230625</v>
      </c>
      <c r="V70" s="23">
        <f t="shared" ca="1" si="7"/>
        <v>4613.914201183431</v>
      </c>
      <c r="W70" s="23">
        <f t="shared" ca="1" si="7"/>
        <v>21196.611111111106</v>
      </c>
      <c r="X70" s="23">
        <f t="shared" ca="1" si="7"/>
        <v>3736.7916666666665</v>
      </c>
    </row>
    <row r="71" spans="12:24" x14ac:dyDescent="0.25">
      <c r="L71">
        <f t="shared" si="5"/>
        <v>41</v>
      </c>
      <c r="M71" s="16">
        <f ca="1"/>
        <v>4</v>
      </c>
      <c r="O71" s="16">
        <f t="shared" ca="1" si="3"/>
        <v>3536.430625</v>
      </c>
      <c r="R71" s="21">
        <f t="shared" ca="1" si="7"/>
        <v>16074.16</v>
      </c>
      <c r="S71" s="22">
        <f t="shared" ca="1" si="7"/>
        <v>41894.039999999994</v>
      </c>
      <c r="T71" s="23">
        <f t="shared" ca="1" si="7"/>
        <v>107585.75</v>
      </c>
      <c r="U71" s="23">
        <f t="shared" ca="1" si="7"/>
        <v>3536.430625</v>
      </c>
      <c r="V71" s="23">
        <f t="shared" ca="1" si="7"/>
        <v>44165.991124260356</v>
      </c>
      <c r="W71" s="23">
        <f t="shared" ca="1" si="7"/>
        <v>87687.277777777752</v>
      </c>
      <c r="X71" s="23">
        <f t="shared" ca="1" si="7"/>
        <v>55163.291666666672</v>
      </c>
    </row>
    <row r="72" spans="12:24" x14ac:dyDescent="0.25">
      <c r="L72">
        <f t="shared" si="5"/>
        <v>42</v>
      </c>
      <c r="M72" s="16">
        <f ca="1"/>
        <v>4</v>
      </c>
      <c r="O72" s="16">
        <f t="shared" ca="1" si="3"/>
        <v>982.08062500000005</v>
      </c>
      <c r="R72" s="21">
        <f t="shared" ca="1" si="7"/>
        <v>16317.76</v>
      </c>
      <c r="S72" s="22">
        <f t="shared" ca="1" si="7"/>
        <v>34718.039999999994</v>
      </c>
      <c r="T72" s="23">
        <f t="shared" ca="1" si="7"/>
        <v>92702.75</v>
      </c>
      <c r="U72" s="23">
        <f t="shared" ca="1" si="7"/>
        <v>982.08062500000005</v>
      </c>
      <c r="V72" s="23">
        <f t="shared" ca="1" si="7"/>
        <v>43066.606508875731</v>
      </c>
      <c r="W72" s="23">
        <f t="shared" ca="1" si="7"/>
        <v>86448.277777777752</v>
      </c>
      <c r="X72" s="23">
        <f t="shared" ca="1" si="7"/>
        <v>50227.625</v>
      </c>
    </row>
    <row r="73" spans="12:24" x14ac:dyDescent="0.25">
      <c r="L73">
        <f t="shared" si="5"/>
        <v>43</v>
      </c>
      <c r="M73" s="17">
        <f ca="1"/>
        <v>4</v>
      </c>
      <c r="O73" s="17">
        <f t="shared" ca="1" si="3"/>
        <v>2408.1756249999999</v>
      </c>
      <c r="R73" s="24">
        <f t="shared" ca="1" si="7"/>
        <v>19035.13</v>
      </c>
      <c r="S73" s="25">
        <f t="shared" ca="1" si="7"/>
        <v>23723.69</v>
      </c>
      <c r="T73" s="26">
        <f t="shared" ca="1" si="7"/>
        <v>69247.489999999991</v>
      </c>
      <c r="U73" s="26">
        <f t="shared" ca="1" si="7"/>
        <v>2408.1756249999999</v>
      </c>
      <c r="V73" s="26">
        <f t="shared" ca="1" si="7"/>
        <v>43282.473431952654</v>
      </c>
      <c r="W73" s="26">
        <f t="shared" ca="1" si="7"/>
        <v>87034.967777777754</v>
      </c>
      <c r="X73" s="26">
        <f t="shared" ca="1" si="7"/>
        <v>44449.631666666668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7462-FBB8-405D-B4DE-DD9289D3589D}">
  <dimension ref="A3:F158"/>
  <sheetViews>
    <sheetView topLeftCell="A148" workbookViewId="0">
      <selection activeCell="F175" sqref="F175"/>
    </sheetView>
  </sheetViews>
  <sheetFormatPr baseColWidth="10" defaultColWidth="10.85546875" defaultRowHeight="15" x14ac:dyDescent="0.25"/>
  <cols>
    <col min="1" max="1" width="11.85546875" customWidth="1"/>
    <col min="2" max="2" width="7.85546875" style="3" bestFit="1" customWidth="1"/>
    <col min="3" max="3" width="7.140625" style="3" customWidth="1"/>
    <col min="4" max="4" width="13" style="3" bestFit="1" customWidth="1"/>
    <col min="5" max="5" width="14.140625" style="3" bestFit="1" customWidth="1"/>
    <col min="6" max="6" width="8.140625" style="3" customWidth="1"/>
    <col min="7" max="7" width="10.85546875" customWidth="1"/>
  </cols>
  <sheetData>
    <row r="3" spans="2:5" x14ac:dyDescent="0.25">
      <c r="B3" s="3" t="s">
        <v>125</v>
      </c>
      <c r="C3" s="3" t="s">
        <v>112</v>
      </c>
      <c r="D3" s="3" t="s">
        <v>113</v>
      </c>
      <c r="E3" s="3" t="s">
        <v>114</v>
      </c>
    </row>
    <row r="4" spans="2:5" x14ac:dyDescent="0.25">
      <c r="B4" s="11">
        <v>1</v>
      </c>
      <c r="C4" s="3">
        <v>3.5</v>
      </c>
      <c r="D4" s="3" t="s">
        <v>115</v>
      </c>
      <c r="E4" s="3" t="s">
        <v>116</v>
      </c>
    </row>
    <row r="5" spans="2:5" x14ac:dyDescent="0.25">
      <c r="B5" s="11">
        <v>2</v>
      </c>
      <c r="C5" s="3">
        <v>3.75</v>
      </c>
      <c r="D5" s="3" t="s">
        <v>115</v>
      </c>
      <c r="E5" s="3" t="s">
        <v>116</v>
      </c>
    </row>
    <row r="6" spans="2:5" x14ac:dyDescent="0.25">
      <c r="B6" s="11">
        <v>3</v>
      </c>
      <c r="C6" s="3">
        <v>4</v>
      </c>
      <c r="D6" s="3" t="s">
        <v>115</v>
      </c>
      <c r="E6" s="3" t="s">
        <v>116</v>
      </c>
    </row>
    <row r="7" spans="2:5" x14ac:dyDescent="0.25">
      <c r="B7" s="11">
        <v>4</v>
      </c>
      <c r="C7" s="3">
        <v>4.25</v>
      </c>
      <c r="D7" s="3" t="s">
        <v>115</v>
      </c>
      <c r="E7" s="3" t="s">
        <v>116</v>
      </c>
    </row>
    <row r="8" spans="2:5" x14ac:dyDescent="0.25">
      <c r="B8" s="11">
        <v>5</v>
      </c>
      <c r="C8" s="3">
        <v>4.5</v>
      </c>
      <c r="D8" s="3" t="s">
        <v>115</v>
      </c>
      <c r="E8" s="3" t="s">
        <v>116</v>
      </c>
    </row>
    <row r="9" spans="2:5" x14ac:dyDescent="0.25">
      <c r="B9" s="11">
        <v>6</v>
      </c>
      <c r="C9" s="3">
        <v>3.5</v>
      </c>
      <c r="D9" s="3" t="s">
        <v>115</v>
      </c>
      <c r="E9" s="3" t="s">
        <v>117</v>
      </c>
    </row>
    <row r="10" spans="2:5" x14ac:dyDescent="0.25">
      <c r="B10" s="11">
        <v>7</v>
      </c>
      <c r="C10" s="3">
        <v>3.75</v>
      </c>
      <c r="D10" s="3" t="s">
        <v>115</v>
      </c>
      <c r="E10" s="3" t="s">
        <v>117</v>
      </c>
    </row>
    <row r="11" spans="2:5" x14ac:dyDescent="0.25">
      <c r="B11" s="11">
        <v>8</v>
      </c>
      <c r="C11" s="3">
        <v>4</v>
      </c>
      <c r="D11" s="3" t="s">
        <v>115</v>
      </c>
      <c r="E11" s="3" t="s">
        <v>117</v>
      </c>
    </row>
    <row r="12" spans="2:5" x14ac:dyDescent="0.25">
      <c r="B12" s="11">
        <v>9</v>
      </c>
      <c r="C12" s="3">
        <v>4.25</v>
      </c>
      <c r="D12" s="3" t="s">
        <v>115</v>
      </c>
      <c r="E12" s="3" t="s">
        <v>117</v>
      </c>
    </row>
    <row r="13" spans="2:5" x14ac:dyDescent="0.25">
      <c r="B13" s="11">
        <v>10</v>
      </c>
      <c r="C13" s="3">
        <v>4.5</v>
      </c>
      <c r="D13" s="3" t="s">
        <v>115</v>
      </c>
      <c r="E13" s="3" t="s">
        <v>117</v>
      </c>
    </row>
    <row r="14" spans="2:5" x14ac:dyDescent="0.25">
      <c r="B14" s="11">
        <v>11</v>
      </c>
      <c r="C14" s="3">
        <v>3.5</v>
      </c>
      <c r="D14" s="3" t="s">
        <v>118</v>
      </c>
      <c r="E14" s="3" t="s">
        <v>116</v>
      </c>
    </row>
    <row r="15" spans="2:5" x14ac:dyDescent="0.25">
      <c r="B15" s="11">
        <v>12</v>
      </c>
      <c r="C15" s="3">
        <v>3.75</v>
      </c>
      <c r="D15" s="3" t="s">
        <v>118</v>
      </c>
      <c r="E15" s="3" t="s">
        <v>116</v>
      </c>
    </row>
    <row r="16" spans="2:5" x14ac:dyDescent="0.25">
      <c r="B16" s="11">
        <v>13</v>
      </c>
      <c r="C16" s="3">
        <v>4</v>
      </c>
      <c r="D16" s="3" t="s">
        <v>118</v>
      </c>
      <c r="E16" s="3" t="s">
        <v>116</v>
      </c>
    </row>
    <row r="17" spans="1:6" x14ac:dyDescent="0.25">
      <c r="B17" s="11">
        <v>14</v>
      </c>
      <c r="C17" s="3">
        <v>4.25</v>
      </c>
      <c r="D17" s="3" t="s">
        <v>118</v>
      </c>
      <c r="E17" s="3" t="s">
        <v>116</v>
      </c>
    </row>
    <row r="18" spans="1:6" x14ac:dyDescent="0.25">
      <c r="B18" s="11">
        <v>15</v>
      </c>
      <c r="C18" s="3">
        <v>4.5</v>
      </c>
      <c r="D18" s="3" t="s">
        <v>118</v>
      </c>
      <c r="E18" s="3" t="s">
        <v>116</v>
      </c>
    </row>
    <row r="19" spans="1:6" x14ac:dyDescent="0.25">
      <c r="B19" s="11">
        <v>16</v>
      </c>
      <c r="C19" s="3">
        <v>3.5</v>
      </c>
      <c r="D19" s="3" t="s">
        <v>118</v>
      </c>
      <c r="E19" s="3" t="s">
        <v>117</v>
      </c>
    </row>
    <row r="20" spans="1:6" x14ac:dyDescent="0.25">
      <c r="B20" s="11">
        <v>17</v>
      </c>
      <c r="C20" s="3">
        <v>3.75</v>
      </c>
      <c r="D20" s="3" t="s">
        <v>118</v>
      </c>
      <c r="E20" s="3" t="s">
        <v>117</v>
      </c>
    </row>
    <row r="21" spans="1:6" x14ac:dyDescent="0.25">
      <c r="B21" s="11">
        <v>18</v>
      </c>
      <c r="C21" s="3">
        <v>4</v>
      </c>
      <c r="D21" s="3" t="s">
        <v>118</v>
      </c>
      <c r="E21" s="3" t="s">
        <v>117</v>
      </c>
    </row>
    <row r="22" spans="1:6" x14ac:dyDescent="0.25">
      <c r="B22" s="11">
        <v>19</v>
      </c>
      <c r="C22" s="3">
        <v>4.25</v>
      </c>
      <c r="D22" s="3" t="s">
        <v>118</v>
      </c>
      <c r="E22" s="3" t="s">
        <v>117</v>
      </c>
    </row>
    <row r="23" spans="1:6" x14ac:dyDescent="0.25">
      <c r="B23" s="11">
        <v>20</v>
      </c>
      <c r="C23" s="3">
        <v>4.5</v>
      </c>
      <c r="D23" s="3" t="s">
        <v>118</v>
      </c>
      <c r="E23" s="3" t="s">
        <v>117</v>
      </c>
    </row>
    <row r="26" spans="1:6" x14ac:dyDescent="0.25">
      <c r="A26" t="s">
        <v>119</v>
      </c>
      <c r="B26" s="3" t="s">
        <v>120</v>
      </c>
      <c r="C26" s="3" t="s">
        <v>121</v>
      </c>
      <c r="D26" s="3" t="s">
        <v>122</v>
      </c>
      <c r="E26" s="3" t="s">
        <v>123</v>
      </c>
      <c r="F26" s="3" t="s">
        <v>124</v>
      </c>
    </row>
    <row r="27" spans="1:6" x14ac:dyDescent="0.25">
      <c r="A27">
        <v>1</v>
      </c>
      <c r="B27" s="3">
        <v>3</v>
      </c>
      <c r="C27" s="3">
        <v>0</v>
      </c>
      <c r="D27" s="3">
        <v>0.4</v>
      </c>
      <c r="E27" s="3">
        <v>0.78</v>
      </c>
      <c r="F27" s="3">
        <v>0</v>
      </c>
    </row>
    <row r="28" spans="1:6" x14ac:dyDescent="0.25">
      <c r="A28">
        <v>2</v>
      </c>
      <c r="B28" s="3">
        <v>5</v>
      </c>
      <c r="C28" s="3">
        <v>0.08</v>
      </c>
      <c r="D28" s="3">
        <v>0.01</v>
      </c>
      <c r="E28" s="3">
        <v>0.01</v>
      </c>
      <c r="F28" s="3">
        <v>0.11</v>
      </c>
    </row>
    <row r="29" spans="1:6" x14ac:dyDescent="0.25">
      <c r="A29">
        <v>3</v>
      </c>
      <c r="B29" s="3">
        <v>2</v>
      </c>
      <c r="C29" s="3">
        <v>0.49</v>
      </c>
      <c r="D29" s="3">
        <v>0</v>
      </c>
      <c r="E29" s="3">
        <v>0</v>
      </c>
      <c r="F29" s="3">
        <v>0.6</v>
      </c>
    </row>
    <row r="30" spans="1:6" x14ac:dyDescent="0.25">
      <c r="A30">
        <v>4</v>
      </c>
      <c r="B30" s="3">
        <v>1</v>
      </c>
      <c r="C30" s="3">
        <v>0.51</v>
      </c>
      <c r="D30" s="3">
        <v>0</v>
      </c>
      <c r="E30" s="3">
        <v>0.54</v>
      </c>
      <c r="F30" s="3">
        <v>0</v>
      </c>
    </row>
    <row r="31" spans="1:6" x14ac:dyDescent="0.25">
      <c r="A31">
        <v>5</v>
      </c>
      <c r="B31" s="3">
        <v>2</v>
      </c>
      <c r="C31" s="3">
        <v>0.49</v>
      </c>
      <c r="D31" s="3">
        <v>0</v>
      </c>
      <c r="E31" s="3">
        <v>0</v>
      </c>
      <c r="F31" s="3">
        <v>0.56999999999999995</v>
      </c>
    </row>
    <row r="32" spans="1:6" x14ac:dyDescent="0.25">
      <c r="A32">
        <v>6</v>
      </c>
      <c r="B32" s="3">
        <v>3</v>
      </c>
      <c r="C32" s="3">
        <v>0</v>
      </c>
      <c r="D32" s="3">
        <v>0.63</v>
      </c>
      <c r="E32" s="3">
        <v>0.76</v>
      </c>
      <c r="F32" s="3">
        <v>0</v>
      </c>
    </row>
    <row r="33" spans="1:6" x14ac:dyDescent="0.25">
      <c r="A33">
        <v>7</v>
      </c>
      <c r="B33" s="3">
        <v>2</v>
      </c>
      <c r="C33" s="3">
        <v>0.42</v>
      </c>
      <c r="D33" s="3">
        <v>0</v>
      </c>
      <c r="E33" s="3">
        <v>0</v>
      </c>
      <c r="F33" s="3">
        <v>0.48</v>
      </c>
    </row>
    <row r="34" spans="1:6" x14ac:dyDescent="0.25">
      <c r="A34">
        <v>8</v>
      </c>
      <c r="B34" s="3">
        <v>4</v>
      </c>
      <c r="C34" s="3">
        <v>0</v>
      </c>
      <c r="D34" s="3">
        <v>0.8</v>
      </c>
      <c r="E34" s="3">
        <v>0</v>
      </c>
      <c r="F34" s="3">
        <v>0.45</v>
      </c>
    </row>
    <row r="35" spans="1:6" x14ac:dyDescent="0.25">
      <c r="A35">
        <v>9</v>
      </c>
      <c r="B35" s="3">
        <v>2</v>
      </c>
      <c r="C35" s="3">
        <v>0.64</v>
      </c>
      <c r="D35" s="3">
        <v>0</v>
      </c>
      <c r="E35" s="3">
        <v>0</v>
      </c>
      <c r="F35" s="3">
        <v>0.55000000000000004</v>
      </c>
    </row>
    <row r="36" spans="1:6" x14ac:dyDescent="0.25">
      <c r="A36">
        <v>10</v>
      </c>
      <c r="B36" s="3">
        <v>5</v>
      </c>
      <c r="C36" s="3">
        <v>0.18</v>
      </c>
      <c r="D36" s="3">
        <v>0.18</v>
      </c>
      <c r="E36" s="3">
        <v>0.1</v>
      </c>
      <c r="F36" s="3">
        <v>0.01</v>
      </c>
    </row>
    <row r="37" spans="1:6" x14ac:dyDescent="0.25">
      <c r="A37">
        <v>11</v>
      </c>
      <c r="B37" s="3">
        <v>4</v>
      </c>
      <c r="C37" s="3">
        <v>0</v>
      </c>
      <c r="D37" s="3">
        <v>0.6</v>
      </c>
      <c r="E37" s="3">
        <v>0</v>
      </c>
      <c r="F37" s="3">
        <v>0.48</v>
      </c>
    </row>
    <row r="38" spans="1:6" x14ac:dyDescent="0.25">
      <c r="A38">
        <v>12</v>
      </c>
      <c r="B38" s="3">
        <v>2</v>
      </c>
      <c r="C38" s="3">
        <v>0.78</v>
      </c>
      <c r="D38" s="3">
        <v>0</v>
      </c>
      <c r="E38" s="3">
        <v>0</v>
      </c>
      <c r="F38" s="3">
        <v>0.55000000000000004</v>
      </c>
    </row>
    <row r="39" spans="1:6" x14ac:dyDescent="0.25">
      <c r="A39">
        <v>13</v>
      </c>
      <c r="B39" s="3">
        <v>5</v>
      </c>
      <c r="C39" s="3">
        <v>0.08</v>
      </c>
      <c r="D39" s="3">
        <v>0.14000000000000001</v>
      </c>
      <c r="E39" s="3">
        <v>0.18</v>
      </c>
      <c r="F39" s="3">
        <v>0.01</v>
      </c>
    </row>
    <row r="40" spans="1:6" x14ac:dyDescent="0.25">
      <c r="A40">
        <v>14</v>
      </c>
      <c r="B40" s="3">
        <v>1</v>
      </c>
      <c r="C40" s="3">
        <v>0.43</v>
      </c>
      <c r="D40" s="3">
        <v>0</v>
      </c>
      <c r="E40" s="3">
        <v>0.47</v>
      </c>
      <c r="F40" s="3">
        <v>0</v>
      </c>
    </row>
    <row r="41" spans="1:6" x14ac:dyDescent="0.25">
      <c r="A41">
        <v>15</v>
      </c>
      <c r="B41" s="3">
        <v>1</v>
      </c>
      <c r="C41" s="3">
        <v>0.77</v>
      </c>
      <c r="D41" s="3">
        <v>0</v>
      </c>
      <c r="E41" s="3">
        <v>0.44</v>
      </c>
      <c r="F41" s="3">
        <v>0</v>
      </c>
    </row>
    <row r="42" spans="1:6" x14ac:dyDescent="0.25">
      <c r="A42">
        <v>16</v>
      </c>
      <c r="B42" s="3">
        <v>1</v>
      </c>
      <c r="C42" s="3">
        <v>0.72</v>
      </c>
      <c r="D42" s="3">
        <v>0</v>
      </c>
      <c r="E42" s="3">
        <v>0.75</v>
      </c>
      <c r="F42" s="3">
        <v>0</v>
      </c>
    </row>
    <row r="43" spans="1:6" x14ac:dyDescent="0.25">
      <c r="A43">
        <v>17</v>
      </c>
      <c r="B43" s="3">
        <v>1</v>
      </c>
      <c r="C43" s="3">
        <v>0.43</v>
      </c>
      <c r="D43" s="3">
        <v>0</v>
      </c>
      <c r="E43" s="3">
        <v>0.66</v>
      </c>
      <c r="F43" s="3">
        <v>0</v>
      </c>
    </row>
    <row r="44" spans="1:6" x14ac:dyDescent="0.25">
      <c r="A44">
        <v>18</v>
      </c>
      <c r="B44" s="3">
        <v>2</v>
      </c>
      <c r="C44" s="3">
        <v>0.42</v>
      </c>
      <c r="D44" s="3">
        <v>0</v>
      </c>
      <c r="E44" s="3">
        <v>0</v>
      </c>
      <c r="F44" s="3">
        <v>0.71</v>
      </c>
    </row>
    <row r="45" spans="1:6" x14ac:dyDescent="0.25">
      <c r="A45">
        <v>19</v>
      </c>
      <c r="B45" s="3">
        <v>5</v>
      </c>
      <c r="C45" s="3">
        <v>0.18</v>
      </c>
      <c r="D45" s="3">
        <v>0.16</v>
      </c>
      <c r="E45" s="3">
        <v>0</v>
      </c>
      <c r="F45" s="3">
        <v>0.05</v>
      </c>
    </row>
    <row r="46" spans="1:6" x14ac:dyDescent="0.25">
      <c r="A46">
        <v>20</v>
      </c>
      <c r="B46" s="3">
        <v>4</v>
      </c>
      <c r="C46" s="3">
        <v>0</v>
      </c>
      <c r="D46" s="3">
        <v>0.42</v>
      </c>
      <c r="E46" s="3">
        <v>0</v>
      </c>
      <c r="F46" s="3">
        <v>0.55000000000000004</v>
      </c>
    </row>
    <row r="47" spans="1:6" x14ac:dyDescent="0.25">
      <c r="A47">
        <v>21</v>
      </c>
      <c r="B47" s="3">
        <v>5</v>
      </c>
      <c r="C47" s="3">
        <v>0</v>
      </c>
      <c r="D47" s="3">
        <v>0.14000000000000001</v>
      </c>
      <c r="E47" s="3">
        <v>0.03</v>
      </c>
      <c r="F47" s="3">
        <v>0.14000000000000001</v>
      </c>
    </row>
    <row r="48" spans="1:6" x14ac:dyDescent="0.25">
      <c r="A48">
        <v>22</v>
      </c>
      <c r="B48" s="3">
        <v>2</v>
      </c>
      <c r="C48" s="3">
        <v>0.61</v>
      </c>
      <c r="D48" s="3">
        <v>0</v>
      </c>
      <c r="E48" s="3">
        <v>0</v>
      </c>
      <c r="F48" s="3">
        <v>0.49</v>
      </c>
    </row>
    <row r="49" spans="1:6" x14ac:dyDescent="0.25">
      <c r="A49">
        <v>23</v>
      </c>
      <c r="B49" s="3">
        <v>5</v>
      </c>
      <c r="C49" s="3">
        <v>0.06</v>
      </c>
      <c r="D49" s="3">
        <v>0.11</v>
      </c>
      <c r="E49" s="3">
        <v>7.0000000000000007E-2</v>
      </c>
      <c r="F49" s="3">
        <v>7.0000000000000007E-2</v>
      </c>
    </row>
    <row r="50" spans="1:6" x14ac:dyDescent="0.25">
      <c r="A50">
        <v>24</v>
      </c>
      <c r="B50" s="3">
        <v>1</v>
      </c>
      <c r="C50" s="3">
        <v>0.45</v>
      </c>
      <c r="D50" s="3">
        <v>0</v>
      </c>
      <c r="E50" s="3">
        <v>0.68</v>
      </c>
      <c r="F50" s="3">
        <v>0</v>
      </c>
    </row>
    <row r="51" spans="1:6" x14ac:dyDescent="0.25">
      <c r="A51">
        <v>25</v>
      </c>
      <c r="B51" s="3">
        <v>4</v>
      </c>
      <c r="C51" s="3">
        <v>0</v>
      </c>
      <c r="D51" s="3">
        <v>0.75</v>
      </c>
      <c r="E51" s="3">
        <v>0</v>
      </c>
      <c r="F51" s="3">
        <v>0.55000000000000004</v>
      </c>
    </row>
    <row r="52" spans="1:6" x14ac:dyDescent="0.25">
      <c r="A52">
        <v>26</v>
      </c>
      <c r="B52" s="3">
        <v>4</v>
      </c>
      <c r="C52" s="3">
        <v>0</v>
      </c>
      <c r="D52" s="3">
        <v>0.8</v>
      </c>
      <c r="E52" s="3">
        <v>0</v>
      </c>
      <c r="F52" s="3">
        <v>0.57999999999999996</v>
      </c>
    </row>
    <row r="53" spans="1:6" x14ac:dyDescent="0.25">
      <c r="A53">
        <v>27</v>
      </c>
      <c r="B53" s="3">
        <v>1</v>
      </c>
      <c r="C53" s="3">
        <v>0.7</v>
      </c>
      <c r="D53" s="3">
        <v>0</v>
      </c>
      <c r="E53" s="3">
        <v>0.72</v>
      </c>
      <c r="F53" s="3">
        <v>0</v>
      </c>
    </row>
    <row r="54" spans="1:6" x14ac:dyDescent="0.25">
      <c r="A54">
        <v>28</v>
      </c>
      <c r="B54" s="3">
        <v>1</v>
      </c>
      <c r="C54" s="3">
        <v>0.71</v>
      </c>
      <c r="D54" s="3">
        <v>0</v>
      </c>
      <c r="E54" s="3">
        <v>0.48</v>
      </c>
      <c r="F54" s="3">
        <v>0</v>
      </c>
    </row>
    <row r="55" spans="1:6" x14ac:dyDescent="0.25">
      <c r="A55">
        <v>29</v>
      </c>
      <c r="B55" s="3">
        <v>4</v>
      </c>
      <c r="C55" s="3">
        <v>0</v>
      </c>
      <c r="D55" s="3">
        <v>0.56999999999999995</v>
      </c>
      <c r="E55" s="3">
        <v>0</v>
      </c>
      <c r="F55" s="3">
        <v>0.64</v>
      </c>
    </row>
    <row r="56" spans="1:6" x14ac:dyDescent="0.25">
      <c r="A56">
        <v>30</v>
      </c>
      <c r="B56" s="3">
        <v>4</v>
      </c>
      <c r="C56" s="3">
        <v>0</v>
      </c>
      <c r="D56" s="3">
        <v>0.66</v>
      </c>
      <c r="E56" s="3">
        <v>0</v>
      </c>
      <c r="F56" s="3">
        <v>0.43</v>
      </c>
    </row>
    <row r="57" spans="1:6" x14ac:dyDescent="0.25">
      <c r="A57">
        <v>31</v>
      </c>
      <c r="B57" s="3">
        <v>4</v>
      </c>
      <c r="C57" s="3">
        <v>0</v>
      </c>
      <c r="D57" s="3">
        <v>0.64</v>
      </c>
      <c r="E57" s="3">
        <v>0</v>
      </c>
      <c r="F57" s="3">
        <v>0.56000000000000005</v>
      </c>
    </row>
    <row r="58" spans="1:6" x14ac:dyDescent="0.25">
      <c r="A58">
        <v>32</v>
      </c>
      <c r="B58" s="3">
        <v>5</v>
      </c>
      <c r="C58" s="3">
        <v>0.19</v>
      </c>
      <c r="D58" s="3">
        <v>0.16</v>
      </c>
      <c r="E58" s="3">
        <v>0.19</v>
      </c>
      <c r="F58" s="3">
        <v>0.19</v>
      </c>
    </row>
    <row r="59" spans="1:6" x14ac:dyDescent="0.25">
      <c r="A59">
        <v>33</v>
      </c>
      <c r="B59" s="3">
        <v>4</v>
      </c>
      <c r="C59" s="3">
        <v>0</v>
      </c>
      <c r="D59" s="3">
        <v>0.76</v>
      </c>
      <c r="E59" s="3">
        <v>0</v>
      </c>
      <c r="F59" s="3">
        <v>0.56999999999999995</v>
      </c>
    </row>
    <row r="60" spans="1:6" x14ac:dyDescent="0.25">
      <c r="A60">
        <v>34</v>
      </c>
      <c r="B60" s="3">
        <v>1</v>
      </c>
      <c r="C60" s="3">
        <v>0.78</v>
      </c>
      <c r="D60" s="3">
        <v>0</v>
      </c>
      <c r="E60" s="3">
        <v>0.61</v>
      </c>
      <c r="F60" s="3">
        <v>0</v>
      </c>
    </row>
    <row r="61" spans="1:6" x14ac:dyDescent="0.25">
      <c r="A61">
        <v>35</v>
      </c>
      <c r="B61" s="3">
        <v>1</v>
      </c>
      <c r="C61" s="3">
        <v>0.71</v>
      </c>
      <c r="D61" s="3">
        <v>0</v>
      </c>
      <c r="E61" s="3">
        <v>0.47</v>
      </c>
      <c r="F61" s="3">
        <v>0</v>
      </c>
    </row>
    <row r="62" spans="1:6" x14ac:dyDescent="0.25">
      <c r="A62">
        <v>36</v>
      </c>
      <c r="B62" s="3">
        <v>4</v>
      </c>
      <c r="C62" s="3">
        <v>0</v>
      </c>
      <c r="D62" s="3">
        <v>0.69</v>
      </c>
      <c r="E62" s="3">
        <v>0</v>
      </c>
      <c r="F62" s="3">
        <v>0.46</v>
      </c>
    </row>
    <row r="63" spans="1:6" x14ac:dyDescent="0.25">
      <c r="A63">
        <v>37</v>
      </c>
      <c r="B63" s="3">
        <v>3</v>
      </c>
      <c r="C63" s="3">
        <v>0</v>
      </c>
      <c r="D63" s="3">
        <v>0.5</v>
      </c>
      <c r="E63" s="3">
        <v>0.75</v>
      </c>
      <c r="F63" s="3">
        <v>0</v>
      </c>
    </row>
    <row r="64" spans="1:6" x14ac:dyDescent="0.25">
      <c r="A64">
        <v>38</v>
      </c>
      <c r="B64" s="3">
        <v>4</v>
      </c>
      <c r="C64" s="3">
        <v>0</v>
      </c>
      <c r="D64" s="3">
        <v>0.55000000000000004</v>
      </c>
      <c r="E64" s="3">
        <v>0</v>
      </c>
      <c r="F64" s="3">
        <v>0.61</v>
      </c>
    </row>
    <row r="65" spans="1:6" x14ac:dyDescent="0.25">
      <c r="A65">
        <v>39</v>
      </c>
      <c r="B65" s="3">
        <v>4</v>
      </c>
      <c r="C65" s="3">
        <v>0</v>
      </c>
      <c r="D65" s="3">
        <v>0.57999999999999996</v>
      </c>
      <c r="E65" s="3">
        <v>0</v>
      </c>
      <c r="F65" s="3">
        <v>0.49</v>
      </c>
    </row>
    <row r="66" spans="1:6" x14ac:dyDescent="0.25">
      <c r="A66">
        <v>40</v>
      </c>
      <c r="B66" s="3">
        <v>4</v>
      </c>
      <c r="C66" s="3">
        <v>0</v>
      </c>
      <c r="D66" s="3">
        <v>0.55000000000000004</v>
      </c>
      <c r="E66" s="3">
        <v>0</v>
      </c>
      <c r="F66" s="3">
        <v>0.55000000000000004</v>
      </c>
    </row>
    <row r="67" spans="1:6" x14ac:dyDescent="0.25">
      <c r="A67">
        <v>41</v>
      </c>
      <c r="B67" s="3">
        <v>5</v>
      </c>
      <c r="C67" s="3">
        <v>0.1</v>
      </c>
      <c r="D67" s="3">
        <v>0.08</v>
      </c>
      <c r="E67" s="3">
        <v>0.2</v>
      </c>
      <c r="F67" s="3">
        <v>0.03</v>
      </c>
    </row>
    <row r="68" spans="1:6" x14ac:dyDescent="0.25">
      <c r="A68">
        <v>42</v>
      </c>
      <c r="B68" s="3">
        <v>1</v>
      </c>
      <c r="C68" s="3">
        <v>0.72</v>
      </c>
      <c r="D68" s="3">
        <v>0</v>
      </c>
      <c r="E68" s="3">
        <v>0.67</v>
      </c>
      <c r="F68" s="3">
        <v>0</v>
      </c>
    </row>
    <row r="69" spans="1:6" x14ac:dyDescent="0.25">
      <c r="A69">
        <v>43</v>
      </c>
      <c r="B69" s="3">
        <v>5</v>
      </c>
      <c r="C69" s="3">
        <v>0.08</v>
      </c>
      <c r="D69" s="3">
        <v>0.12</v>
      </c>
      <c r="E69" s="3">
        <v>7.0000000000000007E-2</v>
      </c>
      <c r="F69" s="3">
        <v>0.16</v>
      </c>
    </row>
    <row r="70" spans="1:6" x14ac:dyDescent="0.25">
      <c r="A70">
        <v>44</v>
      </c>
      <c r="B70" s="3">
        <v>1</v>
      </c>
      <c r="C70" s="3">
        <v>0.43</v>
      </c>
      <c r="D70" s="3">
        <v>0</v>
      </c>
      <c r="E70" s="3">
        <v>0.57999999999999996</v>
      </c>
      <c r="F70" s="3">
        <v>0</v>
      </c>
    </row>
    <row r="71" spans="1:6" x14ac:dyDescent="0.25">
      <c r="A71">
        <v>45</v>
      </c>
      <c r="B71" s="3">
        <v>3</v>
      </c>
      <c r="C71" s="3">
        <v>0</v>
      </c>
      <c r="D71" s="3">
        <v>0.42</v>
      </c>
      <c r="E71" s="3">
        <v>0.45</v>
      </c>
      <c r="F71" s="3">
        <v>0</v>
      </c>
    </row>
    <row r="72" spans="1:6" x14ac:dyDescent="0.25">
      <c r="A72">
        <v>46</v>
      </c>
      <c r="B72" s="3">
        <v>3</v>
      </c>
      <c r="C72" s="3">
        <v>0</v>
      </c>
      <c r="D72" s="3">
        <v>0.56000000000000005</v>
      </c>
      <c r="E72" s="3">
        <v>0.8</v>
      </c>
      <c r="F72" s="3">
        <v>0</v>
      </c>
    </row>
    <row r="73" spans="1:6" x14ac:dyDescent="0.25">
      <c r="A73">
        <v>47</v>
      </c>
      <c r="B73" s="3">
        <v>3</v>
      </c>
      <c r="C73" s="3">
        <v>0</v>
      </c>
      <c r="D73" s="3">
        <v>0.45</v>
      </c>
      <c r="E73" s="3">
        <v>0.59</v>
      </c>
      <c r="F73" s="3">
        <v>0</v>
      </c>
    </row>
    <row r="74" spans="1:6" x14ac:dyDescent="0.25">
      <c r="A74">
        <v>48</v>
      </c>
      <c r="B74" s="3">
        <v>2</v>
      </c>
      <c r="C74" s="3">
        <v>0.6</v>
      </c>
      <c r="D74" s="3">
        <v>0</v>
      </c>
      <c r="E74" s="3">
        <v>0</v>
      </c>
      <c r="F74" s="3">
        <v>0.43</v>
      </c>
    </row>
    <row r="75" spans="1:6" x14ac:dyDescent="0.25">
      <c r="A75">
        <v>49</v>
      </c>
      <c r="B75" s="3">
        <v>4</v>
      </c>
      <c r="C75" s="3">
        <v>0</v>
      </c>
      <c r="D75" s="3">
        <v>0.42</v>
      </c>
      <c r="E75" s="3">
        <v>0</v>
      </c>
      <c r="F75" s="3">
        <v>0.4</v>
      </c>
    </row>
    <row r="76" spans="1:6" x14ac:dyDescent="0.25">
      <c r="A76">
        <v>50</v>
      </c>
      <c r="B76" s="3">
        <v>3</v>
      </c>
      <c r="C76" s="3">
        <v>0</v>
      </c>
      <c r="D76" s="3">
        <v>0.73</v>
      </c>
      <c r="E76" s="3">
        <v>0.77</v>
      </c>
      <c r="F76" s="3">
        <v>0</v>
      </c>
    </row>
    <row r="77" spans="1:6" x14ac:dyDescent="0.25">
      <c r="A77">
        <v>51</v>
      </c>
      <c r="B77" s="3">
        <v>5</v>
      </c>
      <c r="C77" s="3">
        <v>0</v>
      </c>
      <c r="D77" s="3">
        <v>0.11</v>
      </c>
      <c r="E77" s="3">
        <v>7.0000000000000007E-2</v>
      </c>
      <c r="F77" s="3">
        <v>0.1</v>
      </c>
    </row>
    <row r="78" spans="1:6" x14ac:dyDescent="0.25">
      <c r="A78">
        <v>52</v>
      </c>
      <c r="B78" s="3">
        <v>4</v>
      </c>
      <c r="C78" s="3">
        <v>0</v>
      </c>
      <c r="D78" s="3">
        <v>0.43</v>
      </c>
      <c r="E78" s="3">
        <v>0</v>
      </c>
      <c r="F78" s="3">
        <v>0.66</v>
      </c>
    </row>
    <row r="79" spans="1:6" x14ac:dyDescent="0.25">
      <c r="A79">
        <v>53</v>
      </c>
      <c r="B79" s="3">
        <v>5</v>
      </c>
      <c r="C79" s="3">
        <v>0.12</v>
      </c>
      <c r="D79" s="3">
        <v>0.14000000000000001</v>
      </c>
      <c r="E79" s="3">
        <v>0.03</v>
      </c>
      <c r="F79" s="3">
        <v>0.08</v>
      </c>
    </row>
    <row r="80" spans="1:6" x14ac:dyDescent="0.25">
      <c r="A80">
        <v>54</v>
      </c>
      <c r="B80" s="3">
        <v>3</v>
      </c>
      <c r="C80" s="3">
        <v>0</v>
      </c>
      <c r="D80" s="3">
        <v>0.67</v>
      </c>
      <c r="E80" s="3">
        <v>0.8</v>
      </c>
      <c r="F80" s="3">
        <v>0</v>
      </c>
    </row>
    <row r="81" spans="1:6" x14ac:dyDescent="0.25">
      <c r="A81">
        <v>55</v>
      </c>
      <c r="B81" s="3">
        <v>3</v>
      </c>
      <c r="C81" s="3">
        <v>0</v>
      </c>
      <c r="D81" s="3">
        <v>0.79</v>
      </c>
      <c r="E81" s="3">
        <v>0.77</v>
      </c>
      <c r="F81" s="3">
        <v>0</v>
      </c>
    </row>
    <row r="82" spans="1:6" x14ac:dyDescent="0.25">
      <c r="A82">
        <v>56</v>
      </c>
      <c r="B82" s="3">
        <v>2</v>
      </c>
      <c r="C82" s="3">
        <v>0.61</v>
      </c>
      <c r="D82" s="3">
        <v>0</v>
      </c>
      <c r="E82" s="3">
        <v>0</v>
      </c>
      <c r="F82" s="3">
        <v>0.76</v>
      </c>
    </row>
    <row r="83" spans="1:6" x14ac:dyDescent="0.25">
      <c r="A83">
        <v>57</v>
      </c>
      <c r="B83" s="3">
        <v>5</v>
      </c>
      <c r="C83" s="3">
        <v>0.03</v>
      </c>
      <c r="D83" s="3">
        <v>0.17</v>
      </c>
      <c r="E83" s="3">
        <v>0.13</v>
      </c>
      <c r="F83" s="3">
        <v>0.16</v>
      </c>
    </row>
    <row r="84" spans="1:6" x14ac:dyDescent="0.25">
      <c r="A84">
        <v>58</v>
      </c>
      <c r="B84" s="3">
        <v>4</v>
      </c>
      <c r="C84" s="3">
        <v>0</v>
      </c>
      <c r="D84" s="3">
        <v>0.41</v>
      </c>
      <c r="E84" s="3">
        <v>0</v>
      </c>
      <c r="F84" s="3">
        <v>0.57999999999999996</v>
      </c>
    </row>
    <row r="85" spans="1:6" x14ac:dyDescent="0.25">
      <c r="A85">
        <v>59</v>
      </c>
      <c r="B85" s="3">
        <v>4</v>
      </c>
      <c r="C85" s="3">
        <v>0</v>
      </c>
      <c r="D85" s="3">
        <v>0.62</v>
      </c>
      <c r="E85" s="3">
        <v>0</v>
      </c>
      <c r="F85" s="3">
        <v>0.72</v>
      </c>
    </row>
    <row r="86" spans="1:6" x14ac:dyDescent="0.25">
      <c r="A86">
        <v>60</v>
      </c>
      <c r="B86" s="3">
        <v>5</v>
      </c>
      <c r="C86" s="3">
        <v>0.12</v>
      </c>
      <c r="D86" s="3">
        <v>7.0000000000000007E-2</v>
      </c>
      <c r="E86" s="3">
        <v>0.08</v>
      </c>
      <c r="F86" s="3">
        <v>0.06</v>
      </c>
    </row>
    <row r="87" spans="1:6" x14ac:dyDescent="0.25">
      <c r="A87">
        <v>61</v>
      </c>
      <c r="B87" s="3">
        <v>5</v>
      </c>
      <c r="C87" s="3">
        <v>0.1</v>
      </c>
      <c r="D87" s="3">
        <v>0.13</v>
      </c>
      <c r="E87" s="3">
        <v>0.11</v>
      </c>
      <c r="F87" s="3">
        <v>0.19</v>
      </c>
    </row>
    <row r="88" spans="1:6" x14ac:dyDescent="0.25">
      <c r="A88">
        <v>62</v>
      </c>
      <c r="B88" s="3">
        <v>3</v>
      </c>
      <c r="C88" s="3">
        <v>0</v>
      </c>
      <c r="D88" s="3">
        <v>0.63</v>
      </c>
      <c r="E88" s="3">
        <v>0.75</v>
      </c>
      <c r="F88" s="3">
        <v>0</v>
      </c>
    </row>
    <row r="89" spans="1:6" x14ac:dyDescent="0.25">
      <c r="A89">
        <v>63</v>
      </c>
      <c r="B89" s="3">
        <v>5</v>
      </c>
      <c r="C89" s="3">
        <v>0.04</v>
      </c>
      <c r="D89" s="3">
        <v>0.09</v>
      </c>
      <c r="E89" s="3">
        <v>0</v>
      </c>
      <c r="F89" s="3">
        <v>7.0000000000000007E-2</v>
      </c>
    </row>
    <row r="90" spans="1:6" x14ac:dyDescent="0.25">
      <c r="A90">
        <v>64</v>
      </c>
      <c r="B90" s="3">
        <v>2</v>
      </c>
      <c r="C90" s="3">
        <v>0.54</v>
      </c>
      <c r="D90" s="3">
        <v>0</v>
      </c>
      <c r="E90" s="3">
        <v>0</v>
      </c>
      <c r="F90" s="3">
        <v>0.65</v>
      </c>
    </row>
    <row r="91" spans="1:6" x14ac:dyDescent="0.25">
      <c r="A91">
        <v>65</v>
      </c>
      <c r="B91" s="3">
        <v>4</v>
      </c>
      <c r="C91" s="3">
        <v>0</v>
      </c>
      <c r="D91" s="3">
        <v>0.42</v>
      </c>
      <c r="E91" s="3">
        <v>0</v>
      </c>
      <c r="F91" s="3">
        <v>0.61</v>
      </c>
    </row>
    <row r="92" spans="1:6" x14ac:dyDescent="0.25">
      <c r="A92">
        <v>66</v>
      </c>
      <c r="B92" s="3">
        <v>2</v>
      </c>
      <c r="C92" s="3">
        <v>0.55000000000000004</v>
      </c>
      <c r="D92" s="3">
        <v>0</v>
      </c>
      <c r="E92" s="3">
        <v>0</v>
      </c>
      <c r="F92" s="3">
        <v>0.41</v>
      </c>
    </row>
    <row r="93" spans="1:6" x14ac:dyDescent="0.25">
      <c r="A93">
        <v>67</v>
      </c>
      <c r="B93" s="3">
        <v>4</v>
      </c>
      <c r="C93" s="3">
        <v>0</v>
      </c>
      <c r="D93" s="3">
        <v>0.78</v>
      </c>
      <c r="E93" s="3">
        <v>0</v>
      </c>
      <c r="F93" s="3">
        <v>0.72</v>
      </c>
    </row>
    <row r="94" spans="1:6" x14ac:dyDescent="0.25">
      <c r="A94">
        <v>68</v>
      </c>
      <c r="B94" s="3">
        <v>4</v>
      </c>
      <c r="C94" s="3">
        <v>0</v>
      </c>
      <c r="D94" s="3">
        <v>0.4</v>
      </c>
      <c r="E94" s="3">
        <v>0</v>
      </c>
      <c r="F94" s="3">
        <v>0.53</v>
      </c>
    </row>
    <row r="95" spans="1:6" x14ac:dyDescent="0.25">
      <c r="A95">
        <v>69</v>
      </c>
      <c r="B95" s="3">
        <v>5</v>
      </c>
      <c r="C95" s="3">
        <v>0.17</v>
      </c>
      <c r="D95" s="3">
        <v>0.19</v>
      </c>
      <c r="E95" s="3">
        <v>0.05</v>
      </c>
      <c r="F95" s="3">
        <v>0.16</v>
      </c>
    </row>
    <row r="96" spans="1:6" x14ac:dyDescent="0.25">
      <c r="A96">
        <v>70</v>
      </c>
      <c r="B96" s="3">
        <v>1</v>
      </c>
      <c r="C96" s="3">
        <v>0.76</v>
      </c>
      <c r="D96" s="3">
        <v>0</v>
      </c>
      <c r="E96" s="3">
        <v>0.67</v>
      </c>
      <c r="F96" s="3">
        <v>0</v>
      </c>
    </row>
    <row r="97" spans="1:6" x14ac:dyDescent="0.25">
      <c r="A97">
        <v>71</v>
      </c>
      <c r="B97" s="3">
        <v>2</v>
      </c>
      <c r="C97" s="3">
        <v>0.42</v>
      </c>
      <c r="D97" s="3">
        <v>0</v>
      </c>
      <c r="E97" s="3">
        <v>0</v>
      </c>
      <c r="F97" s="3">
        <v>0.46</v>
      </c>
    </row>
    <row r="98" spans="1:6" x14ac:dyDescent="0.25">
      <c r="A98">
        <v>72</v>
      </c>
      <c r="B98" s="3">
        <v>5</v>
      </c>
      <c r="C98" s="3">
        <v>0.14000000000000001</v>
      </c>
      <c r="D98" s="3">
        <v>0.15</v>
      </c>
      <c r="E98" s="3">
        <v>0.01</v>
      </c>
      <c r="F98" s="3">
        <v>0.02</v>
      </c>
    </row>
    <row r="99" spans="1:6" x14ac:dyDescent="0.25">
      <c r="A99">
        <v>73</v>
      </c>
      <c r="B99" s="3">
        <v>3</v>
      </c>
      <c r="C99" s="3">
        <v>0</v>
      </c>
      <c r="D99" s="3">
        <v>0.76</v>
      </c>
      <c r="E99" s="3">
        <v>0.56999999999999995</v>
      </c>
      <c r="F99" s="3">
        <v>0</v>
      </c>
    </row>
    <row r="100" spans="1:6" x14ac:dyDescent="0.25">
      <c r="A100">
        <v>74</v>
      </c>
      <c r="B100" s="3">
        <v>2</v>
      </c>
      <c r="C100" s="3">
        <v>0.8</v>
      </c>
      <c r="D100" s="3">
        <v>0</v>
      </c>
      <c r="E100" s="3">
        <v>0</v>
      </c>
      <c r="F100" s="3">
        <v>0.42</v>
      </c>
    </row>
    <row r="101" spans="1:6" x14ac:dyDescent="0.25">
      <c r="A101">
        <v>75</v>
      </c>
      <c r="B101" s="3">
        <v>1</v>
      </c>
      <c r="C101" s="3">
        <v>0.48</v>
      </c>
      <c r="D101" s="3">
        <v>0</v>
      </c>
      <c r="E101" s="3">
        <v>0.5</v>
      </c>
      <c r="F101" s="3">
        <v>0</v>
      </c>
    </row>
    <row r="102" spans="1:6" x14ac:dyDescent="0.25">
      <c r="A102">
        <v>76</v>
      </c>
      <c r="B102" s="3">
        <v>1</v>
      </c>
      <c r="C102" s="3">
        <v>0.49</v>
      </c>
      <c r="D102" s="3">
        <v>0</v>
      </c>
      <c r="E102" s="3">
        <v>0.62</v>
      </c>
      <c r="F102" s="3">
        <v>0</v>
      </c>
    </row>
    <row r="103" spans="1:6" x14ac:dyDescent="0.25">
      <c r="A103">
        <v>77</v>
      </c>
      <c r="B103" s="3">
        <v>4</v>
      </c>
      <c r="C103" s="3">
        <v>0</v>
      </c>
      <c r="D103" s="3">
        <v>0.7</v>
      </c>
      <c r="E103" s="3">
        <v>0</v>
      </c>
      <c r="F103" s="3">
        <v>0.53</v>
      </c>
    </row>
    <row r="104" spans="1:6" x14ac:dyDescent="0.25">
      <c r="A104">
        <v>78</v>
      </c>
      <c r="B104" s="3">
        <v>4</v>
      </c>
      <c r="C104" s="3">
        <v>0</v>
      </c>
      <c r="D104" s="3">
        <v>0.56999999999999995</v>
      </c>
      <c r="E104" s="3">
        <v>0</v>
      </c>
      <c r="F104" s="3">
        <v>0.76</v>
      </c>
    </row>
    <row r="105" spans="1:6" x14ac:dyDescent="0.25">
      <c r="A105">
        <v>79</v>
      </c>
      <c r="B105" s="3">
        <v>3</v>
      </c>
      <c r="C105" s="3">
        <v>0</v>
      </c>
      <c r="D105" s="3">
        <v>0.69</v>
      </c>
      <c r="E105" s="3">
        <v>0.53</v>
      </c>
      <c r="F105" s="3">
        <v>0</v>
      </c>
    </row>
    <row r="106" spans="1:6" x14ac:dyDescent="0.25">
      <c r="A106">
        <v>80</v>
      </c>
      <c r="B106" s="3">
        <v>5</v>
      </c>
      <c r="C106" s="3">
        <v>0.17</v>
      </c>
      <c r="D106" s="3">
        <v>0.05</v>
      </c>
      <c r="E106" s="3">
        <v>0.15</v>
      </c>
      <c r="F106" s="3">
        <v>0.15</v>
      </c>
    </row>
    <row r="107" spans="1:6" x14ac:dyDescent="0.25">
      <c r="A107">
        <v>81</v>
      </c>
      <c r="B107" s="3">
        <v>3</v>
      </c>
      <c r="C107" s="3">
        <v>0</v>
      </c>
      <c r="D107" s="3">
        <v>0.5</v>
      </c>
      <c r="E107" s="3">
        <v>0.67</v>
      </c>
      <c r="F107" s="3">
        <v>0</v>
      </c>
    </row>
    <row r="108" spans="1:6" x14ac:dyDescent="0.25">
      <c r="A108">
        <v>82</v>
      </c>
      <c r="B108" s="3">
        <v>3</v>
      </c>
      <c r="C108" s="3">
        <v>0</v>
      </c>
      <c r="D108" s="3">
        <v>0.68</v>
      </c>
      <c r="E108" s="3">
        <v>0.44</v>
      </c>
      <c r="F108" s="3">
        <v>0</v>
      </c>
    </row>
    <row r="109" spans="1:6" x14ac:dyDescent="0.25">
      <c r="A109">
        <v>83</v>
      </c>
      <c r="B109" s="3">
        <v>2</v>
      </c>
      <c r="C109" s="3">
        <v>0.42</v>
      </c>
      <c r="D109" s="3">
        <v>0</v>
      </c>
      <c r="E109" s="3">
        <v>0</v>
      </c>
      <c r="F109" s="3">
        <v>0.5</v>
      </c>
    </row>
    <row r="110" spans="1:6" x14ac:dyDescent="0.25">
      <c r="A110">
        <v>84</v>
      </c>
      <c r="B110" s="3">
        <v>1</v>
      </c>
      <c r="C110" s="3">
        <v>0.71</v>
      </c>
      <c r="D110" s="3">
        <v>0</v>
      </c>
      <c r="E110" s="3">
        <v>0.52</v>
      </c>
      <c r="F110" s="3">
        <v>0</v>
      </c>
    </row>
    <row r="111" spans="1:6" x14ac:dyDescent="0.25">
      <c r="A111">
        <v>85</v>
      </c>
      <c r="B111" s="3">
        <v>1</v>
      </c>
      <c r="C111" s="3">
        <v>0.73</v>
      </c>
      <c r="D111" s="3">
        <v>0</v>
      </c>
      <c r="E111" s="3">
        <v>0.79</v>
      </c>
      <c r="F111" s="3">
        <v>0</v>
      </c>
    </row>
    <row r="112" spans="1:6" x14ac:dyDescent="0.25">
      <c r="A112">
        <v>86</v>
      </c>
      <c r="B112" s="3">
        <v>5</v>
      </c>
      <c r="C112" s="3">
        <v>0.13</v>
      </c>
      <c r="D112" s="3">
        <v>0.05</v>
      </c>
      <c r="E112" s="3">
        <v>0.11</v>
      </c>
      <c r="F112" s="3">
        <v>0.13</v>
      </c>
    </row>
    <row r="113" spans="1:6" x14ac:dyDescent="0.25">
      <c r="A113">
        <v>87</v>
      </c>
      <c r="B113" s="3">
        <v>1</v>
      </c>
      <c r="C113" s="3">
        <v>0.55000000000000004</v>
      </c>
      <c r="D113" s="3">
        <v>0</v>
      </c>
      <c r="E113" s="3">
        <v>0.56999999999999995</v>
      </c>
      <c r="F113" s="3">
        <v>0</v>
      </c>
    </row>
    <row r="114" spans="1:6" x14ac:dyDescent="0.25">
      <c r="A114">
        <v>88</v>
      </c>
      <c r="B114" s="3">
        <v>3</v>
      </c>
      <c r="C114" s="3">
        <v>0</v>
      </c>
      <c r="D114" s="3">
        <v>0.71</v>
      </c>
      <c r="E114" s="3">
        <v>0.67</v>
      </c>
      <c r="F114" s="3">
        <v>0</v>
      </c>
    </row>
    <row r="115" spans="1:6" x14ac:dyDescent="0.25">
      <c r="A115">
        <v>89</v>
      </c>
      <c r="B115" s="3">
        <v>5</v>
      </c>
      <c r="C115" s="3">
        <v>0.12</v>
      </c>
      <c r="D115" s="3">
        <v>0.16</v>
      </c>
      <c r="E115" s="3">
        <v>0.15</v>
      </c>
      <c r="F115" s="3">
        <v>0.18</v>
      </c>
    </row>
    <row r="116" spans="1:6" x14ac:dyDescent="0.25">
      <c r="A116">
        <v>90</v>
      </c>
      <c r="B116" s="3">
        <v>5</v>
      </c>
      <c r="C116" s="3">
        <v>0.17</v>
      </c>
      <c r="D116" s="3">
        <v>0.03</v>
      </c>
      <c r="E116" s="3">
        <v>0.17</v>
      </c>
      <c r="F116" s="3">
        <v>0.08</v>
      </c>
    </row>
    <row r="117" spans="1:6" x14ac:dyDescent="0.25">
      <c r="A117">
        <v>91</v>
      </c>
      <c r="B117" s="3">
        <v>5</v>
      </c>
      <c r="C117" s="3">
        <v>0.2</v>
      </c>
      <c r="D117" s="3">
        <v>0.18</v>
      </c>
      <c r="E117" s="3">
        <v>0.13</v>
      </c>
      <c r="F117" s="3">
        <v>0.13</v>
      </c>
    </row>
    <row r="118" spans="1:6" x14ac:dyDescent="0.25">
      <c r="A118">
        <v>92</v>
      </c>
      <c r="B118" s="3">
        <v>3</v>
      </c>
      <c r="C118" s="3">
        <v>0</v>
      </c>
      <c r="D118" s="3">
        <v>0.76</v>
      </c>
      <c r="E118" s="3">
        <v>0.68</v>
      </c>
      <c r="F118" s="3">
        <v>0</v>
      </c>
    </row>
    <row r="119" spans="1:6" x14ac:dyDescent="0.25">
      <c r="A119">
        <v>93</v>
      </c>
      <c r="B119" s="3">
        <v>5</v>
      </c>
      <c r="C119" s="3">
        <v>0.1</v>
      </c>
      <c r="D119" s="3">
        <v>0.12</v>
      </c>
      <c r="E119" s="3">
        <v>0.03</v>
      </c>
      <c r="F119" s="3">
        <v>0.11</v>
      </c>
    </row>
    <row r="120" spans="1:6" x14ac:dyDescent="0.25">
      <c r="A120">
        <v>94</v>
      </c>
      <c r="B120" s="3">
        <v>1</v>
      </c>
      <c r="C120" s="3">
        <v>0.46</v>
      </c>
      <c r="D120" s="3">
        <v>0</v>
      </c>
      <c r="E120" s="3">
        <v>0.46</v>
      </c>
      <c r="F120" s="3">
        <v>0</v>
      </c>
    </row>
    <row r="121" spans="1:6" x14ac:dyDescent="0.25">
      <c r="A121">
        <v>95</v>
      </c>
      <c r="B121" s="3">
        <v>2</v>
      </c>
      <c r="C121" s="3">
        <v>0.54</v>
      </c>
      <c r="D121" s="3">
        <v>0</v>
      </c>
      <c r="E121" s="3">
        <v>0</v>
      </c>
      <c r="F121" s="3">
        <v>0.46</v>
      </c>
    </row>
    <row r="122" spans="1:6" x14ac:dyDescent="0.25">
      <c r="A122">
        <v>96</v>
      </c>
      <c r="B122" s="3">
        <v>3</v>
      </c>
      <c r="C122" s="3">
        <v>0</v>
      </c>
      <c r="D122" s="3">
        <v>0.65</v>
      </c>
      <c r="E122" s="3">
        <v>0.41</v>
      </c>
      <c r="F122" s="3">
        <v>0</v>
      </c>
    </row>
    <row r="123" spans="1:6" x14ac:dyDescent="0.25">
      <c r="A123">
        <v>97</v>
      </c>
      <c r="B123" s="3">
        <v>2</v>
      </c>
      <c r="C123" s="3">
        <v>0.8</v>
      </c>
      <c r="D123" s="3">
        <v>0</v>
      </c>
      <c r="E123" s="3">
        <v>0</v>
      </c>
      <c r="F123" s="3">
        <v>0.69</v>
      </c>
    </row>
    <row r="124" spans="1:6" x14ac:dyDescent="0.25">
      <c r="A124">
        <v>98</v>
      </c>
      <c r="B124" s="3">
        <v>3</v>
      </c>
      <c r="C124" s="3">
        <v>0</v>
      </c>
      <c r="D124" s="3">
        <v>0.54</v>
      </c>
      <c r="E124" s="3">
        <v>0.63</v>
      </c>
      <c r="F124" s="3">
        <v>0</v>
      </c>
    </row>
    <row r="125" spans="1:6" x14ac:dyDescent="0.25">
      <c r="A125">
        <v>99</v>
      </c>
      <c r="B125" s="3">
        <v>1</v>
      </c>
      <c r="C125" s="3">
        <v>0.71</v>
      </c>
      <c r="D125" s="3">
        <v>0</v>
      </c>
      <c r="E125" s="3">
        <v>0.43</v>
      </c>
      <c r="F125" s="3">
        <v>0</v>
      </c>
    </row>
    <row r="126" spans="1:6" x14ac:dyDescent="0.25">
      <c r="A126">
        <v>100</v>
      </c>
      <c r="B126" s="3">
        <v>3</v>
      </c>
      <c r="C126" s="3">
        <v>0</v>
      </c>
      <c r="D126" s="3">
        <v>0.63</v>
      </c>
      <c r="E126" s="3">
        <v>0.7</v>
      </c>
      <c r="F126" s="3">
        <v>0</v>
      </c>
    </row>
    <row r="127" spans="1:6" x14ac:dyDescent="0.25">
      <c r="A127">
        <v>101</v>
      </c>
      <c r="B127" s="3">
        <v>3</v>
      </c>
      <c r="C127" s="3">
        <v>0</v>
      </c>
      <c r="D127" s="3">
        <v>0.79</v>
      </c>
      <c r="E127" s="3">
        <v>0.71</v>
      </c>
      <c r="F127" s="3">
        <v>0</v>
      </c>
    </row>
    <row r="128" spans="1:6" x14ac:dyDescent="0.25">
      <c r="A128">
        <v>102</v>
      </c>
      <c r="B128" s="3">
        <v>1</v>
      </c>
      <c r="C128" s="3">
        <v>0.45</v>
      </c>
      <c r="D128" s="3">
        <v>0</v>
      </c>
      <c r="E128" s="3">
        <v>0.7</v>
      </c>
      <c r="F128" s="3">
        <v>0</v>
      </c>
    </row>
    <row r="129" spans="1:6" x14ac:dyDescent="0.25">
      <c r="A129">
        <v>103</v>
      </c>
      <c r="B129" s="3">
        <v>5</v>
      </c>
      <c r="C129" s="3">
        <v>0.16</v>
      </c>
      <c r="D129" s="3">
        <v>0.15</v>
      </c>
      <c r="E129" s="3">
        <v>0.17</v>
      </c>
      <c r="F129" s="3">
        <v>0.19</v>
      </c>
    </row>
    <row r="130" spans="1:6" x14ac:dyDescent="0.25">
      <c r="A130">
        <v>104</v>
      </c>
      <c r="B130" s="3">
        <v>3</v>
      </c>
      <c r="C130" s="3">
        <v>0</v>
      </c>
      <c r="D130" s="3">
        <v>0.44</v>
      </c>
      <c r="E130" s="3">
        <v>0.43</v>
      </c>
      <c r="F130" s="3">
        <v>0</v>
      </c>
    </row>
    <row r="131" spans="1:6" x14ac:dyDescent="0.25">
      <c r="A131">
        <v>105</v>
      </c>
      <c r="B131" s="3">
        <v>2</v>
      </c>
      <c r="C131" s="3">
        <v>0.56999999999999995</v>
      </c>
      <c r="D131" s="3">
        <v>0</v>
      </c>
      <c r="E131" s="3">
        <v>0</v>
      </c>
      <c r="F131" s="3">
        <v>0.7</v>
      </c>
    </row>
    <row r="132" spans="1:6" x14ac:dyDescent="0.25">
      <c r="A132">
        <v>106</v>
      </c>
      <c r="B132" s="3">
        <v>1</v>
      </c>
      <c r="C132" s="3">
        <v>0.42</v>
      </c>
      <c r="D132" s="3">
        <v>0</v>
      </c>
      <c r="E132" s="3">
        <v>0.77</v>
      </c>
      <c r="F132" s="3">
        <v>0</v>
      </c>
    </row>
    <row r="133" spans="1:6" x14ac:dyDescent="0.25">
      <c r="A133">
        <v>107</v>
      </c>
      <c r="B133" s="3">
        <v>5</v>
      </c>
      <c r="C133" s="3">
        <v>0.16</v>
      </c>
      <c r="D133" s="3">
        <v>0.05</v>
      </c>
      <c r="E133" s="3">
        <v>0.13</v>
      </c>
      <c r="F133" s="3">
        <v>7.0000000000000007E-2</v>
      </c>
    </row>
    <row r="134" spans="1:6" x14ac:dyDescent="0.25">
      <c r="A134">
        <v>108</v>
      </c>
      <c r="B134" s="3">
        <v>1</v>
      </c>
      <c r="C134" s="3">
        <v>0.4</v>
      </c>
      <c r="D134" s="3">
        <v>0</v>
      </c>
      <c r="E134" s="3">
        <v>0.56999999999999995</v>
      </c>
      <c r="F134" s="3">
        <v>0</v>
      </c>
    </row>
    <row r="135" spans="1:6" x14ac:dyDescent="0.25">
      <c r="A135">
        <v>109</v>
      </c>
      <c r="B135" s="3">
        <v>3</v>
      </c>
      <c r="C135" s="3">
        <v>0</v>
      </c>
      <c r="D135" s="3">
        <v>0.63</v>
      </c>
      <c r="E135" s="3">
        <v>0.47</v>
      </c>
      <c r="F135" s="3">
        <v>0</v>
      </c>
    </row>
    <row r="136" spans="1:6" x14ac:dyDescent="0.25">
      <c r="A136">
        <v>110</v>
      </c>
      <c r="B136" s="3">
        <v>1</v>
      </c>
      <c r="C136" s="3">
        <v>0.63</v>
      </c>
      <c r="D136" s="3">
        <v>0</v>
      </c>
      <c r="E136" s="3">
        <v>0.46</v>
      </c>
      <c r="F136" s="3">
        <v>0</v>
      </c>
    </row>
    <row r="137" spans="1:6" x14ac:dyDescent="0.25">
      <c r="A137">
        <v>111</v>
      </c>
      <c r="B137" s="3">
        <v>5</v>
      </c>
      <c r="C137" s="3">
        <v>0.13</v>
      </c>
      <c r="D137" s="3">
        <v>0.15</v>
      </c>
      <c r="E137" s="3">
        <v>0.14000000000000001</v>
      </c>
      <c r="F137" s="3">
        <v>0.17</v>
      </c>
    </row>
    <row r="138" spans="1:6" x14ac:dyDescent="0.25">
      <c r="A138">
        <v>112</v>
      </c>
      <c r="B138" s="3">
        <v>2</v>
      </c>
      <c r="C138" s="3">
        <v>0.63</v>
      </c>
      <c r="D138" s="3">
        <v>0</v>
      </c>
      <c r="E138" s="3">
        <v>0</v>
      </c>
      <c r="F138" s="3">
        <v>0.63</v>
      </c>
    </row>
    <row r="139" spans="1:6" x14ac:dyDescent="0.25">
      <c r="A139">
        <v>113</v>
      </c>
      <c r="B139" s="3">
        <v>2</v>
      </c>
      <c r="C139" s="3">
        <v>0.76</v>
      </c>
      <c r="D139" s="3">
        <v>0</v>
      </c>
      <c r="E139" s="3">
        <v>0</v>
      </c>
      <c r="F139" s="3">
        <v>0.44</v>
      </c>
    </row>
    <row r="140" spans="1:6" x14ac:dyDescent="0.25">
      <c r="A140">
        <v>114</v>
      </c>
      <c r="B140" s="3">
        <v>5</v>
      </c>
      <c r="C140" s="3">
        <v>0.2</v>
      </c>
      <c r="D140" s="3">
        <v>0.08</v>
      </c>
      <c r="E140" s="3">
        <v>7.0000000000000007E-2</v>
      </c>
      <c r="F140" s="3">
        <v>0.12</v>
      </c>
    </row>
    <row r="141" spans="1:6" x14ac:dyDescent="0.25">
      <c r="A141">
        <v>115</v>
      </c>
      <c r="B141" s="3">
        <v>3</v>
      </c>
      <c r="C141" s="3">
        <v>0</v>
      </c>
      <c r="D141" s="3">
        <v>0.75</v>
      </c>
      <c r="E141" s="3">
        <v>0.78</v>
      </c>
      <c r="F141" s="3">
        <v>0</v>
      </c>
    </row>
    <row r="142" spans="1:6" x14ac:dyDescent="0.25">
      <c r="A142">
        <v>116</v>
      </c>
      <c r="B142" s="3">
        <v>3</v>
      </c>
      <c r="C142" s="3">
        <v>0</v>
      </c>
      <c r="D142" s="3">
        <v>0.62</v>
      </c>
      <c r="E142" s="3">
        <v>0.52</v>
      </c>
      <c r="F142" s="3">
        <v>0</v>
      </c>
    </row>
    <row r="143" spans="1:6" x14ac:dyDescent="0.25">
      <c r="A143">
        <v>117</v>
      </c>
      <c r="B143" s="3">
        <v>2</v>
      </c>
      <c r="C143" s="3">
        <v>0.65</v>
      </c>
      <c r="D143" s="3">
        <v>0</v>
      </c>
      <c r="E143" s="3">
        <v>0</v>
      </c>
      <c r="F143" s="3">
        <v>0.5</v>
      </c>
    </row>
    <row r="144" spans="1:6" x14ac:dyDescent="0.25">
      <c r="A144">
        <v>118</v>
      </c>
      <c r="B144" s="3">
        <v>3</v>
      </c>
      <c r="C144" s="3">
        <v>0</v>
      </c>
      <c r="D144" s="3">
        <v>0.55000000000000004</v>
      </c>
      <c r="E144" s="3">
        <v>0.41</v>
      </c>
      <c r="F144" s="3">
        <v>0</v>
      </c>
    </row>
    <row r="145" spans="1:6" x14ac:dyDescent="0.25">
      <c r="A145">
        <v>119</v>
      </c>
      <c r="B145" s="3">
        <v>3</v>
      </c>
      <c r="C145" s="3">
        <v>0</v>
      </c>
      <c r="D145" s="3">
        <v>0.7</v>
      </c>
      <c r="E145" s="3">
        <v>0.42</v>
      </c>
      <c r="F145" s="3">
        <v>0</v>
      </c>
    </row>
    <row r="146" spans="1:6" x14ac:dyDescent="0.25">
      <c r="A146">
        <v>120</v>
      </c>
      <c r="B146" s="3">
        <v>2</v>
      </c>
      <c r="C146" s="3">
        <v>0.75</v>
      </c>
      <c r="D146" s="3">
        <v>0</v>
      </c>
      <c r="E146" s="3">
        <v>0</v>
      </c>
      <c r="F146" s="3">
        <v>0.59</v>
      </c>
    </row>
    <row r="147" spans="1:6" x14ac:dyDescent="0.25">
      <c r="A147">
        <v>121</v>
      </c>
      <c r="B147" s="3">
        <v>4</v>
      </c>
      <c r="C147" s="3">
        <v>0</v>
      </c>
      <c r="D147" s="3">
        <v>0.65</v>
      </c>
      <c r="E147" s="3">
        <v>0</v>
      </c>
      <c r="F147" s="3">
        <v>0.53</v>
      </c>
    </row>
    <row r="148" spans="1:6" x14ac:dyDescent="0.25">
      <c r="A148">
        <v>122</v>
      </c>
      <c r="B148" s="3">
        <v>2</v>
      </c>
      <c r="C148" s="3">
        <v>0.61</v>
      </c>
      <c r="D148" s="3">
        <v>0</v>
      </c>
      <c r="E148" s="3">
        <v>0</v>
      </c>
      <c r="F148" s="3">
        <v>0.47</v>
      </c>
    </row>
    <row r="149" spans="1:6" x14ac:dyDescent="0.25">
      <c r="A149">
        <v>123</v>
      </c>
      <c r="B149" s="3">
        <v>2</v>
      </c>
      <c r="C149" s="3">
        <v>0.59</v>
      </c>
      <c r="D149" s="3">
        <v>0</v>
      </c>
      <c r="E149" s="3">
        <v>0</v>
      </c>
      <c r="F149" s="3">
        <v>0.46</v>
      </c>
    </row>
    <row r="150" spans="1:6" x14ac:dyDescent="0.25">
      <c r="A150">
        <v>124</v>
      </c>
      <c r="B150" s="3">
        <v>2</v>
      </c>
      <c r="C150" s="3">
        <v>0.65</v>
      </c>
      <c r="D150" s="3">
        <v>0</v>
      </c>
      <c r="E150" s="3">
        <v>0</v>
      </c>
      <c r="F150" s="3">
        <v>0.61</v>
      </c>
    </row>
    <row r="151" spans="1:6" x14ac:dyDescent="0.25">
      <c r="A151">
        <v>125</v>
      </c>
      <c r="B151" s="3">
        <v>3</v>
      </c>
      <c r="C151" s="3">
        <v>0</v>
      </c>
      <c r="D151" s="3">
        <v>0.78</v>
      </c>
      <c r="E151" s="3">
        <v>0.41</v>
      </c>
      <c r="F151" s="3">
        <v>0</v>
      </c>
    </row>
    <row r="152" spans="1:6" x14ac:dyDescent="0.25">
      <c r="A152">
        <v>126</v>
      </c>
      <c r="B152" s="3">
        <v>4</v>
      </c>
      <c r="C152" s="3">
        <v>0</v>
      </c>
      <c r="D152" s="3">
        <v>0.79</v>
      </c>
      <c r="E152" s="3">
        <v>0</v>
      </c>
      <c r="F152" s="3">
        <v>0.66</v>
      </c>
    </row>
    <row r="153" spans="1:6" x14ac:dyDescent="0.25">
      <c r="A153">
        <v>127</v>
      </c>
      <c r="B153" s="3">
        <v>1</v>
      </c>
      <c r="C153" s="3">
        <v>0.73</v>
      </c>
      <c r="D153" s="3">
        <v>0</v>
      </c>
      <c r="E153" s="3">
        <v>0.77</v>
      </c>
      <c r="F153" s="3">
        <v>0</v>
      </c>
    </row>
    <row r="154" spans="1:6" x14ac:dyDescent="0.25">
      <c r="A154">
        <v>128</v>
      </c>
      <c r="B154" s="3">
        <v>4</v>
      </c>
      <c r="C154" s="3">
        <v>0</v>
      </c>
      <c r="D154" s="3">
        <v>0.4</v>
      </c>
      <c r="E154" s="3">
        <v>0</v>
      </c>
      <c r="F154" s="3">
        <v>0.71</v>
      </c>
    </row>
    <row r="155" spans="1:6" x14ac:dyDescent="0.25">
      <c r="A155">
        <v>129</v>
      </c>
      <c r="B155" s="3">
        <v>2</v>
      </c>
      <c r="C155" s="3">
        <v>0.79</v>
      </c>
      <c r="D155" s="3">
        <v>0</v>
      </c>
      <c r="E155" s="3">
        <v>0</v>
      </c>
      <c r="F155" s="3">
        <v>0.53</v>
      </c>
    </row>
    <row r="156" spans="1:6" x14ac:dyDescent="0.25">
      <c r="A156">
        <v>130</v>
      </c>
      <c r="B156" s="3">
        <v>2</v>
      </c>
      <c r="C156" s="3">
        <v>0.76</v>
      </c>
      <c r="D156" s="3">
        <v>0</v>
      </c>
      <c r="E156" s="3">
        <v>0</v>
      </c>
      <c r="F156" s="3">
        <v>0.56999999999999995</v>
      </c>
    </row>
    <row r="157" spans="1:6" x14ac:dyDescent="0.25">
      <c r="A157">
        <v>131</v>
      </c>
      <c r="B157" s="3">
        <v>5</v>
      </c>
      <c r="C157" s="3">
        <v>0.14000000000000001</v>
      </c>
      <c r="D157" s="3">
        <v>0.03</v>
      </c>
      <c r="E157" s="3">
        <v>0.08</v>
      </c>
      <c r="F157" s="3">
        <v>0.06</v>
      </c>
    </row>
    <row r="158" spans="1:6" x14ac:dyDescent="0.25">
      <c r="A158">
        <v>132</v>
      </c>
      <c r="B158" s="3">
        <v>5</v>
      </c>
      <c r="C158" s="3">
        <v>0.1</v>
      </c>
      <c r="D158" s="3">
        <v>0.13</v>
      </c>
      <c r="E158" s="3">
        <v>0.12</v>
      </c>
      <c r="F158" s="3">
        <v>0.01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FBC9-0458-45D9-AAA4-E9D56E49100C}">
  <dimension ref="A2:AJ172"/>
  <sheetViews>
    <sheetView workbookViewId="0">
      <selection activeCell="L18" sqref="L18"/>
    </sheetView>
  </sheetViews>
  <sheetFormatPr baseColWidth="10" defaultColWidth="0" defaultRowHeight="15" x14ac:dyDescent="0.25"/>
  <cols>
    <col min="1" max="1" width="11.85546875" customWidth="1"/>
    <col min="2" max="2" width="7.85546875" style="3" bestFit="1" customWidth="1"/>
    <col min="3" max="3" width="7.140625" style="3" customWidth="1"/>
    <col min="4" max="4" width="13" style="3" bestFit="1" customWidth="1"/>
    <col min="5" max="5" width="14.140625" style="3" bestFit="1" customWidth="1"/>
    <col min="6" max="6" width="8.140625" style="3" customWidth="1"/>
    <col min="7" max="25" width="10.85546875" customWidth="1"/>
    <col min="26" max="29" width="10.85546875" hidden="1" customWidth="1"/>
    <col min="30" max="36" width="0" hidden="1" customWidth="1"/>
    <col min="37" max="16384" width="10.85546875" hidden="1"/>
  </cols>
  <sheetData>
    <row r="2" spans="2:15" x14ac:dyDescent="0.25">
      <c r="K2">
        <f ca="1">O37</f>
        <v>2.9717339542194714</v>
      </c>
      <c r="N2" t="s">
        <v>353</v>
      </c>
      <c r="O2" t="s">
        <v>331</v>
      </c>
    </row>
    <row r="3" spans="2:15" x14ac:dyDescent="0.25">
      <c r="B3" s="3" t="s">
        <v>125</v>
      </c>
      <c r="C3" s="3" t="s">
        <v>112</v>
      </c>
      <c r="D3" s="3" t="s">
        <v>113</v>
      </c>
      <c r="E3" s="3" t="s">
        <v>114</v>
      </c>
      <c r="J3">
        <v>1</v>
      </c>
      <c r="K3">
        <f t="dataTable" ref="K3:K12" dt2D="0" dtr="0" r1="O33" ca="1"/>
        <v>309.97876136363647</v>
      </c>
      <c r="N3">
        <f>J3</f>
        <v>1</v>
      </c>
      <c r="O3">
        <f>K3</f>
        <v>309.97876136363647</v>
      </c>
    </row>
    <row r="4" spans="2:15" x14ac:dyDescent="0.25">
      <c r="B4" s="11">
        <v>1</v>
      </c>
      <c r="C4" s="3">
        <v>3.5</v>
      </c>
      <c r="D4" s="3" t="s">
        <v>115</v>
      </c>
      <c r="E4" s="3" t="s">
        <v>116</v>
      </c>
      <c r="J4">
        <v>2</v>
      </c>
      <c r="K4">
        <v>96.061794480755239</v>
      </c>
      <c r="N4">
        <f t="shared" ref="N4:O12" si="0">J4</f>
        <v>2</v>
      </c>
      <c r="O4">
        <f t="shared" si="0"/>
        <v>96.061794480755239</v>
      </c>
    </row>
    <row r="5" spans="2:15" x14ac:dyDescent="0.25">
      <c r="B5" s="11">
        <v>2</v>
      </c>
      <c r="C5" s="3">
        <v>3.75</v>
      </c>
      <c r="D5" s="3" t="s">
        <v>115</v>
      </c>
      <c r="E5" s="3" t="s">
        <v>116</v>
      </c>
      <c r="J5">
        <v>3</v>
      </c>
      <c r="K5">
        <v>44.334704357298477</v>
      </c>
      <c r="N5">
        <f t="shared" si="0"/>
        <v>3</v>
      </c>
      <c r="O5">
        <f t="shared" si="0"/>
        <v>44.334704357298477</v>
      </c>
    </row>
    <row r="6" spans="2:15" x14ac:dyDescent="0.25">
      <c r="B6" s="11">
        <v>3</v>
      </c>
      <c r="C6" s="3">
        <v>4</v>
      </c>
      <c r="D6" s="3" t="s">
        <v>115</v>
      </c>
      <c r="E6" s="3" t="s">
        <v>116</v>
      </c>
      <c r="J6">
        <v>4</v>
      </c>
      <c r="K6">
        <v>23.24136018233618</v>
      </c>
      <c r="N6">
        <f t="shared" si="0"/>
        <v>4</v>
      </c>
      <c r="O6">
        <f t="shared" si="0"/>
        <v>23.24136018233618</v>
      </c>
    </row>
    <row r="7" spans="2:15" x14ac:dyDescent="0.25">
      <c r="B7" s="11">
        <v>4</v>
      </c>
      <c r="C7" s="3">
        <v>4.25</v>
      </c>
      <c r="D7" s="3" t="s">
        <v>115</v>
      </c>
      <c r="E7" s="3" t="s">
        <v>116</v>
      </c>
      <c r="J7">
        <v>5</v>
      </c>
      <c r="K7">
        <v>3.4041861593476774</v>
      </c>
      <c r="N7">
        <f t="shared" si="0"/>
        <v>5</v>
      </c>
      <c r="O7">
        <f t="shared" si="0"/>
        <v>3.4041861593476774</v>
      </c>
    </row>
    <row r="8" spans="2:15" x14ac:dyDescent="0.25">
      <c r="B8" s="11">
        <v>5</v>
      </c>
      <c r="C8" s="3">
        <v>4.5</v>
      </c>
      <c r="D8" s="3" t="s">
        <v>115</v>
      </c>
      <c r="E8" s="3" t="s">
        <v>116</v>
      </c>
      <c r="J8">
        <v>6</v>
      </c>
      <c r="K8">
        <v>2.9359102334217524</v>
      </c>
      <c r="N8">
        <f t="shared" si="0"/>
        <v>6</v>
      </c>
      <c r="O8">
        <f t="shared" si="0"/>
        <v>2.9359102334217524</v>
      </c>
    </row>
    <row r="9" spans="2:15" x14ac:dyDescent="0.25">
      <c r="B9" s="11">
        <v>6</v>
      </c>
      <c r="C9" s="3">
        <v>3.5</v>
      </c>
      <c r="D9" s="3" t="s">
        <v>115</v>
      </c>
      <c r="E9" s="3" t="s">
        <v>117</v>
      </c>
      <c r="J9">
        <v>7</v>
      </c>
      <c r="K9">
        <v>2.6225815183220349</v>
      </c>
      <c r="N9">
        <f t="shared" si="0"/>
        <v>7</v>
      </c>
      <c r="O9">
        <f t="shared" si="0"/>
        <v>2.6225815183220349</v>
      </c>
    </row>
    <row r="10" spans="2:15" x14ac:dyDescent="0.25">
      <c r="B10" s="11">
        <v>7</v>
      </c>
      <c r="C10" s="3">
        <v>3.75</v>
      </c>
      <c r="D10" s="3" t="s">
        <v>115</v>
      </c>
      <c r="E10" s="3" t="s">
        <v>117</v>
      </c>
      <c r="J10">
        <v>8</v>
      </c>
      <c r="K10">
        <v>2.4231957124612298</v>
      </c>
      <c r="N10">
        <f t="shared" si="0"/>
        <v>8</v>
      </c>
      <c r="O10">
        <f t="shared" si="0"/>
        <v>2.4231957124612298</v>
      </c>
    </row>
    <row r="11" spans="2:15" x14ac:dyDescent="0.25">
      <c r="B11" s="11">
        <v>8</v>
      </c>
      <c r="C11" s="3">
        <v>4</v>
      </c>
      <c r="D11" s="3" t="s">
        <v>115</v>
      </c>
      <c r="E11" s="3" t="s">
        <v>117</v>
      </c>
      <c r="J11">
        <v>9</v>
      </c>
      <c r="K11">
        <v>2.0567690705128205</v>
      </c>
      <c r="N11">
        <f t="shared" si="0"/>
        <v>9</v>
      </c>
      <c r="O11">
        <f t="shared" si="0"/>
        <v>2.0567690705128205</v>
      </c>
    </row>
    <row r="12" spans="2:15" x14ac:dyDescent="0.25">
      <c r="B12" s="11">
        <v>9</v>
      </c>
      <c r="C12" s="3">
        <v>4.25</v>
      </c>
      <c r="D12" s="3" t="s">
        <v>115</v>
      </c>
      <c r="E12" s="3" t="s">
        <v>117</v>
      </c>
      <c r="J12">
        <v>10</v>
      </c>
      <c r="K12">
        <v>1.7130467993835667</v>
      </c>
      <c r="N12">
        <f t="shared" si="0"/>
        <v>10</v>
      </c>
      <c r="O12">
        <f t="shared" si="0"/>
        <v>1.7130467993835667</v>
      </c>
    </row>
    <row r="13" spans="2:15" x14ac:dyDescent="0.25">
      <c r="B13" s="11">
        <v>10</v>
      </c>
      <c r="C13" s="3">
        <v>4.5</v>
      </c>
      <c r="D13" s="3" t="s">
        <v>115</v>
      </c>
      <c r="E13" s="3" t="s">
        <v>117</v>
      </c>
    </row>
    <row r="14" spans="2:15" x14ac:dyDescent="0.25">
      <c r="B14" s="11">
        <v>11</v>
      </c>
      <c r="C14" s="3">
        <v>3.5</v>
      </c>
      <c r="D14" s="3" t="s">
        <v>118</v>
      </c>
      <c r="E14" s="3" t="s">
        <v>116</v>
      </c>
    </row>
    <row r="15" spans="2:15" x14ac:dyDescent="0.25">
      <c r="B15" s="11">
        <v>12</v>
      </c>
      <c r="C15" s="3">
        <v>3.75</v>
      </c>
      <c r="D15" s="3" t="s">
        <v>118</v>
      </c>
      <c r="E15" s="3" t="s">
        <v>116</v>
      </c>
    </row>
    <row r="16" spans="2:15" x14ac:dyDescent="0.25">
      <c r="B16" s="11">
        <v>13</v>
      </c>
      <c r="C16" s="3">
        <v>4</v>
      </c>
      <c r="D16" s="3" t="s">
        <v>118</v>
      </c>
      <c r="E16" s="3" t="s">
        <v>116</v>
      </c>
    </row>
    <row r="17" spans="1:24" x14ac:dyDescent="0.25">
      <c r="B17" s="11">
        <v>14</v>
      </c>
      <c r="C17" s="3">
        <v>4.25</v>
      </c>
      <c r="D17" s="3" t="s">
        <v>118</v>
      </c>
      <c r="E17" s="3" t="s">
        <v>116</v>
      </c>
    </row>
    <row r="18" spans="1:24" x14ac:dyDescent="0.25">
      <c r="B18" s="11">
        <v>15</v>
      </c>
      <c r="C18" s="3">
        <v>4.5</v>
      </c>
      <c r="D18" s="3" t="s">
        <v>118</v>
      </c>
      <c r="E18" s="3" t="s">
        <v>116</v>
      </c>
    </row>
    <row r="19" spans="1:24" x14ac:dyDescent="0.25">
      <c r="B19" s="11">
        <v>16</v>
      </c>
      <c r="C19" s="3">
        <v>3.5</v>
      </c>
      <c r="D19" s="3" t="s">
        <v>118</v>
      </c>
      <c r="E19" s="3" t="s">
        <v>117</v>
      </c>
    </row>
    <row r="20" spans="1:24" x14ac:dyDescent="0.25">
      <c r="B20" s="11">
        <v>17</v>
      </c>
      <c r="C20" s="3">
        <v>3.75</v>
      </c>
      <c r="D20" s="3" t="s">
        <v>118</v>
      </c>
      <c r="E20" s="3" t="s">
        <v>117</v>
      </c>
    </row>
    <row r="21" spans="1:24" x14ac:dyDescent="0.25">
      <c r="B21" s="11">
        <v>18</v>
      </c>
      <c r="C21" s="3">
        <v>4</v>
      </c>
      <c r="D21" s="3" t="s">
        <v>118</v>
      </c>
      <c r="E21" s="3" t="s">
        <v>117</v>
      </c>
    </row>
    <row r="22" spans="1:24" x14ac:dyDescent="0.25">
      <c r="B22" s="11">
        <v>19</v>
      </c>
      <c r="C22" s="3">
        <v>4.25</v>
      </c>
      <c r="D22" s="3" t="s">
        <v>118</v>
      </c>
      <c r="E22" s="3" t="s">
        <v>117</v>
      </c>
    </row>
    <row r="23" spans="1:24" x14ac:dyDescent="0.25">
      <c r="B23" s="11">
        <v>20</v>
      </c>
      <c r="C23" s="3">
        <v>4.5</v>
      </c>
      <c r="D23" s="3" t="s">
        <v>118</v>
      </c>
      <c r="E23" s="3" t="s">
        <v>117</v>
      </c>
    </row>
    <row r="26" spans="1:24" x14ac:dyDescent="0.25">
      <c r="A26" t="s">
        <v>119</v>
      </c>
      <c r="B26" s="3" t="s">
        <v>120</v>
      </c>
      <c r="C26" s="3" t="s">
        <v>121</v>
      </c>
      <c r="D26" s="3" t="s">
        <v>122</v>
      </c>
      <c r="E26" s="3" t="s">
        <v>123</v>
      </c>
      <c r="F26" s="3" t="s">
        <v>124</v>
      </c>
      <c r="K26" s="13"/>
      <c r="L26" s="13"/>
      <c r="N26" t="s">
        <v>327</v>
      </c>
      <c r="O26" s="1">
        <v>1</v>
      </c>
      <c r="P26" s="1">
        <f>O26+1</f>
        <v>2</v>
      </c>
      <c r="Q26" s="1">
        <f>P26+1</f>
        <v>3</v>
      </c>
      <c r="R26" s="1">
        <f t="shared" ref="R26:X26" si="1">Q26+1</f>
        <v>4</v>
      </c>
      <c r="S26" s="1">
        <f t="shared" si="1"/>
        <v>5</v>
      </c>
      <c r="T26" s="1">
        <f t="shared" si="1"/>
        <v>6</v>
      </c>
      <c r="U26" s="1">
        <f t="shared" si="1"/>
        <v>7</v>
      </c>
      <c r="V26" s="1">
        <f t="shared" si="1"/>
        <v>8</v>
      </c>
      <c r="W26" s="1">
        <f t="shared" si="1"/>
        <v>9</v>
      </c>
      <c r="X26" s="1">
        <f t="shared" si="1"/>
        <v>10</v>
      </c>
    </row>
    <row r="27" spans="1:24" x14ac:dyDescent="0.25">
      <c r="A27">
        <v>1</v>
      </c>
      <c r="B27" s="3">
        <v>3</v>
      </c>
      <c r="C27" s="3">
        <v>0</v>
      </c>
      <c r="D27" s="3">
        <v>0.4</v>
      </c>
      <c r="E27" s="3">
        <v>0.78</v>
      </c>
      <c r="F27" s="3">
        <v>0</v>
      </c>
      <c r="K27" s="22"/>
      <c r="L27" s="22"/>
      <c r="N27" t="str">
        <f t="array" ref="N27:N31">TRANSPOSE(B26:F26)</f>
        <v>Class</v>
      </c>
      <c r="O27" s="9">
        <f ca="1" xml:space="preserve"> IFERROR(AVERAGEIF($J$41:$J$172,O$26,INDEX(TblCOKE8[[Class]:[Pepsi]],0,MATCH($N27,TblCOKE8[[#Headers],[Class]:[Pepsi]],0))),NA())</f>
        <v>1</v>
      </c>
      <c r="P27" s="9">
        <f ca="1" xml:space="preserve"> IFERROR(AVERAGEIF($J$41:$J$172,P$26,INDEX(TblCOKE8[[Class]:[Pepsi]],0,MATCH($N27,TblCOKE8[[#Headers],[Class]:[Pepsi]],0))),NA())</f>
        <v>3</v>
      </c>
      <c r="Q27" s="9">
        <f ca="1" xml:space="preserve"> IFERROR(AVERAGEIF($J$41:$J$172,Q$26,INDEX(TblCOKE8[[Class]:[Pepsi]],0,MATCH($N27,TblCOKE8[[#Headers],[Class]:[Pepsi]],0))),NA())</f>
        <v>5</v>
      </c>
      <c r="R27" s="9">
        <f ca="1" xml:space="preserve"> IFERROR(AVERAGEIF($J$41:$J$172,R$26,INDEX(TblCOKE8[[Class]:[Pepsi]],0,MATCH($N27,TblCOKE8[[#Headers],[Class]:[Pepsi]],0))),NA())</f>
        <v>2</v>
      </c>
      <c r="S27" s="9">
        <f ca="1" xml:space="preserve"> IFERROR(AVERAGEIF($J$41:$J$172,S$26,INDEX(TblCOKE8[[Class]:[Pepsi]],0,MATCH($N27,TblCOKE8[[#Headers],[Class]:[Pepsi]],0))),NA())</f>
        <v>4</v>
      </c>
      <c r="T27" s="9">
        <f ca="1" xml:space="preserve"> IFERROR(AVERAGEIF($J$41:$J$172,T$26,INDEX(TblCOKE8[[Class]:[Pepsi]],0,MATCH($N27,TblCOKE8[[#Headers],[Class]:[Pepsi]],0))),NA())</f>
        <v>1</v>
      </c>
      <c r="U27" s="9" t="e">
        <f ca="1" xml:space="preserve"> IFERROR(AVERAGEIF($J$41:$J$172,U$26,INDEX(TblCOKE8[[Class]:[Pepsi]],0,MATCH($N27,TblCOKE8[[#Headers],[Class]:[Pepsi]],0))),NA())</f>
        <v>#N/A</v>
      </c>
      <c r="V27" s="9" t="e">
        <f ca="1" xml:space="preserve"> IFERROR(AVERAGEIF($J$41:$J$172,V$26,INDEX(TblCOKE8[[Class]:[Pepsi]],0,MATCH($N27,TblCOKE8[[#Headers],[Class]:[Pepsi]],0))),NA())</f>
        <v>#N/A</v>
      </c>
      <c r="W27" s="9" t="e">
        <f ca="1" xml:space="preserve"> IFERROR(AVERAGEIF($J$41:$J$172,W$26,INDEX(TblCOKE8[[Class]:[Pepsi]],0,MATCH($N27,TblCOKE8[[#Headers],[Class]:[Pepsi]],0))),NA())</f>
        <v>#N/A</v>
      </c>
      <c r="X27" s="9" t="e">
        <f ca="1" xml:space="preserve"> IFERROR(AVERAGEIF($J$41:$J$172,X$26,INDEX(TblCOKE8[[Class]:[Pepsi]],0,MATCH($N27,TblCOKE8[[#Headers],[Class]:[Pepsi]],0))),NA())</f>
        <v>#N/A</v>
      </c>
    </row>
    <row r="28" spans="1:24" x14ac:dyDescent="0.25">
      <c r="A28">
        <v>2</v>
      </c>
      <c r="B28" s="3">
        <v>5</v>
      </c>
      <c r="C28" s="3">
        <v>0.08</v>
      </c>
      <c r="D28" s="3">
        <v>0.01</v>
      </c>
      <c r="E28" s="3">
        <v>0.01</v>
      </c>
      <c r="F28" s="3">
        <v>0.11</v>
      </c>
      <c r="K28" s="22"/>
      <c r="L28" s="22"/>
      <c r="N28" t="str">
        <v>Diet</v>
      </c>
      <c r="O28" s="9">
        <f ca="1" xml:space="preserve"> IFERROR(AVERAGEIF($J$41:$J$172,O$26,INDEX(TblCOKE8[[Class]:[Pepsi]],0,MATCH($N28,TblCOKE8[[#Headers],[Class]:[Pepsi]],0))),NA())</f>
        <v>0.45833333333333331</v>
      </c>
      <c r="P28" s="9">
        <f ca="1" xml:space="preserve"> IFERROR(AVERAGEIF($J$41:$J$172,P$26,INDEX(TblCOKE8[[Class]:[Pepsi]],0,MATCH($N28,TblCOKE8[[#Headers],[Class]:[Pepsi]],0))),NA())</f>
        <v>0</v>
      </c>
      <c r="Q28" s="9">
        <f ca="1" xml:space="preserve"> IFERROR(AVERAGEIF($J$41:$J$172,Q$26,INDEX(TblCOKE8[[Class]:[Pepsi]],0,MATCH($N28,TblCOKE8[[#Headers],[Class]:[Pepsi]],0))),NA())</f>
        <v>0.11896551724137933</v>
      </c>
      <c r="R28" s="9">
        <f ca="1" xml:space="preserve"> IFERROR(AVERAGEIF($J$41:$J$172,R$26,INDEX(TblCOKE8[[Class]:[Pepsi]],0,MATCH($N28,TblCOKE8[[#Headers],[Class]:[Pepsi]],0))),NA())</f>
        <v>0.61115384615384627</v>
      </c>
      <c r="S28" s="9">
        <f ca="1" xml:space="preserve"> IFERROR(AVERAGEIF($J$41:$J$172,S$26,INDEX(TblCOKE8[[Class]:[Pepsi]],0,MATCH($N28,TblCOKE8[[#Headers],[Class]:[Pepsi]],0))),NA())</f>
        <v>0</v>
      </c>
      <c r="T28" s="9">
        <f ca="1" xml:space="preserve"> IFERROR(AVERAGEIF($J$41:$J$172,T$26,INDEX(TblCOKE8[[Class]:[Pepsi]],0,MATCH($N28,TblCOKE8[[#Headers],[Class]:[Pepsi]],0))),NA())</f>
        <v>0.72153846153846157</v>
      </c>
      <c r="U28" s="9" t="e">
        <f ca="1" xml:space="preserve"> IFERROR(AVERAGEIF($J$41:$J$172,U$26,INDEX(TblCOKE8[[Class]:[Pepsi]],0,MATCH($N28,TblCOKE8[[#Headers],[Class]:[Pepsi]],0))),NA())</f>
        <v>#N/A</v>
      </c>
      <c r="V28" s="9" t="e">
        <f ca="1" xml:space="preserve"> IFERROR(AVERAGEIF($J$41:$J$172,V$26,INDEX(TblCOKE8[[Class]:[Pepsi]],0,MATCH($N28,TblCOKE8[[#Headers],[Class]:[Pepsi]],0))),NA())</f>
        <v>#N/A</v>
      </c>
      <c r="W28" s="9" t="e">
        <f ca="1" xml:space="preserve"> IFERROR(AVERAGEIF($J$41:$J$172,W$26,INDEX(TblCOKE8[[Class]:[Pepsi]],0,MATCH($N28,TblCOKE8[[#Headers],[Class]:[Pepsi]],0))),NA())</f>
        <v>#N/A</v>
      </c>
      <c r="X28" s="9" t="e">
        <f ca="1" xml:space="preserve"> IFERROR(AVERAGEIF($J$41:$J$172,X$26,INDEX(TblCOKE8[[Class]:[Pepsi]],0,MATCH($N28,TblCOKE8[[#Headers],[Class]:[Pepsi]],0))),NA())</f>
        <v>#N/A</v>
      </c>
    </row>
    <row r="29" spans="1:24" x14ac:dyDescent="0.25">
      <c r="A29">
        <v>3</v>
      </c>
      <c r="B29" s="3">
        <v>2</v>
      </c>
      <c r="C29" s="3">
        <v>0.49</v>
      </c>
      <c r="D29" s="3">
        <v>0</v>
      </c>
      <c r="E29" s="3">
        <v>0</v>
      </c>
      <c r="F29" s="3">
        <v>0.6</v>
      </c>
      <c r="K29" s="22"/>
      <c r="L29" s="22"/>
      <c r="N29" t="str">
        <v>Regular</v>
      </c>
      <c r="O29" s="9">
        <f ca="1" xml:space="preserve"> IFERROR(AVERAGEIF($J$41:$J$172,O$26,INDEX(TblCOKE8[[Class]:[Pepsi]],0,MATCH($N29,TblCOKE8[[#Headers],[Class]:[Pepsi]],0))),NA())</f>
        <v>0</v>
      </c>
      <c r="P29" s="9">
        <f ca="1" xml:space="preserve"> IFERROR(AVERAGEIF($J$41:$J$172,P$26,INDEX(TblCOKE8[[Class]:[Pepsi]],0,MATCH($N29,TblCOKE8[[#Headers],[Class]:[Pepsi]],0))),NA())</f>
        <v>0.62814814814814834</v>
      </c>
      <c r="Q29" s="9">
        <f ca="1" xml:space="preserve"> IFERROR(AVERAGEIF($J$41:$J$172,Q$26,INDEX(TblCOKE8[[Class]:[Pepsi]],0,MATCH($N29,TblCOKE8[[#Headers],[Class]:[Pepsi]],0))),NA())</f>
        <v>0.11482758620689654</v>
      </c>
      <c r="R29" s="9">
        <f ca="1" xml:space="preserve"> IFERROR(AVERAGEIF($J$41:$J$172,R$26,INDEX(TblCOKE8[[Class]:[Pepsi]],0,MATCH($N29,TblCOKE8[[#Headers],[Class]:[Pepsi]],0))),NA())</f>
        <v>0</v>
      </c>
      <c r="S29" s="9">
        <f ca="1" xml:space="preserve"> IFERROR(AVERAGEIF($J$41:$J$172,S$26,INDEX(TblCOKE8[[Class]:[Pepsi]],0,MATCH($N29,TblCOKE8[[#Headers],[Class]:[Pepsi]],0))),NA())</f>
        <v>0.59839999999999993</v>
      </c>
      <c r="T29" s="9">
        <f ca="1" xml:space="preserve"> IFERROR(AVERAGEIF($J$41:$J$172,T$26,INDEX(TblCOKE8[[Class]:[Pepsi]],0,MATCH($N29,TblCOKE8[[#Headers],[Class]:[Pepsi]],0))),NA())</f>
        <v>0</v>
      </c>
      <c r="U29" s="9" t="e">
        <f ca="1" xml:space="preserve"> IFERROR(AVERAGEIF($J$41:$J$172,U$26,INDEX(TblCOKE8[[Class]:[Pepsi]],0,MATCH($N29,TblCOKE8[[#Headers],[Class]:[Pepsi]],0))),NA())</f>
        <v>#N/A</v>
      </c>
      <c r="V29" s="9" t="e">
        <f ca="1" xml:space="preserve"> IFERROR(AVERAGEIF($J$41:$J$172,V$26,INDEX(TblCOKE8[[Class]:[Pepsi]],0,MATCH($N29,TblCOKE8[[#Headers],[Class]:[Pepsi]],0))),NA())</f>
        <v>#N/A</v>
      </c>
      <c r="W29" s="9" t="e">
        <f ca="1" xml:space="preserve"> IFERROR(AVERAGEIF($J$41:$J$172,W$26,INDEX(TblCOKE8[[Class]:[Pepsi]],0,MATCH($N29,TblCOKE8[[#Headers],[Class]:[Pepsi]],0))),NA())</f>
        <v>#N/A</v>
      </c>
      <c r="X29" s="9" t="e">
        <f ca="1" xml:space="preserve"> IFERROR(AVERAGEIF($J$41:$J$172,X$26,INDEX(TblCOKE8[[Class]:[Pepsi]],0,MATCH($N29,TblCOKE8[[#Headers],[Class]:[Pepsi]],0))),NA())</f>
        <v>#N/A</v>
      </c>
    </row>
    <row r="30" spans="1:24" x14ac:dyDescent="0.25">
      <c r="A30">
        <v>4</v>
      </c>
      <c r="B30" s="3">
        <v>1</v>
      </c>
      <c r="C30" s="3">
        <v>0.51</v>
      </c>
      <c r="D30" s="3">
        <v>0</v>
      </c>
      <c r="E30" s="3">
        <v>0.54</v>
      </c>
      <c r="F30" s="3">
        <v>0</v>
      </c>
      <c r="K30" s="22"/>
      <c r="L30" s="22"/>
      <c r="N30" t="str">
        <v>Coke</v>
      </c>
      <c r="O30" s="9">
        <f ca="1" xml:space="preserve"> IFERROR(AVERAGEIF($J$41:$J$172,O$26,INDEX(TblCOKE8[[Class]:[Pepsi]],0,MATCH($N30,TblCOKE8[[#Headers],[Class]:[Pepsi]],0))),NA())</f>
        <v>0.59333333333333338</v>
      </c>
      <c r="P30" s="9">
        <f ca="1" xml:space="preserve"> IFERROR(AVERAGEIF($J$41:$J$172,P$26,INDEX(TblCOKE8[[Class]:[Pepsi]],0,MATCH($N30,TblCOKE8[[#Headers],[Class]:[Pepsi]],0))),NA())</f>
        <v>0.61740740740740752</v>
      </c>
      <c r="Q30" s="9">
        <f ca="1" xml:space="preserve"> IFERROR(AVERAGEIF($J$41:$J$172,Q$26,INDEX(TblCOKE8[[Class]:[Pepsi]],0,MATCH($N30,TblCOKE8[[#Headers],[Class]:[Pepsi]],0))),NA())</f>
        <v>9.586206896551723E-2</v>
      </c>
      <c r="R30" s="9">
        <f ca="1" xml:space="preserve"> IFERROR(AVERAGEIF($J$41:$J$172,R$26,INDEX(TblCOKE8[[Class]:[Pepsi]],0,MATCH($N30,TblCOKE8[[#Headers],[Class]:[Pepsi]],0))),NA())</f>
        <v>0</v>
      </c>
      <c r="S30" s="9">
        <f ca="1" xml:space="preserve"> IFERROR(AVERAGEIF($J$41:$J$172,S$26,INDEX(TblCOKE8[[Class]:[Pepsi]],0,MATCH($N30,TblCOKE8[[#Headers],[Class]:[Pepsi]],0))),NA())</f>
        <v>0</v>
      </c>
      <c r="T30" s="9">
        <f ca="1" xml:space="preserve"> IFERROR(AVERAGEIF($J$41:$J$172,T$26,INDEX(TblCOKE8[[Class]:[Pepsi]],0,MATCH($N30,TblCOKE8[[#Headers],[Class]:[Pepsi]],0))),NA())</f>
        <v>0.59846153846153838</v>
      </c>
      <c r="U30" s="9" t="e">
        <f ca="1" xml:space="preserve"> IFERROR(AVERAGEIF($J$41:$J$172,U$26,INDEX(TblCOKE8[[Class]:[Pepsi]],0,MATCH($N30,TblCOKE8[[#Headers],[Class]:[Pepsi]],0))),NA())</f>
        <v>#N/A</v>
      </c>
      <c r="V30" s="9" t="e">
        <f ca="1" xml:space="preserve"> IFERROR(AVERAGEIF($J$41:$J$172,V$26,INDEX(TblCOKE8[[Class]:[Pepsi]],0,MATCH($N30,TblCOKE8[[#Headers],[Class]:[Pepsi]],0))),NA())</f>
        <v>#N/A</v>
      </c>
      <c r="W30" s="9" t="e">
        <f ca="1" xml:space="preserve"> IFERROR(AVERAGEIF($J$41:$J$172,W$26,INDEX(TblCOKE8[[Class]:[Pepsi]],0,MATCH($N30,TblCOKE8[[#Headers],[Class]:[Pepsi]],0))),NA())</f>
        <v>#N/A</v>
      </c>
      <c r="X30" s="9" t="e">
        <f ca="1" xml:space="preserve"> IFERROR(AVERAGEIF($J$41:$J$172,X$26,INDEX(TblCOKE8[[Class]:[Pepsi]],0,MATCH($N30,TblCOKE8[[#Headers],[Class]:[Pepsi]],0))),NA())</f>
        <v>#N/A</v>
      </c>
    </row>
    <row r="31" spans="1:24" x14ac:dyDescent="0.25">
      <c r="A31">
        <v>5</v>
      </c>
      <c r="B31" s="3">
        <v>2</v>
      </c>
      <c r="C31" s="3">
        <v>0.49</v>
      </c>
      <c r="D31" s="3">
        <v>0</v>
      </c>
      <c r="E31" s="3">
        <v>0</v>
      </c>
      <c r="F31" s="3">
        <v>0.56999999999999995</v>
      </c>
      <c r="K31" s="22"/>
      <c r="L31" s="22"/>
      <c r="N31" t="str">
        <v>Pepsi</v>
      </c>
      <c r="O31" s="9">
        <f ca="1" xml:space="preserve"> IFERROR(AVERAGEIF($J$41:$J$172,O$26,INDEX(TblCOKE8[[Class]:[Pepsi]],0,MATCH($N31,TblCOKE8[[#Headers],[Class]:[Pepsi]],0))),NA())</f>
        <v>0</v>
      </c>
      <c r="P31" s="9">
        <f ca="1" xml:space="preserve"> IFERROR(AVERAGEIF($J$41:$J$172,P$26,INDEX(TblCOKE8[[Class]:[Pepsi]],0,MATCH($N31,TblCOKE8[[#Headers],[Class]:[Pepsi]],0))),NA())</f>
        <v>0</v>
      </c>
      <c r="Q31" s="9">
        <f ca="1" xml:space="preserve"> IFERROR(AVERAGEIF($J$41:$J$172,Q$26,INDEX(TblCOKE8[[Class]:[Pepsi]],0,MATCH($N31,TblCOKE8[[#Headers],[Class]:[Pepsi]],0))),NA())</f>
        <v>0.10379310344827586</v>
      </c>
      <c r="R31" s="9">
        <f ca="1" xml:space="preserve"> IFERROR(AVERAGEIF($J$41:$J$172,R$26,INDEX(TblCOKE8[[Class]:[Pepsi]],0,MATCH($N31,TblCOKE8[[#Headers],[Class]:[Pepsi]],0))),NA())</f>
        <v>0.54730769230769227</v>
      </c>
      <c r="S31" s="9">
        <f ca="1" xml:space="preserve"> IFERROR(AVERAGEIF($J$41:$J$172,S$26,INDEX(TblCOKE8[[Class]:[Pepsi]],0,MATCH($N31,TblCOKE8[[#Headers],[Class]:[Pepsi]],0))),NA())</f>
        <v>0.57319999999999993</v>
      </c>
      <c r="T31" s="9">
        <f ca="1" xml:space="preserve"> IFERROR(AVERAGEIF($J$41:$J$172,T$26,INDEX(TblCOKE8[[Class]:[Pepsi]],0,MATCH($N31,TblCOKE8[[#Headers],[Class]:[Pepsi]],0))),NA())</f>
        <v>0</v>
      </c>
      <c r="U31" s="9" t="e">
        <f ca="1" xml:space="preserve"> IFERROR(AVERAGEIF($J$41:$J$172,U$26,INDEX(TblCOKE8[[Class]:[Pepsi]],0,MATCH($N31,TblCOKE8[[#Headers],[Class]:[Pepsi]],0))),NA())</f>
        <v>#N/A</v>
      </c>
      <c r="V31" s="9" t="e">
        <f ca="1" xml:space="preserve"> IFERROR(AVERAGEIF($J$41:$J$172,V$26,INDEX(TblCOKE8[[Class]:[Pepsi]],0,MATCH($N31,TblCOKE8[[#Headers],[Class]:[Pepsi]],0))),NA())</f>
        <v>#N/A</v>
      </c>
      <c r="W31" s="9" t="e">
        <f ca="1" xml:space="preserve"> IFERROR(AVERAGEIF($J$41:$J$172,W$26,INDEX(TblCOKE8[[Class]:[Pepsi]],0,MATCH($N31,TblCOKE8[[#Headers],[Class]:[Pepsi]],0))),NA())</f>
        <v>#N/A</v>
      </c>
      <c r="X31" s="9" t="e">
        <f ca="1" xml:space="preserve"> IFERROR(AVERAGEIF($J$41:$J$172,X$26,INDEX(TblCOKE8[[Class]:[Pepsi]],0,MATCH($N31,TblCOKE8[[#Headers],[Class]:[Pepsi]],0))),NA())</f>
        <v>#N/A</v>
      </c>
    </row>
    <row r="32" spans="1:24" x14ac:dyDescent="0.25">
      <c r="A32">
        <v>6</v>
      </c>
      <c r="B32" s="3">
        <v>3</v>
      </c>
      <c r="C32" s="3">
        <v>0</v>
      </c>
      <c r="D32" s="3">
        <v>0.63</v>
      </c>
      <c r="E32" s="3">
        <v>0.76</v>
      </c>
      <c r="F32" s="3">
        <v>0</v>
      </c>
      <c r="K32" s="22"/>
      <c r="L32" s="22"/>
    </row>
    <row r="33" spans="1:24" x14ac:dyDescent="0.25">
      <c r="A33">
        <v>7</v>
      </c>
      <c r="B33" s="3">
        <v>2</v>
      </c>
      <c r="C33" s="3">
        <v>0.42</v>
      </c>
      <c r="D33" s="3">
        <v>0</v>
      </c>
      <c r="E33" s="3">
        <v>0</v>
      </c>
      <c r="F33" s="3">
        <v>0.48</v>
      </c>
      <c r="K33" s="22"/>
      <c r="L33" s="22"/>
      <c r="N33" t="s">
        <v>328</v>
      </c>
      <c r="O33" s="14">
        <v>6</v>
      </c>
    </row>
    <row r="34" spans="1:24" x14ac:dyDescent="0.25">
      <c r="A34">
        <v>8</v>
      </c>
      <c r="B34" s="3">
        <v>4</v>
      </c>
      <c r="C34" s="3">
        <v>0</v>
      </c>
      <c r="D34" s="3">
        <v>0.8</v>
      </c>
      <c r="E34" s="3">
        <v>0</v>
      </c>
      <c r="F34" s="3">
        <v>0.45</v>
      </c>
      <c r="K34" s="22"/>
      <c r="L34" s="22"/>
    </row>
    <row r="35" spans="1:24" x14ac:dyDescent="0.25">
      <c r="A35">
        <v>9</v>
      </c>
      <c r="B35" s="3">
        <v>2</v>
      </c>
      <c r="C35" s="3">
        <v>0.64</v>
      </c>
      <c r="D35" s="3">
        <v>0</v>
      </c>
      <c r="E35" s="3">
        <v>0</v>
      </c>
      <c r="F35" s="3">
        <v>0.55000000000000004</v>
      </c>
      <c r="K35" s="22"/>
      <c r="L35" s="22"/>
      <c r="N35" t="s">
        <v>329</v>
      </c>
      <c r="O35" s="14">
        <v>10</v>
      </c>
    </row>
    <row r="36" spans="1:24" x14ac:dyDescent="0.25">
      <c r="A36">
        <v>10</v>
      </c>
      <c r="B36" s="3">
        <v>5</v>
      </c>
      <c r="C36" s="3">
        <v>0.18</v>
      </c>
      <c r="D36" s="3">
        <v>0.18</v>
      </c>
      <c r="E36" s="3">
        <v>0.1</v>
      </c>
      <c r="F36" s="3">
        <v>0.01</v>
      </c>
      <c r="K36" s="22"/>
      <c r="L36" s="22"/>
    </row>
    <row r="37" spans="1:24" x14ac:dyDescent="0.25">
      <c r="A37">
        <v>11</v>
      </c>
      <c r="B37" s="3">
        <v>4</v>
      </c>
      <c r="C37" s="3">
        <v>0</v>
      </c>
      <c r="D37" s="3">
        <v>0.6</v>
      </c>
      <c r="E37" s="3">
        <v>0</v>
      </c>
      <c r="F37" s="3">
        <v>0.48</v>
      </c>
      <c r="K37" s="22"/>
      <c r="L37" s="22"/>
      <c r="N37" t="s">
        <v>331</v>
      </c>
      <c r="O37" s="14">
        <f ca="1">SUM(L41:L172)</f>
        <v>2.9717339542194714</v>
      </c>
    </row>
    <row r="38" spans="1:24" x14ac:dyDescent="0.25">
      <c r="A38">
        <v>12</v>
      </c>
      <c r="B38" s="3">
        <v>2</v>
      </c>
      <c r="C38" s="3">
        <v>0.78</v>
      </c>
      <c r="D38" s="3">
        <v>0</v>
      </c>
      <c r="E38" s="3">
        <v>0</v>
      </c>
      <c r="F38" s="3">
        <v>0.55000000000000004</v>
      </c>
      <c r="K38" s="22"/>
      <c r="L38" s="22"/>
    </row>
    <row r="39" spans="1:24" x14ac:dyDescent="0.25">
      <c r="A39">
        <v>13</v>
      </c>
      <c r="B39" s="3">
        <v>5</v>
      </c>
      <c r="C39" s="3">
        <v>0.08</v>
      </c>
      <c r="D39" s="3">
        <v>0.14000000000000001</v>
      </c>
      <c r="E39" s="3">
        <v>0.18</v>
      </c>
      <c r="F39" s="3">
        <v>0.01</v>
      </c>
      <c r="K39" s="22"/>
      <c r="L39" s="22"/>
    </row>
    <row r="40" spans="1:24" x14ac:dyDescent="0.25">
      <c r="A40">
        <v>14</v>
      </c>
      <c r="B40" s="3">
        <v>1</v>
      </c>
      <c r="C40" s="3">
        <v>0.43</v>
      </c>
      <c r="D40" s="3">
        <v>0</v>
      </c>
      <c r="E40" s="3">
        <v>0.47</v>
      </c>
      <c r="F40" s="3">
        <v>0</v>
      </c>
      <c r="J40" s="13" t="s">
        <v>326</v>
      </c>
      <c r="K40" s="22"/>
      <c r="L40" s="13" t="s">
        <v>352</v>
      </c>
      <c r="O40" s="1">
        <v>1</v>
      </c>
      <c r="P40" s="1">
        <f>O40+1</f>
        <v>2</v>
      </c>
      <c r="Q40" s="1">
        <f>P40+1</f>
        <v>3</v>
      </c>
      <c r="R40" s="1">
        <f t="shared" ref="R40:X40" si="2">Q40+1</f>
        <v>4</v>
      </c>
      <c r="S40" s="1">
        <f t="shared" si="2"/>
        <v>5</v>
      </c>
      <c r="T40" s="1">
        <f t="shared" si="2"/>
        <v>6</v>
      </c>
      <c r="U40" s="1">
        <f t="shared" si="2"/>
        <v>7</v>
      </c>
      <c r="V40" s="1">
        <f t="shared" si="2"/>
        <v>8</v>
      </c>
      <c r="W40" s="1">
        <f t="shared" si="2"/>
        <v>9</v>
      </c>
      <c r="X40" s="1">
        <f t="shared" si="2"/>
        <v>10</v>
      </c>
    </row>
    <row r="41" spans="1:24" x14ac:dyDescent="0.25">
      <c r="A41">
        <v>15</v>
      </c>
      <c r="B41" s="3">
        <v>1</v>
      </c>
      <c r="C41" s="3">
        <v>0.77</v>
      </c>
      <c r="D41" s="3">
        <v>0</v>
      </c>
      <c r="E41" s="3">
        <v>0.44</v>
      </c>
      <c r="F41" s="3">
        <v>0</v>
      </c>
      <c r="I41">
        <v>1</v>
      </c>
      <c r="J41" s="15">
        <f t="array" aca="1" ref="J41:J172" ca="1">[1]!ClustAnal(B27:F158,O33,O35)</f>
        <v>2</v>
      </c>
      <c r="K41" s="22"/>
      <c r="L41" s="15">
        <f ca="1">MIN(OFFSET($O41,,,,$O$33))</f>
        <v>7.8487928669410206E-2</v>
      </c>
      <c r="O41" s="18">
        <f ca="1" xml:space="preserve"> IFERROR(SUMXMY2($B27:$F27,O$27:O$31),0)</f>
        <v>4.4049138888888892</v>
      </c>
      <c r="P41" s="18">
        <f t="shared" ref="P41:X41" ca="1" si="3" xml:space="preserve"> IFERROR(SUMXMY2($B27:$F27,P$27:P$31),0)</f>
        <v>7.8487928669410206E-2</v>
      </c>
      <c r="Q41" s="18">
        <f t="shared" ca="1" si="3"/>
        <v>4.5742938168846612</v>
      </c>
      <c r="R41" s="18">
        <f t="shared" ca="1" si="3"/>
        <v>2.4414547337278107</v>
      </c>
      <c r="S41" s="18">
        <f t="shared" ca="1" si="3"/>
        <v>1.9763208000000001</v>
      </c>
      <c r="T41" s="18">
        <f t="shared" ca="1" si="3"/>
        <v>4.7135739644970416</v>
      </c>
      <c r="U41" s="18">
        <f t="shared" ca="1" si="3"/>
        <v>0</v>
      </c>
      <c r="V41" s="18">
        <f t="shared" ca="1" si="3"/>
        <v>0</v>
      </c>
      <c r="W41" s="18">
        <f t="shared" ca="1" si="3"/>
        <v>0</v>
      </c>
      <c r="X41" s="18">
        <f t="shared" ca="1" si="3"/>
        <v>0</v>
      </c>
    </row>
    <row r="42" spans="1:24" x14ac:dyDescent="0.25">
      <c r="A42">
        <v>16</v>
      </c>
      <c r="B42" s="3">
        <v>1</v>
      </c>
      <c r="C42" s="3">
        <v>0.72</v>
      </c>
      <c r="D42" s="3">
        <v>0</v>
      </c>
      <c r="E42" s="3">
        <v>0.75</v>
      </c>
      <c r="F42" s="3">
        <v>0</v>
      </c>
      <c r="I42">
        <f>I41+1</f>
        <v>2</v>
      </c>
      <c r="J42" s="16">
        <f ca="1"/>
        <v>3</v>
      </c>
      <c r="K42" s="22"/>
      <c r="L42" s="15">
        <f t="shared" ref="L42:L105" ca="1" si="4">MIN(OFFSET($O42,,,,$O$33))</f>
        <v>1.9917954815695599E-2</v>
      </c>
      <c r="O42" s="18">
        <f t="shared" ref="O42:X57" ca="1" si="5" xml:space="preserve"> IFERROR(SUMXMY2($B28:$F28,O$27:O$31),0)</f>
        <v>16.49561388888889</v>
      </c>
      <c r="P42" s="18">
        <f t="shared" ca="1" si="5"/>
        <v>4.7695508916323739</v>
      </c>
      <c r="Q42" s="18">
        <f t="shared" ca="1" si="5"/>
        <v>1.9917954815695599E-2</v>
      </c>
      <c r="R42" s="18">
        <f t="shared" ca="1" si="5"/>
        <v>9.4735624260355014</v>
      </c>
      <c r="S42" s="18">
        <f t="shared" ca="1" si="5"/>
        <v>1.5672687999999999</v>
      </c>
      <c r="T42" s="18">
        <f t="shared" ca="1" si="5"/>
        <v>16.770058579881656</v>
      </c>
      <c r="U42" s="18">
        <f t="shared" ca="1" si="5"/>
        <v>0</v>
      </c>
      <c r="V42" s="18">
        <f t="shared" ca="1" si="5"/>
        <v>0</v>
      </c>
      <c r="W42" s="18">
        <f t="shared" ca="1" si="5"/>
        <v>0</v>
      </c>
      <c r="X42" s="18">
        <f t="shared" ca="1" si="5"/>
        <v>0</v>
      </c>
    </row>
    <row r="43" spans="1:24" x14ac:dyDescent="0.25">
      <c r="A43">
        <v>17</v>
      </c>
      <c r="B43" s="3">
        <v>1</v>
      </c>
      <c r="C43" s="3">
        <v>0.43</v>
      </c>
      <c r="D43" s="3">
        <v>0</v>
      </c>
      <c r="E43" s="3">
        <v>0.66</v>
      </c>
      <c r="F43" s="3">
        <v>0</v>
      </c>
      <c r="I43">
        <f t="shared" ref="I43:I106" si="6">I42+1</f>
        <v>3</v>
      </c>
      <c r="J43" s="16">
        <f ca="1"/>
        <v>4</v>
      </c>
      <c r="K43" s="22"/>
      <c r="L43" s="15">
        <f t="shared" ca="1" si="4"/>
        <v>1.7454733727810683E-2</v>
      </c>
      <c r="O43" s="18">
        <f t="shared" ca="1" si="5"/>
        <v>1.7130472222222219</v>
      </c>
      <c r="P43" s="18">
        <f t="shared" ca="1" si="5"/>
        <v>2.3758620027434842</v>
      </c>
      <c r="Q43" s="18">
        <f t="shared" ca="1" si="5"/>
        <v>9.4062627824019014</v>
      </c>
      <c r="R43" s="18">
        <f t="shared" ca="1" si="5"/>
        <v>1.7454733727810683E-2</v>
      </c>
      <c r="S43" s="18">
        <f t="shared" ca="1" si="5"/>
        <v>4.5989008</v>
      </c>
      <c r="T43" s="18">
        <f t="shared" ca="1" si="5"/>
        <v>1.7717662721893488</v>
      </c>
      <c r="U43" s="18">
        <f t="shared" ca="1" si="5"/>
        <v>0</v>
      </c>
      <c r="V43" s="18">
        <f t="shared" ca="1" si="5"/>
        <v>0</v>
      </c>
      <c r="W43" s="18">
        <f t="shared" ca="1" si="5"/>
        <v>0</v>
      </c>
      <c r="X43" s="18">
        <f t="shared" ca="1" si="5"/>
        <v>0</v>
      </c>
    </row>
    <row r="44" spans="1:24" x14ac:dyDescent="0.25">
      <c r="A44">
        <v>18</v>
      </c>
      <c r="B44" s="3">
        <v>2</v>
      </c>
      <c r="C44" s="3">
        <v>0.42</v>
      </c>
      <c r="D44" s="3">
        <v>0</v>
      </c>
      <c r="E44" s="3">
        <v>0</v>
      </c>
      <c r="F44" s="3">
        <v>0.71</v>
      </c>
      <c r="I44">
        <f t="shared" si="6"/>
        <v>4</v>
      </c>
      <c r="J44" s="16">
        <f ca="1"/>
        <v>1</v>
      </c>
      <c r="K44" s="22"/>
      <c r="L44" s="15">
        <f t="shared" ca="1" si="4"/>
        <v>5.5138888888888928E-3</v>
      </c>
      <c r="O44" s="18">
        <f t="shared" ca="1" si="5"/>
        <v>5.5138888888888928E-3</v>
      </c>
      <c r="P44" s="18">
        <f t="shared" ca="1" si="5"/>
        <v>4.660662002743484</v>
      </c>
      <c r="Q44" s="18">
        <f t="shared" ca="1" si="5"/>
        <v>16.374124851367419</v>
      </c>
      <c r="R44" s="18">
        <f t="shared" ca="1" si="5"/>
        <v>1.6013778106508878</v>
      </c>
      <c r="S44" s="18">
        <f t="shared" ca="1" si="5"/>
        <v>10.2383408</v>
      </c>
      <c r="T44" s="18">
        <f t="shared" ca="1" si="5"/>
        <v>4.8166272189349109E-2</v>
      </c>
      <c r="U44" s="18">
        <f t="shared" ca="1" si="5"/>
        <v>0</v>
      </c>
      <c r="V44" s="18">
        <f t="shared" ca="1" si="5"/>
        <v>0</v>
      </c>
      <c r="W44" s="18">
        <f t="shared" ca="1" si="5"/>
        <v>0</v>
      </c>
      <c r="X44" s="18">
        <f t="shared" ca="1" si="5"/>
        <v>0</v>
      </c>
    </row>
    <row r="45" spans="1:24" x14ac:dyDescent="0.25">
      <c r="A45">
        <v>19</v>
      </c>
      <c r="B45" s="3">
        <v>5</v>
      </c>
      <c r="C45" s="3">
        <v>0.18</v>
      </c>
      <c r="D45" s="3">
        <v>0.16</v>
      </c>
      <c r="E45" s="3">
        <v>0</v>
      </c>
      <c r="F45" s="3">
        <v>0.05</v>
      </c>
      <c r="I45">
        <f t="shared" si="6"/>
        <v>5</v>
      </c>
      <c r="J45" s="16">
        <f ca="1"/>
        <v>4</v>
      </c>
      <c r="K45" s="22"/>
      <c r="L45" s="15">
        <f t="shared" ca="1" si="4"/>
        <v>1.5193195266272219E-2</v>
      </c>
      <c r="O45" s="18">
        <f t="shared" ca="1" si="5"/>
        <v>1.677947222222222</v>
      </c>
      <c r="P45" s="18">
        <f t="shared" ca="1" si="5"/>
        <v>2.3407620027434843</v>
      </c>
      <c r="Q45" s="18">
        <f t="shared" ca="1" si="5"/>
        <v>9.3773903686087987</v>
      </c>
      <c r="R45" s="18">
        <f t="shared" ca="1" si="5"/>
        <v>1.5193195266272219E-2</v>
      </c>
      <c r="S45" s="18">
        <f t="shared" ca="1" si="5"/>
        <v>4.5981927999999996</v>
      </c>
      <c r="T45" s="18">
        <f t="shared" ca="1" si="5"/>
        <v>1.7366662721893489</v>
      </c>
      <c r="U45" s="18">
        <f t="shared" ca="1" si="5"/>
        <v>0</v>
      </c>
      <c r="V45" s="18">
        <f t="shared" ca="1" si="5"/>
        <v>0</v>
      </c>
      <c r="W45" s="18">
        <f t="shared" ca="1" si="5"/>
        <v>0</v>
      </c>
      <c r="X45" s="18">
        <f t="shared" ca="1" si="5"/>
        <v>0</v>
      </c>
    </row>
    <row r="46" spans="1:24" x14ac:dyDescent="0.25">
      <c r="A46">
        <v>20</v>
      </c>
      <c r="B46" s="3">
        <v>4</v>
      </c>
      <c r="C46" s="3">
        <v>0</v>
      </c>
      <c r="D46" s="3">
        <v>0.42</v>
      </c>
      <c r="E46" s="3">
        <v>0</v>
      </c>
      <c r="F46" s="3">
        <v>0.55000000000000004</v>
      </c>
      <c r="I46">
        <f t="shared" si="6"/>
        <v>6</v>
      </c>
      <c r="J46" s="16">
        <f ca="1"/>
        <v>2</v>
      </c>
      <c r="K46" s="22"/>
      <c r="L46" s="15">
        <f t="shared" ca="1" si="4"/>
        <v>2.0336076817558269E-2</v>
      </c>
      <c r="O46" s="18">
        <f t="shared" ca="1" si="5"/>
        <v>4.6347472222222228</v>
      </c>
      <c r="P46" s="18">
        <f t="shared" ca="1" si="5"/>
        <v>2.0336076817558269E-2</v>
      </c>
      <c r="Q46" s="18">
        <f t="shared" ca="1" si="5"/>
        <v>4.7314076099881097</v>
      </c>
      <c r="R46" s="18">
        <f t="shared" ca="1" si="5"/>
        <v>2.6475547337278109</v>
      </c>
      <c r="S46" s="18">
        <f t="shared" ca="1" si="5"/>
        <v>1.9071568000000001</v>
      </c>
      <c r="T46" s="18">
        <f t="shared" ca="1" si="5"/>
        <v>4.9436124260355028</v>
      </c>
      <c r="U46" s="18">
        <f t="shared" ca="1" si="5"/>
        <v>0</v>
      </c>
      <c r="V46" s="18">
        <f t="shared" ca="1" si="5"/>
        <v>0</v>
      </c>
      <c r="W46" s="18">
        <f t="shared" ca="1" si="5"/>
        <v>0</v>
      </c>
      <c r="X46" s="18">
        <f t="shared" ca="1" si="5"/>
        <v>0</v>
      </c>
    </row>
    <row r="47" spans="1:24" x14ac:dyDescent="0.25">
      <c r="A47">
        <v>21</v>
      </c>
      <c r="B47" s="3">
        <v>5</v>
      </c>
      <c r="C47" s="3">
        <v>0</v>
      </c>
      <c r="D47" s="3">
        <v>0.14000000000000001</v>
      </c>
      <c r="E47" s="3">
        <v>0.03</v>
      </c>
      <c r="F47" s="3">
        <v>0.14000000000000001</v>
      </c>
      <c r="I47">
        <f t="shared" si="6"/>
        <v>7</v>
      </c>
      <c r="J47" s="16">
        <f ca="1"/>
        <v>4</v>
      </c>
      <c r="K47" s="22"/>
      <c r="L47" s="15">
        <f t="shared" ca="1" si="4"/>
        <v>4.1070118343195315E-2</v>
      </c>
      <c r="O47" s="18">
        <f t="shared" ca="1" si="5"/>
        <v>1.5839138888888891</v>
      </c>
      <c r="P47" s="18">
        <f t="shared" ca="1" si="5"/>
        <v>2.1825620027434844</v>
      </c>
      <c r="Q47" s="18">
        <f t="shared" ca="1" si="5"/>
        <v>9.2545282996432814</v>
      </c>
      <c r="R47" s="18">
        <f t="shared" ca="1" si="5"/>
        <v>4.1070118343195315E-2</v>
      </c>
      <c r="S47" s="18">
        <f t="shared" ca="1" si="5"/>
        <v>4.5431688000000001</v>
      </c>
      <c r="T47" s="18">
        <f t="shared" ca="1" si="5"/>
        <v>1.6794816568047335</v>
      </c>
      <c r="U47" s="18">
        <f t="shared" ca="1" si="5"/>
        <v>0</v>
      </c>
      <c r="V47" s="18">
        <f t="shared" ca="1" si="5"/>
        <v>0</v>
      </c>
      <c r="W47" s="18">
        <f t="shared" ca="1" si="5"/>
        <v>0</v>
      </c>
      <c r="X47" s="18">
        <f t="shared" ca="1" si="5"/>
        <v>0</v>
      </c>
    </row>
    <row r="48" spans="1:24" x14ac:dyDescent="0.25">
      <c r="A48">
        <v>22</v>
      </c>
      <c r="B48" s="3">
        <v>2</v>
      </c>
      <c r="C48" s="3">
        <v>0.61</v>
      </c>
      <c r="D48" s="3">
        <v>0</v>
      </c>
      <c r="E48" s="3">
        <v>0</v>
      </c>
      <c r="F48" s="3">
        <v>0.49</v>
      </c>
      <c r="I48">
        <f t="shared" si="6"/>
        <v>8</v>
      </c>
      <c r="J48" s="16">
        <f ca="1"/>
        <v>5</v>
      </c>
      <c r="K48" s="22"/>
      <c r="L48" s="15">
        <f t="shared" ca="1" si="4"/>
        <v>5.5820800000000025E-2</v>
      </c>
      <c r="O48" s="18">
        <f t="shared" ca="1" si="5"/>
        <v>10.404613888888891</v>
      </c>
      <c r="P48" s="18">
        <f t="shared" ca="1" si="5"/>
        <v>1.6132249657064475</v>
      </c>
      <c r="Q48" s="18">
        <f t="shared" ca="1" si="5"/>
        <v>1.6126627824019024</v>
      </c>
      <c r="R48" s="18">
        <f t="shared" ca="1" si="5"/>
        <v>5.0229778106508878</v>
      </c>
      <c r="S48" s="18">
        <f t="shared" ca="1" si="5"/>
        <v>5.5820800000000025E-2</v>
      </c>
      <c r="T48" s="18">
        <f t="shared" ca="1" si="5"/>
        <v>10.721273964497042</v>
      </c>
      <c r="U48" s="18">
        <f t="shared" ca="1" si="5"/>
        <v>0</v>
      </c>
      <c r="V48" s="18">
        <f t="shared" ca="1" si="5"/>
        <v>0</v>
      </c>
      <c r="W48" s="18">
        <f t="shared" ca="1" si="5"/>
        <v>0</v>
      </c>
      <c r="X48" s="18">
        <f t="shared" ca="1" si="5"/>
        <v>0</v>
      </c>
    </row>
    <row r="49" spans="1:24" x14ac:dyDescent="0.25">
      <c r="A49">
        <v>23</v>
      </c>
      <c r="B49" s="3">
        <v>5</v>
      </c>
      <c r="C49" s="3">
        <v>0.06</v>
      </c>
      <c r="D49" s="3">
        <v>0.11</v>
      </c>
      <c r="E49" s="3">
        <v>7.0000000000000007E-2</v>
      </c>
      <c r="F49" s="3">
        <v>7.0000000000000007E-2</v>
      </c>
      <c r="I49">
        <f t="shared" si="6"/>
        <v>9</v>
      </c>
      <c r="J49" s="16">
        <f ca="1"/>
        <v>4</v>
      </c>
      <c r="K49" s="22"/>
      <c r="L49" s="15">
        <f t="shared" ca="1" si="4"/>
        <v>8.3934911242602994E-4</v>
      </c>
      <c r="O49" s="18">
        <f t="shared" ca="1" si="5"/>
        <v>1.6875472222222221</v>
      </c>
      <c r="P49" s="18">
        <f t="shared" ca="1" si="5"/>
        <v>2.4878620027434848</v>
      </c>
      <c r="Q49" s="18">
        <f t="shared" ca="1" si="5"/>
        <v>9.4929524375743153</v>
      </c>
      <c r="R49" s="18">
        <f t="shared" ca="1" si="5"/>
        <v>8.3934911242602994E-4</v>
      </c>
      <c r="S49" s="18">
        <f t="shared" ca="1" si="5"/>
        <v>4.7682207999999999</v>
      </c>
      <c r="T49" s="18">
        <f t="shared" ca="1" si="5"/>
        <v>1.6673047337278106</v>
      </c>
      <c r="U49" s="18">
        <f t="shared" ca="1" si="5"/>
        <v>0</v>
      </c>
      <c r="V49" s="18">
        <f t="shared" ca="1" si="5"/>
        <v>0</v>
      </c>
      <c r="W49" s="18">
        <f t="shared" ca="1" si="5"/>
        <v>0</v>
      </c>
      <c r="X49" s="18">
        <f t="shared" ca="1" si="5"/>
        <v>0</v>
      </c>
    </row>
    <row r="50" spans="1:24" x14ac:dyDescent="0.25">
      <c r="A50">
        <v>24</v>
      </c>
      <c r="B50" s="3">
        <v>1</v>
      </c>
      <c r="C50" s="3">
        <v>0.45</v>
      </c>
      <c r="D50" s="3">
        <v>0</v>
      </c>
      <c r="E50" s="3">
        <v>0.68</v>
      </c>
      <c r="F50" s="3">
        <v>0</v>
      </c>
      <c r="I50">
        <f t="shared" si="6"/>
        <v>10</v>
      </c>
      <c r="J50" s="16">
        <f ca="1"/>
        <v>3</v>
      </c>
      <c r="K50" s="22"/>
      <c r="L50" s="15">
        <f t="shared" ca="1" si="4"/>
        <v>1.678692033293698E-2</v>
      </c>
      <c r="O50" s="18">
        <f t="shared" ca="1" si="5"/>
        <v>16.353347222222219</v>
      </c>
      <c r="P50" s="18">
        <f t="shared" ca="1" si="5"/>
        <v>4.5010471879286689</v>
      </c>
      <c r="Q50" s="18">
        <f t="shared" ca="1" si="5"/>
        <v>1.678692033293698E-2</v>
      </c>
      <c r="R50" s="18">
        <f t="shared" ca="1" si="5"/>
        <v>9.5169931952662736</v>
      </c>
      <c r="S50" s="18">
        <f t="shared" ca="1" si="5"/>
        <v>1.5346527999999997</v>
      </c>
      <c r="T50" s="18">
        <f t="shared" ca="1" si="5"/>
        <v>16.574227810650886</v>
      </c>
      <c r="U50" s="18">
        <f t="shared" ca="1" si="5"/>
        <v>0</v>
      </c>
      <c r="V50" s="18">
        <f t="shared" ca="1" si="5"/>
        <v>0</v>
      </c>
      <c r="W50" s="18">
        <f t="shared" ca="1" si="5"/>
        <v>0</v>
      </c>
      <c r="X50" s="18">
        <f t="shared" ca="1" si="5"/>
        <v>0</v>
      </c>
    </row>
    <row r="51" spans="1:24" x14ac:dyDescent="0.25">
      <c r="A51">
        <v>25</v>
      </c>
      <c r="B51" s="3">
        <v>4</v>
      </c>
      <c r="C51" s="3">
        <v>0</v>
      </c>
      <c r="D51" s="3">
        <v>0.75</v>
      </c>
      <c r="E51" s="3">
        <v>0</v>
      </c>
      <c r="F51" s="3">
        <v>0.55000000000000004</v>
      </c>
      <c r="I51">
        <f t="shared" si="6"/>
        <v>11</v>
      </c>
      <c r="J51" s="16">
        <f ca="1"/>
        <v>5</v>
      </c>
      <c r="K51" s="22"/>
      <c r="L51" s="15">
        <f t="shared" ca="1" si="4"/>
        <v>8.6887999999999913E-3</v>
      </c>
      <c r="O51" s="18">
        <f t="shared" ca="1" si="5"/>
        <v>10.152513888888889</v>
      </c>
      <c r="P51" s="18">
        <f t="shared" ca="1" si="5"/>
        <v>1.6123842249657065</v>
      </c>
      <c r="Q51" s="18">
        <f t="shared" ca="1" si="5"/>
        <v>1.4002662306777645</v>
      </c>
      <c r="R51" s="18">
        <f t="shared" ca="1" si="5"/>
        <v>4.7380393491124266</v>
      </c>
      <c r="S51" s="18">
        <f t="shared" ca="1" si="5"/>
        <v>8.6887999999999913E-3</v>
      </c>
      <c r="T51" s="18">
        <f t="shared" ca="1" si="5"/>
        <v>10.46917396449704</v>
      </c>
      <c r="U51" s="18">
        <f t="shared" ca="1" si="5"/>
        <v>0</v>
      </c>
      <c r="V51" s="18">
        <f t="shared" ca="1" si="5"/>
        <v>0</v>
      </c>
      <c r="W51" s="18">
        <f t="shared" ca="1" si="5"/>
        <v>0</v>
      </c>
      <c r="X51" s="18">
        <f t="shared" ca="1" si="5"/>
        <v>0</v>
      </c>
    </row>
    <row r="52" spans="1:24" x14ac:dyDescent="0.25">
      <c r="A52">
        <v>26</v>
      </c>
      <c r="B52" s="3">
        <v>4</v>
      </c>
      <c r="C52" s="3">
        <v>0</v>
      </c>
      <c r="D52" s="3">
        <v>0.8</v>
      </c>
      <c r="E52" s="3">
        <v>0</v>
      </c>
      <c r="F52" s="3">
        <v>0.57999999999999996</v>
      </c>
      <c r="I52">
        <f t="shared" si="6"/>
        <v>12</v>
      </c>
      <c r="J52" s="16">
        <f ca="1"/>
        <v>4</v>
      </c>
      <c r="K52" s="22"/>
      <c r="L52" s="15">
        <f t="shared" ca="1" si="4"/>
        <v>2.8516272189349084E-2</v>
      </c>
      <c r="O52" s="18">
        <f t="shared" ca="1" si="5"/>
        <v>1.758013888888889</v>
      </c>
      <c r="P52" s="18">
        <f t="shared" ca="1" si="5"/>
        <v>2.6866620027434847</v>
      </c>
      <c r="Q52" s="18">
        <f t="shared" ca="1" si="5"/>
        <v>9.6584420927467303</v>
      </c>
      <c r="R52" s="18">
        <f t="shared" ca="1" si="5"/>
        <v>2.8516272189349084E-2</v>
      </c>
      <c r="S52" s="18">
        <f t="shared" ca="1" si="5"/>
        <v>4.9670207999999993</v>
      </c>
      <c r="T52" s="18">
        <f t="shared" ca="1" si="5"/>
        <v>1.6640739644970413</v>
      </c>
      <c r="U52" s="18">
        <f t="shared" ca="1" si="5"/>
        <v>0</v>
      </c>
      <c r="V52" s="18">
        <f t="shared" ca="1" si="5"/>
        <v>0</v>
      </c>
      <c r="W52" s="18">
        <f t="shared" ca="1" si="5"/>
        <v>0</v>
      </c>
      <c r="X52" s="18">
        <f t="shared" ca="1" si="5"/>
        <v>0</v>
      </c>
    </row>
    <row r="53" spans="1:24" x14ac:dyDescent="0.25">
      <c r="A53">
        <v>27</v>
      </c>
      <c r="B53" s="3">
        <v>1</v>
      </c>
      <c r="C53" s="3">
        <v>0.7</v>
      </c>
      <c r="D53" s="3">
        <v>0</v>
      </c>
      <c r="E53" s="3">
        <v>0.72</v>
      </c>
      <c r="F53" s="3">
        <v>0</v>
      </c>
      <c r="I53">
        <f t="shared" si="6"/>
        <v>13</v>
      </c>
      <c r="J53" s="16">
        <f ca="1"/>
        <v>3</v>
      </c>
      <c r="K53" s="22"/>
      <c r="L53" s="15">
        <f t="shared" ca="1" si="4"/>
        <v>1.8028299643281811E-2</v>
      </c>
      <c r="O53" s="18">
        <f t="shared" ca="1" si="5"/>
        <v>16.333680555555556</v>
      </c>
      <c r="P53" s="18">
        <f t="shared" ca="1" si="5"/>
        <v>4.4361138545953365</v>
      </c>
      <c r="Q53" s="18">
        <f t="shared" ca="1" si="5"/>
        <v>1.8028299643281811E-2</v>
      </c>
      <c r="R53" s="18">
        <f t="shared" ca="1" si="5"/>
        <v>9.6228239644970426</v>
      </c>
      <c r="S53" s="18">
        <f t="shared" ca="1" si="5"/>
        <v>1.5661247999999997</v>
      </c>
      <c r="T53" s="18">
        <f t="shared" ca="1" si="5"/>
        <v>16.606381656804732</v>
      </c>
      <c r="U53" s="18">
        <f t="shared" ca="1" si="5"/>
        <v>0</v>
      </c>
      <c r="V53" s="18">
        <f t="shared" ca="1" si="5"/>
        <v>0</v>
      </c>
      <c r="W53" s="18">
        <f t="shared" ca="1" si="5"/>
        <v>0</v>
      </c>
      <c r="X53" s="18">
        <f t="shared" ca="1" si="5"/>
        <v>0</v>
      </c>
    </row>
    <row r="54" spans="1:24" x14ac:dyDescent="0.25">
      <c r="A54">
        <v>28</v>
      </c>
      <c r="B54" s="3">
        <v>1</v>
      </c>
      <c r="C54" s="3">
        <v>0.71</v>
      </c>
      <c r="D54" s="3">
        <v>0</v>
      </c>
      <c r="E54" s="3">
        <v>0.48</v>
      </c>
      <c r="F54" s="3">
        <v>0</v>
      </c>
      <c r="I54">
        <f t="shared" si="6"/>
        <v>14</v>
      </c>
      <c r="J54" s="16">
        <f ca="1"/>
        <v>1</v>
      </c>
      <c r="K54" s="22"/>
      <c r="L54" s="15">
        <f t="shared" ca="1" si="4"/>
        <v>1.6013888888888904E-2</v>
      </c>
      <c r="O54" s="18">
        <f t="shared" ca="1" si="5"/>
        <v>1.6013888888888904E-2</v>
      </c>
      <c r="P54" s="18">
        <f t="shared" ca="1" si="5"/>
        <v>4.6011990397805214</v>
      </c>
      <c r="Q54" s="18">
        <f t="shared" ca="1" si="5"/>
        <v>16.260680023781212</v>
      </c>
      <c r="R54" s="18">
        <f t="shared" ca="1" si="5"/>
        <v>1.553262426035503</v>
      </c>
      <c r="S54" s="18">
        <f t="shared" ca="1" si="5"/>
        <v>10.0924408</v>
      </c>
      <c r="T54" s="18">
        <f t="shared" ca="1" si="5"/>
        <v>0.10149704142011835</v>
      </c>
      <c r="U54" s="18">
        <f t="shared" ca="1" si="5"/>
        <v>0</v>
      </c>
      <c r="V54" s="18">
        <f t="shared" ca="1" si="5"/>
        <v>0</v>
      </c>
      <c r="W54" s="18">
        <f t="shared" ca="1" si="5"/>
        <v>0</v>
      </c>
      <c r="X54" s="18">
        <f t="shared" ca="1" si="5"/>
        <v>0</v>
      </c>
    </row>
    <row r="55" spans="1:24" x14ac:dyDescent="0.25">
      <c r="A55">
        <v>29</v>
      </c>
      <c r="B55" s="3">
        <v>4</v>
      </c>
      <c r="C55" s="3">
        <v>0</v>
      </c>
      <c r="D55" s="3">
        <v>0.56999999999999995</v>
      </c>
      <c r="E55" s="3">
        <v>0</v>
      </c>
      <c r="F55" s="3">
        <v>0.64</v>
      </c>
      <c r="I55">
        <f t="shared" si="6"/>
        <v>15</v>
      </c>
      <c r="J55" s="16">
        <f ca="1"/>
        <v>6</v>
      </c>
      <c r="K55" s="22"/>
      <c r="L55" s="15">
        <f t="shared" ca="1" si="4"/>
        <v>2.7458579881656776E-2</v>
      </c>
      <c r="O55" s="18">
        <f t="shared" ca="1" si="5"/>
        <v>0.12064722222222225</v>
      </c>
      <c r="P55" s="18">
        <f t="shared" ca="1" si="5"/>
        <v>5.0189434842249669</v>
      </c>
      <c r="Q55" s="18">
        <f t="shared" ca="1" si="5"/>
        <v>16.566235196195006</v>
      </c>
      <c r="R55" s="18">
        <f t="shared" ca="1" si="5"/>
        <v>1.5183778106508876</v>
      </c>
      <c r="S55" s="18">
        <f t="shared" ca="1" si="5"/>
        <v>10.473140799999999</v>
      </c>
      <c r="T55" s="18">
        <f t="shared" ca="1" si="5"/>
        <v>2.7458579881656776E-2</v>
      </c>
      <c r="U55" s="18">
        <f t="shared" ca="1" si="5"/>
        <v>0</v>
      </c>
      <c r="V55" s="18">
        <f t="shared" ca="1" si="5"/>
        <v>0</v>
      </c>
      <c r="W55" s="18">
        <f t="shared" ca="1" si="5"/>
        <v>0</v>
      </c>
      <c r="X55" s="18">
        <f t="shared" ca="1" si="5"/>
        <v>0</v>
      </c>
    </row>
    <row r="56" spans="1:24" x14ac:dyDescent="0.25">
      <c r="A56">
        <v>30</v>
      </c>
      <c r="B56" s="3">
        <v>4</v>
      </c>
      <c r="C56" s="3">
        <v>0</v>
      </c>
      <c r="D56" s="3">
        <v>0.66</v>
      </c>
      <c r="E56" s="3">
        <v>0</v>
      </c>
      <c r="F56" s="3">
        <v>0.43</v>
      </c>
      <c r="I56">
        <f t="shared" si="6"/>
        <v>16</v>
      </c>
      <c r="J56" s="16">
        <f ca="1"/>
        <v>6</v>
      </c>
      <c r="K56" s="22"/>
      <c r="L56" s="15">
        <f t="shared" ca="1" si="4"/>
        <v>2.2966272189349136E-2</v>
      </c>
      <c r="O56" s="18">
        <f t="shared" ca="1" si="5"/>
        <v>9.3013888888888868E-2</v>
      </c>
      <c r="P56" s="18">
        <f t="shared" ca="1" si="5"/>
        <v>4.9305508916323735</v>
      </c>
      <c r="Q56" s="18">
        <f t="shared" ca="1" si="5"/>
        <v>16.813097265160522</v>
      </c>
      <c r="R56" s="18">
        <f t="shared" ca="1" si="5"/>
        <v>1.8738931952662723</v>
      </c>
      <c r="S56" s="18">
        <f t="shared" ca="1" si="5"/>
        <v>10.767540799999999</v>
      </c>
      <c r="T56" s="18">
        <f t="shared" ca="1" si="5"/>
        <v>2.2966272189349136E-2</v>
      </c>
      <c r="U56" s="18">
        <f t="shared" ca="1" si="5"/>
        <v>0</v>
      </c>
      <c r="V56" s="18">
        <f t="shared" ca="1" si="5"/>
        <v>0</v>
      </c>
      <c r="W56" s="18">
        <f t="shared" ca="1" si="5"/>
        <v>0</v>
      </c>
      <c r="X56" s="18">
        <f t="shared" ca="1" si="5"/>
        <v>0</v>
      </c>
    </row>
    <row r="57" spans="1:24" x14ac:dyDescent="0.25">
      <c r="A57">
        <v>31</v>
      </c>
      <c r="B57" s="3">
        <v>4</v>
      </c>
      <c r="C57" s="3">
        <v>0</v>
      </c>
      <c r="D57" s="3">
        <v>0.64</v>
      </c>
      <c r="E57" s="3">
        <v>0</v>
      </c>
      <c r="F57" s="3">
        <v>0.56000000000000005</v>
      </c>
      <c r="I57">
        <f t="shared" si="6"/>
        <v>17</v>
      </c>
      <c r="J57" s="16">
        <f ca="1"/>
        <v>1</v>
      </c>
      <c r="K57" s="22"/>
      <c r="L57" s="15">
        <f t="shared" ca="1" si="4"/>
        <v>5.24722222222222E-3</v>
      </c>
      <c r="O57" s="18">
        <f t="shared" ca="1" si="5"/>
        <v>5.24722222222222E-3</v>
      </c>
      <c r="P57" s="18">
        <f t="shared" ca="1" si="5"/>
        <v>4.5812842249657066</v>
      </c>
      <c r="Q57" s="18">
        <f t="shared" ca="1" si="5"/>
        <v>16.438952437574319</v>
      </c>
      <c r="R57" s="18">
        <f t="shared" ca="1" si="5"/>
        <v>1.7679624260355031</v>
      </c>
      <c r="S57" s="18">
        <f t="shared" ca="1" si="5"/>
        <v>10.307140800000001</v>
      </c>
      <c r="T57" s="18">
        <f t="shared" ca="1" si="5"/>
        <v>8.8781656804733766E-2</v>
      </c>
      <c r="U57" s="18">
        <f t="shared" ca="1" si="5"/>
        <v>0</v>
      </c>
      <c r="V57" s="18">
        <f t="shared" ca="1" si="5"/>
        <v>0</v>
      </c>
      <c r="W57" s="18">
        <f t="shared" ca="1" si="5"/>
        <v>0</v>
      </c>
      <c r="X57" s="18">
        <f t="shared" ca="1" si="5"/>
        <v>0</v>
      </c>
    </row>
    <row r="58" spans="1:24" x14ac:dyDescent="0.25">
      <c r="A58">
        <v>32</v>
      </c>
      <c r="B58" s="3">
        <v>5</v>
      </c>
      <c r="C58" s="3">
        <v>0.19</v>
      </c>
      <c r="D58" s="3">
        <v>0.16</v>
      </c>
      <c r="E58" s="3">
        <v>0.19</v>
      </c>
      <c r="F58" s="3">
        <v>0.19</v>
      </c>
      <c r="I58">
        <f t="shared" si="6"/>
        <v>18</v>
      </c>
      <c r="J58" s="16">
        <f ca="1"/>
        <v>4</v>
      </c>
      <c r="K58" s="22"/>
      <c r="L58" s="15">
        <f t="shared" ca="1" si="4"/>
        <v>6.3008579881656854E-2</v>
      </c>
      <c r="O58" s="18">
        <f t="shared" ref="O58:X73" ca="1" si="7" xml:space="preserve"> IFERROR(SUMXMY2($B44:$F44,O$27:O$31),0)</f>
        <v>1.8576138888888891</v>
      </c>
      <c r="P58" s="18">
        <f t="shared" ca="1" si="7"/>
        <v>2.4562620027434843</v>
      </c>
      <c r="Q58" s="18">
        <f t="shared" ca="1" si="7"/>
        <v>9.4804834720570739</v>
      </c>
      <c r="R58" s="18">
        <f t="shared" ca="1" si="7"/>
        <v>6.3008579881656854E-2</v>
      </c>
      <c r="S58" s="18">
        <f t="shared" ca="1" si="7"/>
        <v>4.5531968000000003</v>
      </c>
      <c r="T58" s="18">
        <f t="shared" ca="1" si="7"/>
        <v>1.9531816568047335</v>
      </c>
      <c r="U58" s="18">
        <f t="shared" ca="1" si="7"/>
        <v>0</v>
      </c>
      <c r="V58" s="18">
        <f t="shared" ca="1" si="7"/>
        <v>0</v>
      </c>
      <c r="W58" s="18">
        <f t="shared" ca="1" si="7"/>
        <v>0</v>
      </c>
      <c r="X58" s="18">
        <f t="shared" ca="1" si="7"/>
        <v>0</v>
      </c>
    </row>
    <row r="59" spans="1:24" x14ac:dyDescent="0.25">
      <c r="A59">
        <v>33</v>
      </c>
      <c r="B59" s="3">
        <v>4</v>
      </c>
      <c r="C59" s="3">
        <v>0</v>
      </c>
      <c r="D59" s="3">
        <v>0.76</v>
      </c>
      <c r="E59" s="3">
        <v>0</v>
      </c>
      <c r="F59" s="3">
        <v>0.56999999999999995</v>
      </c>
      <c r="I59">
        <f t="shared" si="6"/>
        <v>19</v>
      </c>
      <c r="J59" s="16">
        <f ca="1"/>
        <v>3</v>
      </c>
      <c r="K59" s="22"/>
      <c r="L59" s="15">
        <f t="shared" ca="1" si="4"/>
        <v>1.7848989298454219E-2</v>
      </c>
      <c r="O59" s="18">
        <f t="shared" ca="1" si="7"/>
        <v>16.45761388888889</v>
      </c>
      <c r="P59" s="18">
        <f t="shared" ca="1" si="7"/>
        <v>4.6352545953360771</v>
      </c>
      <c r="Q59" s="18">
        <f t="shared" ca="1" si="7"/>
        <v>1.7848989298454219E-2</v>
      </c>
      <c r="R59" s="18">
        <f t="shared" ca="1" si="7"/>
        <v>9.4588085798816586</v>
      </c>
      <c r="S59" s="18">
        <f t="shared" ca="1" si="7"/>
        <v>1.4983327999999998</v>
      </c>
      <c r="T59" s="18">
        <f t="shared" ca="1" si="7"/>
        <v>16.679520118343195</v>
      </c>
      <c r="U59" s="18">
        <f t="shared" ca="1" si="7"/>
        <v>0</v>
      </c>
      <c r="V59" s="18">
        <f t="shared" ca="1" si="7"/>
        <v>0</v>
      </c>
      <c r="W59" s="18">
        <f t="shared" ca="1" si="7"/>
        <v>0</v>
      </c>
      <c r="X59" s="18">
        <f t="shared" ca="1" si="7"/>
        <v>0</v>
      </c>
    </row>
    <row r="60" spans="1:24" x14ac:dyDescent="0.25">
      <c r="A60">
        <v>34</v>
      </c>
      <c r="B60" s="3">
        <v>1</v>
      </c>
      <c r="C60" s="3">
        <v>0.78</v>
      </c>
      <c r="D60" s="3">
        <v>0</v>
      </c>
      <c r="E60" s="3">
        <v>0.61</v>
      </c>
      <c r="F60" s="3">
        <v>0</v>
      </c>
      <c r="I60">
        <f t="shared" si="6"/>
        <v>20</v>
      </c>
      <c r="J60" s="16">
        <f ca="1"/>
        <v>5</v>
      </c>
      <c r="K60" s="22"/>
      <c r="L60" s="15">
        <f t="shared" ca="1" si="4"/>
        <v>3.2364799999999978E-2</v>
      </c>
      <c r="O60" s="18">
        <f t="shared" ca="1" si="7"/>
        <v>10.041013888888889</v>
      </c>
      <c r="P60" s="18">
        <f t="shared" ca="1" si="7"/>
        <v>1.7270175582990401</v>
      </c>
      <c r="Q60" s="18">
        <f t="shared" ca="1" si="7"/>
        <v>1.3155731272294886</v>
      </c>
      <c r="R60" s="18">
        <f t="shared" ca="1" si="7"/>
        <v>4.5499162721893489</v>
      </c>
      <c r="S60" s="18">
        <f t="shared" ca="1" si="7"/>
        <v>3.2364799999999978E-2</v>
      </c>
      <c r="T60" s="18">
        <f t="shared" ca="1" si="7"/>
        <v>10.357673964497041</v>
      </c>
      <c r="U60" s="18">
        <f t="shared" ca="1" si="7"/>
        <v>0</v>
      </c>
      <c r="V60" s="18">
        <f t="shared" ca="1" si="7"/>
        <v>0</v>
      </c>
      <c r="W60" s="18">
        <f t="shared" ca="1" si="7"/>
        <v>0</v>
      </c>
      <c r="X60" s="18">
        <f t="shared" ca="1" si="7"/>
        <v>0</v>
      </c>
    </row>
    <row r="61" spans="1:24" x14ac:dyDescent="0.25">
      <c r="A61">
        <v>35</v>
      </c>
      <c r="B61" s="3">
        <v>1</v>
      </c>
      <c r="C61" s="3">
        <v>0.71</v>
      </c>
      <c r="D61" s="3">
        <v>0</v>
      </c>
      <c r="E61" s="3">
        <v>0.47</v>
      </c>
      <c r="F61" s="3">
        <v>0</v>
      </c>
      <c r="I61">
        <f t="shared" si="6"/>
        <v>21</v>
      </c>
      <c r="J61" s="16">
        <f ca="1"/>
        <v>3</v>
      </c>
      <c r="K61" s="22"/>
      <c r="L61" s="15">
        <f t="shared" ca="1" si="4"/>
        <v>2.0435196195005948E-2</v>
      </c>
      <c r="O61" s="18">
        <f t="shared" ca="1" si="7"/>
        <v>16.566613888888888</v>
      </c>
      <c r="P61" s="18">
        <f t="shared" ca="1" si="7"/>
        <v>4.6029360768175582</v>
      </c>
      <c r="Q61" s="18">
        <f t="shared" ca="1" si="7"/>
        <v>2.0435196195005948E-2</v>
      </c>
      <c r="R61" s="18">
        <f t="shared" ca="1" si="7"/>
        <v>9.5599085798816574</v>
      </c>
      <c r="S61" s="18">
        <f t="shared" ca="1" si="7"/>
        <v>1.3986927999999996</v>
      </c>
      <c r="T61" s="18">
        <f t="shared" ca="1" si="7"/>
        <v>16.88296627218935</v>
      </c>
      <c r="U61" s="18">
        <f t="shared" ca="1" si="7"/>
        <v>0</v>
      </c>
      <c r="V61" s="18">
        <f t="shared" ca="1" si="7"/>
        <v>0</v>
      </c>
      <c r="W61" s="18">
        <f t="shared" ca="1" si="7"/>
        <v>0</v>
      </c>
      <c r="X61" s="18">
        <f t="shared" ca="1" si="7"/>
        <v>0</v>
      </c>
    </row>
    <row r="62" spans="1:24" x14ac:dyDescent="0.25">
      <c r="A62">
        <v>36</v>
      </c>
      <c r="B62" s="3">
        <v>4</v>
      </c>
      <c r="C62" s="3">
        <v>0</v>
      </c>
      <c r="D62" s="3">
        <v>0.69</v>
      </c>
      <c r="E62" s="3">
        <v>0</v>
      </c>
      <c r="F62" s="3">
        <v>0.46</v>
      </c>
      <c r="I62">
        <f t="shared" si="6"/>
        <v>22</v>
      </c>
      <c r="J62" s="16">
        <f ca="1"/>
        <v>4</v>
      </c>
      <c r="K62" s="22"/>
      <c r="L62" s="15">
        <f t="shared" ca="1" si="4"/>
        <v>3.2855029585798791E-3</v>
      </c>
      <c r="O62" s="18">
        <f t="shared" ca="1" si="7"/>
        <v>1.6151472222222223</v>
      </c>
      <c r="P62" s="18">
        <f t="shared" ca="1" si="7"/>
        <v>2.3879620027434845</v>
      </c>
      <c r="Q62" s="18">
        <f t="shared" ca="1" si="7"/>
        <v>9.4126455410225915</v>
      </c>
      <c r="R62" s="18">
        <f t="shared" ca="1" si="7"/>
        <v>3.2855029585798791E-3</v>
      </c>
      <c r="S62" s="18">
        <f t="shared" ca="1" si="7"/>
        <v>4.7371047999999991</v>
      </c>
      <c r="T62" s="18">
        <f t="shared" ca="1" si="7"/>
        <v>1.6106970414201183</v>
      </c>
      <c r="U62" s="18">
        <f t="shared" ca="1" si="7"/>
        <v>0</v>
      </c>
      <c r="V62" s="18">
        <f t="shared" ca="1" si="7"/>
        <v>0</v>
      </c>
      <c r="W62" s="18">
        <f t="shared" ca="1" si="7"/>
        <v>0</v>
      </c>
      <c r="X62" s="18">
        <f t="shared" ca="1" si="7"/>
        <v>0</v>
      </c>
    </row>
    <row r="63" spans="1:24" x14ac:dyDescent="0.25">
      <c r="A63">
        <v>37</v>
      </c>
      <c r="B63" s="3">
        <v>3</v>
      </c>
      <c r="C63" s="3">
        <v>0</v>
      </c>
      <c r="D63" s="3">
        <v>0.5</v>
      </c>
      <c r="E63" s="3">
        <v>0.75</v>
      </c>
      <c r="F63" s="3">
        <v>0</v>
      </c>
      <c r="I63">
        <f t="shared" si="6"/>
        <v>23</v>
      </c>
      <c r="J63" s="16">
        <f ca="1"/>
        <v>3</v>
      </c>
      <c r="K63" s="22"/>
      <c r="L63" s="15">
        <f t="shared" ca="1" si="4"/>
        <v>5.3110582639714632E-3</v>
      </c>
      <c r="O63" s="18">
        <f t="shared" ca="1" si="7"/>
        <v>16.449547222222222</v>
      </c>
      <c r="P63" s="18">
        <f t="shared" ca="1" si="7"/>
        <v>4.5766323731138554</v>
      </c>
      <c r="Q63" s="18">
        <f t="shared" ca="1" si="7"/>
        <v>5.3110582639714632E-3</v>
      </c>
      <c r="R63" s="18">
        <f t="shared" ca="1" si="7"/>
        <v>9.548593195266271</v>
      </c>
      <c r="S63" s="18">
        <f t="shared" ca="1" si="7"/>
        <v>1.5002447999999997</v>
      </c>
      <c r="T63" s="18">
        <f t="shared" ca="1" si="7"/>
        <v>16.733904733727812</v>
      </c>
      <c r="U63" s="18">
        <f t="shared" ca="1" si="7"/>
        <v>0</v>
      </c>
      <c r="V63" s="18">
        <f t="shared" ca="1" si="7"/>
        <v>0</v>
      </c>
      <c r="W63" s="18">
        <f t="shared" ca="1" si="7"/>
        <v>0</v>
      </c>
      <c r="X63" s="18">
        <f t="shared" ca="1" si="7"/>
        <v>0</v>
      </c>
    </row>
    <row r="64" spans="1:24" x14ac:dyDescent="0.25">
      <c r="A64">
        <v>38</v>
      </c>
      <c r="B64" s="3">
        <v>4</v>
      </c>
      <c r="C64" s="3">
        <v>0</v>
      </c>
      <c r="D64" s="3">
        <v>0.55000000000000004</v>
      </c>
      <c r="E64" s="3">
        <v>0</v>
      </c>
      <c r="F64" s="3">
        <v>0.61</v>
      </c>
      <c r="I64">
        <f t="shared" si="6"/>
        <v>24</v>
      </c>
      <c r="J64" s="16">
        <f ca="1"/>
        <v>1</v>
      </c>
      <c r="K64" s="22"/>
      <c r="L64" s="15">
        <f t="shared" ca="1" si="4"/>
        <v>7.5805555555555557E-3</v>
      </c>
      <c r="O64" s="18">
        <f t="shared" ca="1" si="7"/>
        <v>7.5805555555555557E-3</v>
      </c>
      <c r="P64" s="18">
        <f t="shared" ca="1" si="7"/>
        <v>4.6009879286694106</v>
      </c>
      <c r="Q64" s="18">
        <f t="shared" ca="1" si="7"/>
        <v>16.474759334126041</v>
      </c>
      <c r="R64" s="18">
        <f t="shared" ca="1" si="7"/>
        <v>1.7879162721893493</v>
      </c>
      <c r="S64" s="18">
        <f t="shared" ca="1" si="7"/>
        <v>10.3515408</v>
      </c>
      <c r="T64" s="18">
        <f t="shared" ca="1" si="7"/>
        <v>8.0381656804733762E-2</v>
      </c>
      <c r="U64" s="18">
        <f t="shared" ca="1" si="7"/>
        <v>0</v>
      </c>
      <c r="V64" s="18">
        <f t="shared" ca="1" si="7"/>
        <v>0</v>
      </c>
      <c r="W64" s="18">
        <f t="shared" ca="1" si="7"/>
        <v>0</v>
      </c>
      <c r="X64" s="18">
        <f t="shared" ca="1" si="7"/>
        <v>0</v>
      </c>
    </row>
    <row r="65" spans="1:24" x14ac:dyDescent="0.25">
      <c r="A65">
        <v>39</v>
      </c>
      <c r="B65" s="3">
        <v>4</v>
      </c>
      <c r="C65" s="3">
        <v>0</v>
      </c>
      <c r="D65" s="3">
        <v>0.57999999999999996</v>
      </c>
      <c r="E65" s="3">
        <v>0</v>
      </c>
      <c r="F65" s="3">
        <v>0.49</v>
      </c>
      <c r="I65">
        <f t="shared" si="6"/>
        <v>25</v>
      </c>
      <c r="J65" s="16">
        <f ca="1"/>
        <v>5</v>
      </c>
      <c r="K65" s="22"/>
      <c r="L65" s="15">
        <f t="shared" ca="1" si="4"/>
        <v>2.3520800000000015E-2</v>
      </c>
      <c r="O65" s="18">
        <f t="shared" ca="1" si="7"/>
        <v>10.42711388888889</v>
      </c>
      <c r="P65" s="18">
        <f t="shared" ca="1" si="7"/>
        <v>1.6985397805212619</v>
      </c>
      <c r="Q65" s="18">
        <f t="shared" ca="1" si="7"/>
        <v>1.6258869203329369</v>
      </c>
      <c r="R65" s="18">
        <f t="shared" ca="1" si="7"/>
        <v>4.9360162721893488</v>
      </c>
      <c r="S65" s="18">
        <f t="shared" ca="1" si="7"/>
        <v>2.3520800000000015E-2</v>
      </c>
      <c r="T65" s="18">
        <f t="shared" ca="1" si="7"/>
        <v>10.743773964497041</v>
      </c>
      <c r="U65" s="18">
        <f t="shared" ca="1" si="7"/>
        <v>0</v>
      </c>
      <c r="V65" s="18">
        <f t="shared" ca="1" si="7"/>
        <v>0</v>
      </c>
      <c r="W65" s="18">
        <f t="shared" ca="1" si="7"/>
        <v>0</v>
      </c>
      <c r="X65" s="18">
        <f t="shared" ca="1" si="7"/>
        <v>0</v>
      </c>
    </row>
    <row r="66" spans="1:24" x14ac:dyDescent="0.25">
      <c r="A66">
        <v>40</v>
      </c>
      <c r="B66" s="3">
        <v>4</v>
      </c>
      <c r="C66" s="3">
        <v>0</v>
      </c>
      <c r="D66" s="3">
        <v>0.55000000000000004</v>
      </c>
      <c r="E66" s="3">
        <v>0</v>
      </c>
      <c r="F66" s="3">
        <v>0.55000000000000004</v>
      </c>
      <c r="I66">
        <f t="shared" si="6"/>
        <v>26</v>
      </c>
      <c r="J66" s="16">
        <f ca="1"/>
        <v>5</v>
      </c>
      <c r="K66" s="22"/>
      <c r="L66" s="15">
        <f t="shared" ca="1" si="4"/>
        <v>4.0688800000000046E-2</v>
      </c>
      <c r="O66" s="18">
        <f t="shared" ca="1" si="7"/>
        <v>10.53851388888889</v>
      </c>
      <c r="P66" s="18">
        <f t="shared" ca="1" si="7"/>
        <v>1.7471249657064474</v>
      </c>
      <c r="Q66" s="18">
        <f t="shared" ca="1" si="7"/>
        <v>1.7195765755053507</v>
      </c>
      <c r="R66" s="18">
        <f t="shared" ca="1" si="7"/>
        <v>5.0145778106508878</v>
      </c>
      <c r="S66" s="18">
        <f t="shared" ca="1" si="7"/>
        <v>4.0688800000000046E-2</v>
      </c>
      <c r="T66" s="18">
        <f t="shared" ca="1" si="7"/>
        <v>10.855173964497041</v>
      </c>
      <c r="U66" s="18">
        <f t="shared" ca="1" si="7"/>
        <v>0</v>
      </c>
      <c r="V66" s="18">
        <f t="shared" ca="1" si="7"/>
        <v>0</v>
      </c>
      <c r="W66" s="18">
        <f t="shared" ca="1" si="7"/>
        <v>0</v>
      </c>
      <c r="X66" s="18">
        <f t="shared" ca="1" si="7"/>
        <v>0</v>
      </c>
    </row>
    <row r="67" spans="1:24" x14ac:dyDescent="0.25">
      <c r="A67">
        <v>41</v>
      </c>
      <c r="B67" s="3">
        <v>5</v>
      </c>
      <c r="C67" s="3">
        <v>0.1</v>
      </c>
      <c r="D67" s="3">
        <v>0.08</v>
      </c>
      <c r="E67" s="3">
        <v>0.2</v>
      </c>
      <c r="F67" s="3">
        <v>0.03</v>
      </c>
      <c r="I67">
        <f t="shared" si="6"/>
        <v>27</v>
      </c>
      <c r="J67" s="16">
        <f ca="1"/>
        <v>6</v>
      </c>
      <c r="K67" s="22"/>
      <c r="L67" s="15">
        <f t="shared" ca="1" si="4"/>
        <v>1.5235502958579899E-2</v>
      </c>
      <c r="O67" s="18">
        <f t="shared" ca="1" si="7"/>
        <v>7.4447222222222192E-2</v>
      </c>
      <c r="P67" s="18">
        <f t="shared" ca="1" si="7"/>
        <v>4.8950953360768183</v>
      </c>
      <c r="Q67" s="18">
        <f t="shared" ca="1" si="7"/>
        <v>16.751107609988107</v>
      </c>
      <c r="R67" s="18">
        <f t="shared" ca="1" si="7"/>
        <v>1.8258393491124261</v>
      </c>
      <c r="S67" s="18">
        <f t="shared" ca="1" si="7"/>
        <v>10.695040799999999</v>
      </c>
      <c r="T67" s="18">
        <f t="shared" ca="1" si="7"/>
        <v>1.5235502958579899E-2</v>
      </c>
      <c r="U67" s="18">
        <f t="shared" ca="1" si="7"/>
        <v>0</v>
      </c>
      <c r="V67" s="18">
        <f t="shared" ca="1" si="7"/>
        <v>0</v>
      </c>
      <c r="W67" s="18">
        <f t="shared" ca="1" si="7"/>
        <v>0</v>
      </c>
      <c r="X67" s="18">
        <f t="shared" ca="1" si="7"/>
        <v>0</v>
      </c>
    </row>
    <row r="68" spans="1:24" x14ac:dyDescent="0.25">
      <c r="A68">
        <v>42</v>
      </c>
      <c r="B68" s="3">
        <v>1</v>
      </c>
      <c r="C68" s="3">
        <v>0.72</v>
      </c>
      <c r="D68" s="3">
        <v>0</v>
      </c>
      <c r="E68" s="3">
        <v>0.67</v>
      </c>
      <c r="F68" s="3">
        <v>0</v>
      </c>
      <c r="I68">
        <f t="shared" si="6"/>
        <v>28</v>
      </c>
      <c r="J68" s="16">
        <f ca="1"/>
        <v>6</v>
      </c>
      <c r="K68" s="22"/>
      <c r="L68" s="15">
        <f t="shared" ca="1" si="4"/>
        <v>1.4166272189349098E-2</v>
      </c>
      <c r="O68" s="18">
        <f t="shared" ca="1" si="7"/>
        <v>7.6180555555555571E-2</v>
      </c>
      <c r="P68" s="18">
        <f t="shared" ca="1" si="7"/>
        <v>4.9175508916323736</v>
      </c>
      <c r="Q68" s="18">
        <f t="shared" ca="1" si="7"/>
        <v>16.520842092746733</v>
      </c>
      <c r="R68" s="18">
        <f t="shared" ca="1" si="7"/>
        <v>1.5397162721893491</v>
      </c>
      <c r="S68" s="18">
        <f t="shared" ca="1" si="7"/>
        <v>10.421140799999998</v>
      </c>
      <c r="T68" s="18">
        <f t="shared" ca="1" si="7"/>
        <v>1.4166272189349098E-2</v>
      </c>
      <c r="U68" s="18">
        <f t="shared" ca="1" si="7"/>
        <v>0</v>
      </c>
      <c r="V68" s="18">
        <f t="shared" ca="1" si="7"/>
        <v>0</v>
      </c>
      <c r="W68" s="18">
        <f t="shared" ca="1" si="7"/>
        <v>0</v>
      </c>
      <c r="X68" s="18">
        <f t="shared" ca="1" si="7"/>
        <v>0</v>
      </c>
    </row>
    <row r="69" spans="1:24" x14ac:dyDescent="0.25">
      <c r="A69">
        <v>43</v>
      </c>
      <c r="B69" s="3">
        <v>5</v>
      </c>
      <c r="C69" s="3">
        <v>0.08</v>
      </c>
      <c r="D69" s="3">
        <v>0.12</v>
      </c>
      <c r="E69" s="3">
        <v>7.0000000000000007E-2</v>
      </c>
      <c r="F69" s="3">
        <v>0.16</v>
      </c>
      <c r="I69">
        <f t="shared" si="6"/>
        <v>29</v>
      </c>
      <c r="J69" s="16">
        <f ca="1"/>
        <v>5</v>
      </c>
      <c r="K69" s="22"/>
      <c r="L69" s="15">
        <f t="shared" ca="1" si="4"/>
        <v>5.2688000000000092E-3</v>
      </c>
      <c r="O69" s="18">
        <f t="shared" ca="1" si="7"/>
        <v>10.296613888888889</v>
      </c>
      <c r="P69" s="18">
        <f t="shared" ca="1" si="7"/>
        <v>1.7941731138545955</v>
      </c>
      <c r="Q69" s="18">
        <f t="shared" ca="1" si="7"/>
        <v>1.5180420927467302</v>
      </c>
      <c r="R69" s="18">
        <f t="shared" ca="1" si="7"/>
        <v>4.7070008875739635</v>
      </c>
      <c r="S69" s="18">
        <f t="shared" ca="1" si="7"/>
        <v>5.2688000000000092E-3</v>
      </c>
      <c r="T69" s="18">
        <f t="shared" ca="1" si="7"/>
        <v>10.61327396449704</v>
      </c>
      <c r="U69" s="18">
        <f t="shared" ca="1" si="7"/>
        <v>0</v>
      </c>
      <c r="V69" s="18">
        <f t="shared" ca="1" si="7"/>
        <v>0</v>
      </c>
      <c r="W69" s="18">
        <f t="shared" ca="1" si="7"/>
        <v>0</v>
      </c>
      <c r="X69" s="18">
        <f t="shared" ca="1" si="7"/>
        <v>0</v>
      </c>
    </row>
    <row r="70" spans="1:24" x14ac:dyDescent="0.25">
      <c r="A70">
        <v>44</v>
      </c>
      <c r="B70" s="3">
        <v>1</v>
      </c>
      <c r="C70" s="3">
        <v>0.43</v>
      </c>
      <c r="D70" s="3">
        <v>0</v>
      </c>
      <c r="E70" s="3">
        <v>0.57999999999999996</v>
      </c>
      <c r="F70" s="3">
        <v>0</v>
      </c>
      <c r="I70">
        <f t="shared" si="6"/>
        <v>30</v>
      </c>
      <c r="J70" s="16">
        <f ca="1"/>
        <v>5</v>
      </c>
      <c r="K70" s="22"/>
      <c r="L70" s="15">
        <f t="shared" ca="1" si="4"/>
        <v>2.4300799999999994E-2</v>
      </c>
      <c r="O70" s="18">
        <f t="shared" ca="1" si="7"/>
        <v>10.182613888888891</v>
      </c>
      <c r="P70" s="18">
        <f t="shared" ca="1" si="7"/>
        <v>1.567106447187929</v>
      </c>
      <c r="Q70" s="18">
        <f t="shared" ca="1" si="7"/>
        <v>1.4269662306777646</v>
      </c>
      <c r="R70" s="18">
        <f t="shared" ca="1" si="7"/>
        <v>4.8228701183431948</v>
      </c>
      <c r="S70" s="18">
        <f t="shared" ca="1" si="7"/>
        <v>2.4300799999999994E-2</v>
      </c>
      <c r="T70" s="18">
        <f t="shared" ca="1" si="7"/>
        <v>10.499273964497043</v>
      </c>
      <c r="U70" s="18">
        <f t="shared" ca="1" si="7"/>
        <v>0</v>
      </c>
      <c r="V70" s="18">
        <f t="shared" ca="1" si="7"/>
        <v>0</v>
      </c>
      <c r="W70" s="18">
        <f t="shared" ca="1" si="7"/>
        <v>0</v>
      </c>
      <c r="X70" s="18">
        <f t="shared" ca="1" si="7"/>
        <v>0</v>
      </c>
    </row>
    <row r="71" spans="1:24" x14ac:dyDescent="0.25">
      <c r="A71">
        <v>45</v>
      </c>
      <c r="B71" s="3">
        <v>3</v>
      </c>
      <c r="C71" s="3">
        <v>0</v>
      </c>
      <c r="D71" s="3">
        <v>0.42</v>
      </c>
      <c r="E71" s="3">
        <v>0.45</v>
      </c>
      <c r="F71" s="3">
        <v>0</v>
      </c>
      <c r="I71">
        <f t="shared" si="6"/>
        <v>31</v>
      </c>
      <c r="J71" s="16">
        <f ca="1"/>
        <v>5</v>
      </c>
      <c r="K71" s="22"/>
      <c r="L71" s="15">
        <f t="shared" ca="1" si="4"/>
        <v>1.9048000000000036E-3</v>
      </c>
      <c r="O71" s="18">
        <f t="shared" ca="1" si="7"/>
        <v>10.285313888888888</v>
      </c>
      <c r="P71" s="18">
        <f t="shared" ca="1" si="7"/>
        <v>1.694932373113855</v>
      </c>
      <c r="Q71" s="18">
        <f t="shared" ca="1" si="7"/>
        <v>1.5072731272294888</v>
      </c>
      <c r="R71" s="18">
        <f t="shared" ca="1" si="7"/>
        <v>4.7832701183431956</v>
      </c>
      <c r="S71" s="18">
        <f t="shared" ca="1" si="7"/>
        <v>1.9048000000000036E-3</v>
      </c>
      <c r="T71" s="18">
        <f t="shared" ca="1" si="7"/>
        <v>10.60197396449704</v>
      </c>
      <c r="U71" s="18">
        <f t="shared" ca="1" si="7"/>
        <v>0</v>
      </c>
      <c r="V71" s="18">
        <f t="shared" ca="1" si="7"/>
        <v>0</v>
      </c>
      <c r="W71" s="18">
        <f t="shared" ca="1" si="7"/>
        <v>0</v>
      </c>
      <c r="X71" s="18">
        <f t="shared" ca="1" si="7"/>
        <v>0</v>
      </c>
    </row>
    <row r="72" spans="1:24" x14ac:dyDescent="0.25">
      <c r="A72">
        <v>46</v>
      </c>
      <c r="B72" s="3">
        <v>3</v>
      </c>
      <c r="C72" s="3">
        <v>0</v>
      </c>
      <c r="D72" s="3">
        <v>0.56000000000000005</v>
      </c>
      <c r="E72" s="3">
        <v>0.8</v>
      </c>
      <c r="F72" s="3">
        <v>0</v>
      </c>
      <c r="I72">
        <f t="shared" si="6"/>
        <v>32</v>
      </c>
      <c r="J72" s="16">
        <f ca="1"/>
        <v>3</v>
      </c>
      <c r="K72" s="22"/>
      <c r="L72" s="15">
        <f t="shared" ca="1" si="4"/>
        <v>2.3380023781212844E-2</v>
      </c>
      <c r="O72" s="18">
        <f t="shared" ca="1" si="7"/>
        <v>16.296380555555558</v>
      </c>
      <c r="P72" s="18">
        <f t="shared" ca="1" si="7"/>
        <v>4.4740397805212622</v>
      </c>
      <c r="Q72" s="18">
        <f t="shared" ca="1" si="7"/>
        <v>2.3380023781212844E-2</v>
      </c>
      <c r="R72" s="18">
        <f t="shared" ca="1" si="7"/>
        <v>9.3667393491124251</v>
      </c>
      <c r="S72" s="18">
        <f t="shared" ca="1" si="7"/>
        <v>1.4112368</v>
      </c>
      <c r="T72" s="18">
        <f t="shared" ca="1" si="7"/>
        <v>16.511073964497044</v>
      </c>
      <c r="U72" s="18">
        <f t="shared" ca="1" si="7"/>
        <v>0</v>
      </c>
      <c r="V72" s="18">
        <f t="shared" ca="1" si="7"/>
        <v>0</v>
      </c>
      <c r="W72" s="18">
        <f t="shared" ca="1" si="7"/>
        <v>0</v>
      </c>
      <c r="X72" s="18">
        <f t="shared" ca="1" si="7"/>
        <v>0</v>
      </c>
    </row>
    <row r="73" spans="1:24" x14ac:dyDescent="0.25">
      <c r="A73">
        <v>47</v>
      </c>
      <c r="B73" s="3">
        <v>3</v>
      </c>
      <c r="C73" s="3">
        <v>0</v>
      </c>
      <c r="D73" s="3">
        <v>0.45</v>
      </c>
      <c r="E73" s="3">
        <v>0.59</v>
      </c>
      <c r="F73" s="3">
        <v>0</v>
      </c>
      <c r="I73">
        <f t="shared" si="6"/>
        <v>33</v>
      </c>
      <c r="J73" s="16">
        <f ca="1"/>
        <v>5</v>
      </c>
      <c r="K73" s="22"/>
      <c r="L73" s="15">
        <f t="shared" ca="1" si="4"/>
        <v>2.6124800000000024E-2</v>
      </c>
      <c r="O73" s="18">
        <f t="shared" ca="1" si="7"/>
        <v>10.46461388888889</v>
      </c>
      <c r="P73" s="18">
        <f t="shared" ca="1" si="7"/>
        <v>1.7234768175582991</v>
      </c>
      <c r="Q73" s="18">
        <f t="shared" ca="1" si="7"/>
        <v>1.656938644470868</v>
      </c>
      <c r="R73" s="18">
        <f t="shared" ca="1" si="7"/>
        <v>4.9516239644970419</v>
      </c>
      <c r="S73" s="18">
        <f t="shared" ca="1" si="7"/>
        <v>2.6124800000000024E-2</v>
      </c>
      <c r="T73" s="18">
        <f t="shared" ca="1" si="7"/>
        <v>10.781273964497041</v>
      </c>
      <c r="U73" s="18">
        <f t="shared" ca="1" si="7"/>
        <v>0</v>
      </c>
      <c r="V73" s="18">
        <f t="shared" ca="1" si="7"/>
        <v>0</v>
      </c>
      <c r="W73" s="18">
        <f t="shared" ca="1" si="7"/>
        <v>0</v>
      </c>
      <c r="X73" s="18">
        <f t="shared" ca="1" si="7"/>
        <v>0</v>
      </c>
    </row>
    <row r="74" spans="1:24" x14ac:dyDescent="0.25">
      <c r="A74">
        <v>48</v>
      </c>
      <c r="B74" s="3">
        <v>2</v>
      </c>
      <c r="C74" s="3">
        <v>0.6</v>
      </c>
      <c r="D74" s="3">
        <v>0</v>
      </c>
      <c r="E74" s="3">
        <v>0</v>
      </c>
      <c r="F74" s="3">
        <v>0.43</v>
      </c>
      <c r="I74">
        <f t="shared" si="6"/>
        <v>34</v>
      </c>
      <c r="J74" s="16">
        <f ca="1"/>
        <v>6</v>
      </c>
      <c r="K74" s="22"/>
      <c r="L74" s="15">
        <f t="shared" ca="1" si="4"/>
        <v>3.5508875739644979E-3</v>
      </c>
      <c r="O74" s="18">
        <f t="shared" ref="O74:X89" ca="1" si="8" xml:space="preserve"> IFERROR(SUMXMY2($B60:$F60,O$27:O$31),0)</f>
        <v>0.10374722222222225</v>
      </c>
      <c r="P74" s="18">
        <f t="shared" ca="1" si="8"/>
        <v>5.0030249657064472</v>
      </c>
      <c r="Q74" s="18">
        <f t="shared" ca="1" si="8"/>
        <v>16.725262782401902</v>
      </c>
      <c r="R74" s="18">
        <f t="shared" ca="1" si="8"/>
        <v>1.7001547337278105</v>
      </c>
      <c r="S74" s="18">
        <f t="shared" ca="1" si="8"/>
        <v>10.667140799999999</v>
      </c>
      <c r="T74" s="18">
        <f t="shared" ca="1" si="8"/>
        <v>3.5508875739644979E-3</v>
      </c>
      <c r="U74" s="18">
        <f t="shared" ca="1" si="8"/>
        <v>0</v>
      </c>
      <c r="V74" s="18">
        <f t="shared" ca="1" si="8"/>
        <v>0</v>
      </c>
      <c r="W74" s="18">
        <f t="shared" ca="1" si="8"/>
        <v>0</v>
      </c>
      <c r="X74" s="18">
        <f t="shared" ca="1" si="8"/>
        <v>0</v>
      </c>
    </row>
    <row r="75" spans="1:24" x14ac:dyDescent="0.25">
      <c r="A75">
        <v>49</v>
      </c>
      <c r="B75" s="3">
        <v>4</v>
      </c>
      <c r="C75" s="3">
        <v>0</v>
      </c>
      <c r="D75" s="3">
        <v>0.42</v>
      </c>
      <c r="E75" s="3">
        <v>0</v>
      </c>
      <c r="F75" s="3">
        <v>0.4</v>
      </c>
      <c r="I75">
        <f t="shared" si="6"/>
        <v>35</v>
      </c>
      <c r="J75" s="16">
        <f ca="1"/>
        <v>6</v>
      </c>
      <c r="K75" s="22"/>
      <c r="L75" s="15">
        <f t="shared" ca="1" si="4"/>
        <v>1.6635502958579868E-2</v>
      </c>
      <c r="O75" s="18">
        <f t="shared" ca="1" si="8"/>
        <v>7.854722222222224E-2</v>
      </c>
      <c r="P75" s="18">
        <f t="shared" ca="1" si="8"/>
        <v>4.9203990397805217</v>
      </c>
      <c r="Q75" s="18">
        <f t="shared" ca="1" si="8"/>
        <v>16.51325933412604</v>
      </c>
      <c r="R75" s="18">
        <f t="shared" ca="1" si="8"/>
        <v>1.5302162721893491</v>
      </c>
      <c r="S75" s="18">
        <f t="shared" ca="1" si="8"/>
        <v>10.411640799999999</v>
      </c>
      <c r="T75" s="18">
        <f t="shared" ca="1" si="8"/>
        <v>1.6635502958579868E-2</v>
      </c>
      <c r="U75" s="18">
        <f t="shared" ca="1" si="8"/>
        <v>0</v>
      </c>
      <c r="V75" s="18">
        <f t="shared" ca="1" si="8"/>
        <v>0</v>
      </c>
      <c r="W75" s="18">
        <f t="shared" ca="1" si="8"/>
        <v>0</v>
      </c>
      <c r="X75" s="18">
        <f t="shared" ca="1" si="8"/>
        <v>0</v>
      </c>
    </row>
    <row r="76" spans="1:24" x14ac:dyDescent="0.25">
      <c r="A76">
        <v>50</v>
      </c>
      <c r="B76" s="3">
        <v>3</v>
      </c>
      <c r="C76" s="3">
        <v>0</v>
      </c>
      <c r="D76" s="3">
        <v>0.73</v>
      </c>
      <c r="E76" s="3">
        <v>0.77</v>
      </c>
      <c r="F76" s="3">
        <v>0</v>
      </c>
      <c r="I76">
        <f t="shared" si="6"/>
        <v>36</v>
      </c>
      <c r="J76" s="16">
        <f ca="1"/>
        <v>5</v>
      </c>
      <c r="K76" s="22"/>
      <c r="L76" s="15">
        <f t="shared" ca="1" si="4"/>
        <v>2.1204799999999982E-2</v>
      </c>
      <c r="O76" s="18">
        <f t="shared" ca="1" si="8"/>
        <v>10.249813888888891</v>
      </c>
      <c r="P76" s="18">
        <f t="shared" ca="1" si="8"/>
        <v>1.5966175582990398</v>
      </c>
      <c r="Q76" s="18">
        <f t="shared" ca="1" si="8"/>
        <v>1.4810489892984542</v>
      </c>
      <c r="R76" s="18">
        <f t="shared" ca="1" si="8"/>
        <v>4.8572316568047329</v>
      </c>
      <c r="S76" s="18">
        <f t="shared" ca="1" si="8"/>
        <v>2.1204799999999982E-2</v>
      </c>
      <c r="T76" s="18">
        <f t="shared" ca="1" si="8"/>
        <v>10.566473964497042</v>
      </c>
      <c r="U76" s="18">
        <f t="shared" ca="1" si="8"/>
        <v>0</v>
      </c>
      <c r="V76" s="18">
        <f t="shared" ca="1" si="8"/>
        <v>0</v>
      </c>
      <c r="W76" s="18">
        <f t="shared" ca="1" si="8"/>
        <v>0</v>
      </c>
      <c r="X76" s="18">
        <f t="shared" ca="1" si="8"/>
        <v>0</v>
      </c>
    </row>
    <row r="77" spans="1:24" x14ac:dyDescent="0.25">
      <c r="A77">
        <v>51</v>
      </c>
      <c r="B77" s="3">
        <v>5</v>
      </c>
      <c r="C77" s="3">
        <v>0</v>
      </c>
      <c r="D77" s="3">
        <v>0.11</v>
      </c>
      <c r="E77" s="3">
        <v>7.0000000000000007E-2</v>
      </c>
      <c r="F77" s="3">
        <v>0.1</v>
      </c>
      <c r="I77">
        <f t="shared" si="6"/>
        <v>37</v>
      </c>
      <c r="J77" s="16">
        <f ca="1"/>
        <v>2</v>
      </c>
      <c r="K77" s="22"/>
      <c r="L77" s="15">
        <f t="shared" ca="1" si="4"/>
        <v>3.4002743484224981E-2</v>
      </c>
      <c r="O77" s="18">
        <f t="shared" ca="1" si="8"/>
        <v>4.4846138888888891</v>
      </c>
      <c r="P77" s="18">
        <f t="shared" ca="1" si="8"/>
        <v>3.4002743484224981E-2</v>
      </c>
      <c r="Q77" s="18">
        <f t="shared" ca="1" si="8"/>
        <v>4.6011800237812128</v>
      </c>
      <c r="R77" s="18">
        <f t="shared" ca="1" si="8"/>
        <v>2.4855547337278106</v>
      </c>
      <c r="S77" s="18">
        <f t="shared" ca="1" si="8"/>
        <v>1.9007407999999999</v>
      </c>
      <c r="T77" s="18">
        <f t="shared" ca="1" si="8"/>
        <v>4.7935816568047338</v>
      </c>
      <c r="U77" s="18">
        <f t="shared" ca="1" si="8"/>
        <v>0</v>
      </c>
      <c r="V77" s="18">
        <f t="shared" ca="1" si="8"/>
        <v>0</v>
      </c>
      <c r="W77" s="18">
        <f t="shared" ca="1" si="8"/>
        <v>0</v>
      </c>
      <c r="X77" s="18">
        <f t="shared" ca="1" si="8"/>
        <v>0</v>
      </c>
    </row>
    <row r="78" spans="1:24" x14ac:dyDescent="0.25">
      <c r="A78">
        <v>52</v>
      </c>
      <c r="B78" s="3">
        <v>4</v>
      </c>
      <c r="C78" s="3">
        <v>0</v>
      </c>
      <c r="D78" s="3">
        <v>0.43</v>
      </c>
      <c r="E78" s="3">
        <v>0</v>
      </c>
      <c r="F78" s="3">
        <v>0.66</v>
      </c>
      <c r="I78">
        <f t="shared" si="6"/>
        <v>38</v>
      </c>
      <c r="J78" s="16">
        <f ca="1"/>
        <v>5</v>
      </c>
      <c r="K78" s="22"/>
      <c r="L78" s="15">
        <f t="shared" ca="1" si="4"/>
        <v>3.6967999999999931E-3</v>
      </c>
      <c r="O78" s="18">
        <f t="shared" ca="1" si="8"/>
        <v>10.23671388888889</v>
      </c>
      <c r="P78" s="18">
        <f t="shared" ca="1" si="8"/>
        <v>1.7593990397805217</v>
      </c>
      <c r="Q78" s="18">
        <f t="shared" ca="1" si="8"/>
        <v>1.4689627824019025</v>
      </c>
      <c r="R78" s="18">
        <f t="shared" ca="1" si="8"/>
        <v>4.6799393491124262</v>
      </c>
      <c r="S78" s="18">
        <f t="shared" ca="1" si="8"/>
        <v>3.6967999999999931E-3</v>
      </c>
      <c r="T78" s="18">
        <f t="shared" ca="1" si="8"/>
        <v>10.553373964497041</v>
      </c>
      <c r="U78" s="18">
        <f t="shared" ca="1" si="8"/>
        <v>0</v>
      </c>
      <c r="V78" s="18">
        <f t="shared" ca="1" si="8"/>
        <v>0</v>
      </c>
      <c r="W78" s="18">
        <f t="shared" ca="1" si="8"/>
        <v>0</v>
      </c>
      <c r="X78" s="18">
        <f t="shared" ca="1" si="8"/>
        <v>0</v>
      </c>
    </row>
    <row r="79" spans="1:24" x14ac:dyDescent="0.25">
      <c r="A79">
        <v>53</v>
      </c>
      <c r="B79" s="3">
        <v>5</v>
      </c>
      <c r="C79" s="3">
        <v>0.12</v>
      </c>
      <c r="D79" s="3">
        <v>0.14000000000000001</v>
      </c>
      <c r="E79" s="3">
        <v>0.03</v>
      </c>
      <c r="F79" s="3">
        <v>0.08</v>
      </c>
      <c r="I79">
        <f t="shared" si="6"/>
        <v>39</v>
      </c>
      <c r="J79" s="16">
        <f ca="1"/>
        <v>5</v>
      </c>
      <c r="K79" s="22"/>
      <c r="L79" s="15">
        <f t="shared" ca="1" si="4"/>
        <v>7.2607999999999891E-3</v>
      </c>
      <c r="O79" s="18">
        <f t="shared" ca="1" si="8"/>
        <v>10.138613888888889</v>
      </c>
      <c r="P79" s="18">
        <f t="shared" ca="1" si="8"/>
        <v>1.6236101508916323</v>
      </c>
      <c r="Q79" s="18">
        <f t="shared" ca="1" si="8"/>
        <v>1.3888834720570749</v>
      </c>
      <c r="R79" s="18">
        <f t="shared" ca="1" si="8"/>
        <v>4.713193195266272</v>
      </c>
      <c r="S79" s="18">
        <f t="shared" ca="1" si="8"/>
        <v>7.2607999999999891E-3</v>
      </c>
      <c r="T79" s="18">
        <f t="shared" ca="1" si="8"/>
        <v>10.45527396449704</v>
      </c>
      <c r="U79" s="18">
        <f t="shared" ca="1" si="8"/>
        <v>0</v>
      </c>
      <c r="V79" s="18">
        <f t="shared" ca="1" si="8"/>
        <v>0</v>
      </c>
      <c r="W79" s="18">
        <f t="shared" ca="1" si="8"/>
        <v>0</v>
      </c>
      <c r="X79" s="18">
        <f t="shared" ca="1" si="8"/>
        <v>0</v>
      </c>
    </row>
    <row r="80" spans="1:24" x14ac:dyDescent="0.25">
      <c r="A80">
        <v>54</v>
      </c>
      <c r="B80" s="3">
        <v>3</v>
      </c>
      <c r="C80" s="3">
        <v>0</v>
      </c>
      <c r="D80" s="3">
        <v>0.67</v>
      </c>
      <c r="E80" s="3">
        <v>0.8</v>
      </c>
      <c r="F80" s="3">
        <v>0</v>
      </c>
      <c r="I80">
        <f t="shared" si="6"/>
        <v>40</v>
      </c>
      <c r="J80" s="16">
        <f ca="1"/>
        <v>5</v>
      </c>
      <c r="K80" s="22"/>
      <c r="L80" s="15">
        <f t="shared" ca="1" si="4"/>
        <v>2.8807999999999837E-3</v>
      </c>
      <c r="O80" s="18">
        <f t="shared" ca="1" si="8"/>
        <v>10.16711388888889</v>
      </c>
      <c r="P80" s="18">
        <f t="shared" ca="1" si="8"/>
        <v>1.6897990397805216</v>
      </c>
      <c r="Q80" s="18">
        <f t="shared" ca="1" si="8"/>
        <v>1.4118179548156955</v>
      </c>
      <c r="R80" s="18">
        <f t="shared" ca="1" si="8"/>
        <v>4.676016272189349</v>
      </c>
      <c r="S80" s="18">
        <f t="shared" ca="1" si="8"/>
        <v>2.8807999999999837E-3</v>
      </c>
      <c r="T80" s="18">
        <f t="shared" ca="1" si="8"/>
        <v>10.483773964497042</v>
      </c>
      <c r="U80" s="18">
        <f t="shared" ca="1" si="8"/>
        <v>0</v>
      </c>
      <c r="V80" s="18">
        <f t="shared" ca="1" si="8"/>
        <v>0</v>
      </c>
      <c r="W80" s="18">
        <f t="shared" ca="1" si="8"/>
        <v>0</v>
      </c>
      <c r="X80" s="18">
        <f t="shared" ca="1" si="8"/>
        <v>0</v>
      </c>
    </row>
    <row r="81" spans="1:24" x14ac:dyDescent="0.25">
      <c r="A81">
        <v>55</v>
      </c>
      <c r="B81" s="3">
        <v>3</v>
      </c>
      <c r="C81" s="3">
        <v>0</v>
      </c>
      <c r="D81" s="3">
        <v>0.79</v>
      </c>
      <c r="E81" s="3">
        <v>0.77</v>
      </c>
      <c r="F81" s="3">
        <v>0</v>
      </c>
      <c r="I81">
        <f t="shared" si="6"/>
        <v>41</v>
      </c>
      <c r="J81" s="16">
        <f ca="1"/>
        <v>3</v>
      </c>
      <c r="K81" s="22"/>
      <c r="L81" s="15">
        <f t="shared" ca="1" si="4"/>
        <v>1.7862782401902502E-2</v>
      </c>
      <c r="O81" s="18">
        <f t="shared" ca="1" si="8"/>
        <v>16.290413888888892</v>
      </c>
      <c r="P81" s="18">
        <f t="shared" ca="1" si="8"/>
        <v>4.4855953360768179</v>
      </c>
      <c r="Q81" s="18">
        <f t="shared" ca="1" si="8"/>
        <v>1.7862782401902502E-2</v>
      </c>
      <c r="R81" s="18">
        <f t="shared" ca="1" si="8"/>
        <v>9.5752855029585788</v>
      </c>
      <c r="S81" s="18">
        <f t="shared" ca="1" si="8"/>
        <v>1.6138047999999998</v>
      </c>
      <c r="T81" s="18">
        <f t="shared" ca="1" si="8"/>
        <v>16.552381656804737</v>
      </c>
      <c r="U81" s="18">
        <f t="shared" ca="1" si="8"/>
        <v>0</v>
      </c>
      <c r="V81" s="18">
        <f t="shared" ca="1" si="8"/>
        <v>0</v>
      </c>
      <c r="W81" s="18">
        <f t="shared" ca="1" si="8"/>
        <v>0</v>
      </c>
      <c r="X81" s="18">
        <f t="shared" ca="1" si="8"/>
        <v>0</v>
      </c>
    </row>
    <row r="82" spans="1:24" x14ac:dyDescent="0.25">
      <c r="A82">
        <v>56</v>
      </c>
      <c r="B82" s="3">
        <v>2</v>
      </c>
      <c r="C82" s="3">
        <v>0.61</v>
      </c>
      <c r="D82" s="3">
        <v>0</v>
      </c>
      <c r="E82" s="3">
        <v>0</v>
      </c>
      <c r="F82" s="3">
        <v>0.76</v>
      </c>
      <c r="I82">
        <f t="shared" si="6"/>
        <v>42</v>
      </c>
      <c r="J82" s="16">
        <f ca="1"/>
        <v>6</v>
      </c>
      <c r="K82" s="22"/>
      <c r="L82" s="15">
        <f t="shared" ca="1" si="4"/>
        <v>5.1201183431952846E-3</v>
      </c>
      <c r="O82" s="18">
        <f t="shared" ca="1" si="8"/>
        <v>7.4347222222222217E-2</v>
      </c>
      <c r="P82" s="18">
        <f t="shared" ca="1" si="8"/>
        <v>4.9157360768175584</v>
      </c>
      <c r="Q82" s="18">
        <f t="shared" ca="1" si="8"/>
        <v>16.714835196195004</v>
      </c>
      <c r="R82" s="18">
        <f t="shared" ca="1" si="8"/>
        <v>1.7602931952662724</v>
      </c>
      <c r="S82" s="18">
        <f t="shared" ca="1" si="8"/>
        <v>10.653940799999999</v>
      </c>
      <c r="T82" s="18">
        <f t="shared" ca="1" si="8"/>
        <v>5.1201183431952846E-3</v>
      </c>
      <c r="U82" s="18">
        <f t="shared" ca="1" si="8"/>
        <v>0</v>
      </c>
      <c r="V82" s="18">
        <f t="shared" ca="1" si="8"/>
        <v>0</v>
      </c>
      <c r="W82" s="18">
        <f t="shared" ca="1" si="8"/>
        <v>0</v>
      </c>
      <c r="X82" s="18">
        <f t="shared" ca="1" si="8"/>
        <v>0</v>
      </c>
    </row>
    <row r="83" spans="1:24" x14ac:dyDescent="0.25">
      <c r="A83">
        <v>57</v>
      </c>
      <c r="B83" s="3">
        <v>5</v>
      </c>
      <c r="C83" s="3">
        <v>0.03</v>
      </c>
      <c r="D83" s="3">
        <v>0.17</v>
      </c>
      <c r="E83" s="3">
        <v>0.13</v>
      </c>
      <c r="F83" s="3">
        <v>0.16</v>
      </c>
      <c r="I83">
        <f t="shared" si="6"/>
        <v>43</v>
      </c>
      <c r="J83" s="16">
        <f ca="1"/>
        <v>3</v>
      </c>
      <c r="K83" s="22"/>
      <c r="L83" s="15">
        <f t="shared" ca="1" si="4"/>
        <v>5.3731272294887051E-3</v>
      </c>
      <c r="O83" s="18">
        <f t="shared" ca="1" si="8"/>
        <v>16.457013888888888</v>
      </c>
      <c r="P83" s="18">
        <f t="shared" ca="1" si="8"/>
        <v>4.5898694101508921</v>
      </c>
      <c r="Q83" s="18">
        <f t="shared" ca="1" si="8"/>
        <v>5.3731272294887051E-3</v>
      </c>
      <c r="R83" s="18">
        <f t="shared" ca="1" si="8"/>
        <v>9.4514316568047327</v>
      </c>
      <c r="S83" s="18">
        <f t="shared" ca="1" si="8"/>
        <v>1.4109007999999998</v>
      </c>
      <c r="T83" s="18">
        <f t="shared" ca="1" si="8"/>
        <v>16.730843195266271</v>
      </c>
      <c r="U83" s="18">
        <f t="shared" ca="1" si="8"/>
        <v>0</v>
      </c>
      <c r="V83" s="18">
        <f t="shared" ca="1" si="8"/>
        <v>0</v>
      </c>
      <c r="W83" s="18">
        <f t="shared" ca="1" si="8"/>
        <v>0</v>
      </c>
      <c r="X83" s="18">
        <f t="shared" ca="1" si="8"/>
        <v>0</v>
      </c>
    </row>
    <row r="84" spans="1:24" x14ac:dyDescent="0.25">
      <c r="A84">
        <v>58</v>
      </c>
      <c r="B84" s="3">
        <v>4</v>
      </c>
      <c r="C84" s="3">
        <v>0</v>
      </c>
      <c r="D84" s="3">
        <v>0.41</v>
      </c>
      <c r="E84" s="3">
        <v>0</v>
      </c>
      <c r="F84" s="3">
        <v>0.57999999999999996</v>
      </c>
      <c r="I84">
        <f t="shared" si="6"/>
        <v>44</v>
      </c>
      <c r="J84" s="16">
        <f ca="1"/>
        <v>1</v>
      </c>
      <c r="K84" s="22"/>
      <c r="L84" s="15">
        <f t="shared" ca="1" si="4"/>
        <v>9.8055555555555721E-4</v>
      </c>
      <c r="O84" s="18">
        <f t="shared" ca="1" si="8"/>
        <v>9.8055555555555721E-4</v>
      </c>
      <c r="P84" s="18">
        <f t="shared" ca="1" si="8"/>
        <v>4.5808694101508918</v>
      </c>
      <c r="Q84" s="18">
        <f t="shared" ca="1" si="8"/>
        <v>16.355090368608799</v>
      </c>
      <c r="R84" s="18">
        <f t="shared" ca="1" si="8"/>
        <v>1.6687624260355032</v>
      </c>
      <c r="S84" s="18">
        <f t="shared" ca="1" si="8"/>
        <v>10.207940799999999</v>
      </c>
      <c r="T84" s="18">
        <f t="shared" ca="1" si="8"/>
        <v>8.5335502958579904E-2</v>
      </c>
      <c r="U84" s="18">
        <f t="shared" ca="1" si="8"/>
        <v>0</v>
      </c>
      <c r="V84" s="18">
        <f t="shared" ca="1" si="8"/>
        <v>0</v>
      </c>
      <c r="W84" s="18">
        <f t="shared" ca="1" si="8"/>
        <v>0</v>
      </c>
      <c r="X84" s="18">
        <f t="shared" ca="1" si="8"/>
        <v>0</v>
      </c>
    </row>
    <row r="85" spans="1:24" x14ac:dyDescent="0.25">
      <c r="A85">
        <v>59</v>
      </c>
      <c r="B85" s="3">
        <v>4</v>
      </c>
      <c r="C85" s="3">
        <v>0</v>
      </c>
      <c r="D85" s="3">
        <v>0.62</v>
      </c>
      <c r="E85" s="3">
        <v>0</v>
      </c>
      <c r="F85" s="3">
        <v>0.72</v>
      </c>
      <c r="I85">
        <f t="shared" si="6"/>
        <v>45</v>
      </c>
      <c r="J85" s="16">
        <f ca="1"/>
        <v>2</v>
      </c>
      <c r="K85" s="22"/>
      <c r="L85" s="15">
        <f t="shared" ca="1" si="4"/>
        <v>7.1350891632373237E-2</v>
      </c>
      <c r="O85" s="18">
        <f t="shared" ca="1" si="8"/>
        <v>4.4070138888888888</v>
      </c>
      <c r="P85" s="18">
        <f t="shared" ca="1" si="8"/>
        <v>7.1350891632373237E-2</v>
      </c>
      <c r="Q85" s="18">
        <f t="shared" ca="1" si="8"/>
        <v>4.2434696789536268</v>
      </c>
      <c r="R85" s="18">
        <f t="shared" ca="1" si="8"/>
        <v>2.0519547337278108</v>
      </c>
      <c r="S85" s="18">
        <f t="shared" ca="1" si="8"/>
        <v>1.5628848</v>
      </c>
      <c r="T85" s="18">
        <f t="shared" ca="1" si="8"/>
        <v>4.7190585798816569</v>
      </c>
      <c r="U85" s="18">
        <f t="shared" ca="1" si="8"/>
        <v>0</v>
      </c>
      <c r="V85" s="18">
        <f t="shared" ca="1" si="8"/>
        <v>0</v>
      </c>
      <c r="W85" s="18">
        <f t="shared" ca="1" si="8"/>
        <v>0</v>
      </c>
      <c r="X85" s="18">
        <f t="shared" ca="1" si="8"/>
        <v>0</v>
      </c>
    </row>
    <row r="86" spans="1:24" x14ac:dyDescent="0.25">
      <c r="A86">
        <v>60</v>
      </c>
      <c r="B86" s="3">
        <v>5</v>
      </c>
      <c r="C86" s="3">
        <v>0.12</v>
      </c>
      <c r="D86" s="3">
        <v>7.0000000000000007E-2</v>
      </c>
      <c r="E86" s="3">
        <v>0.08</v>
      </c>
      <c r="F86" s="3">
        <v>0.06</v>
      </c>
      <c r="I86">
        <f t="shared" si="6"/>
        <v>46</v>
      </c>
      <c r="J86" s="16">
        <f ca="1"/>
        <v>2</v>
      </c>
      <c r="K86" s="22"/>
      <c r="L86" s="15">
        <f t="shared" ca="1" si="4"/>
        <v>3.7984224965706442E-2</v>
      </c>
      <c r="O86" s="18">
        <f t="shared" ca="1" si="8"/>
        <v>4.5663805555555559</v>
      </c>
      <c r="P86" s="18">
        <f t="shared" ca="1" si="8"/>
        <v>3.7984224965706442E-2</v>
      </c>
      <c r="Q86" s="18">
        <f t="shared" ca="1" si="8"/>
        <v>4.7189145065398339</v>
      </c>
      <c r="R86" s="18">
        <f t="shared" ca="1" si="8"/>
        <v>2.6266547337278112</v>
      </c>
      <c r="S86" s="18">
        <f t="shared" ca="1" si="8"/>
        <v>1.9700328</v>
      </c>
      <c r="T86" s="18">
        <f t="shared" ca="1" si="8"/>
        <v>4.8748355029585797</v>
      </c>
      <c r="U86" s="18">
        <f t="shared" ca="1" si="8"/>
        <v>0</v>
      </c>
      <c r="V86" s="18">
        <f t="shared" ca="1" si="8"/>
        <v>0</v>
      </c>
      <c r="W86" s="18">
        <f t="shared" ca="1" si="8"/>
        <v>0</v>
      </c>
      <c r="X86" s="18">
        <f t="shared" ca="1" si="8"/>
        <v>0</v>
      </c>
    </row>
    <row r="87" spans="1:24" x14ac:dyDescent="0.25">
      <c r="A87">
        <v>61</v>
      </c>
      <c r="B87" s="3">
        <v>5</v>
      </c>
      <c r="C87" s="3">
        <v>0.1</v>
      </c>
      <c r="D87" s="3">
        <v>0.13</v>
      </c>
      <c r="E87" s="3">
        <v>0.11</v>
      </c>
      <c r="F87" s="3">
        <v>0.19</v>
      </c>
      <c r="I87">
        <f t="shared" si="6"/>
        <v>47</v>
      </c>
      <c r="J87" s="16">
        <f ca="1"/>
        <v>2</v>
      </c>
      <c r="K87" s="22"/>
      <c r="L87" s="15">
        <f t="shared" ca="1" si="4"/>
        <v>3.2487928669410221E-2</v>
      </c>
      <c r="O87" s="18">
        <f t="shared" ca="1" si="8"/>
        <v>4.4125805555555555</v>
      </c>
      <c r="P87" s="18">
        <f t="shared" ca="1" si="8"/>
        <v>3.2487928669410221E-2</v>
      </c>
      <c r="Q87" s="18">
        <f t="shared" ca="1" si="8"/>
        <v>4.3814386444708679</v>
      </c>
      <c r="R87" s="18">
        <f t="shared" ca="1" si="8"/>
        <v>2.2236547337278108</v>
      </c>
      <c r="S87" s="18">
        <f t="shared" ca="1" si="8"/>
        <v>1.6986808</v>
      </c>
      <c r="T87" s="18">
        <f t="shared" ca="1" si="8"/>
        <v>4.7231893491124257</v>
      </c>
      <c r="U87" s="18">
        <f t="shared" ca="1" si="8"/>
        <v>0</v>
      </c>
      <c r="V87" s="18">
        <f t="shared" ca="1" si="8"/>
        <v>0</v>
      </c>
      <c r="W87" s="18">
        <f t="shared" ca="1" si="8"/>
        <v>0</v>
      </c>
      <c r="X87" s="18">
        <f t="shared" ca="1" si="8"/>
        <v>0</v>
      </c>
    </row>
    <row r="88" spans="1:24" x14ac:dyDescent="0.25">
      <c r="A88">
        <v>62</v>
      </c>
      <c r="B88" s="3">
        <v>3</v>
      </c>
      <c r="C88" s="3">
        <v>0</v>
      </c>
      <c r="D88" s="3">
        <v>0.63</v>
      </c>
      <c r="E88" s="3">
        <v>0.75</v>
      </c>
      <c r="F88" s="3">
        <v>0</v>
      </c>
      <c r="I88">
        <f t="shared" si="6"/>
        <v>48</v>
      </c>
      <c r="J88" s="16">
        <f ca="1"/>
        <v>4</v>
      </c>
      <c r="K88" s="22"/>
      <c r="L88" s="15">
        <f t="shared" ca="1" si="4"/>
        <v>1.3885502958579878E-2</v>
      </c>
      <c r="O88" s="18">
        <f t="shared" ca="1" si="8"/>
        <v>1.5570138888888889</v>
      </c>
      <c r="P88" s="18">
        <f t="shared" ca="1" si="8"/>
        <v>2.3206620027434841</v>
      </c>
      <c r="Q88" s="18">
        <f t="shared" ca="1" si="8"/>
        <v>9.3601800237812114</v>
      </c>
      <c r="R88" s="18">
        <f t="shared" ca="1" si="8"/>
        <v>1.3885502958579878E-2</v>
      </c>
      <c r="S88" s="18">
        <f t="shared" ca="1" si="8"/>
        <v>4.7385887999999996</v>
      </c>
      <c r="T88" s="18">
        <f t="shared" ca="1" si="8"/>
        <v>1.5578278106508876</v>
      </c>
      <c r="U88" s="18">
        <f t="shared" ca="1" si="8"/>
        <v>0</v>
      </c>
      <c r="V88" s="18">
        <f t="shared" ca="1" si="8"/>
        <v>0</v>
      </c>
      <c r="W88" s="18">
        <f t="shared" ca="1" si="8"/>
        <v>0</v>
      </c>
      <c r="X88" s="18">
        <f t="shared" ca="1" si="8"/>
        <v>0</v>
      </c>
    </row>
    <row r="89" spans="1:24" x14ac:dyDescent="0.25">
      <c r="A89">
        <v>63</v>
      </c>
      <c r="B89" s="3">
        <v>5</v>
      </c>
      <c r="C89" s="3">
        <v>0.04</v>
      </c>
      <c r="D89" s="3">
        <v>0.09</v>
      </c>
      <c r="E89" s="3">
        <v>0</v>
      </c>
      <c r="F89" s="3">
        <v>7.0000000000000007E-2</v>
      </c>
      <c r="I89">
        <f t="shared" si="6"/>
        <v>49</v>
      </c>
      <c r="J89" s="16">
        <f ca="1"/>
        <v>5</v>
      </c>
      <c r="K89" s="22"/>
      <c r="L89" s="15">
        <f t="shared" ca="1" si="4"/>
        <v>6.1824799999999951E-2</v>
      </c>
      <c r="O89" s="18">
        <f t="shared" ca="1" si="8"/>
        <v>9.8985138888888891</v>
      </c>
      <c r="P89" s="18">
        <f t="shared" ca="1" si="8"/>
        <v>1.5845175582990403</v>
      </c>
      <c r="Q89" s="18">
        <f t="shared" ca="1" si="8"/>
        <v>1.2042110582639713</v>
      </c>
      <c r="R89" s="18">
        <f t="shared" ca="1" si="8"/>
        <v>4.5716085798816568</v>
      </c>
      <c r="S89" s="18">
        <f t="shared" ca="1" si="8"/>
        <v>6.1824799999999951E-2</v>
      </c>
      <c r="T89" s="18">
        <f t="shared" ca="1" si="8"/>
        <v>10.215173964497041</v>
      </c>
      <c r="U89" s="18">
        <f t="shared" ca="1" si="8"/>
        <v>0</v>
      </c>
      <c r="V89" s="18">
        <f t="shared" ca="1" si="8"/>
        <v>0</v>
      </c>
      <c r="W89" s="18">
        <f t="shared" ca="1" si="8"/>
        <v>0</v>
      </c>
      <c r="X89" s="18">
        <f t="shared" ca="1" si="8"/>
        <v>0</v>
      </c>
    </row>
    <row r="90" spans="1:24" x14ac:dyDescent="0.25">
      <c r="A90">
        <v>64</v>
      </c>
      <c r="B90" s="3">
        <v>2</v>
      </c>
      <c r="C90" s="3">
        <v>0.54</v>
      </c>
      <c r="D90" s="3">
        <v>0</v>
      </c>
      <c r="E90" s="3">
        <v>0</v>
      </c>
      <c r="F90" s="3">
        <v>0.65</v>
      </c>
      <c r="I90">
        <f t="shared" si="6"/>
        <v>50</v>
      </c>
      <c r="J90" s="16">
        <f ca="1"/>
        <v>2</v>
      </c>
      <c r="K90" s="22"/>
      <c r="L90" s="15">
        <f t="shared" ca="1" si="4"/>
        <v>3.3658299039780452E-2</v>
      </c>
      <c r="O90" s="18">
        <f t="shared" ref="O90:X105" ca="1" si="9" xml:space="preserve"> IFERROR(SUMXMY2($B76:$F76,O$27:O$31),0)</f>
        <v>4.7741805555555556</v>
      </c>
      <c r="P90" s="18">
        <f t="shared" ca="1" si="9"/>
        <v>3.3658299039780452E-2</v>
      </c>
      <c r="Q90" s="18">
        <f t="shared" ca="1" si="9"/>
        <v>4.85782485136742</v>
      </c>
      <c r="R90" s="18">
        <f t="shared" ca="1" si="9"/>
        <v>2.7988547337278105</v>
      </c>
      <c r="S90" s="18">
        <f t="shared" ca="1" si="9"/>
        <v>1.9387768000000001</v>
      </c>
      <c r="T90" s="18">
        <f t="shared" ca="1" si="9"/>
        <v>5.0829431952662718</v>
      </c>
      <c r="U90" s="18">
        <f t="shared" ca="1" si="9"/>
        <v>0</v>
      </c>
      <c r="V90" s="18">
        <f t="shared" ca="1" si="9"/>
        <v>0</v>
      </c>
      <c r="W90" s="18">
        <f t="shared" ca="1" si="9"/>
        <v>0</v>
      </c>
      <c r="X90" s="18">
        <f t="shared" ca="1" si="9"/>
        <v>0</v>
      </c>
    </row>
    <row r="91" spans="1:24" x14ac:dyDescent="0.25">
      <c r="A91">
        <v>65</v>
      </c>
      <c r="B91" s="3">
        <v>4</v>
      </c>
      <c r="C91" s="3">
        <v>0</v>
      </c>
      <c r="D91" s="3">
        <v>0.42</v>
      </c>
      <c r="E91" s="3">
        <v>0</v>
      </c>
      <c r="F91" s="3">
        <v>0.61</v>
      </c>
      <c r="I91">
        <f t="shared" si="6"/>
        <v>51</v>
      </c>
      <c r="J91" s="16">
        <f ca="1"/>
        <v>3</v>
      </c>
      <c r="K91" s="22"/>
      <c r="L91" s="15">
        <f t="shared" ca="1" si="4"/>
        <v>1.485933412604043E-2</v>
      </c>
      <c r="O91" s="18">
        <f t="shared" ca="1" si="9"/>
        <v>16.506047222222222</v>
      </c>
      <c r="P91" s="18">
        <f t="shared" ca="1" si="9"/>
        <v>4.5781323731138555</v>
      </c>
      <c r="Q91" s="18">
        <f t="shared" ca="1" si="9"/>
        <v>1.485933412604043E-2</v>
      </c>
      <c r="R91" s="18">
        <f t="shared" ca="1" si="9"/>
        <v>9.5905931952662709</v>
      </c>
      <c r="S91" s="18">
        <f t="shared" ca="1" si="9"/>
        <v>1.4673527999999998</v>
      </c>
      <c r="T91" s="18">
        <f t="shared" ca="1" si="9"/>
        <v>16.821989349112428</v>
      </c>
      <c r="U91" s="18">
        <f t="shared" ca="1" si="9"/>
        <v>0</v>
      </c>
      <c r="V91" s="18">
        <f t="shared" ca="1" si="9"/>
        <v>0</v>
      </c>
      <c r="W91" s="18">
        <f t="shared" ca="1" si="9"/>
        <v>0</v>
      </c>
      <c r="X91" s="18">
        <f t="shared" ca="1" si="9"/>
        <v>0</v>
      </c>
    </row>
    <row r="92" spans="1:24" x14ac:dyDescent="0.25">
      <c r="A92">
        <v>66</v>
      </c>
      <c r="B92" s="3">
        <v>2</v>
      </c>
      <c r="C92" s="3">
        <v>0.55000000000000004</v>
      </c>
      <c r="D92" s="3">
        <v>0</v>
      </c>
      <c r="E92" s="3">
        <v>0</v>
      </c>
      <c r="F92" s="3">
        <v>0.41</v>
      </c>
      <c r="I92">
        <f t="shared" si="6"/>
        <v>52</v>
      </c>
      <c r="J92" s="16">
        <f ca="1"/>
        <v>5</v>
      </c>
      <c r="K92" s="22"/>
      <c r="L92" s="15">
        <f t="shared" ca="1" si="4"/>
        <v>3.5892799999999996E-2</v>
      </c>
      <c r="O92" s="18">
        <f t="shared" ca="1" si="9"/>
        <v>10.182613888888891</v>
      </c>
      <c r="P92" s="18">
        <f t="shared" ca="1" si="9"/>
        <v>1.8560545953360772</v>
      </c>
      <c r="Q92" s="18">
        <f t="shared" ca="1" si="9"/>
        <v>1.4320420927467301</v>
      </c>
      <c r="R92" s="18">
        <f t="shared" ca="1" si="9"/>
        <v>4.5711085798816562</v>
      </c>
      <c r="S92" s="18">
        <f t="shared" ca="1" si="9"/>
        <v>3.5892799999999996E-2</v>
      </c>
      <c r="T92" s="18">
        <f t="shared" ca="1" si="9"/>
        <v>10.499273964497043</v>
      </c>
      <c r="U92" s="18">
        <f t="shared" ca="1" si="9"/>
        <v>0</v>
      </c>
      <c r="V92" s="18">
        <f t="shared" ca="1" si="9"/>
        <v>0</v>
      </c>
      <c r="W92" s="18">
        <f t="shared" ca="1" si="9"/>
        <v>0</v>
      </c>
      <c r="X92" s="18">
        <f t="shared" ca="1" si="9"/>
        <v>0</v>
      </c>
    </row>
    <row r="93" spans="1:24" x14ac:dyDescent="0.25">
      <c r="A93">
        <v>67</v>
      </c>
      <c r="B93" s="3">
        <v>4</v>
      </c>
      <c r="C93" s="3">
        <v>0</v>
      </c>
      <c r="D93" s="3">
        <v>0.78</v>
      </c>
      <c r="E93" s="3">
        <v>0</v>
      </c>
      <c r="F93" s="3">
        <v>0.72</v>
      </c>
      <c r="I93">
        <f t="shared" si="6"/>
        <v>53</v>
      </c>
      <c r="J93" s="16">
        <f ca="1"/>
        <v>3</v>
      </c>
      <c r="K93" s="22"/>
      <c r="L93" s="15">
        <f t="shared" ca="1" si="4"/>
        <v>5.5386444708680144E-3</v>
      </c>
      <c r="O93" s="18">
        <f t="shared" ca="1" si="9"/>
        <v>16.457813888888889</v>
      </c>
      <c r="P93" s="18">
        <f t="shared" ca="1" si="9"/>
        <v>4.604136076817559</v>
      </c>
      <c r="Q93" s="18">
        <f t="shared" ca="1" si="9"/>
        <v>5.5386444708680144E-3</v>
      </c>
      <c r="R93" s="18">
        <f t="shared" ca="1" si="9"/>
        <v>9.4801085798816569</v>
      </c>
      <c r="S93" s="18">
        <f t="shared" ca="1" si="9"/>
        <v>1.4686767999999997</v>
      </c>
      <c r="T93" s="18">
        <f t="shared" ca="1" si="9"/>
        <v>16.710997041420118</v>
      </c>
      <c r="U93" s="18">
        <f t="shared" ca="1" si="9"/>
        <v>0</v>
      </c>
      <c r="V93" s="18">
        <f t="shared" ca="1" si="9"/>
        <v>0</v>
      </c>
      <c r="W93" s="18">
        <f t="shared" ca="1" si="9"/>
        <v>0</v>
      </c>
      <c r="X93" s="18">
        <f t="shared" ca="1" si="9"/>
        <v>0</v>
      </c>
    </row>
    <row r="94" spans="1:24" x14ac:dyDescent="0.25">
      <c r="A94">
        <v>68</v>
      </c>
      <c r="B94" s="3">
        <v>4</v>
      </c>
      <c r="C94" s="3">
        <v>0</v>
      </c>
      <c r="D94" s="3">
        <v>0.4</v>
      </c>
      <c r="E94" s="3">
        <v>0</v>
      </c>
      <c r="F94" s="3">
        <v>0.53</v>
      </c>
      <c r="I94">
        <f t="shared" si="6"/>
        <v>54</v>
      </c>
      <c r="J94" s="16">
        <f ca="1"/>
        <v>2</v>
      </c>
      <c r="K94" s="22"/>
      <c r="L94" s="15">
        <f t="shared" ca="1" si="4"/>
        <v>3.5091632373113822E-2</v>
      </c>
      <c r="O94" s="18">
        <f t="shared" ca="1" si="9"/>
        <v>4.7016805555555559</v>
      </c>
      <c r="P94" s="18">
        <f t="shared" ca="1" si="9"/>
        <v>3.5091632373113822E-2</v>
      </c>
      <c r="Q94" s="18">
        <f t="shared" ca="1" si="9"/>
        <v>4.8289524375743165</v>
      </c>
      <c r="R94" s="18">
        <f t="shared" ca="1" si="9"/>
        <v>2.7619547337278112</v>
      </c>
      <c r="S94" s="18">
        <f t="shared" ca="1" si="9"/>
        <v>1.9736848000000002</v>
      </c>
      <c r="T94" s="18">
        <f t="shared" ca="1" si="9"/>
        <v>5.0101355029585797</v>
      </c>
      <c r="U94" s="18">
        <f t="shared" ca="1" si="9"/>
        <v>0</v>
      </c>
      <c r="V94" s="18">
        <f t="shared" ca="1" si="9"/>
        <v>0</v>
      </c>
      <c r="W94" s="18">
        <f t="shared" ca="1" si="9"/>
        <v>0</v>
      </c>
      <c r="X94" s="18">
        <f t="shared" ca="1" si="9"/>
        <v>0</v>
      </c>
    </row>
    <row r="95" spans="1:24" x14ac:dyDescent="0.25">
      <c r="A95">
        <v>69</v>
      </c>
      <c r="B95" s="3">
        <v>5</v>
      </c>
      <c r="C95" s="3">
        <v>0.17</v>
      </c>
      <c r="D95" s="3">
        <v>0.19</v>
      </c>
      <c r="E95" s="3">
        <v>0.05</v>
      </c>
      <c r="F95" s="3">
        <v>0.16</v>
      </c>
      <c r="I95">
        <f t="shared" si="6"/>
        <v>55</v>
      </c>
      <c r="J95" s="16">
        <f ca="1"/>
        <v>2</v>
      </c>
      <c r="K95" s="22"/>
      <c r="L95" s="15">
        <f t="shared" ca="1" si="4"/>
        <v>4.9480521262002669E-2</v>
      </c>
      <c r="O95" s="18">
        <f t="shared" ca="1" si="9"/>
        <v>4.8653805555555563</v>
      </c>
      <c r="P95" s="18">
        <f t="shared" ca="1" si="9"/>
        <v>4.9480521262002669E-2</v>
      </c>
      <c r="Q95" s="18">
        <f t="shared" ca="1" si="9"/>
        <v>4.9352455410225922</v>
      </c>
      <c r="R95" s="18">
        <f t="shared" ca="1" si="9"/>
        <v>2.8900547337278111</v>
      </c>
      <c r="S95" s="18">
        <f t="shared" ca="1" si="9"/>
        <v>1.9581687999999999</v>
      </c>
      <c r="T95" s="18">
        <f t="shared" ca="1" si="9"/>
        <v>5.1741431952662724</v>
      </c>
      <c r="U95" s="18">
        <f t="shared" ca="1" si="9"/>
        <v>0</v>
      </c>
      <c r="V95" s="18">
        <f t="shared" ca="1" si="9"/>
        <v>0</v>
      </c>
      <c r="W95" s="18">
        <f t="shared" ca="1" si="9"/>
        <v>0</v>
      </c>
      <c r="X95" s="18">
        <f t="shared" ca="1" si="9"/>
        <v>0</v>
      </c>
    </row>
    <row r="96" spans="1:24" x14ac:dyDescent="0.25">
      <c r="A96">
        <v>70</v>
      </c>
      <c r="B96" s="3">
        <v>1</v>
      </c>
      <c r="C96" s="3">
        <v>0.76</v>
      </c>
      <c r="D96" s="3">
        <v>0</v>
      </c>
      <c r="E96" s="3">
        <v>0.67</v>
      </c>
      <c r="F96" s="3">
        <v>0</v>
      </c>
      <c r="I96">
        <f t="shared" si="6"/>
        <v>56</v>
      </c>
      <c r="J96" s="16">
        <f ca="1"/>
        <v>4</v>
      </c>
      <c r="K96" s="22"/>
      <c r="L96" s="15">
        <f t="shared" ca="1" si="4"/>
        <v>4.5239349112426053E-2</v>
      </c>
      <c r="O96" s="18">
        <f t="shared" ca="1" si="9"/>
        <v>1.9526472222222222</v>
      </c>
      <c r="P96" s="18">
        <f t="shared" ca="1" si="9"/>
        <v>2.7254620027434844</v>
      </c>
      <c r="Q96" s="18">
        <f t="shared" ca="1" si="9"/>
        <v>9.6940972651605222</v>
      </c>
      <c r="R96" s="18">
        <f t="shared" ca="1" si="9"/>
        <v>4.5239349112426053E-2</v>
      </c>
      <c r="S96" s="18">
        <f t="shared" ca="1" si="9"/>
        <v>4.7650767999999992</v>
      </c>
      <c r="T96" s="18">
        <f t="shared" ca="1" si="9"/>
        <v>1.9481970414201184</v>
      </c>
      <c r="U96" s="18">
        <f t="shared" ca="1" si="9"/>
        <v>0</v>
      </c>
      <c r="V96" s="18">
        <f t="shared" ca="1" si="9"/>
        <v>0</v>
      </c>
      <c r="W96" s="18">
        <f t="shared" ca="1" si="9"/>
        <v>0</v>
      </c>
      <c r="X96" s="18">
        <f t="shared" ca="1" si="9"/>
        <v>0</v>
      </c>
    </row>
    <row r="97" spans="1:24" x14ac:dyDescent="0.25">
      <c r="A97">
        <v>71</v>
      </c>
      <c r="B97" s="3">
        <v>2</v>
      </c>
      <c r="C97" s="3">
        <v>0.42</v>
      </c>
      <c r="D97" s="3">
        <v>0</v>
      </c>
      <c r="E97" s="3">
        <v>0</v>
      </c>
      <c r="F97" s="3">
        <v>0.46</v>
      </c>
      <c r="I97">
        <f t="shared" si="6"/>
        <v>57</v>
      </c>
      <c r="J97" s="16">
        <f ca="1"/>
        <v>3</v>
      </c>
      <c r="K97" s="22"/>
      <c r="L97" s="15">
        <f t="shared" ca="1" si="4"/>
        <v>1.5283472057074919E-2</v>
      </c>
      <c r="O97" s="18">
        <f t="shared" ca="1" si="9"/>
        <v>16.452647222222222</v>
      </c>
      <c r="P97" s="18">
        <f t="shared" ca="1" si="9"/>
        <v>4.4739657064471876</v>
      </c>
      <c r="Q97" s="18">
        <f t="shared" ca="1" si="9"/>
        <v>1.5283472057074919E-2</v>
      </c>
      <c r="R97" s="18">
        <f t="shared" ca="1" si="9"/>
        <v>9.5335470414201193</v>
      </c>
      <c r="S97" s="18">
        <f t="shared" ca="1" si="9"/>
        <v>1.3720607999999999</v>
      </c>
      <c r="T97" s="18">
        <f t="shared" ca="1" si="9"/>
        <v>16.752181656804733</v>
      </c>
      <c r="U97" s="18">
        <f t="shared" ca="1" si="9"/>
        <v>0</v>
      </c>
      <c r="V97" s="18">
        <f t="shared" ca="1" si="9"/>
        <v>0</v>
      </c>
      <c r="W97" s="18">
        <f t="shared" ca="1" si="9"/>
        <v>0</v>
      </c>
      <c r="X97" s="18">
        <f t="shared" ca="1" si="9"/>
        <v>0</v>
      </c>
    </row>
    <row r="98" spans="1:24" x14ac:dyDescent="0.25">
      <c r="A98">
        <v>72</v>
      </c>
      <c r="B98" s="3">
        <v>5</v>
      </c>
      <c r="C98" s="3">
        <v>0.14000000000000001</v>
      </c>
      <c r="D98" s="3">
        <v>0.15</v>
      </c>
      <c r="E98" s="3">
        <v>0.01</v>
      </c>
      <c r="F98" s="3">
        <v>0.02</v>
      </c>
      <c r="I98">
        <f t="shared" si="6"/>
        <v>58</v>
      </c>
      <c r="J98" s="16">
        <f ca="1"/>
        <v>5</v>
      </c>
      <c r="K98" s="22"/>
      <c r="L98" s="15">
        <f t="shared" ca="1" si="4"/>
        <v>3.5540799999999984E-2</v>
      </c>
      <c r="O98" s="18">
        <f t="shared" ca="1" si="9"/>
        <v>10.06661388888889</v>
      </c>
      <c r="P98" s="18">
        <f t="shared" ca="1" si="9"/>
        <v>1.7651805212620031</v>
      </c>
      <c r="Q98" s="18">
        <f t="shared" ca="1" si="9"/>
        <v>1.3372420927467301</v>
      </c>
      <c r="R98" s="18">
        <f t="shared" ca="1" si="9"/>
        <v>4.5426778106508872</v>
      </c>
      <c r="S98" s="18">
        <f t="shared" ca="1" si="9"/>
        <v>3.5540799999999984E-2</v>
      </c>
      <c r="T98" s="18">
        <f t="shared" ca="1" si="9"/>
        <v>10.383273964497041</v>
      </c>
      <c r="U98" s="18">
        <f t="shared" ca="1" si="9"/>
        <v>0</v>
      </c>
      <c r="V98" s="18">
        <f t="shared" ca="1" si="9"/>
        <v>0</v>
      </c>
      <c r="W98" s="18">
        <f t="shared" ca="1" si="9"/>
        <v>0</v>
      </c>
      <c r="X98" s="18">
        <f t="shared" ca="1" si="9"/>
        <v>0</v>
      </c>
    </row>
    <row r="99" spans="1:24" x14ac:dyDescent="0.25">
      <c r="A99">
        <v>73</v>
      </c>
      <c r="B99" s="3">
        <v>3</v>
      </c>
      <c r="C99" s="3">
        <v>0</v>
      </c>
      <c r="D99" s="3">
        <v>0.76</v>
      </c>
      <c r="E99" s="3">
        <v>0.56999999999999995</v>
      </c>
      <c r="F99" s="3">
        <v>0</v>
      </c>
      <c r="I99">
        <f t="shared" si="6"/>
        <v>59</v>
      </c>
      <c r="J99" s="16">
        <f ca="1"/>
        <v>5</v>
      </c>
      <c r="K99" s="22"/>
      <c r="L99" s="15">
        <f t="shared" ca="1" si="4"/>
        <v>2.2016800000000013E-2</v>
      </c>
      <c r="O99" s="18">
        <f t="shared" ca="1" si="9"/>
        <v>10.464913888888889</v>
      </c>
      <c r="P99" s="18">
        <f t="shared" ca="1" si="9"/>
        <v>1.8996582990397808</v>
      </c>
      <c r="Q99" s="18">
        <f t="shared" ca="1" si="9"/>
        <v>1.6582524375743164</v>
      </c>
      <c r="R99" s="18">
        <f t="shared" ca="1" si="9"/>
        <v>4.7877316568047341</v>
      </c>
      <c r="S99" s="18">
        <f t="shared" ca="1" si="9"/>
        <v>2.2016800000000013E-2</v>
      </c>
      <c r="T99" s="18">
        <f t="shared" ca="1" si="9"/>
        <v>10.78157396449704</v>
      </c>
      <c r="U99" s="18">
        <f t="shared" ca="1" si="9"/>
        <v>0</v>
      </c>
      <c r="V99" s="18">
        <f t="shared" ca="1" si="9"/>
        <v>0</v>
      </c>
      <c r="W99" s="18">
        <f t="shared" ca="1" si="9"/>
        <v>0</v>
      </c>
      <c r="X99" s="18">
        <f t="shared" ca="1" si="9"/>
        <v>0</v>
      </c>
    </row>
    <row r="100" spans="1:24" x14ac:dyDescent="0.25">
      <c r="A100">
        <v>74</v>
      </c>
      <c r="B100" s="3">
        <v>2</v>
      </c>
      <c r="C100" s="3">
        <v>0.8</v>
      </c>
      <c r="D100" s="3">
        <v>0</v>
      </c>
      <c r="E100" s="3">
        <v>0</v>
      </c>
      <c r="F100" s="3">
        <v>0.42</v>
      </c>
      <c r="I100">
        <f t="shared" si="6"/>
        <v>60</v>
      </c>
      <c r="J100" s="16">
        <f ca="1"/>
        <v>3</v>
      </c>
      <c r="K100" s="22"/>
      <c r="L100" s="15">
        <f t="shared" ca="1" si="4"/>
        <v>4.1800237812128389E-3</v>
      </c>
      <c r="O100" s="18">
        <f t="shared" ca="1" si="9"/>
        <v>16.386480555555554</v>
      </c>
      <c r="P100" s="18">
        <f t="shared" ca="1" si="9"/>
        <v>4.6183360768175588</v>
      </c>
      <c r="Q100" s="18">
        <f t="shared" ca="1" si="9"/>
        <v>4.1800237812128389E-3</v>
      </c>
      <c r="R100" s="18">
        <f t="shared" ca="1" si="9"/>
        <v>9.490000887573963</v>
      </c>
      <c r="S100" s="18">
        <f t="shared" ca="1" si="9"/>
        <v>1.5633807999999998</v>
      </c>
      <c r="T100" s="18">
        <f t="shared" ca="1" si="9"/>
        <v>16.639150887573962</v>
      </c>
      <c r="U100" s="18">
        <f t="shared" ca="1" si="9"/>
        <v>0</v>
      </c>
      <c r="V100" s="18">
        <f t="shared" ca="1" si="9"/>
        <v>0</v>
      </c>
      <c r="W100" s="18">
        <f t="shared" ca="1" si="9"/>
        <v>0</v>
      </c>
      <c r="X100" s="18">
        <f t="shared" ca="1" si="9"/>
        <v>0</v>
      </c>
    </row>
    <row r="101" spans="1:24" x14ac:dyDescent="0.25">
      <c r="A101">
        <v>75</v>
      </c>
      <c r="B101" s="3">
        <v>1</v>
      </c>
      <c r="C101" s="3">
        <v>0.48</v>
      </c>
      <c r="D101" s="3">
        <v>0</v>
      </c>
      <c r="E101" s="3">
        <v>0.5</v>
      </c>
      <c r="F101" s="3">
        <v>0</v>
      </c>
      <c r="I101">
        <f t="shared" si="6"/>
        <v>61</v>
      </c>
      <c r="J101" s="16">
        <f ca="1"/>
        <v>3</v>
      </c>
      <c r="K101" s="22"/>
      <c r="L101" s="15">
        <f t="shared" ca="1" si="4"/>
        <v>8.2214030915576716E-3</v>
      </c>
      <c r="O101" s="18">
        <f t="shared" ca="1" si="9"/>
        <v>16.41501388888889</v>
      </c>
      <c r="P101" s="18">
        <f t="shared" ca="1" si="9"/>
        <v>4.5517138545953371</v>
      </c>
      <c r="Q101" s="18">
        <f t="shared" ca="1" si="9"/>
        <v>8.2214030915576716E-3</v>
      </c>
      <c r="R101" s="18">
        <f t="shared" ca="1" si="9"/>
        <v>9.4179470414201187</v>
      </c>
      <c r="S101" s="18">
        <f t="shared" ca="1" si="9"/>
        <v>1.3883407999999999</v>
      </c>
      <c r="T101" s="18">
        <f t="shared" ca="1" si="9"/>
        <v>16.677904733727814</v>
      </c>
      <c r="U101" s="18">
        <f t="shared" ca="1" si="9"/>
        <v>0</v>
      </c>
      <c r="V101" s="18">
        <f t="shared" ca="1" si="9"/>
        <v>0</v>
      </c>
      <c r="W101" s="18">
        <f t="shared" ca="1" si="9"/>
        <v>0</v>
      </c>
      <c r="X101" s="18">
        <f t="shared" ca="1" si="9"/>
        <v>0</v>
      </c>
    </row>
    <row r="102" spans="1:24" x14ac:dyDescent="0.25">
      <c r="A102">
        <v>76</v>
      </c>
      <c r="B102" s="3">
        <v>1</v>
      </c>
      <c r="C102" s="3">
        <v>0.49</v>
      </c>
      <c r="D102" s="3">
        <v>0</v>
      </c>
      <c r="E102" s="3">
        <v>0.62</v>
      </c>
      <c r="F102" s="3">
        <v>0</v>
      </c>
      <c r="I102">
        <f t="shared" si="6"/>
        <v>62</v>
      </c>
      <c r="J102" s="16">
        <f ca="1"/>
        <v>2</v>
      </c>
      <c r="K102" s="22"/>
      <c r="L102" s="15">
        <f t="shared" ca="1" si="4"/>
        <v>1.7584224965706417E-2</v>
      </c>
      <c r="O102" s="18">
        <f t="shared" ca="1" si="9"/>
        <v>4.6315138888888896</v>
      </c>
      <c r="P102" s="18">
        <f t="shared" ca="1" si="9"/>
        <v>1.7584224965706417E-2</v>
      </c>
      <c r="Q102" s="18">
        <f t="shared" ca="1" si="9"/>
        <v>4.7182248513674194</v>
      </c>
      <c r="R102" s="18">
        <f t="shared" ca="1" si="9"/>
        <v>2.632454733727811</v>
      </c>
      <c r="S102" s="18">
        <f t="shared" ca="1" si="9"/>
        <v>1.8920568</v>
      </c>
      <c r="T102" s="18">
        <f t="shared" ca="1" si="9"/>
        <v>4.9404816568047334</v>
      </c>
      <c r="U102" s="18">
        <f t="shared" ca="1" si="9"/>
        <v>0</v>
      </c>
      <c r="V102" s="18">
        <f t="shared" ca="1" si="9"/>
        <v>0</v>
      </c>
      <c r="W102" s="18">
        <f t="shared" ca="1" si="9"/>
        <v>0</v>
      </c>
      <c r="X102" s="18">
        <f t="shared" ca="1" si="9"/>
        <v>0</v>
      </c>
    </row>
    <row r="103" spans="1:24" x14ac:dyDescent="0.25">
      <c r="A103">
        <v>77</v>
      </c>
      <c r="B103" s="3">
        <v>4</v>
      </c>
      <c r="C103" s="3">
        <v>0</v>
      </c>
      <c r="D103" s="3">
        <v>0.7</v>
      </c>
      <c r="E103" s="3">
        <v>0</v>
      </c>
      <c r="F103" s="3">
        <v>0.53</v>
      </c>
      <c r="I103">
        <f t="shared" si="6"/>
        <v>63</v>
      </c>
      <c r="J103" s="16">
        <f ca="1"/>
        <v>3</v>
      </c>
      <c r="K103" s="22"/>
      <c r="L103" s="15">
        <f t="shared" ca="1" si="4"/>
        <v>1.7183472057074909E-2</v>
      </c>
      <c r="O103" s="18">
        <f t="shared" ca="1" si="9"/>
        <v>16.540047222222221</v>
      </c>
      <c r="P103" s="18">
        <f t="shared" ca="1" si="9"/>
        <v>4.6772953360768179</v>
      </c>
      <c r="Q103" s="18">
        <f t="shared" ca="1" si="9"/>
        <v>1.7183472057074909E-2</v>
      </c>
      <c r="R103" s="18">
        <f t="shared" ca="1" si="9"/>
        <v>9.5621393491124262</v>
      </c>
      <c r="S103" s="18">
        <f t="shared" ca="1" si="9"/>
        <v>1.5132807999999998</v>
      </c>
      <c r="T103" s="18">
        <f t="shared" ca="1" si="9"/>
        <v>16.835650887573962</v>
      </c>
      <c r="U103" s="18">
        <f t="shared" ca="1" si="9"/>
        <v>0</v>
      </c>
      <c r="V103" s="18">
        <f t="shared" ca="1" si="9"/>
        <v>0</v>
      </c>
      <c r="W103" s="18">
        <f t="shared" ca="1" si="9"/>
        <v>0</v>
      </c>
      <c r="X103" s="18">
        <f t="shared" ca="1" si="9"/>
        <v>0</v>
      </c>
    </row>
    <row r="104" spans="1:24" x14ac:dyDescent="0.25">
      <c r="A104">
        <v>78</v>
      </c>
      <c r="B104" s="3">
        <v>4</v>
      </c>
      <c r="C104" s="3">
        <v>0</v>
      </c>
      <c r="D104" s="3">
        <v>0.56999999999999995</v>
      </c>
      <c r="E104" s="3">
        <v>0</v>
      </c>
      <c r="F104" s="3">
        <v>0.76</v>
      </c>
      <c r="I104">
        <f t="shared" si="6"/>
        <v>64</v>
      </c>
      <c r="J104" s="16">
        <f ca="1"/>
        <v>4</v>
      </c>
      <c r="K104" s="22"/>
      <c r="L104" s="15">
        <f t="shared" ca="1" si="4"/>
        <v>1.5608579881656828E-2</v>
      </c>
      <c r="O104" s="18">
        <f t="shared" ca="1" si="9"/>
        <v>1.7812138888888891</v>
      </c>
      <c r="P104" s="18">
        <f t="shared" ca="1" si="9"/>
        <v>2.4898620027434846</v>
      </c>
      <c r="Q104" s="18">
        <f t="shared" ca="1" si="9"/>
        <v>9.4979869203329361</v>
      </c>
      <c r="R104" s="18">
        <f t="shared" ca="1" si="9"/>
        <v>1.5608579881656828E-2</v>
      </c>
      <c r="S104" s="18">
        <f t="shared" ca="1" si="9"/>
        <v>4.6555807999999992</v>
      </c>
      <c r="T104" s="18">
        <f t="shared" ca="1" si="9"/>
        <v>1.8136124260355029</v>
      </c>
      <c r="U104" s="18">
        <f t="shared" ca="1" si="9"/>
        <v>0</v>
      </c>
      <c r="V104" s="18">
        <f t="shared" ca="1" si="9"/>
        <v>0</v>
      </c>
      <c r="W104" s="18">
        <f t="shared" ca="1" si="9"/>
        <v>0</v>
      </c>
      <c r="X104" s="18">
        <f t="shared" ca="1" si="9"/>
        <v>0</v>
      </c>
    </row>
    <row r="105" spans="1:24" x14ac:dyDescent="0.25">
      <c r="A105">
        <v>79</v>
      </c>
      <c r="B105" s="3">
        <v>3</v>
      </c>
      <c r="C105" s="3">
        <v>0</v>
      </c>
      <c r="D105" s="3">
        <v>0.69</v>
      </c>
      <c r="E105" s="3">
        <v>0.53</v>
      </c>
      <c r="F105" s="3">
        <v>0</v>
      </c>
      <c r="I105">
        <f t="shared" si="6"/>
        <v>65</v>
      </c>
      <c r="J105" s="16">
        <f ca="1"/>
        <v>5</v>
      </c>
      <c r="K105" s="22"/>
      <c r="L105" s="15">
        <f t="shared" ca="1" si="4"/>
        <v>3.3180799999999989E-2</v>
      </c>
      <c r="O105" s="18">
        <f t="shared" ca="1" si="9"/>
        <v>10.110613888888889</v>
      </c>
      <c r="P105" s="18">
        <f t="shared" ca="1" si="9"/>
        <v>1.7966175582990402</v>
      </c>
      <c r="Q105" s="18">
        <f t="shared" ca="1" si="9"/>
        <v>1.3727179548156956</v>
      </c>
      <c r="R105" s="18">
        <f t="shared" ca="1" si="9"/>
        <v>4.553839349112426</v>
      </c>
      <c r="S105" s="18">
        <f t="shared" ca="1" si="9"/>
        <v>3.3180799999999989E-2</v>
      </c>
      <c r="T105" s="18">
        <f t="shared" ca="1" si="9"/>
        <v>10.42727396449704</v>
      </c>
      <c r="U105" s="18">
        <f t="shared" ca="1" si="9"/>
        <v>0</v>
      </c>
      <c r="V105" s="18">
        <f t="shared" ca="1" si="9"/>
        <v>0</v>
      </c>
      <c r="W105" s="18">
        <f t="shared" ca="1" si="9"/>
        <v>0</v>
      </c>
      <c r="X105" s="18">
        <f t="shared" ca="1" si="9"/>
        <v>0</v>
      </c>
    </row>
    <row r="106" spans="1:24" x14ac:dyDescent="0.25">
      <c r="A106">
        <v>80</v>
      </c>
      <c r="B106" s="3">
        <v>5</v>
      </c>
      <c r="C106" s="3">
        <v>0.17</v>
      </c>
      <c r="D106" s="3">
        <v>0.05</v>
      </c>
      <c r="E106" s="3">
        <v>0.15</v>
      </c>
      <c r="F106" s="3">
        <v>0.15</v>
      </c>
      <c r="I106">
        <f t="shared" si="6"/>
        <v>66</v>
      </c>
      <c r="J106" s="16">
        <f ca="1"/>
        <v>4</v>
      </c>
      <c r="K106" s="22"/>
      <c r="L106" s="15">
        <f t="shared" ref="L106:L169" ca="1" si="10">MIN(OFFSET($O106,,,,$O$33))</f>
        <v>2.2593195266272195E-2</v>
      </c>
      <c r="O106" s="18">
        <f t="shared" ref="O106:X121" ca="1" si="11" xml:space="preserve"> IFERROR(SUMXMY2($B92:$F92,O$27:O$31),0)</f>
        <v>1.5285472222222221</v>
      </c>
      <c r="P106" s="18">
        <f t="shared" ca="1" si="11"/>
        <v>2.2463620027434845</v>
      </c>
      <c r="Q106" s="18">
        <f t="shared" ca="1" si="11"/>
        <v>9.3019282996432811</v>
      </c>
      <c r="R106" s="18">
        <f t="shared" ca="1" si="11"/>
        <v>2.2593195266272195E-2</v>
      </c>
      <c r="S106" s="18">
        <f t="shared" ca="1" si="11"/>
        <v>4.6872167999999999</v>
      </c>
      <c r="T106" s="18">
        <f t="shared" ca="1" si="11"/>
        <v>1.5556816568047336</v>
      </c>
      <c r="U106" s="18">
        <f t="shared" ca="1" si="11"/>
        <v>0</v>
      </c>
      <c r="V106" s="18">
        <f t="shared" ca="1" si="11"/>
        <v>0</v>
      </c>
      <c r="W106" s="18">
        <f t="shared" ca="1" si="11"/>
        <v>0</v>
      </c>
      <c r="X106" s="18">
        <f t="shared" ca="1" si="11"/>
        <v>0</v>
      </c>
    </row>
    <row r="107" spans="1:24" x14ac:dyDescent="0.25">
      <c r="A107">
        <v>81</v>
      </c>
      <c r="B107" s="3">
        <v>3</v>
      </c>
      <c r="C107" s="3">
        <v>0</v>
      </c>
      <c r="D107" s="3">
        <v>0.5</v>
      </c>
      <c r="E107" s="3">
        <v>0.67</v>
      </c>
      <c r="F107" s="3">
        <v>0</v>
      </c>
      <c r="I107">
        <f t="shared" ref="I107:I170" si="12">I106+1</f>
        <v>67</v>
      </c>
      <c r="J107" s="16">
        <f ca="1"/>
        <v>5</v>
      </c>
      <c r="K107" s="22"/>
      <c r="L107" s="15">
        <f t="shared" ca="1" si="10"/>
        <v>5.4528800000000044E-2</v>
      </c>
      <c r="O107" s="18">
        <f t="shared" ca="1" si="11"/>
        <v>10.688913888888889</v>
      </c>
      <c r="P107" s="18">
        <f t="shared" ca="1" si="11"/>
        <v>1.922650891632373</v>
      </c>
      <c r="Q107" s="18">
        <f t="shared" ca="1" si="11"/>
        <v>1.8455076099881094</v>
      </c>
      <c r="R107" s="18">
        <f t="shared" ca="1" si="11"/>
        <v>5.0117316568047334</v>
      </c>
      <c r="S107" s="18">
        <f t="shared" ca="1" si="11"/>
        <v>5.4528800000000044E-2</v>
      </c>
      <c r="T107" s="18">
        <f t="shared" ca="1" si="11"/>
        <v>11.005573964497041</v>
      </c>
      <c r="U107" s="18">
        <f t="shared" ca="1" si="11"/>
        <v>0</v>
      </c>
      <c r="V107" s="18">
        <f t="shared" ca="1" si="11"/>
        <v>0</v>
      </c>
      <c r="W107" s="18">
        <f t="shared" ca="1" si="11"/>
        <v>0</v>
      </c>
      <c r="X107" s="18">
        <f t="shared" ca="1" si="11"/>
        <v>0</v>
      </c>
    </row>
    <row r="108" spans="1:24" x14ac:dyDescent="0.25">
      <c r="A108">
        <v>82</v>
      </c>
      <c r="B108" s="3">
        <v>3</v>
      </c>
      <c r="C108" s="3">
        <v>0</v>
      </c>
      <c r="D108" s="3">
        <v>0.68</v>
      </c>
      <c r="E108" s="3">
        <v>0.44</v>
      </c>
      <c r="F108" s="3">
        <v>0</v>
      </c>
      <c r="I108">
        <f t="shared" si="12"/>
        <v>68</v>
      </c>
      <c r="J108" s="16">
        <f ca="1"/>
        <v>5</v>
      </c>
      <c r="K108" s="22"/>
      <c r="L108" s="15">
        <f t="shared" ca="1" si="10"/>
        <v>4.1228799999999954E-2</v>
      </c>
      <c r="O108" s="18">
        <f t="shared" ca="1" si="11"/>
        <v>10.003013888888891</v>
      </c>
      <c r="P108" s="18">
        <f t="shared" ca="1" si="11"/>
        <v>1.7141434842249659</v>
      </c>
      <c r="Q108" s="18">
        <f t="shared" ca="1" si="11"/>
        <v>1.2863179548156958</v>
      </c>
      <c r="R108" s="18">
        <f t="shared" ca="1" si="11"/>
        <v>4.533808579881657</v>
      </c>
      <c r="S108" s="18">
        <f t="shared" ca="1" si="11"/>
        <v>4.1228799999999954E-2</v>
      </c>
      <c r="T108" s="18">
        <f t="shared" ca="1" si="11"/>
        <v>10.319673964497042</v>
      </c>
      <c r="U108" s="18">
        <f t="shared" ca="1" si="11"/>
        <v>0</v>
      </c>
      <c r="V108" s="18">
        <f t="shared" ca="1" si="11"/>
        <v>0</v>
      </c>
      <c r="W108" s="18">
        <f t="shared" ca="1" si="11"/>
        <v>0</v>
      </c>
      <c r="X108" s="18">
        <f t="shared" ca="1" si="11"/>
        <v>0</v>
      </c>
    </row>
    <row r="109" spans="1:24" x14ac:dyDescent="0.25">
      <c r="A109">
        <v>83</v>
      </c>
      <c r="B109" s="3">
        <v>2</v>
      </c>
      <c r="C109" s="3">
        <v>0.42</v>
      </c>
      <c r="D109" s="3">
        <v>0</v>
      </c>
      <c r="E109" s="3">
        <v>0</v>
      </c>
      <c r="F109" s="3">
        <v>0.5</v>
      </c>
      <c r="I109">
        <f t="shared" si="12"/>
        <v>69</v>
      </c>
      <c r="J109" s="16">
        <f ca="1"/>
        <v>3</v>
      </c>
      <c r="K109" s="22"/>
      <c r="L109" s="15">
        <f t="shared" ca="1" si="10"/>
        <v>1.3517954815695602E-2</v>
      </c>
      <c r="O109" s="18">
        <f t="shared" ca="1" si="11"/>
        <v>16.440047222222226</v>
      </c>
      <c r="P109" s="18">
        <f t="shared" ca="1" si="11"/>
        <v>4.5684249657064475</v>
      </c>
      <c r="Q109" s="18">
        <f t="shared" ca="1" si="11"/>
        <v>1.3517954815695602E-2</v>
      </c>
      <c r="R109" s="18">
        <f t="shared" ca="1" si="11"/>
        <v>9.3832239644970397</v>
      </c>
      <c r="S109" s="18">
        <f t="shared" ca="1" si="11"/>
        <v>1.3689247999999998</v>
      </c>
      <c r="T109" s="18">
        <f t="shared" ca="1" si="11"/>
        <v>16.666704733727812</v>
      </c>
      <c r="U109" s="18">
        <f t="shared" ca="1" si="11"/>
        <v>0</v>
      </c>
      <c r="V109" s="18">
        <f t="shared" ca="1" si="11"/>
        <v>0</v>
      </c>
      <c r="W109" s="18">
        <f t="shared" ca="1" si="11"/>
        <v>0</v>
      </c>
      <c r="X109" s="18">
        <f t="shared" ca="1" si="11"/>
        <v>0</v>
      </c>
    </row>
    <row r="110" spans="1:24" x14ac:dyDescent="0.25">
      <c r="A110">
        <v>84</v>
      </c>
      <c r="B110" s="3">
        <v>1</v>
      </c>
      <c r="C110" s="3">
        <v>0.71</v>
      </c>
      <c r="D110" s="3">
        <v>0</v>
      </c>
      <c r="E110" s="3">
        <v>0.52</v>
      </c>
      <c r="F110" s="3">
        <v>0</v>
      </c>
      <c r="I110">
        <f t="shared" si="12"/>
        <v>70</v>
      </c>
      <c r="J110" s="16">
        <f ca="1"/>
        <v>6</v>
      </c>
      <c r="K110" s="22"/>
      <c r="L110" s="15">
        <f t="shared" ca="1" si="10"/>
        <v>6.597041420118359E-3</v>
      </c>
      <c r="O110" s="18">
        <f t="shared" ca="1" si="11"/>
        <v>9.6880555555555567E-2</v>
      </c>
      <c r="P110" s="18">
        <f t="shared" ca="1" si="11"/>
        <v>4.974936076817559</v>
      </c>
      <c r="Q110" s="18">
        <f t="shared" ca="1" si="11"/>
        <v>16.764517954815695</v>
      </c>
      <c r="R110" s="18">
        <f t="shared" ca="1" si="11"/>
        <v>1.7706008875739645</v>
      </c>
      <c r="S110" s="18">
        <f t="shared" ca="1" si="11"/>
        <v>10.7131408</v>
      </c>
      <c r="T110" s="18">
        <f t="shared" ca="1" si="11"/>
        <v>6.597041420118359E-3</v>
      </c>
      <c r="U110" s="18">
        <f t="shared" ca="1" si="11"/>
        <v>0</v>
      </c>
      <c r="V110" s="18">
        <f t="shared" ca="1" si="11"/>
        <v>0</v>
      </c>
      <c r="W110" s="18">
        <f t="shared" ca="1" si="11"/>
        <v>0</v>
      </c>
      <c r="X110" s="18">
        <f t="shared" ca="1" si="11"/>
        <v>0</v>
      </c>
    </row>
    <row r="111" spans="1:24" x14ac:dyDescent="0.25">
      <c r="A111">
        <v>85</v>
      </c>
      <c r="B111" s="3">
        <v>1</v>
      </c>
      <c r="C111" s="3">
        <v>0.73</v>
      </c>
      <c r="D111" s="3">
        <v>0</v>
      </c>
      <c r="E111" s="3">
        <v>0.79</v>
      </c>
      <c r="F111" s="3">
        <v>0</v>
      </c>
      <c r="I111">
        <f t="shared" si="12"/>
        <v>71</v>
      </c>
      <c r="J111" s="16">
        <f ca="1"/>
        <v>4</v>
      </c>
      <c r="K111" s="22"/>
      <c r="L111" s="15">
        <f t="shared" ca="1" si="10"/>
        <v>4.4162426035503001E-2</v>
      </c>
      <c r="O111" s="18">
        <f t="shared" ca="1" si="11"/>
        <v>1.5651138888888891</v>
      </c>
      <c r="P111" s="18">
        <f t="shared" ca="1" si="11"/>
        <v>2.1637620027434847</v>
      </c>
      <c r="Q111" s="18">
        <f t="shared" ca="1" si="11"/>
        <v>9.2398800237812111</v>
      </c>
      <c r="R111" s="18">
        <f t="shared" ca="1" si="11"/>
        <v>4.4162426035503001E-2</v>
      </c>
      <c r="S111" s="18">
        <f t="shared" ca="1" si="11"/>
        <v>4.5472967999999998</v>
      </c>
      <c r="T111" s="18">
        <f t="shared" ca="1" si="11"/>
        <v>1.6606816568047336</v>
      </c>
      <c r="U111" s="18">
        <f t="shared" ca="1" si="11"/>
        <v>0</v>
      </c>
      <c r="V111" s="18">
        <f t="shared" ca="1" si="11"/>
        <v>0</v>
      </c>
      <c r="W111" s="18">
        <f t="shared" ca="1" si="11"/>
        <v>0</v>
      </c>
      <c r="X111" s="18">
        <f t="shared" ca="1" si="11"/>
        <v>0</v>
      </c>
    </row>
    <row r="112" spans="1:24" x14ac:dyDescent="0.25">
      <c r="A112">
        <v>86</v>
      </c>
      <c r="B112" s="3">
        <v>5</v>
      </c>
      <c r="C112" s="3">
        <v>0.13</v>
      </c>
      <c r="D112" s="3">
        <v>0.05</v>
      </c>
      <c r="E112" s="3">
        <v>0.11</v>
      </c>
      <c r="F112" s="3">
        <v>0.13</v>
      </c>
      <c r="I112">
        <f t="shared" si="12"/>
        <v>72</v>
      </c>
      <c r="J112" s="16">
        <f ca="1"/>
        <v>3</v>
      </c>
      <c r="K112" s="22"/>
      <c r="L112" s="15">
        <f t="shared" ca="1" si="10"/>
        <v>1.6073127229488702E-2</v>
      </c>
      <c r="O112" s="18">
        <f t="shared" ca="1" si="11"/>
        <v>16.464513888888888</v>
      </c>
      <c r="P112" s="18">
        <f t="shared" ca="1" si="11"/>
        <v>4.6175694101508915</v>
      </c>
      <c r="Q112" s="18">
        <f t="shared" ca="1" si="11"/>
        <v>1.6073127229488702E-2</v>
      </c>
      <c r="R112" s="18">
        <f t="shared" ca="1" si="11"/>
        <v>9.5226393491124259</v>
      </c>
      <c r="S112" s="18">
        <f t="shared" ca="1" si="11"/>
        <v>1.5267927999999999</v>
      </c>
      <c r="T112" s="18">
        <f t="shared" ca="1" si="11"/>
        <v>16.707373964497041</v>
      </c>
      <c r="U112" s="18">
        <f t="shared" ca="1" si="11"/>
        <v>0</v>
      </c>
      <c r="V112" s="18">
        <f t="shared" ca="1" si="11"/>
        <v>0</v>
      </c>
      <c r="W112" s="18">
        <f t="shared" ca="1" si="11"/>
        <v>0</v>
      </c>
      <c r="X112" s="18">
        <f t="shared" ca="1" si="11"/>
        <v>0</v>
      </c>
    </row>
    <row r="113" spans="1:24" x14ac:dyDescent="0.25">
      <c r="A113">
        <v>87</v>
      </c>
      <c r="B113" s="3">
        <v>1</v>
      </c>
      <c r="C113" s="3">
        <v>0.55000000000000004</v>
      </c>
      <c r="D113" s="3">
        <v>0</v>
      </c>
      <c r="E113" s="3">
        <v>0.56999999999999995</v>
      </c>
      <c r="F113" s="3">
        <v>0</v>
      </c>
      <c r="I113">
        <f t="shared" si="12"/>
        <v>73</v>
      </c>
      <c r="J113" s="16">
        <f ca="1"/>
        <v>2</v>
      </c>
      <c r="K113" s="22"/>
      <c r="L113" s="15">
        <f t="shared" ca="1" si="10"/>
        <v>1.9632373113854559E-2</v>
      </c>
      <c r="O113" s="18">
        <f t="shared" ca="1" si="11"/>
        <v>4.7882138888888894</v>
      </c>
      <c r="P113" s="18">
        <f t="shared" ca="1" si="11"/>
        <v>1.9632373113854559E-2</v>
      </c>
      <c r="Q113" s="18">
        <f t="shared" ca="1" si="11"/>
        <v>4.6659800237812128</v>
      </c>
      <c r="R113" s="18">
        <f t="shared" ca="1" si="11"/>
        <v>2.5755547337278109</v>
      </c>
      <c r="S113" s="18">
        <f t="shared" ca="1" si="11"/>
        <v>1.6795728000000001</v>
      </c>
      <c r="T113" s="18">
        <f t="shared" ca="1" si="11"/>
        <v>5.0990278106508882</v>
      </c>
      <c r="U113" s="18">
        <f t="shared" ca="1" si="11"/>
        <v>0</v>
      </c>
      <c r="V113" s="18">
        <f t="shared" ca="1" si="11"/>
        <v>0</v>
      </c>
      <c r="W113" s="18">
        <f t="shared" ca="1" si="11"/>
        <v>0</v>
      </c>
      <c r="X113" s="18">
        <f t="shared" ca="1" si="11"/>
        <v>0</v>
      </c>
    </row>
    <row r="114" spans="1:24" x14ac:dyDescent="0.25">
      <c r="A114">
        <v>88</v>
      </c>
      <c r="B114" s="3">
        <v>3</v>
      </c>
      <c r="C114" s="3">
        <v>0</v>
      </c>
      <c r="D114" s="3">
        <v>0.71</v>
      </c>
      <c r="E114" s="3">
        <v>0.67</v>
      </c>
      <c r="F114" s="3">
        <v>0</v>
      </c>
      <c r="I114">
        <f t="shared" si="12"/>
        <v>74</v>
      </c>
      <c r="J114" s="16">
        <f ca="1"/>
        <v>4</v>
      </c>
      <c r="K114" s="22"/>
      <c r="L114" s="15">
        <f t="shared" ca="1" si="10"/>
        <v>5.1870118343195229E-2</v>
      </c>
      <c r="O114" s="18">
        <f t="shared" ca="1" si="11"/>
        <v>1.6451805555555554</v>
      </c>
      <c r="P114" s="18">
        <f t="shared" ca="1" si="11"/>
        <v>2.5921620027434846</v>
      </c>
      <c r="Q114" s="18">
        <f t="shared" ca="1" si="11"/>
        <v>9.5861696789536257</v>
      </c>
      <c r="R114" s="18">
        <f t="shared" ca="1" si="11"/>
        <v>5.1870118343195229E-2</v>
      </c>
      <c r="S114" s="18">
        <f t="shared" ca="1" si="11"/>
        <v>5.0215528000000003</v>
      </c>
      <c r="T114" s="18">
        <f t="shared" ca="1" si="11"/>
        <v>1.5407124260355027</v>
      </c>
      <c r="U114" s="18">
        <f t="shared" ca="1" si="11"/>
        <v>0</v>
      </c>
      <c r="V114" s="18">
        <f t="shared" ca="1" si="11"/>
        <v>0</v>
      </c>
      <c r="W114" s="18">
        <f t="shared" ca="1" si="11"/>
        <v>0</v>
      </c>
      <c r="X114" s="18">
        <f t="shared" ca="1" si="11"/>
        <v>0</v>
      </c>
    </row>
    <row r="115" spans="1:24" x14ac:dyDescent="0.25">
      <c r="A115">
        <v>89</v>
      </c>
      <c r="B115" s="3">
        <v>5</v>
      </c>
      <c r="C115" s="3">
        <v>0.12</v>
      </c>
      <c r="D115" s="3">
        <v>0.16</v>
      </c>
      <c r="E115" s="3">
        <v>0.15</v>
      </c>
      <c r="F115" s="3">
        <v>0.18</v>
      </c>
      <c r="I115">
        <f t="shared" si="12"/>
        <v>75</v>
      </c>
      <c r="J115" s="16">
        <f ca="1"/>
        <v>1</v>
      </c>
      <c r="K115" s="22"/>
      <c r="L115" s="15">
        <f t="shared" ca="1" si="10"/>
        <v>9.1805555555555633E-3</v>
      </c>
      <c r="O115" s="18">
        <f t="shared" ca="1" si="11"/>
        <v>9.1805555555555633E-3</v>
      </c>
      <c r="P115" s="18">
        <f t="shared" ca="1" si="11"/>
        <v>4.6387545953360778</v>
      </c>
      <c r="Q115" s="18">
        <f t="shared" ca="1" si="11"/>
        <v>16.317631747919144</v>
      </c>
      <c r="R115" s="18">
        <f t="shared" ca="1" si="11"/>
        <v>1.5667470414201183</v>
      </c>
      <c r="S115" s="18">
        <f t="shared" ca="1" si="11"/>
        <v>10.167040799999999</v>
      </c>
      <c r="T115" s="18">
        <f t="shared" ca="1" si="11"/>
        <v>6.8035502958579894E-2</v>
      </c>
      <c r="U115" s="18">
        <f t="shared" ca="1" si="11"/>
        <v>0</v>
      </c>
      <c r="V115" s="18">
        <f t="shared" ca="1" si="11"/>
        <v>0</v>
      </c>
      <c r="W115" s="18">
        <f t="shared" ca="1" si="11"/>
        <v>0</v>
      </c>
      <c r="X115" s="18">
        <f t="shared" ca="1" si="11"/>
        <v>0</v>
      </c>
    </row>
    <row r="116" spans="1:24" x14ac:dyDescent="0.25">
      <c r="A116">
        <v>90</v>
      </c>
      <c r="B116" s="3">
        <v>5</v>
      </c>
      <c r="C116" s="3">
        <v>0.17</v>
      </c>
      <c r="D116" s="3">
        <v>0.03</v>
      </c>
      <c r="E116" s="3">
        <v>0.17</v>
      </c>
      <c r="F116" s="3">
        <v>0.08</v>
      </c>
      <c r="I116">
        <f t="shared" si="12"/>
        <v>76</v>
      </c>
      <c r="J116" s="16">
        <f ca="1"/>
        <v>1</v>
      </c>
      <c r="K116" s="22"/>
      <c r="L116" s="15">
        <f t="shared" ca="1" si="10"/>
        <v>1.7138888888888868E-3</v>
      </c>
      <c r="O116" s="18">
        <f t="shared" ca="1" si="11"/>
        <v>1.7138888888888868E-3</v>
      </c>
      <c r="P116" s="18">
        <f t="shared" ca="1" si="11"/>
        <v>4.6346768175583</v>
      </c>
      <c r="Q116" s="18">
        <f t="shared" ca="1" si="11"/>
        <v>16.436345541022593</v>
      </c>
      <c r="R116" s="18">
        <f t="shared" ca="1" si="11"/>
        <v>1.6986239644970416</v>
      </c>
      <c r="S116" s="18">
        <f t="shared" ca="1" si="11"/>
        <v>10.311140799999999</v>
      </c>
      <c r="T116" s="18">
        <f t="shared" ca="1" si="11"/>
        <v>5.4073964497041445E-2</v>
      </c>
      <c r="U116" s="18">
        <f t="shared" ca="1" si="11"/>
        <v>0</v>
      </c>
      <c r="V116" s="18">
        <f t="shared" ca="1" si="11"/>
        <v>0</v>
      </c>
      <c r="W116" s="18">
        <f t="shared" ca="1" si="11"/>
        <v>0</v>
      </c>
      <c r="X116" s="18">
        <f t="shared" ca="1" si="11"/>
        <v>0</v>
      </c>
    </row>
    <row r="117" spans="1:24" x14ac:dyDescent="0.25">
      <c r="A117">
        <v>91</v>
      </c>
      <c r="B117" s="3">
        <v>5</v>
      </c>
      <c r="C117" s="3">
        <v>0.2</v>
      </c>
      <c r="D117" s="3">
        <v>0.18</v>
      </c>
      <c r="E117" s="3">
        <v>0.13</v>
      </c>
      <c r="F117" s="3">
        <v>0.13</v>
      </c>
      <c r="I117">
        <f t="shared" si="12"/>
        <v>77</v>
      </c>
      <c r="J117" s="16">
        <f ca="1"/>
        <v>5</v>
      </c>
      <c r="K117" s="22"/>
      <c r="L117" s="15">
        <f t="shared" ca="1" si="10"/>
        <v>1.2188799999999996E-2</v>
      </c>
      <c r="O117" s="18">
        <f t="shared" ca="1" si="11"/>
        <v>10.333013888888891</v>
      </c>
      <c r="P117" s="18">
        <f t="shared" ca="1" si="11"/>
        <v>1.6672545953360767</v>
      </c>
      <c r="Q117" s="18">
        <f t="shared" ca="1" si="11"/>
        <v>1.5474214030915576</v>
      </c>
      <c r="R117" s="18">
        <f t="shared" ca="1" si="11"/>
        <v>4.863808579881657</v>
      </c>
      <c r="S117" s="18">
        <f t="shared" ca="1" si="11"/>
        <v>1.2188799999999996E-2</v>
      </c>
      <c r="T117" s="18">
        <f t="shared" ca="1" si="11"/>
        <v>10.649673964497042</v>
      </c>
      <c r="U117" s="18">
        <f t="shared" ca="1" si="11"/>
        <v>0</v>
      </c>
      <c r="V117" s="18">
        <f t="shared" ca="1" si="11"/>
        <v>0</v>
      </c>
      <c r="W117" s="18">
        <f t="shared" ca="1" si="11"/>
        <v>0</v>
      </c>
      <c r="X117" s="18">
        <f t="shared" ca="1" si="11"/>
        <v>0</v>
      </c>
    </row>
    <row r="118" spans="1:24" x14ac:dyDescent="0.25">
      <c r="A118">
        <v>92</v>
      </c>
      <c r="B118" s="3">
        <v>3</v>
      </c>
      <c r="C118" s="3">
        <v>0</v>
      </c>
      <c r="D118" s="3">
        <v>0.76</v>
      </c>
      <c r="E118" s="3">
        <v>0.68</v>
      </c>
      <c r="F118" s="3">
        <v>0</v>
      </c>
      <c r="I118">
        <f t="shared" si="12"/>
        <v>78</v>
      </c>
      <c r="J118" s="16">
        <f ca="1"/>
        <v>5</v>
      </c>
      <c r="K118" s="22"/>
      <c r="L118" s="15">
        <f t="shared" ca="1" si="10"/>
        <v>3.5700800000000026E-2</v>
      </c>
      <c r="O118" s="18">
        <f t="shared" ca="1" si="11"/>
        <v>10.46461388888889</v>
      </c>
      <c r="P118" s="18">
        <f t="shared" ca="1" si="11"/>
        <v>1.9621731138545955</v>
      </c>
      <c r="Q118" s="18">
        <f t="shared" ca="1" si="11"/>
        <v>1.6611317479191439</v>
      </c>
      <c r="R118" s="18">
        <f t="shared" ca="1" si="11"/>
        <v>4.7436470414201182</v>
      </c>
      <c r="S118" s="18">
        <f t="shared" ca="1" si="11"/>
        <v>3.5700800000000026E-2</v>
      </c>
      <c r="T118" s="18">
        <f t="shared" ca="1" si="11"/>
        <v>10.781273964497041</v>
      </c>
      <c r="U118" s="18">
        <f t="shared" ca="1" si="11"/>
        <v>0</v>
      </c>
      <c r="V118" s="18">
        <f t="shared" ca="1" si="11"/>
        <v>0</v>
      </c>
      <c r="W118" s="18">
        <f t="shared" ca="1" si="11"/>
        <v>0</v>
      </c>
      <c r="X118" s="18">
        <f t="shared" ca="1" si="11"/>
        <v>0</v>
      </c>
    </row>
    <row r="119" spans="1:24" x14ac:dyDescent="0.25">
      <c r="A119">
        <v>93</v>
      </c>
      <c r="B119" s="3">
        <v>5</v>
      </c>
      <c r="C119" s="3">
        <v>0.1</v>
      </c>
      <c r="D119" s="3">
        <v>0.12</v>
      </c>
      <c r="E119" s="3">
        <v>0.03</v>
      </c>
      <c r="F119" s="3">
        <v>0.11</v>
      </c>
      <c r="I119">
        <f t="shared" si="12"/>
        <v>79</v>
      </c>
      <c r="J119" s="16">
        <f ca="1"/>
        <v>2</v>
      </c>
      <c r="K119" s="22"/>
      <c r="L119" s="15">
        <f t="shared" ca="1" si="10"/>
        <v>1.1465706447187913E-2</v>
      </c>
      <c r="O119" s="18">
        <f t="shared" ca="1" si="11"/>
        <v>4.6901805555555551</v>
      </c>
      <c r="P119" s="18">
        <f t="shared" ca="1" si="11"/>
        <v>1.1465706447187913E-2</v>
      </c>
      <c r="Q119" s="18">
        <f t="shared" ca="1" si="11"/>
        <v>4.5442248513674199</v>
      </c>
      <c r="R119" s="18">
        <f t="shared" ca="1" si="11"/>
        <v>2.4300547337278107</v>
      </c>
      <c r="S119" s="18">
        <f t="shared" ca="1" si="11"/>
        <v>1.6178488</v>
      </c>
      <c r="T119" s="18">
        <f t="shared" ca="1" si="11"/>
        <v>5.00140473372781</v>
      </c>
      <c r="U119" s="18">
        <f t="shared" ca="1" si="11"/>
        <v>0</v>
      </c>
      <c r="V119" s="18">
        <f t="shared" ca="1" si="11"/>
        <v>0</v>
      </c>
      <c r="W119" s="18">
        <f t="shared" ca="1" si="11"/>
        <v>0</v>
      </c>
      <c r="X119" s="18">
        <f t="shared" ca="1" si="11"/>
        <v>0</v>
      </c>
    </row>
    <row r="120" spans="1:24" x14ac:dyDescent="0.25">
      <c r="A120">
        <v>94</v>
      </c>
      <c r="B120" s="3">
        <v>1</v>
      </c>
      <c r="C120" s="3">
        <v>0.46</v>
      </c>
      <c r="D120" s="3">
        <v>0</v>
      </c>
      <c r="E120" s="3">
        <v>0.46</v>
      </c>
      <c r="F120" s="3">
        <v>0</v>
      </c>
      <c r="I120">
        <f t="shared" si="12"/>
        <v>80</v>
      </c>
      <c r="J120" s="16">
        <f ca="1"/>
        <v>3</v>
      </c>
      <c r="K120" s="22"/>
      <c r="L120" s="15">
        <f t="shared" ca="1" si="10"/>
        <v>1.1873127229488701E-2</v>
      </c>
      <c r="O120" s="18">
        <f t="shared" ca="1" si="11"/>
        <v>16.30468055555556</v>
      </c>
      <c r="P120" s="18">
        <f t="shared" ca="1" si="11"/>
        <v>4.6041249657064469</v>
      </c>
      <c r="Q120" s="18">
        <f t="shared" ca="1" si="11"/>
        <v>1.1873127229488701E-2</v>
      </c>
      <c r="R120" s="18">
        <f t="shared" ca="1" si="11"/>
        <v>9.3774701183431954</v>
      </c>
      <c r="S120" s="18">
        <f t="shared" ca="1" si="11"/>
        <v>1.5312407999999997</v>
      </c>
      <c r="T120" s="18">
        <f t="shared" ca="1" si="11"/>
        <v>16.530312426035508</v>
      </c>
      <c r="U120" s="18">
        <f t="shared" ca="1" si="11"/>
        <v>0</v>
      </c>
      <c r="V120" s="18">
        <f t="shared" ca="1" si="11"/>
        <v>0</v>
      </c>
      <c r="W120" s="18">
        <f t="shared" ca="1" si="11"/>
        <v>0</v>
      </c>
      <c r="X120" s="18">
        <f t="shared" ca="1" si="11"/>
        <v>0</v>
      </c>
    </row>
    <row r="121" spans="1:24" x14ac:dyDescent="0.25">
      <c r="A121">
        <v>95</v>
      </c>
      <c r="B121" s="3">
        <v>2</v>
      </c>
      <c r="C121" s="3">
        <v>0.54</v>
      </c>
      <c r="D121" s="3">
        <v>0</v>
      </c>
      <c r="E121" s="3">
        <v>0</v>
      </c>
      <c r="F121" s="3">
        <v>0.46</v>
      </c>
      <c r="I121">
        <f t="shared" si="12"/>
        <v>81</v>
      </c>
      <c r="J121" s="16">
        <f ca="1"/>
        <v>2</v>
      </c>
      <c r="K121" s="22"/>
      <c r="L121" s="15">
        <f t="shared" ca="1" si="10"/>
        <v>1.9187928669410194E-2</v>
      </c>
      <c r="O121" s="18">
        <f t="shared" ca="1" si="11"/>
        <v>4.4659472222222227</v>
      </c>
      <c r="P121" s="18">
        <f t="shared" ca="1" si="11"/>
        <v>1.9187928669410194E-2</v>
      </c>
      <c r="Q121" s="18">
        <f t="shared" ca="1" si="11"/>
        <v>4.5029179548156959</v>
      </c>
      <c r="R121" s="18">
        <f t="shared" ca="1" si="11"/>
        <v>2.3719547337278106</v>
      </c>
      <c r="S121" s="18">
        <f t="shared" ca="1" si="11"/>
        <v>1.7871408</v>
      </c>
      <c r="T121" s="18">
        <f t="shared" ca="1" si="11"/>
        <v>4.7757355029585797</v>
      </c>
      <c r="U121" s="18">
        <f t="shared" ca="1" si="11"/>
        <v>0</v>
      </c>
      <c r="V121" s="18">
        <f t="shared" ca="1" si="11"/>
        <v>0</v>
      </c>
      <c r="W121" s="18">
        <f t="shared" ca="1" si="11"/>
        <v>0</v>
      </c>
      <c r="X121" s="18">
        <f t="shared" ca="1" si="11"/>
        <v>0</v>
      </c>
    </row>
    <row r="122" spans="1:24" x14ac:dyDescent="0.25">
      <c r="A122">
        <v>96</v>
      </c>
      <c r="B122" s="3">
        <v>3</v>
      </c>
      <c r="C122" s="3">
        <v>0</v>
      </c>
      <c r="D122" s="3">
        <v>0.65</v>
      </c>
      <c r="E122" s="3">
        <v>0.41</v>
      </c>
      <c r="F122" s="3">
        <v>0</v>
      </c>
      <c r="I122">
        <f t="shared" si="12"/>
        <v>82</v>
      </c>
      <c r="J122" s="16">
        <f ca="1"/>
        <v>2</v>
      </c>
      <c r="K122" s="22"/>
      <c r="L122" s="15">
        <f t="shared" ca="1" si="10"/>
        <v>3.416200274348425E-2</v>
      </c>
      <c r="O122" s="18">
        <f t="shared" ref="O122:X137" ca="1" si="13" xml:space="preserve"> IFERROR(SUMXMY2($B108:$F108,O$27:O$31),0)</f>
        <v>4.6959805555555558</v>
      </c>
      <c r="P122" s="18">
        <f t="shared" ca="1" si="13"/>
        <v>3.416200274348425E-2</v>
      </c>
      <c r="Q122" s="18">
        <f t="shared" ca="1" si="13"/>
        <v>4.4627765755053508</v>
      </c>
      <c r="R122" s="18">
        <f t="shared" ca="1" si="13"/>
        <v>2.3290547337278111</v>
      </c>
      <c r="S122" s="18">
        <f t="shared" ca="1" si="13"/>
        <v>1.5288168</v>
      </c>
      <c r="T122" s="18">
        <f t="shared" ca="1" si="13"/>
        <v>5.0081278106508877</v>
      </c>
      <c r="U122" s="18">
        <f t="shared" ca="1" si="13"/>
        <v>0</v>
      </c>
      <c r="V122" s="18">
        <f t="shared" ca="1" si="13"/>
        <v>0</v>
      </c>
      <c r="W122" s="18">
        <f t="shared" ca="1" si="13"/>
        <v>0</v>
      </c>
      <c r="X122" s="18">
        <f t="shared" ca="1" si="13"/>
        <v>0</v>
      </c>
    </row>
    <row r="123" spans="1:24" x14ac:dyDescent="0.25">
      <c r="A123">
        <v>97</v>
      </c>
      <c r="B123" s="3">
        <v>2</v>
      </c>
      <c r="C123" s="3">
        <v>0.8</v>
      </c>
      <c r="D123" s="3">
        <v>0</v>
      </c>
      <c r="E123" s="3">
        <v>0</v>
      </c>
      <c r="F123" s="3">
        <v>0.69</v>
      </c>
      <c r="I123">
        <f t="shared" si="12"/>
        <v>83</v>
      </c>
      <c r="J123" s="16">
        <f ca="1"/>
        <v>4</v>
      </c>
      <c r="K123" s="22"/>
      <c r="L123" s="15">
        <f t="shared" ca="1" si="10"/>
        <v>3.8777810650887617E-2</v>
      </c>
      <c r="O123" s="18">
        <f t="shared" ca="1" si="13"/>
        <v>1.6035138888888891</v>
      </c>
      <c r="P123" s="18">
        <f t="shared" ca="1" si="13"/>
        <v>2.2021620027434845</v>
      </c>
      <c r="Q123" s="18">
        <f t="shared" ca="1" si="13"/>
        <v>9.2699765755053498</v>
      </c>
      <c r="R123" s="18">
        <f t="shared" ca="1" si="13"/>
        <v>3.8777810650887617E-2</v>
      </c>
      <c r="S123" s="18">
        <f t="shared" ca="1" si="13"/>
        <v>4.5398407999999995</v>
      </c>
      <c r="T123" s="18">
        <f t="shared" ca="1" si="13"/>
        <v>1.6990816568047336</v>
      </c>
      <c r="U123" s="18">
        <f t="shared" ca="1" si="13"/>
        <v>0</v>
      </c>
      <c r="V123" s="18">
        <f t="shared" ca="1" si="13"/>
        <v>0</v>
      </c>
      <c r="W123" s="18">
        <f t="shared" ca="1" si="13"/>
        <v>0</v>
      </c>
      <c r="X123" s="18">
        <f t="shared" ca="1" si="13"/>
        <v>0</v>
      </c>
    </row>
    <row r="124" spans="1:24" x14ac:dyDescent="0.25">
      <c r="A124">
        <v>98</v>
      </c>
      <c r="B124" s="3">
        <v>3</v>
      </c>
      <c r="C124" s="3">
        <v>0</v>
      </c>
      <c r="D124" s="3">
        <v>0.54</v>
      </c>
      <c r="E124" s="3">
        <v>0.63</v>
      </c>
      <c r="F124" s="3">
        <v>0</v>
      </c>
      <c r="I124">
        <f t="shared" si="12"/>
        <v>84</v>
      </c>
      <c r="J124" s="16">
        <f ca="1"/>
        <v>6</v>
      </c>
      <c r="K124" s="22"/>
      <c r="L124" s="15">
        <f t="shared" ca="1" si="10"/>
        <v>6.2893491124260213E-3</v>
      </c>
      <c r="O124" s="18">
        <f t="shared" ca="1" si="13"/>
        <v>6.8713888888888894E-2</v>
      </c>
      <c r="P124" s="18">
        <f t="shared" ca="1" si="13"/>
        <v>4.9081582990397816</v>
      </c>
      <c r="Q124" s="18">
        <f t="shared" ca="1" si="13"/>
        <v>16.553173127229488</v>
      </c>
      <c r="R124" s="18">
        <f t="shared" ca="1" si="13"/>
        <v>1.5797162721893492</v>
      </c>
      <c r="S124" s="18">
        <f t="shared" ca="1" si="13"/>
        <v>10.461140799999999</v>
      </c>
      <c r="T124" s="18">
        <f t="shared" ca="1" si="13"/>
        <v>6.2893491124260213E-3</v>
      </c>
      <c r="U124" s="18">
        <f t="shared" ca="1" si="13"/>
        <v>0</v>
      </c>
      <c r="V124" s="18">
        <f t="shared" ca="1" si="13"/>
        <v>0</v>
      </c>
      <c r="W124" s="18">
        <f t="shared" ca="1" si="13"/>
        <v>0</v>
      </c>
      <c r="X124" s="18">
        <f t="shared" ca="1" si="13"/>
        <v>0</v>
      </c>
    </row>
    <row r="125" spans="1:24" x14ac:dyDescent="0.25">
      <c r="A125">
        <v>99</v>
      </c>
      <c r="B125" s="3">
        <v>1</v>
      </c>
      <c r="C125" s="3">
        <v>0.71</v>
      </c>
      <c r="D125" s="3">
        <v>0</v>
      </c>
      <c r="E125" s="3">
        <v>0.43</v>
      </c>
      <c r="F125" s="3">
        <v>0</v>
      </c>
      <c r="I125">
        <f t="shared" si="12"/>
        <v>85</v>
      </c>
      <c r="J125" s="16">
        <f ca="1"/>
        <v>6</v>
      </c>
      <c r="K125" s="22"/>
      <c r="L125" s="15">
        <f t="shared" ca="1" si="10"/>
        <v>3.6758579881656844E-2</v>
      </c>
      <c r="O125" s="18">
        <f t="shared" ca="1" si="13"/>
        <v>0.11248055555555556</v>
      </c>
      <c r="P125" s="18">
        <f t="shared" ca="1" si="13"/>
        <v>4.9572582990397809</v>
      </c>
      <c r="Q125" s="18">
        <f t="shared" ca="1" si="13"/>
        <v>16.879148989298454</v>
      </c>
      <c r="R125" s="18">
        <f t="shared" ca="1" si="13"/>
        <v>1.9377701183431955</v>
      </c>
      <c r="S125" s="18">
        <f t="shared" ca="1" si="13"/>
        <v>10.843640799999999</v>
      </c>
      <c r="T125" s="18">
        <f t="shared" ca="1" si="13"/>
        <v>3.6758579881656844E-2</v>
      </c>
      <c r="U125" s="18">
        <f t="shared" ca="1" si="13"/>
        <v>0</v>
      </c>
      <c r="V125" s="18">
        <f t="shared" ca="1" si="13"/>
        <v>0</v>
      </c>
      <c r="W125" s="18">
        <f t="shared" ca="1" si="13"/>
        <v>0</v>
      </c>
      <c r="X125" s="18">
        <f t="shared" ca="1" si="13"/>
        <v>0</v>
      </c>
    </row>
    <row r="126" spans="1:24" x14ac:dyDescent="0.25">
      <c r="A126">
        <v>100</v>
      </c>
      <c r="B126" s="3">
        <v>3</v>
      </c>
      <c r="C126" s="3">
        <v>0</v>
      </c>
      <c r="D126" s="3">
        <v>0.63</v>
      </c>
      <c r="E126" s="3">
        <v>0.7</v>
      </c>
      <c r="F126" s="3">
        <v>0</v>
      </c>
      <c r="I126">
        <f t="shared" si="12"/>
        <v>86</v>
      </c>
      <c r="J126" s="16">
        <f ca="1"/>
        <v>3</v>
      </c>
      <c r="K126" s="22"/>
      <c r="L126" s="15">
        <f t="shared" ca="1" si="10"/>
        <v>5.2110582639714603E-3</v>
      </c>
      <c r="O126" s="18">
        <f t="shared" ca="1" si="13"/>
        <v>16.360813888888888</v>
      </c>
      <c r="P126" s="18">
        <f t="shared" ca="1" si="13"/>
        <v>4.6255175582990393</v>
      </c>
      <c r="Q126" s="18">
        <f t="shared" ca="1" si="13"/>
        <v>5.2110582639714603E-3</v>
      </c>
      <c r="R126" s="18">
        <f t="shared" ca="1" si="13"/>
        <v>9.4202547337278109</v>
      </c>
      <c r="S126" s="18">
        <f t="shared" ca="1" si="13"/>
        <v>1.5261687999999998</v>
      </c>
      <c r="T126" s="18">
        <f t="shared" ca="1" si="13"/>
        <v>16.607912426035504</v>
      </c>
      <c r="U126" s="18">
        <f t="shared" ca="1" si="13"/>
        <v>0</v>
      </c>
      <c r="V126" s="18">
        <f t="shared" ca="1" si="13"/>
        <v>0</v>
      </c>
      <c r="W126" s="18">
        <f t="shared" ca="1" si="13"/>
        <v>0</v>
      </c>
      <c r="X126" s="18">
        <f t="shared" ca="1" si="13"/>
        <v>0</v>
      </c>
    </row>
    <row r="127" spans="1:24" x14ac:dyDescent="0.25">
      <c r="A127">
        <v>101</v>
      </c>
      <c r="B127" s="3">
        <v>3</v>
      </c>
      <c r="C127" s="3">
        <v>0</v>
      </c>
      <c r="D127" s="3">
        <v>0.79</v>
      </c>
      <c r="E127" s="3">
        <v>0.71</v>
      </c>
      <c r="F127" s="3">
        <v>0</v>
      </c>
      <c r="I127">
        <f t="shared" si="12"/>
        <v>87</v>
      </c>
      <c r="J127" s="16">
        <f ca="1"/>
        <v>1</v>
      </c>
      <c r="K127" s="22"/>
      <c r="L127" s="15">
        <f t="shared" ca="1" si="10"/>
        <v>8.9472222222222366E-3</v>
      </c>
      <c r="O127" s="18">
        <f t="shared" ca="1" si="13"/>
        <v>8.9472222222222366E-3</v>
      </c>
      <c r="P127" s="18">
        <f t="shared" ca="1" si="13"/>
        <v>4.6993175582990405</v>
      </c>
      <c r="Q127" s="18">
        <f t="shared" ca="1" si="13"/>
        <v>16.43455588585018</v>
      </c>
      <c r="R127" s="18">
        <f t="shared" ca="1" si="13"/>
        <v>1.6281855029585799</v>
      </c>
      <c r="S127" s="18">
        <f t="shared" ca="1" si="13"/>
        <v>10.314040799999999</v>
      </c>
      <c r="T127" s="18">
        <f t="shared" ca="1" si="13"/>
        <v>3.0235502958579876E-2</v>
      </c>
      <c r="U127" s="18">
        <f t="shared" ca="1" si="13"/>
        <v>0</v>
      </c>
      <c r="V127" s="18">
        <f t="shared" ca="1" si="13"/>
        <v>0</v>
      </c>
      <c r="W127" s="18">
        <f t="shared" ca="1" si="13"/>
        <v>0</v>
      </c>
      <c r="X127" s="18">
        <f t="shared" ca="1" si="13"/>
        <v>0</v>
      </c>
    </row>
    <row r="128" spans="1:24" x14ac:dyDescent="0.25">
      <c r="A128">
        <v>102</v>
      </c>
      <c r="B128" s="3">
        <v>1</v>
      </c>
      <c r="C128" s="3">
        <v>0.45</v>
      </c>
      <c r="D128" s="3">
        <v>0</v>
      </c>
      <c r="E128" s="3">
        <v>0.7</v>
      </c>
      <c r="F128" s="3">
        <v>0</v>
      </c>
      <c r="I128">
        <f t="shared" si="12"/>
        <v>88</v>
      </c>
      <c r="J128" s="16">
        <f ca="1"/>
        <v>2</v>
      </c>
      <c r="K128" s="22"/>
      <c r="L128" s="15">
        <f t="shared" ca="1" si="10"/>
        <v>9.4657064471878848E-3</v>
      </c>
      <c r="O128" s="18">
        <f t="shared" ca="1" si="13"/>
        <v>4.7200472222222229</v>
      </c>
      <c r="P128" s="18">
        <f t="shared" ca="1" si="13"/>
        <v>9.4657064471878848E-3</v>
      </c>
      <c r="Q128" s="18">
        <f t="shared" ca="1" si="13"/>
        <v>4.7087903686087991</v>
      </c>
      <c r="R128" s="18">
        <f t="shared" ca="1" si="13"/>
        <v>2.6260547337278108</v>
      </c>
      <c r="S128" s="18">
        <f t="shared" ca="1" si="13"/>
        <v>1.7899128000000002</v>
      </c>
      <c r="T128" s="18">
        <f t="shared" ca="1" si="13"/>
        <v>5.02983550295858</v>
      </c>
      <c r="U128" s="18">
        <f t="shared" ca="1" si="13"/>
        <v>0</v>
      </c>
      <c r="V128" s="18">
        <f t="shared" ca="1" si="13"/>
        <v>0</v>
      </c>
      <c r="W128" s="18">
        <f t="shared" ca="1" si="13"/>
        <v>0</v>
      </c>
      <c r="X128" s="18">
        <f t="shared" ca="1" si="13"/>
        <v>0</v>
      </c>
    </row>
    <row r="129" spans="1:24" x14ac:dyDescent="0.25">
      <c r="A129">
        <v>103</v>
      </c>
      <c r="B129" s="3">
        <v>5</v>
      </c>
      <c r="C129" s="3">
        <v>0.16</v>
      </c>
      <c r="D129" s="3">
        <v>0.15</v>
      </c>
      <c r="E129" s="3">
        <v>0.17</v>
      </c>
      <c r="F129" s="3">
        <v>0.19</v>
      </c>
      <c r="I129">
        <f t="shared" si="12"/>
        <v>89</v>
      </c>
      <c r="J129" s="16">
        <f ca="1"/>
        <v>3</v>
      </c>
      <c r="K129" s="22"/>
      <c r="L129" s="15">
        <f t="shared" ca="1" si="10"/>
        <v>1.0780023781212844E-2</v>
      </c>
      <c r="O129" s="18">
        <f t="shared" ca="1" si="13"/>
        <v>16.36901388888889</v>
      </c>
      <c r="P129" s="18">
        <f t="shared" ca="1" si="13"/>
        <v>4.4844323731138545</v>
      </c>
      <c r="Q129" s="18">
        <f t="shared" ca="1" si="13"/>
        <v>1.0780023781212844E-2</v>
      </c>
      <c r="R129" s="18">
        <f t="shared" ca="1" si="13"/>
        <v>9.42424704142012</v>
      </c>
      <c r="S129" s="18">
        <f t="shared" ca="1" si="13"/>
        <v>1.3837007999999997</v>
      </c>
      <c r="T129" s="18">
        <f t="shared" ca="1" si="13"/>
        <v>16.620966272189349</v>
      </c>
      <c r="U129" s="18">
        <f t="shared" ca="1" si="13"/>
        <v>0</v>
      </c>
      <c r="V129" s="18">
        <f t="shared" ca="1" si="13"/>
        <v>0</v>
      </c>
      <c r="W129" s="18">
        <f t="shared" ca="1" si="13"/>
        <v>0</v>
      </c>
      <c r="X129" s="18">
        <f t="shared" ca="1" si="13"/>
        <v>0</v>
      </c>
    </row>
    <row r="130" spans="1:24" x14ac:dyDescent="0.25">
      <c r="A130">
        <v>104</v>
      </c>
      <c r="B130" s="3">
        <v>3</v>
      </c>
      <c r="C130" s="3">
        <v>0</v>
      </c>
      <c r="D130" s="3">
        <v>0.44</v>
      </c>
      <c r="E130" s="3">
        <v>0.43</v>
      </c>
      <c r="F130" s="3">
        <v>0</v>
      </c>
      <c r="I130">
        <f t="shared" si="12"/>
        <v>90</v>
      </c>
      <c r="J130" s="16">
        <f ca="1"/>
        <v>3</v>
      </c>
      <c r="K130" s="22"/>
      <c r="L130" s="15">
        <f t="shared" ca="1" si="10"/>
        <v>1.58627824019025E-2</v>
      </c>
      <c r="O130" s="18">
        <f t="shared" ca="1" si="13"/>
        <v>16.269647222222225</v>
      </c>
      <c r="P130" s="18">
        <f t="shared" ca="1" si="13"/>
        <v>4.5932545953360773</v>
      </c>
      <c r="Q130" s="18">
        <f t="shared" ca="1" si="13"/>
        <v>1.58627824019025E-2</v>
      </c>
      <c r="R130" s="18">
        <f t="shared" ca="1" si="13"/>
        <v>9.4427931952662707</v>
      </c>
      <c r="S130" s="18">
        <f t="shared" ca="1" si="13"/>
        <v>1.6241247999999997</v>
      </c>
      <c r="T130" s="18">
        <f t="shared" ca="1" si="13"/>
        <v>16.495073964497042</v>
      </c>
      <c r="U130" s="18">
        <f t="shared" ca="1" si="13"/>
        <v>0</v>
      </c>
      <c r="V130" s="18">
        <f t="shared" ca="1" si="13"/>
        <v>0</v>
      </c>
      <c r="W130" s="18">
        <f t="shared" ca="1" si="13"/>
        <v>0</v>
      </c>
      <c r="X130" s="18">
        <f t="shared" ca="1" si="13"/>
        <v>0</v>
      </c>
    </row>
    <row r="131" spans="1:24" x14ac:dyDescent="0.25">
      <c r="A131">
        <v>105</v>
      </c>
      <c r="B131" s="3">
        <v>2</v>
      </c>
      <c r="C131" s="3">
        <v>0.56999999999999995</v>
      </c>
      <c r="D131" s="3">
        <v>0</v>
      </c>
      <c r="E131" s="3">
        <v>0</v>
      </c>
      <c r="F131" s="3">
        <v>0.7</v>
      </c>
      <c r="I131">
        <f t="shared" si="12"/>
        <v>91</v>
      </c>
      <c r="J131" s="16">
        <f ca="1"/>
        <v>3</v>
      </c>
      <c r="K131" s="22"/>
      <c r="L131" s="15">
        <f t="shared" ca="1" si="10"/>
        <v>1.2666230677764567E-2</v>
      </c>
      <c r="O131" s="18">
        <f t="shared" ca="1" si="13"/>
        <v>16.330713888888887</v>
      </c>
      <c r="P131" s="18">
        <f t="shared" ca="1" si="13"/>
        <v>4.4953027434842241</v>
      </c>
      <c r="Q131" s="18">
        <f t="shared" ca="1" si="13"/>
        <v>1.2666230677764567E-2</v>
      </c>
      <c r="R131" s="18">
        <f t="shared" ca="1" si="13"/>
        <v>9.3924931952662725</v>
      </c>
      <c r="S131" s="18">
        <f t="shared" ca="1" si="13"/>
        <v>1.4283847999999997</v>
      </c>
      <c r="T131" s="18">
        <f t="shared" ca="1" si="13"/>
        <v>16.540758579881654</v>
      </c>
      <c r="U131" s="18">
        <f t="shared" ca="1" si="13"/>
        <v>0</v>
      </c>
      <c r="V131" s="18">
        <f t="shared" ca="1" si="13"/>
        <v>0</v>
      </c>
      <c r="W131" s="18">
        <f t="shared" ca="1" si="13"/>
        <v>0</v>
      </c>
      <c r="X131" s="18">
        <f t="shared" ca="1" si="13"/>
        <v>0</v>
      </c>
    </row>
    <row r="132" spans="1:24" x14ac:dyDescent="0.25">
      <c r="A132">
        <v>106</v>
      </c>
      <c r="B132" s="3">
        <v>1</v>
      </c>
      <c r="C132" s="3">
        <v>0.42</v>
      </c>
      <c r="D132" s="3">
        <v>0</v>
      </c>
      <c r="E132" s="3">
        <v>0.77</v>
      </c>
      <c r="F132" s="3">
        <v>0</v>
      </c>
      <c r="I132">
        <f t="shared" si="12"/>
        <v>92</v>
      </c>
      <c r="J132" s="16">
        <f ca="1"/>
        <v>2</v>
      </c>
      <c r="K132" s="22"/>
      <c r="L132" s="15">
        <f t="shared" ca="1" si="10"/>
        <v>2.1302743484224909E-2</v>
      </c>
      <c r="O132" s="18">
        <f t="shared" ca="1" si="13"/>
        <v>4.7951805555555564</v>
      </c>
      <c r="P132" s="18">
        <f t="shared" ca="1" si="13"/>
        <v>2.1302743484224909E-2</v>
      </c>
      <c r="Q132" s="18">
        <f t="shared" ca="1" si="13"/>
        <v>4.782390368608799</v>
      </c>
      <c r="R132" s="18">
        <f t="shared" ca="1" si="13"/>
        <v>2.713054733727811</v>
      </c>
      <c r="S132" s="18">
        <f t="shared" ca="1" si="13"/>
        <v>1.8170728000000003</v>
      </c>
      <c r="T132" s="18">
        <f t="shared" ca="1" si="13"/>
        <v>5.1048662721893496</v>
      </c>
      <c r="U132" s="18">
        <f t="shared" ca="1" si="13"/>
        <v>0</v>
      </c>
      <c r="V132" s="18">
        <f t="shared" ca="1" si="13"/>
        <v>0</v>
      </c>
      <c r="W132" s="18">
        <f t="shared" ca="1" si="13"/>
        <v>0</v>
      </c>
      <c r="X132" s="18">
        <f t="shared" ca="1" si="13"/>
        <v>0</v>
      </c>
    </row>
    <row r="133" spans="1:24" x14ac:dyDescent="0.25">
      <c r="A133">
        <v>107</v>
      </c>
      <c r="B133" s="3">
        <v>5</v>
      </c>
      <c r="C133" s="3">
        <v>0.16</v>
      </c>
      <c r="D133" s="3">
        <v>0.05</v>
      </c>
      <c r="E133" s="3">
        <v>0.13</v>
      </c>
      <c r="F133" s="3">
        <v>7.0000000000000007E-2</v>
      </c>
      <c r="I133">
        <f t="shared" si="12"/>
        <v>93</v>
      </c>
      <c r="J133" s="16">
        <f ca="1"/>
        <v>3</v>
      </c>
      <c r="K133" s="22"/>
      <c r="L133" s="15">
        <f t="shared" ca="1" si="10"/>
        <v>4.7627824019024958E-3</v>
      </c>
      <c r="O133" s="18">
        <f t="shared" ca="1" si="13"/>
        <v>16.472247222222222</v>
      </c>
      <c r="P133" s="18">
        <f t="shared" ca="1" si="13"/>
        <v>4.6253620027434845</v>
      </c>
      <c r="Q133" s="18">
        <f t="shared" ca="1" si="13"/>
        <v>4.7627824019024958E-3</v>
      </c>
      <c r="R133" s="18">
        <f t="shared" ca="1" si="13"/>
        <v>9.4678162721893493</v>
      </c>
      <c r="S133" s="18">
        <f t="shared" ca="1" si="13"/>
        <v>1.4543207999999999</v>
      </c>
      <c r="T133" s="18">
        <f t="shared" ca="1" si="13"/>
        <v>16.735958579881657</v>
      </c>
      <c r="U133" s="18">
        <f t="shared" ca="1" si="13"/>
        <v>0</v>
      </c>
      <c r="V133" s="18">
        <f t="shared" ca="1" si="13"/>
        <v>0</v>
      </c>
      <c r="W133" s="18">
        <f t="shared" ca="1" si="13"/>
        <v>0</v>
      </c>
      <c r="X133" s="18">
        <f t="shared" ca="1" si="13"/>
        <v>0</v>
      </c>
    </row>
    <row r="134" spans="1:24" x14ac:dyDescent="0.25">
      <c r="A134">
        <v>108</v>
      </c>
      <c r="B134" s="3">
        <v>1</v>
      </c>
      <c r="C134" s="3">
        <v>0.4</v>
      </c>
      <c r="D134" s="3">
        <v>0</v>
      </c>
      <c r="E134" s="3">
        <v>0.56999999999999995</v>
      </c>
      <c r="F134" s="3">
        <v>0</v>
      </c>
      <c r="I134">
        <f t="shared" si="12"/>
        <v>94</v>
      </c>
      <c r="J134" s="16">
        <f ca="1"/>
        <v>1</v>
      </c>
      <c r="K134" s="22"/>
      <c r="L134" s="15">
        <f t="shared" ca="1" si="10"/>
        <v>1.7780555555555563E-2</v>
      </c>
      <c r="O134" s="18">
        <f t="shared" ca="1" si="13"/>
        <v>1.7780555555555563E-2</v>
      </c>
      <c r="P134" s="18">
        <f t="shared" ca="1" si="13"/>
        <v>4.6309471879286699</v>
      </c>
      <c r="Q134" s="18">
        <f t="shared" ca="1" si="13"/>
        <v>16.272859334126039</v>
      </c>
      <c r="R134" s="18">
        <f t="shared" ca="1" si="13"/>
        <v>1.5339931952662722</v>
      </c>
      <c r="S134" s="18">
        <f t="shared" ca="1" si="13"/>
        <v>10.109840800000001</v>
      </c>
      <c r="T134" s="18">
        <f t="shared" ca="1" si="13"/>
        <v>8.7573964497041398E-2</v>
      </c>
      <c r="U134" s="18">
        <f t="shared" ca="1" si="13"/>
        <v>0</v>
      </c>
      <c r="V134" s="18">
        <f t="shared" ca="1" si="13"/>
        <v>0</v>
      </c>
      <c r="W134" s="18">
        <f t="shared" ca="1" si="13"/>
        <v>0</v>
      </c>
      <c r="X134" s="18">
        <f t="shared" ca="1" si="13"/>
        <v>0</v>
      </c>
    </row>
    <row r="135" spans="1:24" x14ac:dyDescent="0.25">
      <c r="A135">
        <v>109</v>
      </c>
      <c r="B135" s="3">
        <v>3</v>
      </c>
      <c r="C135" s="3">
        <v>0</v>
      </c>
      <c r="D135" s="3">
        <v>0.63</v>
      </c>
      <c r="E135" s="3">
        <v>0.47</v>
      </c>
      <c r="F135" s="3">
        <v>0</v>
      </c>
      <c r="I135">
        <f t="shared" si="12"/>
        <v>95</v>
      </c>
      <c r="J135" s="16">
        <f ca="1"/>
        <v>4</v>
      </c>
      <c r="K135" s="22"/>
      <c r="L135" s="15">
        <f t="shared" ca="1" si="10"/>
        <v>1.2685502958579883E-2</v>
      </c>
      <c r="O135" s="18">
        <f t="shared" ca="1" si="13"/>
        <v>1.570313888888889</v>
      </c>
      <c r="P135" s="18">
        <f t="shared" ca="1" si="13"/>
        <v>2.2789620027434845</v>
      </c>
      <c r="Q135" s="18">
        <f t="shared" ca="1" si="13"/>
        <v>9.3265282996432806</v>
      </c>
      <c r="R135" s="18">
        <f t="shared" ca="1" si="13"/>
        <v>1.2685502958579883E-2</v>
      </c>
      <c r="S135" s="18">
        <f t="shared" ca="1" si="13"/>
        <v>4.6624967999999996</v>
      </c>
      <c r="T135" s="18">
        <f t="shared" ca="1" si="13"/>
        <v>1.6027124260355028</v>
      </c>
      <c r="U135" s="18">
        <f t="shared" ca="1" si="13"/>
        <v>0</v>
      </c>
      <c r="V135" s="18">
        <f t="shared" ca="1" si="13"/>
        <v>0</v>
      </c>
      <c r="W135" s="18">
        <f t="shared" ca="1" si="13"/>
        <v>0</v>
      </c>
      <c r="X135" s="18">
        <f t="shared" ca="1" si="13"/>
        <v>0</v>
      </c>
    </row>
    <row r="136" spans="1:24" x14ac:dyDescent="0.25">
      <c r="A136">
        <v>110</v>
      </c>
      <c r="B136" s="3">
        <v>1</v>
      </c>
      <c r="C136" s="3">
        <v>0.63</v>
      </c>
      <c r="D136" s="3">
        <v>0</v>
      </c>
      <c r="E136" s="3">
        <v>0.46</v>
      </c>
      <c r="F136" s="3">
        <v>0</v>
      </c>
      <c r="I136">
        <f t="shared" si="12"/>
        <v>96</v>
      </c>
      <c r="J136" s="16">
        <f ca="1"/>
        <v>2</v>
      </c>
      <c r="K136" s="22"/>
      <c r="L136" s="15">
        <f t="shared" ca="1" si="10"/>
        <v>4.3495336076817603E-2</v>
      </c>
      <c r="O136" s="18">
        <f t="shared" ca="1" si="13"/>
        <v>4.666180555555556</v>
      </c>
      <c r="P136" s="18">
        <f t="shared" ca="1" si="13"/>
        <v>4.3495336076817603E-2</v>
      </c>
      <c r="Q136" s="18">
        <f t="shared" ca="1" si="13"/>
        <v>4.4100179548156957</v>
      </c>
      <c r="R136" s="18">
        <f t="shared" ca="1" si="13"/>
        <v>2.2636547337278108</v>
      </c>
      <c r="S136" s="18">
        <f t="shared" ca="1" si="13"/>
        <v>1.4993208</v>
      </c>
      <c r="T136" s="18">
        <f t="shared" ca="1" si="13"/>
        <v>4.9786355029585803</v>
      </c>
      <c r="U136" s="18">
        <f t="shared" ca="1" si="13"/>
        <v>0</v>
      </c>
      <c r="V136" s="18">
        <f t="shared" ca="1" si="13"/>
        <v>0</v>
      </c>
      <c r="W136" s="18">
        <f t="shared" ca="1" si="13"/>
        <v>0</v>
      </c>
      <c r="X136" s="18">
        <f t="shared" ca="1" si="13"/>
        <v>0</v>
      </c>
    </row>
    <row r="137" spans="1:24" x14ac:dyDescent="0.25">
      <c r="A137">
        <v>111</v>
      </c>
      <c r="B137" s="3">
        <v>5</v>
      </c>
      <c r="C137" s="3">
        <v>0.13</v>
      </c>
      <c r="D137" s="3">
        <v>0.15</v>
      </c>
      <c r="E137" s="3">
        <v>0.14000000000000001</v>
      </c>
      <c r="F137" s="3">
        <v>0.17</v>
      </c>
      <c r="I137">
        <f t="shared" si="12"/>
        <v>97</v>
      </c>
      <c r="J137" s="16">
        <f ca="1"/>
        <v>4</v>
      </c>
      <c r="K137" s="22"/>
      <c r="L137" s="15">
        <f t="shared" ca="1" si="10"/>
        <v>5.602396449704139E-2</v>
      </c>
      <c r="O137" s="18">
        <f t="shared" ca="1" si="13"/>
        <v>1.9448805555555555</v>
      </c>
      <c r="P137" s="18">
        <f t="shared" ca="1" si="13"/>
        <v>2.8918620027434843</v>
      </c>
      <c r="Q137" s="18">
        <f t="shared" ca="1" si="13"/>
        <v>9.8298214030915574</v>
      </c>
      <c r="R137" s="18">
        <f t="shared" ca="1" si="13"/>
        <v>5.602396449704139E-2</v>
      </c>
      <c r="S137" s="18">
        <f t="shared" ca="1" si="13"/>
        <v>5.0117248000000005</v>
      </c>
      <c r="T137" s="18">
        <f t="shared" ca="1" si="13"/>
        <v>1.8404124260355028</v>
      </c>
      <c r="U137" s="18">
        <f t="shared" ca="1" si="13"/>
        <v>0</v>
      </c>
      <c r="V137" s="18">
        <f t="shared" ca="1" si="13"/>
        <v>0</v>
      </c>
      <c r="W137" s="18">
        <f t="shared" ca="1" si="13"/>
        <v>0</v>
      </c>
      <c r="X137" s="18">
        <f t="shared" ca="1" si="13"/>
        <v>0</v>
      </c>
    </row>
    <row r="138" spans="1:24" x14ac:dyDescent="0.25">
      <c r="A138">
        <v>112</v>
      </c>
      <c r="B138" s="3">
        <v>2</v>
      </c>
      <c r="C138" s="3">
        <v>0.63</v>
      </c>
      <c r="D138" s="3">
        <v>0</v>
      </c>
      <c r="E138" s="3">
        <v>0</v>
      </c>
      <c r="F138" s="3">
        <v>0.63</v>
      </c>
      <c r="I138">
        <f t="shared" si="12"/>
        <v>98</v>
      </c>
      <c r="J138" s="16">
        <f ca="1"/>
        <v>2</v>
      </c>
      <c r="K138" s="22"/>
      <c r="L138" s="15">
        <f t="shared" ca="1" si="10"/>
        <v>7.9286694101509177E-3</v>
      </c>
      <c r="O138" s="18">
        <f t="shared" ref="O138:X153" ca="1" si="14" xml:space="preserve"> IFERROR(SUMXMY2($B124:$F124,O$27:O$31),0)</f>
        <v>4.5030138888888889</v>
      </c>
      <c r="P138" s="18">
        <f t="shared" ca="1" si="14"/>
        <v>7.9286694101509177E-3</v>
      </c>
      <c r="Q138" s="18">
        <f t="shared" ca="1" si="14"/>
        <v>4.4910007134363852</v>
      </c>
      <c r="R138" s="18">
        <f t="shared" ca="1" si="14"/>
        <v>2.3615547337278109</v>
      </c>
      <c r="S138" s="18">
        <f t="shared" ca="1" si="14"/>
        <v>1.7288688000000001</v>
      </c>
      <c r="T138" s="18">
        <f t="shared" ca="1" si="14"/>
        <v>4.8132124260355029</v>
      </c>
      <c r="U138" s="18">
        <f t="shared" ca="1" si="14"/>
        <v>0</v>
      </c>
      <c r="V138" s="18">
        <f t="shared" ca="1" si="14"/>
        <v>0</v>
      </c>
      <c r="W138" s="18">
        <f t="shared" ca="1" si="14"/>
        <v>0</v>
      </c>
      <c r="X138" s="18">
        <f t="shared" ca="1" si="14"/>
        <v>0</v>
      </c>
    </row>
    <row r="139" spans="1:24" x14ac:dyDescent="0.25">
      <c r="A139">
        <v>113</v>
      </c>
      <c r="B139" s="3">
        <v>2</v>
      </c>
      <c r="C139" s="3">
        <v>0.76</v>
      </c>
      <c r="D139" s="3">
        <v>0</v>
      </c>
      <c r="E139" s="3">
        <v>0</v>
      </c>
      <c r="F139" s="3">
        <v>0.44</v>
      </c>
      <c r="I139">
        <f t="shared" si="12"/>
        <v>99</v>
      </c>
      <c r="J139" s="16">
        <f ca="1"/>
        <v>6</v>
      </c>
      <c r="K139" s="22"/>
      <c r="L139" s="15">
        <f t="shared" ca="1" si="10"/>
        <v>2.8512426035502934E-2</v>
      </c>
      <c r="O139" s="18">
        <f t="shared" ca="1" si="14"/>
        <v>9.0013888888888893E-2</v>
      </c>
      <c r="P139" s="18">
        <f t="shared" ca="1" si="14"/>
        <v>4.933791632373115</v>
      </c>
      <c r="Q139" s="18">
        <f t="shared" ca="1" si="14"/>
        <v>16.484928299643283</v>
      </c>
      <c r="R139" s="18">
        <f t="shared" ca="1" si="14"/>
        <v>1.4942162721893493</v>
      </c>
      <c r="S139" s="18">
        <f t="shared" ca="1" si="14"/>
        <v>10.375640799999999</v>
      </c>
      <c r="T139" s="18">
        <f t="shared" ca="1" si="14"/>
        <v>2.8512426035502934E-2</v>
      </c>
      <c r="U139" s="18">
        <f t="shared" ca="1" si="14"/>
        <v>0</v>
      </c>
      <c r="V139" s="18">
        <f t="shared" ca="1" si="14"/>
        <v>0</v>
      </c>
      <c r="W139" s="18">
        <f t="shared" ca="1" si="14"/>
        <v>0</v>
      </c>
      <c r="X139" s="18">
        <f t="shared" ca="1" si="14"/>
        <v>0</v>
      </c>
    </row>
    <row r="140" spans="1:24" x14ac:dyDescent="0.25">
      <c r="A140">
        <v>114</v>
      </c>
      <c r="B140" s="3">
        <v>5</v>
      </c>
      <c r="C140" s="3">
        <v>0.2</v>
      </c>
      <c r="D140" s="3">
        <v>0.08</v>
      </c>
      <c r="E140" s="3">
        <v>7.0000000000000007E-2</v>
      </c>
      <c r="F140" s="3">
        <v>0.12</v>
      </c>
      <c r="I140">
        <f t="shared" si="12"/>
        <v>100</v>
      </c>
      <c r="J140" s="16">
        <f ca="1"/>
        <v>2</v>
      </c>
      <c r="K140" s="22"/>
      <c r="L140" s="15">
        <f t="shared" ca="1" si="10"/>
        <v>6.8249657064471617E-3</v>
      </c>
      <c r="O140" s="18">
        <f t="shared" ca="1" si="14"/>
        <v>4.6183472222222228</v>
      </c>
      <c r="P140" s="18">
        <f t="shared" ca="1" si="14"/>
        <v>6.8249657064471617E-3</v>
      </c>
      <c r="Q140" s="18">
        <f t="shared" ca="1" si="14"/>
        <v>4.6553110582639716</v>
      </c>
      <c r="R140" s="18">
        <f t="shared" ca="1" si="14"/>
        <v>2.5599547337278108</v>
      </c>
      <c r="S140" s="18">
        <f t="shared" ca="1" si="14"/>
        <v>1.8195568</v>
      </c>
      <c r="T140" s="18">
        <f t="shared" ca="1" si="14"/>
        <v>4.9278278106508875</v>
      </c>
      <c r="U140" s="18">
        <f t="shared" ca="1" si="14"/>
        <v>0</v>
      </c>
      <c r="V140" s="18">
        <f t="shared" ca="1" si="14"/>
        <v>0</v>
      </c>
      <c r="W140" s="18">
        <f t="shared" ca="1" si="14"/>
        <v>0</v>
      </c>
      <c r="X140" s="18">
        <f t="shared" ca="1" si="14"/>
        <v>0</v>
      </c>
    </row>
    <row r="141" spans="1:24" x14ac:dyDescent="0.25">
      <c r="A141">
        <v>115</v>
      </c>
      <c r="B141" s="3">
        <v>3</v>
      </c>
      <c r="C141" s="3">
        <v>0</v>
      </c>
      <c r="D141" s="3">
        <v>0.75</v>
      </c>
      <c r="E141" s="3">
        <v>0.78</v>
      </c>
      <c r="F141" s="3">
        <v>0</v>
      </c>
      <c r="I141">
        <f t="shared" si="12"/>
        <v>101</v>
      </c>
      <c r="J141" s="16">
        <f ca="1"/>
        <v>2</v>
      </c>
      <c r="K141" s="22"/>
      <c r="L141" s="15">
        <f t="shared" ca="1" si="10"/>
        <v>3.476941015089155E-2</v>
      </c>
      <c r="O141" s="18">
        <f t="shared" ca="1" si="14"/>
        <v>4.8477805555555564</v>
      </c>
      <c r="P141" s="18">
        <f t="shared" ca="1" si="14"/>
        <v>3.476941015089155E-2</v>
      </c>
      <c r="Q141" s="18">
        <f t="shared" ca="1" si="14"/>
        <v>4.8579489892984533</v>
      </c>
      <c r="R141" s="18">
        <f t="shared" ca="1" si="14"/>
        <v>2.8012547337278111</v>
      </c>
      <c r="S141" s="18">
        <f t="shared" ca="1" si="14"/>
        <v>1.8693687999999999</v>
      </c>
      <c r="T141" s="18">
        <f t="shared" ca="1" si="14"/>
        <v>5.1571585798816573</v>
      </c>
      <c r="U141" s="18">
        <f t="shared" ca="1" si="14"/>
        <v>0</v>
      </c>
      <c r="V141" s="18">
        <f t="shared" ca="1" si="14"/>
        <v>0</v>
      </c>
      <c r="W141" s="18">
        <f t="shared" ca="1" si="14"/>
        <v>0</v>
      </c>
      <c r="X141" s="18">
        <f t="shared" ca="1" si="14"/>
        <v>0</v>
      </c>
    </row>
    <row r="142" spans="1:24" x14ac:dyDescent="0.25">
      <c r="A142">
        <v>116</v>
      </c>
      <c r="B142" s="3">
        <v>3</v>
      </c>
      <c r="C142" s="3">
        <v>0</v>
      </c>
      <c r="D142" s="3">
        <v>0.62</v>
      </c>
      <c r="E142" s="3">
        <v>0.52</v>
      </c>
      <c r="F142" s="3">
        <v>0</v>
      </c>
      <c r="I142">
        <f t="shared" si="12"/>
        <v>102</v>
      </c>
      <c r="J142" s="16">
        <f ca="1"/>
        <v>1</v>
      </c>
      <c r="K142" s="22"/>
      <c r="L142" s="15">
        <f t="shared" ca="1" si="10"/>
        <v>1.1447222222222202E-2</v>
      </c>
      <c r="O142" s="18">
        <f t="shared" ca="1" si="14"/>
        <v>1.1447222222222202E-2</v>
      </c>
      <c r="P142" s="18">
        <f t="shared" ca="1" si="14"/>
        <v>4.6038916323731138</v>
      </c>
      <c r="Q142" s="18">
        <f t="shared" ca="1" si="14"/>
        <v>16.498524851367421</v>
      </c>
      <c r="R142" s="18">
        <f t="shared" ca="1" si="14"/>
        <v>1.8155162721893492</v>
      </c>
      <c r="S142" s="18">
        <f t="shared" ca="1" si="14"/>
        <v>10.3791408</v>
      </c>
      <c r="T142" s="18">
        <f t="shared" ca="1" si="14"/>
        <v>8.40431952662722E-2</v>
      </c>
      <c r="U142" s="18">
        <f t="shared" ca="1" si="14"/>
        <v>0</v>
      </c>
      <c r="V142" s="18">
        <f t="shared" ca="1" si="14"/>
        <v>0</v>
      </c>
      <c r="W142" s="18">
        <f t="shared" ca="1" si="14"/>
        <v>0</v>
      </c>
      <c r="X142" s="18">
        <f t="shared" ca="1" si="14"/>
        <v>0</v>
      </c>
    </row>
    <row r="143" spans="1:24" x14ac:dyDescent="0.25">
      <c r="A143">
        <v>117</v>
      </c>
      <c r="B143" s="3">
        <v>2</v>
      </c>
      <c r="C143" s="3">
        <v>0.65</v>
      </c>
      <c r="D143" s="3">
        <v>0</v>
      </c>
      <c r="E143" s="3">
        <v>0</v>
      </c>
      <c r="F143" s="3">
        <v>0.5</v>
      </c>
      <c r="I143">
        <f t="shared" si="12"/>
        <v>103</v>
      </c>
      <c r="J143" s="16">
        <f ca="1"/>
        <v>3</v>
      </c>
      <c r="K143" s="22"/>
      <c r="L143" s="15">
        <f t="shared" ca="1" si="10"/>
        <v>1.5848989298454224E-2</v>
      </c>
      <c r="O143" s="18">
        <f t="shared" ca="1" si="14"/>
        <v>16.326813888888893</v>
      </c>
      <c r="P143" s="18">
        <f t="shared" ca="1" si="14"/>
        <v>4.4904990397805209</v>
      </c>
      <c r="Q143" s="18">
        <f t="shared" ca="1" si="14"/>
        <v>1.5848989298454224E-2</v>
      </c>
      <c r="R143" s="18">
        <f t="shared" ca="1" si="14"/>
        <v>9.3826085798816568</v>
      </c>
      <c r="S143" s="18">
        <f t="shared" ca="1" si="14"/>
        <v>1.4024048</v>
      </c>
      <c r="T143" s="18">
        <f t="shared" ca="1" si="14"/>
        <v>16.557504733727811</v>
      </c>
      <c r="U143" s="18">
        <f t="shared" ca="1" si="14"/>
        <v>0</v>
      </c>
      <c r="V143" s="18">
        <f t="shared" ca="1" si="14"/>
        <v>0</v>
      </c>
      <c r="W143" s="18">
        <f t="shared" ca="1" si="14"/>
        <v>0</v>
      </c>
      <c r="X143" s="18">
        <f t="shared" ca="1" si="14"/>
        <v>0</v>
      </c>
    </row>
    <row r="144" spans="1:24" x14ac:dyDescent="0.25">
      <c r="A144">
        <v>118</v>
      </c>
      <c r="B144" s="3">
        <v>3</v>
      </c>
      <c r="C144" s="3">
        <v>0</v>
      </c>
      <c r="D144" s="3">
        <v>0.55000000000000004</v>
      </c>
      <c r="E144" s="3">
        <v>0.41</v>
      </c>
      <c r="F144" s="3">
        <v>0</v>
      </c>
      <c r="I144">
        <f t="shared" si="12"/>
        <v>104</v>
      </c>
      <c r="J144" s="16">
        <f ca="1"/>
        <v>2</v>
      </c>
      <c r="K144" s="22"/>
      <c r="L144" s="15">
        <f t="shared" ca="1" si="10"/>
        <v>7.0521262002743598E-2</v>
      </c>
      <c r="O144" s="18">
        <f t="shared" ca="1" si="14"/>
        <v>4.4303472222222222</v>
      </c>
      <c r="P144" s="18">
        <f t="shared" ca="1" si="14"/>
        <v>7.0521262002743598E-2</v>
      </c>
      <c r="Q144" s="18">
        <f t="shared" ca="1" si="14"/>
        <v>4.2423110582639714</v>
      </c>
      <c r="R144" s="18">
        <f t="shared" ca="1" si="14"/>
        <v>2.0515547337278108</v>
      </c>
      <c r="S144" s="18">
        <f t="shared" ca="1" si="14"/>
        <v>1.5385488</v>
      </c>
      <c r="T144" s="18">
        <f t="shared" ca="1" si="14"/>
        <v>4.742597041420118</v>
      </c>
      <c r="U144" s="18">
        <f t="shared" ca="1" si="14"/>
        <v>0</v>
      </c>
      <c r="V144" s="18">
        <f t="shared" ca="1" si="14"/>
        <v>0</v>
      </c>
      <c r="W144" s="18">
        <f t="shared" ca="1" si="14"/>
        <v>0</v>
      </c>
      <c r="X144" s="18">
        <f t="shared" ca="1" si="14"/>
        <v>0</v>
      </c>
    </row>
    <row r="145" spans="1:24" x14ac:dyDescent="0.25">
      <c r="A145">
        <v>119</v>
      </c>
      <c r="B145" s="3">
        <v>3</v>
      </c>
      <c r="C145" s="3">
        <v>0</v>
      </c>
      <c r="D145" s="3">
        <v>0.7</v>
      </c>
      <c r="E145" s="3">
        <v>0.42</v>
      </c>
      <c r="F145" s="3">
        <v>0</v>
      </c>
      <c r="I145">
        <f t="shared" si="12"/>
        <v>105</v>
      </c>
      <c r="J145" s="16">
        <f ca="1"/>
        <v>4</v>
      </c>
      <c r="K145" s="22"/>
      <c r="L145" s="15">
        <f t="shared" ca="1" si="10"/>
        <v>2.5008579881656813E-2</v>
      </c>
      <c r="O145" s="18">
        <f t="shared" ca="1" si="14"/>
        <v>1.8545138888888888</v>
      </c>
      <c r="P145" s="18">
        <f t="shared" ca="1" si="14"/>
        <v>2.5906620027434841</v>
      </c>
      <c r="Q145" s="18">
        <f t="shared" ca="1" si="14"/>
        <v>9.5812696789536265</v>
      </c>
      <c r="R145" s="18">
        <f t="shared" ca="1" si="14"/>
        <v>2.5008579881656813E-2</v>
      </c>
      <c r="S145" s="18">
        <f t="shared" ca="1" si="14"/>
        <v>4.6990607999999989</v>
      </c>
      <c r="T145" s="18">
        <f t="shared" ca="1" si="14"/>
        <v>1.8711201183431951</v>
      </c>
      <c r="U145" s="18">
        <f t="shared" ca="1" si="14"/>
        <v>0</v>
      </c>
      <c r="V145" s="18">
        <f t="shared" ca="1" si="14"/>
        <v>0</v>
      </c>
      <c r="W145" s="18">
        <f t="shared" ca="1" si="14"/>
        <v>0</v>
      </c>
      <c r="X145" s="18">
        <f t="shared" ca="1" si="14"/>
        <v>0</v>
      </c>
    </row>
    <row r="146" spans="1:24" x14ac:dyDescent="0.25">
      <c r="A146">
        <v>120</v>
      </c>
      <c r="B146" s="3">
        <v>2</v>
      </c>
      <c r="C146" s="3">
        <v>0.75</v>
      </c>
      <c r="D146" s="3">
        <v>0</v>
      </c>
      <c r="E146" s="3">
        <v>0</v>
      </c>
      <c r="F146" s="3">
        <v>0.59</v>
      </c>
      <c r="I146">
        <f t="shared" si="12"/>
        <v>106</v>
      </c>
      <c r="J146" s="16">
        <f ca="1"/>
        <v>1</v>
      </c>
      <c r="K146" s="22"/>
      <c r="L146" s="15">
        <f t="shared" ca="1" si="10"/>
        <v>3.2680555555555546E-2</v>
      </c>
      <c r="O146" s="18">
        <f t="shared" ca="1" si="14"/>
        <v>3.2680555555555546E-2</v>
      </c>
      <c r="P146" s="18">
        <f t="shared" ca="1" si="14"/>
        <v>4.5942545953360776</v>
      </c>
      <c r="Q146" s="18">
        <f t="shared" ca="1" si="14"/>
        <v>16.569042092746731</v>
      </c>
      <c r="R146" s="18">
        <f t="shared" ca="1" si="14"/>
        <v>1.9289855029585798</v>
      </c>
      <c r="S146" s="18">
        <f t="shared" ca="1" si="14"/>
        <v>10.455940799999999</v>
      </c>
      <c r="T146" s="18">
        <f t="shared" ca="1" si="14"/>
        <v>0.12035088757396456</v>
      </c>
      <c r="U146" s="18">
        <f t="shared" ca="1" si="14"/>
        <v>0</v>
      </c>
      <c r="V146" s="18">
        <f t="shared" ca="1" si="14"/>
        <v>0</v>
      </c>
      <c r="W146" s="18">
        <f t="shared" ca="1" si="14"/>
        <v>0</v>
      </c>
      <c r="X146" s="18">
        <f t="shared" ca="1" si="14"/>
        <v>0</v>
      </c>
    </row>
    <row r="147" spans="1:24" x14ac:dyDescent="0.25">
      <c r="A147">
        <v>121</v>
      </c>
      <c r="B147" s="3">
        <v>4</v>
      </c>
      <c r="C147" s="3">
        <v>0</v>
      </c>
      <c r="D147" s="3">
        <v>0.65</v>
      </c>
      <c r="E147" s="3">
        <v>0</v>
      </c>
      <c r="F147" s="3">
        <v>0.53</v>
      </c>
      <c r="I147">
        <f t="shared" si="12"/>
        <v>107</v>
      </c>
      <c r="J147" s="16">
        <f ca="1"/>
        <v>3</v>
      </c>
      <c r="K147" s="22"/>
      <c r="L147" s="15">
        <f t="shared" ca="1" si="10"/>
        <v>8.1938168846611148E-3</v>
      </c>
      <c r="O147" s="18">
        <f t="shared" ca="1" si="14"/>
        <v>16.311080555555556</v>
      </c>
      <c r="P147" s="18">
        <f t="shared" ca="1" si="14"/>
        <v>4.6023212620027438</v>
      </c>
      <c r="Q147" s="18">
        <f t="shared" ca="1" si="14"/>
        <v>8.1938168846611148E-3</v>
      </c>
      <c r="R147" s="18">
        <f t="shared" ca="1" si="14"/>
        <v>9.4507624260355012</v>
      </c>
      <c r="S147" s="18">
        <f t="shared" ca="1" si="14"/>
        <v>1.5964527999999998</v>
      </c>
      <c r="T147" s="18">
        <f t="shared" ca="1" si="14"/>
        <v>16.542181656804733</v>
      </c>
      <c r="U147" s="18">
        <f t="shared" ca="1" si="14"/>
        <v>0</v>
      </c>
      <c r="V147" s="18">
        <f t="shared" ca="1" si="14"/>
        <v>0</v>
      </c>
      <c r="W147" s="18">
        <f t="shared" ca="1" si="14"/>
        <v>0</v>
      </c>
      <c r="X147" s="18">
        <f t="shared" ca="1" si="14"/>
        <v>0</v>
      </c>
    </row>
    <row r="148" spans="1:24" x14ac:dyDescent="0.25">
      <c r="A148">
        <v>122</v>
      </c>
      <c r="B148" s="3">
        <v>2</v>
      </c>
      <c r="C148" s="3">
        <v>0.61</v>
      </c>
      <c r="D148" s="3">
        <v>0</v>
      </c>
      <c r="E148" s="3">
        <v>0</v>
      </c>
      <c r="F148" s="3">
        <v>0.47</v>
      </c>
      <c r="I148">
        <f t="shared" si="12"/>
        <v>108</v>
      </c>
      <c r="J148" s="16">
        <f ca="1"/>
        <v>1</v>
      </c>
      <c r="K148" s="22"/>
      <c r="L148" s="15">
        <f t="shared" ca="1" si="10"/>
        <v>3.9472222222222218E-3</v>
      </c>
      <c r="O148" s="18">
        <f t="shared" ca="1" si="14"/>
        <v>3.9472222222222218E-3</v>
      </c>
      <c r="P148" s="18">
        <f t="shared" ca="1" si="14"/>
        <v>4.5568175582990404</v>
      </c>
      <c r="Q148" s="18">
        <f t="shared" ca="1" si="14"/>
        <v>16.327745541022594</v>
      </c>
      <c r="R148" s="18">
        <f t="shared" ca="1" si="14"/>
        <v>1.6690316568047339</v>
      </c>
      <c r="S148" s="18">
        <f t="shared" ca="1" si="14"/>
        <v>10.171540799999999</v>
      </c>
      <c r="T148" s="18">
        <f t="shared" ca="1" si="14"/>
        <v>0.10419704142011835</v>
      </c>
      <c r="U148" s="18">
        <f t="shared" ca="1" si="14"/>
        <v>0</v>
      </c>
      <c r="V148" s="18">
        <f t="shared" ca="1" si="14"/>
        <v>0</v>
      </c>
      <c r="W148" s="18">
        <f t="shared" ca="1" si="14"/>
        <v>0</v>
      </c>
      <c r="X148" s="18">
        <f t="shared" ca="1" si="14"/>
        <v>0</v>
      </c>
    </row>
    <row r="149" spans="1:24" x14ac:dyDescent="0.25">
      <c r="A149">
        <v>123</v>
      </c>
      <c r="B149" s="3">
        <v>2</v>
      </c>
      <c r="C149" s="3">
        <v>0.59</v>
      </c>
      <c r="D149" s="3">
        <v>0</v>
      </c>
      <c r="E149" s="3">
        <v>0</v>
      </c>
      <c r="F149" s="3">
        <v>0.46</v>
      </c>
      <c r="I149">
        <f t="shared" si="12"/>
        <v>109</v>
      </c>
      <c r="J149" s="16">
        <f ca="1"/>
        <v>2</v>
      </c>
      <c r="K149" s="22"/>
      <c r="L149" s="15">
        <f t="shared" ca="1" si="10"/>
        <v>2.1732373113854633E-2</v>
      </c>
      <c r="O149" s="18">
        <f t="shared" ca="1" si="14"/>
        <v>4.6221805555555564</v>
      </c>
      <c r="P149" s="18">
        <f t="shared" ca="1" si="14"/>
        <v>2.1732373113854633E-2</v>
      </c>
      <c r="Q149" s="18">
        <f t="shared" ca="1" si="14"/>
        <v>4.4303076099881089</v>
      </c>
      <c r="R149" s="18">
        <f t="shared" ca="1" si="14"/>
        <v>2.2908547337278109</v>
      </c>
      <c r="S149" s="18">
        <f t="shared" ca="1" si="14"/>
        <v>1.5504568000000001</v>
      </c>
      <c r="T149" s="18">
        <f t="shared" ca="1" si="14"/>
        <v>4.9340201183431951</v>
      </c>
      <c r="U149" s="18">
        <f t="shared" ca="1" si="14"/>
        <v>0</v>
      </c>
      <c r="V149" s="18">
        <f t="shared" ca="1" si="14"/>
        <v>0</v>
      </c>
      <c r="W149" s="18">
        <f t="shared" ca="1" si="14"/>
        <v>0</v>
      </c>
      <c r="X149" s="18">
        <f t="shared" ca="1" si="14"/>
        <v>0</v>
      </c>
    </row>
    <row r="150" spans="1:24" x14ac:dyDescent="0.25">
      <c r="A150">
        <v>124</v>
      </c>
      <c r="B150" s="3">
        <v>2</v>
      </c>
      <c r="C150" s="3">
        <v>0.65</v>
      </c>
      <c r="D150" s="3">
        <v>0</v>
      </c>
      <c r="E150" s="3">
        <v>0</v>
      </c>
      <c r="F150" s="3">
        <v>0.61</v>
      </c>
      <c r="I150">
        <f t="shared" si="12"/>
        <v>110</v>
      </c>
      <c r="J150" s="16">
        <f ca="1"/>
        <v>6</v>
      </c>
      <c r="K150" s="22"/>
      <c r="L150" s="15">
        <f t="shared" ca="1" si="10"/>
        <v>2.7550887573964476E-2</v>
      </c>
      <c r="O150" s="18">
        <f t="shared" ca="1" si="14"/>
        <v>4.7247222222222232E-2</v>
      </c>
      <c r="P150" s="18">
        <f t="shared" ca="1" si="14"/>
        <v>4.8162471879286706</v>
      </c>
      <c r="Q150" s="18">
        <f t="shared" ca="1" si="14"/>
        <v>16.417711058263972</v>
      </c>
      <c r="R150" s="18">
        <f t="shared" ca="1" si="14"/>
        <v>1.5115008875739646</v>
      </c>
      <c r="S150" s="18">
        <f t="shared" ca="1" si="14"/>
        <v>10.2951408</v>
      </c>
      <c r="T150" s="18">
        <f t="shared" ca="1" si="14"/>
        <v>2.7550887573964476E-2</v>
      </c>
      <c r="U150" s="18">
        <f t="shared" ca="1" si="14"/>
        <v>0</v>
      </c>
      <c r="V150" s="18">
        <f t="shared" ca="1" si="14"/>
        <v>0</v>
      </c>
      <c r="W150" s="18">
        <f t="shared" ca="1" si="14"/>
        <v>0</v>
      </c>
      <c r="X150" s="18">
        <f t="shared" ca="1" si="14"/>
        <v>0</v>
      </c>
    </row>
    <row r="151" spans="1:24" x14ac:dyDescent="0.25">
      <c r="A151">
        <v>125</v>
      </c>
      <c r="B151" s="3">
        <v>3</v>
      </c>
      <c r="C151" s="3">
        <v>0</v>
      </c>
      <c r="D151" s="3">
        <v>0.78</v>
      </c>
      <c r="E151" s="3">
        <v>0.41</v>
      </c>
      <c r="F151" s="3">
        <v>0</v>
      </c>
      <c r="I151">
        <f t="shared" si="12"/>
        <v>111</v>
      </c>
      <c r="J151" s="16">
        <f ca="1"/>
        <v>3</v>
      </c>
      <c r="K151" s="22"/>
      <c r="L151" s="15">
        <f t="shared" ca="1" si="10"/>
        <v>7.6903686087990532E-3</v>
      </c>
      <c r="O151" s="18">
        <f t="shared" ca="1" si="14"/>
        <v>16.36471388888889</v>
      </c>
      <c r="P151" s="18">
        <f t="shared" ca="1" si="14"/>
        <v>4.5023434842249666</v>
      </c>
      <c r="Q151" s="18">
        <f t="shared" ca="1" si="14"/>
        <v>7.6903686087990532E-3</v>
      </c>
      <c r="R151" s="18">
        <f t="shared" ca="1" si="14"/>
        <v>9.4159701183431963</v>
      </c>
      <c r="S151" s="18">
        <f t="shared" ca="1" si="14"/>
        <v>1.4001328</v>
      </c>
      <c r="T151" s="18">
        <f t="shared" ca="1" si="14"/>
        <v>16.611504733727809</v>
      </c>
      <c r="U151" s="18">
        <f t="shared" ca="1" si="14"/>
        <v>0</v>
      </c>
      <c r="V151" s="18">
        <f t="shared" ca="1" si="14"/>
        <v>0</v>
      </c>
      <c r="W151" s="18">
        <f t="shared" ca="1" si="14"/>
        <v>0</v>
      </c>
      <c r="X151" s="18">
        <f t="shared" ca="1" si="14"/>
        <v>0</v>
      </c>
    </row>
    <row r="152" spans="1:24" x14ac:dyDescent="0.25">
      <c r="A152">
        <v>126</v>
      </c>
      <c r="B152" s="3">
        <v>4</v>
      </c>
      <c r="C152" s="3">
        <v>0</v>
      </c>
      <c r="D152" s="3">
        <v>0.79</v>
      </c>
      <c r="E152" s="3">
        <v>0</v>
      </c>
      <c r="F152" s="3">
        <v>0.66</v>
      </c>
      <c r="I152">
        <f t="shared" si="12"/>
        <v>112</v>
      </c>
      <c r="J152" s="16">
        <f ca="1"/>
        <v>4</v>
      </c>
      <c r="K152" s="22"/>
      <c r="L152" s="15">
        <f t="shared" ca="1" si="10"/>
        <v>7.1931952662721912E-3</v>
      </c>
      <c r="O152" s="18">
        <f t="shared" ca="1" si="14"/>
        <v>1.7784138888888892</v>
      </c>
      <c r="P152" s="18">
        <f t="shared" ca="1" si="14"/>
        <v>2.5695620027434845</v>
      </c>
      <c r="Q152" s="18">
        <f t="shared" ca="1" si="14"/>
        <v>9.5604248513674186</v>
      </c>
      <c r="R152" s="18">
        <f t="shared" ca="1" si="14"/>
        <v>7.1931952662721912E-3</v>
      </c>
      <c r="S152" s="18">
        <f t="shared" ca="1" si="14"/>
        <v>4.7582088000000002</v>
      </c>
      <c r="T152" s="18">
        <f t="shared" ca="1" si="14"/>
        <v>1.7634355029585798</v>
      </c>
      <c r="U152" s="18">
        <f t="shared" ca="1" si="14"/>
        <v>0</v>
      </c>
      <c r="V152" s="18">
        <f t="shared" ca="1" si="14"/>
        <v>0</v>
      </c>
      <c r="W152" s="18">
        <f t="shared" ca="1" si="14"/>
        <v>0</v>
      </c>
      <c r="X152" s="18">
        <f t="shared" ca="1" si="14"/>
        <v>0</v>
      </c>
    </row>
    <row r="153" spans="1:24" x14ac:dyDescent="0.25">
      <c r="A153">
        <v>127</v>
      </c>
      <c r="B153" s="3">
        <v>1</v>
      </c>
      <c r="C153" s="3">
        <v>0.73</v>
      </c>
      <c r="D153" s="3">
        <v>0</v>
      </c>
      <c r="E153" s="3">
        <v>0.77</v>
      </c>
      <c r="F153" s="3">
        <v>0</v>
      </c>
      <c r="I153">
        <f t="shared" si="12"/>
        <v>113</v>
      </c>
      <c r="J153" s="16">
        <f ca="1"/>
        <v>4</v>
      </c>
      <c r="K153" s="22"/>
      <c r="L153" s="15">
        <f t="shared" ca="1" si="10"/>
        <v>3.3670118343195221E-2</v>
      </c>
      <c r="O153" s="18">
        <f t="shared" ca="1" si="14"/>
        <v>1.6366472222222224</v>
      </c>
      <c r="P153" s="18">
        <f t="shared" ca="1" si="14"/>
        <v>2.5469620027434843</v>
      </c>
      <c r="Q153" s="18">
        <f t="shared" ca="1" si="14"/>
        <v>9.5463351961950043</v>
      </c>
      <c r="R153" s="18">
        <f t="shared" ca="1" si="14"/>
        <v>3.3670118343195221E-2</v>
      </c>
      <c r="S153" s="18">
        <f t="shared" ca="1" si="14"/>
        <v>4.9534247999999996</v>
      </c>
      <c r="T153" s="18">
        <f t="shared" ca="1" si="14"/>
        <v>1.5532355029585798</v>
      </c>
      <c r="U153" s="18">
        <f t="shared" ca="1" si="14"/>
        <v>0</v>
      </c>
      <c r="V153" s="18">
        <f t="shared" ca="1" si="14"/>
        <v>0</v>
      </c>
      <c r="W153" s="18">
        <f t="shared" ca="1" si="14"/>
        <v>0</v>
      </c>
      <c r="X153" s="18">
        <f t="shared" ca="1" si="14"/>
        <v>0</v>
      </c>
    </row>
    <row r="154" spans="1:24" x14ac:dyDescent="0.25">
      <c r="A154">
        <v>128</v>
      </c>
      <c r="B154" s="3">
        <v>4</v>
      </c>
      <c r="C154" s="3">
        <v>0</v>
      </c>
      <c r="D154" s="3">
        <v>0.4</v>
      </c>
      <c r="E154" s="3">
        <v>0</v>
      </c>
      <c r="F154" s="3">
        <v>0.71</v>
      </c>
      <c r="I154">
        <f t="shared" si="12"/>
        <v>114</v>
      </c>
      <c r="J154" s="16">
        <f ca="1"/>
        <v>3</v>
      </c>
      <c r="K154" s="22"/>
      <c r="L154" s="15">
        <f t="shared" ca="1" si="10"/>
        <v>8.71105826397146E-3</v>
      </c>
      <c r="O154" s="18">
        <f t="shared" ref="O154:X169" ca="1" si="15" xml:space="preserve"> IFERROR(SUMXMY2($B140:$F140,O$27:O$31),0)</f>
        <v>16.361413888888887</v>
      </c>
      <c r="P154" s="18">
        <f t="shared" ca="1" si="15"/>
        <v>4.6545212620027447</v>
      </c>
      <c r="Q154" s="18">
        <f t="shared" ca="1" si="15"/>
        <v>8.71105826397146E-3</v>
      </c>
      <c r="R154" s="18">
        <f t="shared" ca="1" si="15"/>
        <v>9.3629393491124233</v>
      </c>
      <c r="S154" s="18">
        <f t="shared" ca="1" si="15"/>
        <v>1.5190288000000001</v>
      </c>
      <c r="T154" s="18">
        <f t="shared" ca="1" si="15"/>
        <v>16.57207396449704</v>
      </c>
      <c r="U154" s="18">
        <f t="shared" ca="1" si="15"/>
        <v>0</v>
      </c>
      <c r="V154" s="18">
        <f t="shared" ca="1" si="15"/>
        <v>0</v>
      </c>
      <c r="W154" s="18">
        <f t="shared" ca="1" si="15"/>
        <v>0</v>
      </c>
      <c r="X154" s="18">
        <f t="shared" ca="1" si="15"/>
        <v>0</v>
      </c>
    </row>
    <row r="155" spans="1:24" x14ac:dyDescent="0.25">
      <c r="A155">
        <v>129</v>
      </c>
      <c r="B155" s="3">
        <v>2</v>
      </c>
      <c r="C155" s="3">
        <v>0.79</v>
      </c>
      <c r="D155" s="3">
        <v>0</v>
      </c>
      <c r="E155" s="3">
        <v>0</v>
      </c>
      <c r="F155" s="3">
        <v>0.53</v>
      </c>
      <c r="I155">
        <f t="shared" si="12"/>
        <v>115</v>
      </c>
      <c r="J155" s="16">
        <f ca="1"/>
        <v>2</v>
      </c>
      <c r="K155" s="22"/>
      <c r="L155" s="15">
        <f t="shared" ca="1" si="10"/>
        <v>4.128422496570637E-2</v>
      </c>
      <c r="O155" s="18">
        <f t="shared" ca="1" si="15"/>
        <v>4.8074138888888891</v>
      </c>
      <c r="P155" s="18">
        <f t="shared" ca="1" si="15"/>
        <v>4.128422496570637E-2</v>
      </c>
      <c r="Q155" s="18">
        <f t="shared" ca="1" si="15"/>
        <v>4.8964145065398341</v>
      </c>
      <c r="R155" s="18">
        <f t="shared" ca="1" si="15"/>
        <v>2.843954733727811</v>
      </c>
      <c r="S155" s="18">
        <f t="shared" ca="1" si="15"/>
        <v>1.9599408</v>
      </c>
      <c r="T155" s="18">
        <f t="shared" ca="1" si="15"/>
        <v>5.1160739644970414</v>
      </c>
      <c r="U155" s="18">
        <f t="shared" ca="1" si="15"/>
        <v>0</v>
      </c>
      <c r="V155" s="18">
        <f t="shared" ca="1" si="15"/>
        <v>0</v>
      </c>
      <c r="W155" s="18">
        <f t="shared" ca="1" si="15"/>
        <v>0</v>
      </c>
      <c r="X155" s="18">
        <f t="shared" ca="1" si="15"/>
        <v>0</v>
      </c>
    </row>
    <row r="156" spans="1:24" x14ac:dyDescent="0.25">
      <c r="A156">
        <v>130</v>
      </c>
      <c r="B156" s="3">
        <v>2</v>
      </c>
      <c r="C156" s="3">
        <v>0.76</v>
      </c>
      <c r="D156" s="3">
        <v>0</v>
      </c>
      <c r="E156" s="3">
        <v>0</v>
      </c>
      <c r="F156" s="3">
        <v>0.56999999999999995</v>
      </c>
      <c r="I156">
        <f t="shared" si="12"/>
        <v>116</v>
      </c>
      <c r="J156" s="16">
        <f ca="1"/>
        <v>2</v>
      </c>
      <c r="K156" s="22"/>
      <c r="L156" s="15">
        <f t="shared" ca="1" si="10"/>
        <v>9.5545953360768373E-3</v>
      </c>
      <c r="O156" s="18">
        <f t="shared" ca="1" si="15"/>
        <v>4.5998472222222224</v>
      </c>
      <c r="P156" s="18">
        <f t="shared" ca="1" si="15"/>
        <v>9.5545953360768373E-3</v>
      </c>
      <c r="Q156" s="18">
        <f t="shared" ca="1" si="15"/>
        <v>4.4600179548156955</v>
      </c>
      <c r="R156" s="18">
        <f t="shared" ca="1" si="15"/>
        <v>2.3278547337278108</v>
      </c>
      <c r="S156" s="18">
        <f t="shared" ca="1" si="15"/>
        <v>1.5994248</v>
      </c>
      <c r="T156" s="18">
        <f t="shared" ca="1" si="15"/>
        <v>4.911173964497042</v>
      </c>
      <c r="U156" s="18">
        <f t="shared" ca="1" si="15"/>
        <v>0</v>
      </c>
      <c r="V156" s="18">
        <f t="shared" ca="1" si="15"/>
        <v>0</v>
      </c>
      <c r="W156" s="18">
        <f t="shared" ca="1" si="15"/>
        <v>0</v>
      </c>
      <c r="X156" s="18">
        <f t="shared" ca="1" si="15"/>
        <v>0</v>
      </c>
    </row>
    <row r="157" spans="1:24" x14ac:dyDescent="0.25">
      <c r="A157">
        <v>131</v>
      </c>
      <c r="B157" s="3">
        <v>5</v>
      </c>
      <c r="C157" s="3">
        <v>0.14000000000000001</v>
      </c>
      <c r="D157" s="3">
        <v>0.03</v>
      </c>
      <c r="E157" s="3">
        <v>0.08</v>
      </c>
      <c r="F157" s="3">
        <v>0.06</v>
      </c>
      <c r="I157">
        <f t="shared" si="12"/>
        <v>117</v>
      </c>
      <c r="J157" s="16">
        <f ca="1"/>
        <v>4</v>
      </c>
      <c r="K157" s="22"/>
      <c r="L157" s="15">
        <f t="shared" ca="1" si="10"/>
        <v>3.7470414201183325E-3</v>
      </c>
      <c r="O157" s="18">
        <f t="shared" ca="1" si="15"/>
        <v>1.6387805555555555</v>
      </c>
      <c r="P157" s="18">
        <f t="shared" ca="1" si="15"/>
        <v>2.4482620027434847</v>
      </c>
      <c r="Q157" s="18">
        <f t="shared" ca="1" si="15"/>
        <v>9.4613524375743161</v>
      </c>
      <c r="R157" s="18">
        <f t="shared" ca="1" si="15"/>
        <v>3.7470414201183325E-3</v>
      </c>
      <c r="S157" s="18">
        <f t="shared" ca="1" si="15"/>
        <v>4.7859407999999997</v>
      </c>
      <c r="T157" s="18">
        <f t="shared" ca="1" si="15"/>
        <v>1.6132739644970413</v>
      </c>
      <c r="U157" s="18">
        <f t="shared" ca="1" si="15"/>
        <v>0</v>
      </c>
      <c r="V157" s="18">
        <f t="shared" ca="1" si="15"/>
        <v>0</v>
      </c>
      <c r="W157" s="18">
        <f t="shared" ca="1" si="15"/>
        <v>0</v>
      </c>
      <c r="X157" s="18">
        <f t="shared" ca="1" si="15"/>
        <v>0</v>
      </c>
    </row>
    <row r="158" spans="1:24" x14ac:dyDescent="0.25">
      <c r="A158">
        <v>132</v>
      </c>
      <c r="B158" s="3">
        <v>5</v>
      </c>
      <c r="C158" s="3">
        <v>0.1</v>
      </c>
      <c r="D158" s="3">
        <v>0.13</v>
      </c>
      <c r="E158" s="3">
        <v>0.12</v>
      </c>
      <c r="F158" s="3">
        <v>0.01</v>
      </c>
      <c r="I158">
        <f t="shared" si="12"/>
        <v>118</v>
      </c>
      <c r="J158" s="16">
        <f ca="1"/>
        <v>2</v>
      </c>
      <c r="K158" s="22"/>
      <c r="L158" s="15">
        <f t="shared" ca="1" si="10"/>
        <v>4.9124965706447268E-2</v>
      </c>
      <c r="O158" s="18">
        <f t="shared" ca="1" si="15"/>
        <v>4.5461805555555559</v>
      </c>
      <c r="P158" s="18">
        <f t="shared" ca="1" si="15"/>
        <v>4.9124965706447268E-2</v>
      </c>
      <c r="Q158" s="18">
        <f t="shared" ca="1" si="15"/>
        <v>4.3129834720570752</v>
      </c>
      <c r="R158" s="18">
        <f t="shared" ca="1" si="15"/>
        <v>2.1436547337278107</v>
      </c>
      <c r="S158" s="18">
        <f t="shared" ca="1" si="15"/>
        <v>1.4990007999999999</v>
      </c>
      <c r="T158" s="18">
        <f t="shared" ca="1" si="15"/>
        <v>4.8586355029585802</v>
      </c>
      <c r="U158" s="18">
        <f t="shared" ca="1" si="15"/>
        <v>0</v>
      </c>
      <c r="V158" s="18">
        <f t="shared" ca="1" si="15"/>
        <v>0</v>
      </c>
      <c r="W158" s="18">
        <f t="shared" ca="1" si="15"/>
        <v>0</v>
      </c>
      <c r="X158" s="18">
        <f t="shared" ca="1" si="15"/>
        <v>0</v>
      </c>
    </row>
    <row r="159" spans="1:24" x14ac:dyDescent="0.25">
      <c r="I159">
        <f t="shared" si="12"/>
        <v>119</v>
      </c>
      <c r="J159" s="16">
        <f ca="1"/>
        <v>2</v>
      </c>
      <c r="L159" s="15">
        <f t="shared" ca="1" si="10"/>
        <v>4.4132373113854609E-2</v>
      </c>
      <c r="O159" s="18">
        <f t="shared" ca="1" si="15"/>
        <v>4.730113888888889</v>
      </c>
      <c r="P159" s="18">
        <f t="shared" ca="1" si="15"/>
        <v>4.4132373113854609E-2</v>
      </c>
      <c r="Q159" s="18">
        <f t="shared" ca="1" si="15"/>
        <v>4.472417954815695</v>
      </c>
      <c r="R159" s="18">
        <f t="shared" ca="1" si="15"/>
        <v>2.3394547337278109</v>
      </c>
      <c r="S159" s="18">
        <f t="shared" ca="1" si="15"/>
        <v>1.5152808</v>
      </c>
      <c r="T159" s="18">
        <f t="shared" ca="1" si="15"/>
        <v>5.0424662721893494</v>
      </c>
      <c r="U159" s="18">
        <f t="shared" ca="1" si="15"/>
        <v>0</v>
      </c>
      <c r="V159" s="18">
        <f t="shared" ca="1" si="15"/>
        <v>0</v>
      </c>
      <c r="W159" s="18">
        <f t="shared" ca="1" si="15"/>
        <v>0</v>
      </c>
      <c r="X159" s="18">
        <f t="shared" ca="1" si="15"/>
        <v>0</v>
      </c>
    </row>
    <row r="160" spans="1:24" x14ac:dyDescent="0.25">
      <c r="I160">
        <f t="shared" si="12"/>
        <v>120</v>
      </c>
      <c r="J160" s="16">
        <f ca="1"/>
        <v>4</v>
      </c>
      <c r="L160" s="15">
        <f t="shared" ca="1" si="10"/>
        <v>2.1100887573964465E-2</v>
      </c>
      <c r="O160" s="18">
        <f t="shared" ca="1" si="15"/>
        <v>1.7852138888888889</v>
      </c>
      <c r="P160" s="18">
        <f t="shared" ca="1" si="15"/>
        <v>2.6863620027434845</v>
      </c>
      <c r="Q160" s="18">
        <f t="shared" ca="1" si="15"/>
        <v>9.6569765755053503</v>
      </c>
      <c r="R160" s="18">
        <f t="shared" ca="1" si="15"/>
        <v>2.1100887573964465E-2</v>
      </c>
      <c r="S160" s="18">
        <f t="shared" ca="1" si="15"/>
        <v>4.9208647999999995</v>
      </c>
      <c r="T160" s="18">
        <f t="shared" ca="1" si="15"/>
        <v>1.707066272189349</v>
      </c>
      <c r="U160" s="18">
        <f t="shared" ca="1" si="15"/>
        <v>0</v>
      </c>
      <c r="V160" s="18">
        <f t="shared" ca="1" si="15"/>
        <v>0</v>
      </c>
      <c r="W160" s="18">
        <f t="shared" ca="1" si="15"/>
        <v>0</v>
      </c>
      <c r="X160" s="18">
        <f t="shared" ca="1" si="15"/>
        <v>0</v>
      </c>
    </row>
    <row r="161" spans="9:24" x14ac:dyDescent="0.25">
      <c r="I161">
        <f t="shared" si="12"/>
        <v>121</v>
      </c>
      <c r="J161" s="16">
        <f ca="1"/>
        <v>5</v>
      </c>
      <c r="L161" s="15">
        <f t="shared" ca="1" si="10"/>
        <v>4.5288000000000012E-3</v>
      </c>
      <c r="O161" s="18">
        <f t="shared" ca="1" si="15"/>
        <v>10.26551388888889</v>
      </c>
      <c r="P161" s="18">
        <f t="shared" ca="1" si="15"/>
        <v>1.6625694101508919</v>
      </c>
      <c r="Q161" s="18">
        <f t="shared" ca="1" si="15"/>
        <v>1.4914041617122475</v>
      </c>
      <c r="R161" s="18">
        <f t="shared" ca="1" si="15"/>
        <v>4.7963085798816572</v>
      </c>
      <c r="S161" s="18">
        <f t="shared" ca="1" si="15"/>
        <v>4.5288000000000012E-3</v>
      </c>
      <c r="T161" s="18">
        <f t="shared" ca="1" si="15"/>
        <v>10.582173964497041</v>
      </c>
      <c r="U161" s="18">
        <f t="shared" ca="1" si="15"/>
        <v>0</v>
      </c>
      <c r="V161" s="18">
        <f t="shared" ca="1" si="15"/>
        <v>0</v>
      </c>
      <c r="W161" s="18">
        <f t="shared" ca="1" si="15"/>
        <v>0</v>
      </c>
      <c r="X161" s="18">
        <f t="shared" ca="1" si="15"/>
        <v>0</v>
      </c>
    </row>
    <row r="162" spans="9:24" x14ac:dyDescent="0.25">
      <c r="I162">
        <f t="shared" si="12"/>
        <v>122</v>
      </c>
      <c r="J162" s="16">
        <f ca="1"/>
        <v>4</v>
      </c>
      <c r="L162" s="15">
        <f t="shared" ca="1" si="10"/>
        <v>5.9778106508875731E-3</v>
      </c>
      <c r="O162" s="18">
        <f t="shared" ca="1" si="15"/>
        <v>1.5959472222222222</v>
      </c>
      <c r="P162" s="18">
        <f t="shared" ca="1" si="15"/>
        <v>2.3687620027434844</v>
      </c>
      <c r="Q162" s="18">
        <f t="shared" ca="1" si="15"/>
        <v>9.3975972651605222</v>
      </c>
      <c r="R162" s="18">
        <f t="shared" ca="1" si="15"/>
        <v>5.9778106508875731E-3</v>
      </c>
      <c r="S162" s="18">
        <f t="shared" ca="1" si="15"/>
        <v>4.7408327999999997</v>
      </c>
      <c r="T162" s="18">
        <f t="shared" ca="1" si="15"/>
        <v>1.5914970414201184</v>
      </c>
      <c r="U162" s="18">
        <f t="shared" ca="1" si="15"/>
        <v>0</v>
      </c>
      <c r="V162" s="18">
        <f t="shared" ca="1" si="15"/>
        <v>0</v>
      </c>
      <c r="W162" s="18">
        <f t="shared" ca="1" si="15"/>
        <v>0</v>
      </c>
      <c r="X162" s="18">
        <f t="shared" ca="1" si="15"/>
        <v>0</v>
      </c>
    </row>
    <row r="163" spans="9:24" x14ac:dyDescent="0.25">
      <c r="I163">
        <f t="shared" si="12"/>
        <v>123</v>
      </c>
      <c r="J163" s="16">
        <f ca="1"/>
        <v>4</v>
      </c>
      <c r="L163" s="15">
        <f t="shared" ca="1" si="10"/>
        <v>8.0701183431952633E-3</v>
      </c>
      <c r="O163" s="18">
        <f t="shared" ca="1" si="15"/>
        <v>1.5809805555555558</v>
      </c>
      <c r="P163" s="18">
        <f t="shared" ca="1" si="15"/>
        <v>2.3354620027434843</v>
      </c>
      <c r="Q163" s="18">
        <f t="shared" ca="1" si="15"/>
        <v>9.3711317479191418</v>
      </c>
      <c r="R163" s="18">
        <f t="shared" ca="1" si="15"/>
        <v>8.0701183431952633E-3</v>
      </c>
      <c r="S163" s="18">
        <f t="shared" ca="1" si="15"/>
        <v>4.7189967999999993</v>
      </c>
      <c r="T163" s="18">
        <f t="shared" ca="1" si="15"/>
        <v>1.5870585798816568</v>
      </c>
      <c r="U163" s="18">
        <f t="shared" ca="1" si="15"/>
        <v>0</v>
      </c>
      <c r="V163" s="18">
        <f t="shared" ca="1" si="15"/>
        <v>0</v>
      </c>
      <c r="W163" s="18">
        <f t="shared" ca="1" si="15"/>
        <v>0</v>
      </c>
      <c r="X163" s="18">
        <f t="shared" ca="1" si="15"/>
        <v>0</v>
      </c>
    </row>
    <row r="164" spans="9:24" x14ac:dyDescent="0.25">
      <c r="I164">
        <f t="shared" si="12"/>
        <v>124</v>
      </c>
      <c r="J164" s="16">
        <f ca="1"/>
        <v>4</v>
      </c>
      <c r="L164" s="15">
        <f t="shared" ca="1" si="10"/>
        <v>5.4393491124260307E-3</v>
      </c>
      <c r="O164" s="18">
        <f t="shared" ca="1" si="15"/>
        <v>1.7608805555555556</v>
      </c>
      <c r="P164" s="18">
        <f t="shared" ca="1" si="15"/>
        <v>2.5703620027434848</v>
      </c>
      <c r="Q164" s="18">
        <f t="shared" ca="1" si="15"/>
        <v>9.5606179548156955</v>
      </c>
      <c r="R164" s="18">
        <f t="shared" ca="1" si="15"/>
        <v>5.4393491124260307E-3</v>
      </c>
      <c r="S164" s="18">
        <f t="shared" ca="1" si="15"/>
        <v>4.7819368000000004</v>
      </c>
      <c r="T164" s="18">
        <f t="shared" ca="1" si="15"/>
        <v>1.7353739644970414</v>
      </c>
      <c r="U164" s="18">
        <f t="shared" ca="1" si="15"/>
        <v>0</v>
      </c>
      <c r="V164" s="18">
        <f t="shared" ca="1" si="15"/>
        <v>0</v>
      </c>
      <c r="W164" s="18">
        <f t="shared" ca="1" si="15"/>
        <v>0</v>
      </c>
      <c r="X164" s="18">
        <f t="shared" ca="1" si="15"/>
        <v>0</v>
      </c>
    </row>
    <row r="165" spans="9:24" x14ac:dyDescent="0.25">
      <c r="I165">
        <f t="shared" si="12"/>
        <v>125</v>
      </c>
      <c r="J165" s="16">
        <f ca="1"/>
        <v>2</v>
      </c>
      <c r="L165" s="15">
        <f t="shared" ca="1" si="10"/>
        <v>6.6076817558299042E-2</v>
      </c>
      <c r="O165" s="18">
        <f t="shared" ca="1" si="15"/>
        <v>4.8520805555555553</v>
      </c>
      <c r="P165" s="18">
        <f t="shared" ca="1" si="15"/>
        <v>6.6076817558299042E-2</v>
      </c>
      <c r="Q165" s="18">
        <f t="shared" ca="1" si="15"/>
        <v>4.566062782401902</v>
      </c>
      <c r="R165" s="18">
        <f t="shared" ca="1" si="15"/>
        <v>2.449554733727811</v>
      </c>
      <c r="S165" s="18">
        <f t="shared" ca="1" si="15"/>
        <v>1.5296368</v>
      </c>
      <c r="T165" s="18">
        <f t="shared" ca="1" si="15"/>
        <v>5.1645355029585804</v>
      </c>
      <c r="U165" s="18">
        <f t="shared" ca="1" si="15"/>
        <v>0</v>
      </c>
      <c r="V165" s="18">
        <f t="shared" ca="1" si="15"/>
        <v>0</v>
      </c>
      <c r="W165" s="18">
        <f t="shared" ca="1" si="15"/>
        <v>0</v>
      </c>
      <c r="X165" s="18">
        <f t="shared" ca="1" si="15"/>
        <v>0</v>
      </c>
    </row>
    <row r="166" spans="9:24" x14ac:dyDescent="0.25">
      <c r="I166">
        <f t="shared" si="12"/>
        <v>126</v>
      </c>
      <c r="J166" s="16">
        <f ca="1"/>
        <v>5</v>
      </c>
      <c r="L166" s="15">
        <f t="shared" ca="1" si="10"/>
        <v>4.4244800000000056E-2</v>
      </c>
      <c r="O166" s="18">
        <f t="shared" ca="1" si="15"/>
        <v>10.621813888888891</v>
      </c>
      <c r="P166" s="18">
        <f t="shared" ca="1" si="15"/>
        <v>1.8429879286694102</v>
      </c>
      <c r="Q166" s="18">
        <f t="shared" ca="1" si="15"/>
        <v>1.7885662306777645</v>
      </c>
      <c r="R166" s="18">
        <f t="shared" ca="1" si="15"/>
        <v>5.0103085798816567</v>
      </c>
      <c r="S166" s="18">
        <f t="shared" ca="1" si="15"/>
        <v>4.4244800000000056E-2</v>
      </c>
      <c r="T166" s="18">
        <f t="shared" ca="1" si="15"/>
        <v>10.938473964497042</v>
      </c>
      <c r="U166" s="18">
        <f t="shared" ca="1" si="15"/>
        <v>0</v>
      </c>
      <c r="V166" s="18">
        <f t="shared" ca="1" si="15"/>
        <v>0</v>
      </c>
      <c r="W166" s="18">
        <f t="shared" ca="1" si="15"/>
        <v>0</v>
      </c>
      <c r="X166" s="18">
        <f t="shared" ca="1" si="15"/>
        <v>0</v>
      </c>
    </row>
    <row r="167" spans="9:24" x14ac:dyDescent="0.25">
      <c r="I167">
        <f t="shared" si="12"/>
        <v>127</v>
      </c>
      <c r="J167" s="16">
        <f ca="1"/>
        <v>6</v>
      </c>
      <c r="L167" s="15">
        <f t="shared" ca="1" si="10"/>
        <v>2.9497041420118379E-2</v>
      </c>
      <c r="O167" s="18">
        <f t="shared" ca="1" si="15"/>
        <v>0.10501388888888888</v>
      </c>
      <c r="P167" s="18">
        <f t="shared" ca="1" si="15"/>
        <v>4.9507545953360772</v>
      </c>
      <c r="Q167" s="18">
        <f t="shared" ca="1" si="15"/>
        <v>16.851783472057075</v>
      </c>
      <c r="R167" s="18">
        <f t="shared" ca="1" si="15"/>
        <v>1.9065701183431953</v>
      </c>
      <c r="S167" s="18">
        <f t="shared" ca="1" si="15"/>
        <v>10.812440799999999</v>
      </c>
      <c r="T167" s="18">
        <f t="shared" ca="1" si="15"/>
        <v>2.9497041420118379E-2</v>
      </c>
      <c r="U167" s="18">
        <f t="shared" ca="1" si="15"/>
        <v>0</v>
      </c>
      <c r="V167" s="18">
        <f t="shared" ca="1" si="15"/>
        <v>0</v>
      </c>
      <c r="W167" s="18">
        <f t="shared" ca="1" si="15"/>
        <v>0</v>
      </c>
      <c r="X167" s="18">
        <f t="shared" ca="1" si="15"/>
        <v>0</v>
      </c>
    </row>
    <row r="168" spans="9:24" x14ac:dyDescent="0.25">
      <c r="I168">
        <f t="shared" si="12"/>
        <v>128</v>
      </c>
      <c r="J168" s="16">
        <f ca="1"/>
        <v>5</v>
      </c>
      <c r="L168" s="15">
        <f t="shared" ca="1" si="10"/>
        <v>5.807679999999997E-2</v>
      </c>
      <c r="O168" s="18">
        <f t="shared" ca="1" si="15"/>
        <v>10.226213888888889</v>
      </c>
      <c r="P168" s="18">
        <f t="shared" ca="1" si="15"/>
        <v>1.9373434842249659</v>
      </c>
      <c r="Q168" s="18">
        <f t="shared" ca="1" si="15"/>
        <v>1.4721524375743162</v>
      </c>
      <c r="R168" s="18">
        <f t="shared" ca="1" si="15"/>
        <v>4.5599778106508877</v>
      </c>
      <c r="S168" s="18">
        <f t="shared" ca="1" si="15"/>
        <v>5.807679999999997E-2</v>
      </c>
      <c r="T168" s="18">
        <f t="shared" ca="1" si="15"/>
        <v>10.542873964497041</v>
      </c>
      <c r="U168" s="18">
        <f t="shared" ca="1" si="15"/>
        <v>0</v>
      </c>
      <c r="V168" s="18">
        <f t="shared" ca="1" si="15"/>
        <v>0</v>
      </c>
      <c r="W168" s="18">
        <f t="shared" ca="1" si="15"/>
        <v>0</v>
      </c>
      <c r="X168" s="18">
        <f t="shared" ca="1" si="15"/>
        <v>0</v>
      </c>
    </row>
    <row r="169" spans="9:24" x14ac:dyDescent="0.25">
      <c r="I169">
        <f t="shared" si="12"/>
        <v>129</v>
      </c>
      <c r="J169" s="16">
        <f ca="1"/>
        <v>4</v>
      </c>
      <c r="L169" s="15">
        <f t="shared" ca="1" si="10"/>
        <v>3.2285502958579848E-2</v>
      </c>
      <c r="O169" s="18">
        <f t="shared" ca="1" si="15"/>
        <v>1.7429472222222224</v>
      </c>
      <c r="P169" s="18">
        <f t="shared" ca="1" si="15"/>
        <v>2.6807620027434846</v>
      </c>
      <c r="Q169" s="18">
        <f t="shared" ca="1" si="15"/>
        <v>9.6543145065398335</v>
      </c>
      <c r="R169" s="18">
        <f t="shared" ca="1" si="15"/>
        <v>3.2285502958579848E-2</v>
      </c>
      <c r="S169" s="18">
        <f t="shared" ca="1" si="15"/>
        <v>4.9840488000000001</v>
      </c>
      <c r="T169" s="18">
        <f t="shared" ca="1" si="15"/>
        <v>1.6437431952662722</v>
      </c>
      <c r="U169" s="18">
        <f t="shared" ca="1" si="15"/>
        <v>0</v>
      </c>
      <c r="V169" s="18">
        <f t="shared" ca="1" si="15"/>
        <v>0</v>
      </c>
      <c r="W169" s="18">
        <f t="shared" ca="1" si="15"/>
        <v>0</v>
      </c>
      <c r="X169" s="18">
        <f t="shared" ca="1" si="15"/>
        <v>0</v>
      </c>
    </row>
    <row r="170" spans="9:24" x14ac:dyDescent="0.25">
      <c r="I170">
        <f t="shared" si="12"/>
        <v>130</v>
      </c>
      <c r="J170" s="16">
        <f ca="1"/>
        <v>4</v>
      </c>
      <c r="L170" s="15">
        <f t="shared" ref="L170:L172" ca="1" si="16">MIN(OFFSET($O170,,,,$O$33))</f>
        <v>2.2670118343195232E-2</v>
      </c>
      <c r="O170" s="18">
        <f t="shared" ref="O170:X172" ca="1" si="17" xml:space="preserve"> IFERROR(SUMXMY2($B156:$F156,O$27:O$31),0)</f>
        <v>1.7679472222222223</v>
      </c>
      <c r="P170" s="18">
        <f t="shared" ca="1" si="17"/>
        <v>2.6782620027434842</v>
      </c>
      <c r="Q170" s="18">
        <f t="shared" ca="1" si="17"/>
        <v>9.6506489892984533</v>
      </c>
      <c r="R170" s="18">
        <f t="shared" ca="1" si="17"/>
        <v>2.2670118343195232E-2</v>
      </c>
      <c r="S170" s="18">
        <f t="shared" ca="1" si="17"/>
        <v>4.9356928</v>
      </c>
      <c r="T170" s="18">
        <f t="shared" ca="1" si="17"/>
        <v>1.6845355029585798</v>
      </c>
      <c r="U170" s="18">
        <f t="shared" ca="1" si="17"/>
        <v>0</v>
      </c>
      <c r="V170" s="18">
        <f t="shared" ca="1" si="17"/>
        <v>0</v>
      </c>
      <c r="W170" s="18">
        <f t="shared" ca="1" si="17"/>
        <v>0</v>
      </c>
      <c r="X170" s="18">
        <f t="shared" ca="1" si="17"/>
        <v>0</v>
      </c>
    </row>
    <row r="171" spans="9:24" x14ac:dyDescent="0.25">
      <c r="I171">
        <f t="shared" ref="I171:I172" si="18">I170+1</f>
        <v>131</v>
      </c>
      <c r="J171" s="16">
        <f ca="1"/>
        <v>3</v>
      </c>
      <c r="L171" s="15">
        <f t="shared" ca="1" si="16"/>
        <v>9.8076099881093896E-3</v>
      </c>
      <c r="O171" s="18">
        <f t="shared" ca="1" si="17"/>
        <v>16.36934722222222</v>
      </c>
      <c r="P171" s="18">
        <f t="shared" ca="1" si="17"/>
        <v>4.6697879286694102</v>
      </c>
      <c r="Q171" s="18">
        <f t="shared" ca="1" si="17"/>
        <v>9.8076099881093896E-3</v>
      </c>
      <c r="R171" s="18">
        <f t="shared" ca="1" si="17"/>
        <v>9.4667547337278091</v>
      </c>
      <c r="S171" s="18">
        <f t="shared" ca="1" si="17"/>
        <v>1.6124527999999998</v>
      </c>
      <c r="T171" s="18">
        <f t="shared" ca="1" si="17"/>
        <v>16.611489349112425</v>
      </c>
      <c r="U171" s="18">
        <f t="shared" ca="1" si="17"/>
        <v>0</v>
      </c>
      <c r="V171" s="18">
        <f t="shared" ca="1" si="17"/>
        <v>0</v>
      </c>
      <c r="W171" s="18">
        <f t="shared" ca="1" si="17"/>
        <v>0</v>
      </c>
      <c r="X171" s="18">
        <f t="shared" ca="1" si="17"/>
        <v>0</v>
      </c>
    </row>
    <row r="172" spans="9:24" x14ac:dyDescent="0.25">
      <c r="I172">
        <f t="shared" si="18"/>
        <v>132</v>
      </c>
      <c r="J172" s="17">
        <f ca="1"/>
        <v>3</v>
      </c>
      <c r="L172" s="15">
        <f t="shared" ca="1" si="16"/>
        <v>9.9696789536266352E-3</v>
      </c>
      <c r="O172" s="18">
        <f t="shared" ca="1" si="17"/>
        <v>16.369447222222224</v>
      </c>
      <c r="P172" s="18">
        <f t="shared" ca="1" si="17"/>
        <v>4.5056657064471883</v>
      </c>
      <c r="Q172" s="18">
        <f t="shared" ca="1" si="17"/>
        <v>9.9696789536266352E-3</v>
      </c>
      <c r="R172" s="18">
        <f t="shared" ca="1" si="17"/>
        <v>9.5812778106508887</v>
      </c>
      <c r="S172" s="18">
        <f t="shared" ca="1" si="17"/>
        <v>1.5609927999999997</v>
      </c>
      <c r="T172" s="18">
        <f t="shared" ca="1" si="17"/>
        <v>16.632235502958579</v>
      </c>
      <c r="U172" s="18">
        <f t="shared" ca="1" si="17"/>
        <v>0</v>
      </c>
      <c r="V172" s="18">
        <f t="shared" ca="1" si="17"/>
        <v>0</v>
      </c>
      <c r="W172" s="18">
        <f t="shared" ca="1" si="17"/>
        <v>0</v>
      </c>
      <c r="X172" s="18">
        <f t="shared" ca="1" si="17"/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8B9F-6F86-4C9D-B38E-2B9C96C197BF}">
  <dimension ref="A1:G121"/>
  <sheetViews>
    <sheetView topLeftCell="E1" workbookViewId="0">
      <selection activeCell="H1" sqref="H1:AJ1048576"/>
    </sheetView>
  </sheetViews>
  <sheetFormatPr baseColWidth="10" defaultRowHeight="15" x14ac:dyDescent="0.25"/>
  <cols>
    <col min="1" max="1" width="7.85546875" customWidth="1"/>
    <col min="2" max="2" width="37.85546875" bestFit="1" customWidth="1"/>
    <col min="3" max="3" width="43.42578125" bestFit="1" customWidth="1"/>
    <col min="4" max="4" width="39" bestFit="1" customWidth="1"/>
    <col min="5" max="5" width="46.28515625" bestFit="1" customWidth="1"/>
    <col min="6" max="6" width="41.42578125" bestFit="1" customWidth="1"/>
    <col min="7" max="7" width="29.5703125" customWidth="1"/>
  </cols>
  <sheetData>
    <row r="1" spans="1:7" x14ac:dyDescent="0.25">
      <c r="A1" s="58" t="s">
        <v>126</v>
      </c>
      <c r="B1" s="58" t="s">
        <v>127</v>
      </c>
      <c r="C1" s="58" t="s">
        <v>128</v>
      </c>
      <c r="D1" s="58" t="s">
        <v>129</v>
      </c>
      <c r="E1" s="58" t="s">
        <v>130</v>
      </c>
      <c r="F1" s="58" t="s">
        <v>131</v>
      </c>
      <c r="G1" s="58" t="s">
        <v>132</v>
      </c>
    </row>
    <row r="2" spans="1:7" x14ac:dyDescent="0.25">
      <c r="A2" s="56">
        <v>1</v>
      </c>
      <c r="B2" s="56" t="s">
        <v>133</v>
      </c>
      <c r="C2" s="59">
        <v>3.66</v>
      </c>
      <c r="D2" s="56">
        <v>724</v>
      </c>
      <c r="E2" s="60">
        <v>11.1</v>
      </c>
      <c r="F2" s="56">
        <v>139735</v>
      </c>
      <c r="G2" s="56">
        <v>60610</v>
      </c>
    </row>
    <row r="3" spans="1:7" x14ac:dyDescent="0.25">
      <c r="A3" s="56">
        <v>2</v>
      </c>
      <c r="B3" s="56" t="s">
        <v>134</v>
      </c>
      <c r="C3" s="59">
        <v>3.7</v>
      </c>
      <c r="D3" s="56">
        <v>730</v>
      </c>
      <c r="E3" s="60">
        <v>7</v>
      </c>
      <c r="F3" s="56">
        <v>140972</v>
      </c>
      <c r="G3" s="56">
        <v>55200</v>
      </c>
    </row>
    <row r="4" spans="1:7" x14ac:dyDescent="0.25">
      <c r="A4" s="56">
        <v>3</v>
      </c>
      <c r="B4" s="56" t="s">
        <v>135</v>
      </c>
      <c r="C4" s="59">
        <v>3.56</v>
      </c>
      <c r="D4" s="56">
        <v>718</v>
      </c>
      <c r="E4" s="60">
        <v>18.8</v>
      </c>
      <c r="F4" s="56">
        <v>137311</v>
      </c>
      <c r="G4" s="56">
        <v>58244</v>
      </c>
    </row>
    <row r="5" spans="1:7" x14ac:dyDescent="0.25">
      <c r="A5" s="56">
        <v>4</v>
      </c>
      <c r="B5" s="56" t="s">
        <v>136</v>
      </c>
      <c r="C5" s="59">
        <v>3.51</v>
      </c>
      <c r="D5" s="56">
        <v>710</v>
      </c>
      <c r="E5" s="60">
        <v>13.3</v>
      </c>
      <c r="F5" s="56">
        <v>132618</v>
      </c>
      <c r="G5" s="56">
        <v>52900</v>
      </c>
    </row>
    <row r="6" spans="1:7" x14ac:dyDescent="0.25">
      <c r="A6" s="56">
        <v>5</v>
      </c>
      <c r="B6" s="56" t="s">
        <v>137</v>
      </c>
      <c r="C6" s="59">
        <v>3.54</v>
      </c>
      <c r="D6" s="56">
        <v>712</v>
      </c>
      <c r="E6" s="60">
        <v>21.1</v>
      </c>
      <c r="F6" s="56">
        <v>130092</v>
      </c>
      <c r="G6" s="56">
        <v>54225</v>
      </c>
    </row>
    <row r="7" spans="1:7" x14ac:dyDescent="0.25">
      <c r="A7" s="56">
        <v>6</v>
      </c>
      <c r="B7" s="56" t="s">
        <v>138</v>
      </c>
      <c r="C7" s="59">
        <v>3.52</v>
      </c>
      <c r="D7" s="56">
        <v>719</v>
      </c>
      <c r="E7" s="60">
        <v>21.9</v>
      </c>
      <c r="F7" s="56">
        <v>133424</v>
      </c>
      <c r="G7" s="56">
        <v>54252</v>
      </c>
    </row>
    <row r="8" spans="1:7" x14ac:dyDescent="0.25">
      <c r="A8" s="56">
        <v>7</v>
      </c>
      <c r="B8" s="56" t="s">
        <v>139</v>
      </c>
      <c r="C8" s="59">
        <v>3.64</v>
      </c>
      <c r="D8" s="56">
        <v>715</v>
      </c>
      <c r="E8" s="60">
        <v>12.2</v>
      </c>
      <c r="F8" s="56">
        <v>129776</v>
      </c>
      <c r="G8" s="56">
        <v>53396</v>
      </c>
    </row>
    <row r="9" spans="1:7" x14ac:dyDescent="0.25">
      <c r="A9" s="56">
        <v>8</v>
      </c>
      <c r="B9" s="56" t="s">
        <v>140</v>
      </c>
      <c r="C9" s="59">
        <v>3.5</v>
      </c>
      <c r="D9" s="56">
        <v>716</v>
      </c>
      <c r="E9" s="60">
        <v>15.9</v>
      </c>
      <c r="F9" s="56">
        <v>134233</v>
      </c>
      <c r="G9" s="56">
        <v>58350</v>
      </c>
    </row>
    <row r="10" spans="1:7" x14ac:dyDescent="0.25">
      <c r="A10" s="56">
        <v>9</v>
      </c>
      <c r="B10" s="56" t="s">
        <v>141</v>
      </c>
      <c r="C10" s="59">
        <v>3.52</v>
      </c>
      <c r="D10" s="56">
        <v>718</v>
      </c>
      <c r="E10" s="60">
        <v>17.899999999999999</v>
      </c>
      <c r="F10" s="56">
        <v>138220</v>
      </c>
      <c r="G10" s="56">
        <v>56555</v>
      </c>
    </row>
    <row r="11" spans="1:7" x14ac:dyDescent="0.25">
      <c r="A11" s="56">
        <v>10</v>
      </c>
      <c r="B11" s="56" t="s">
        <v>142</v>
      </c>
      <c r="C11" s="59">
        <v>3.52</v>
      </c>
      <c r="D11" s="56">
        <v>719</v>
      </c>
      <c r="E11" s="60">
        <v>19.100000000000001</v>
      </c>
      <c r="F11" s="56">
        <v>125735</v>
      </c>
      <c r="G11" s="56">
        <v>53900</v>
      </c>
    </row>
    <row r="12" spans="1:7" x14ac:dyDescent="0.25">
      <c r="A12" s="56">
        <v>11</v>
      </c>
      <c r="B12" s="56" t="s">
        <v>143</v>
      </c>
      <c r="C12" s="59">
        <v>3.42</v>
      </c>
      <c r="D12" s="56">
        <v>719</v>
      </c>
      <c r="E12" s="60">
        <v>13.6</v>
      </c>
      <c r="F12" s="56">
        <v>128888</v>
      </c>
      <c r="G12" s="56">
        <v>50582</v>
      </c>
    </row>
    <row r="13" spans="1:7" x14ac:dyDescent="0.25">
      <c r="A13" s="56">
        <v>12</v>
      </c>
      <c r="B13" s="56" t="s">
        <v>144</v>
      </c>
      <c r="C13" s="59">
        <v>3.44</v>
      </c>
      <c r="D13" s="56">
        <v>689</v>
      </c>
      <c r="E13" s="60">
        <v>26.5</v>
      </c>
      <c r="F13" s="56">
        <v>128666</v>
      </c>
      <c r="G13" s="56">
        <v>52152</v>
      </c>
    </row>
    <row r="14" spans="1:7" x14ac:dyDescent="0.25">
      <c r="A14" s="56">
        <v>13</v>
      </c>
      <c r="B14" s="56" t="s">
        <v>145</v>
      </c>
      <c r="C14" s="59">
        <v>3.4</v>
      </c>
      <c r="D14" s="56">
        <v>703</v>
      </c>
      <c r="E14" s="60">
        <v>32.200000000000003</v>
      </c>
      <c r="F14" s="56">
        <v>127817</v>
      </c>
      <c r="G14" s="56">
        <v>52944</v>
      </c>
    </row>
    <row r="15" spans="1:7" x14ac:dyDescent="0.25">
      <c r="A15" s="56">
        <v>14</v>
      </c>
      <c r="B15" s="56" t="s">
        <v>146</v>
      </c>
      <c r="C15" s="59">
        <v>3.4</v>
      </c>
      <c r="D15" s="56">
        <v>701</v>
      </c>
      <c r="E15" s="60">
        <v>24.6</v>
      </c>
      <c r="F15" s="56">
        <v>127595</v>
      </c>
      <c r="G15" s="56">
        <v>52000</v>
      </c>
    </row>
    <row r="16" spans="1:7" x14ac:dyDescent="0.25">
      <c r="A16" s="56">
        <v>15</v>
      </c>
      <c r="B16" s="56" t="s">
        <v>147</v>
      </c>
      <c r="C16" s="59">
        <v>3.5</v>
      </c>
      <c r="D16" s="56">
        <v>704</v>
      </c>
      <c r="E16" s="60">
        <v>28.6</v>
      </c>
      <c r="F16" s="56">
        <v>119109</v>
      </c>
      <c r="G16" s="56">
        <v>52580</v>
      </c>
    </row>
    <row r="17" spans="1:7" x14ac:dyDescent="0.25">
      <c r="A17" s="56">
        <v>16</v>
      </c>
      <c r="B17" s="56" t="s">
        <v>148</v>
      </c>
      <c r="C17" s="59">
        <v>3.29</v>
      </c>
      <c r="D17" s="56">
        <v>691</v>
      </c>
      <c r="E17" s="60">
        <v>27.1</v>
      </c>
      <c r="F17" s="56">
        <v>122329</v>
      </c>
      <c r="G17" s="56">
        <v>53200</v>
      </c>
    </row>
    <row r="18" spans="1:7" x14ac:dyDescent="0.25">
      <c r="A18" s="56">
        <v>17</v>
      </c>
      <c r="B18" s="56" t="s">
        <v>149</v>
      </c>
      <c r="C18" s="59">
        <v>3.43</v>
      </c>
      <c r="D18" s="56">
        <v>692</v>
      </c>
      <c r="E18" s="60">
        <v>25.3</v>
      </c>
      <c r="F18" s="56">
        <v>118410</v>
      </c>
      <c r="G18" s="56">
        <v>47836</v>
      </c>
    </row>
    <row r="19" spans="1:7" x14ac:dyDescent="0.25">
      <c r="A19" s="56">
        <v>18</v>
      </c>
      <c r="B19" s="56" t="s">
        <v>150</v>
      </c>
      <c r="C19" s="59">
        <v>3.35</v>
      </c>
      <c r="D19" s="56">
        <v>686</v>
      </c>
      <c r="E19" s="60">
        <v>23.9</v>
      </c>
      <c r="F19" s="56">
        <v>117650</v>
      </c>
      <c r="G19" s="56">
        <v>54800</v>
      </c>
    </row>
    <row r="20" spans="1:7" x14ac:dyDescent="0.25">
      <c r="A20" s="56">
        <v>19</v>
      </c>
      <c r="B20" s="56" t="s">
        <v>151</v>
      </c>
      <c r="C20" s="59">
        <v>3.3</v>
      </c>
      <c r="D20" s="56">
        <v>681</v>
      </c>
      <c r="E20" s="60">
        <v>35.1</v>
      </c>
      <c r="F20" s="56">
        <v>121050</v>
      </c>
      <c r="G20" s="56">
        <v>44098</v>
      </c>
    </row>
    <row r="21" spans="1:7" x14ac:dyDescent="0.25">
      <c r="A21" s="56">
        <v>20</v>
      </c>
      <c r="B21" s="56" t="s">
        <v>152</v>
      </c>
      <c r="C21" s="59">
        <v>3.31</v>
      </c>
      <c r="D21" s="56">
        <v>689</v>
      </c>
      <c r="E21" s="60">
        <v>37.700000000000003</v>
      </c>
      <c r="F21" s="56">
        <v>101904</v>
      </c>
      <c r="G21" s="56">
        <v>50613</v>
      </c>
    </row>
    <row r="22" spans="1:7" x14ac:dyDescent="0.25">
      <c r="A22" s="56">
        <v>21</v>
      </c>
      <c r="B22" s="56" t="s">
        <v>153</v>
      </c>
      <c r="C22" s="59">
        <v>3.3</v>
      </c>
      <c r="D22" s="56">
        <v>687</v>
      </c>
      <c r="E22" s="60">
        <v>27</v>
      </c>
      <c r="F22" s="56">
        <v>109619</v>
      </c>
      <c r="G22" s="56">
        <v>51784</v>
      </c>
    </row>
    <row r="23" spans="1:7" x14ac:dyDescent="0.25">
      <c r="A23" s="56">
        <v>22</v>
      </c>
      <c r="B23" s="56" t="s">
        <v>154</v>
      </c>
      <c r="C23" s="59">
        <v>3.32</v>
      </c>
      <c r="D23" s="56">
        <v>696</v>
      </c>
      <c r="E23" s="60">
        <v>28.1</v>
      </c>
      <c r="F23" s="56">
        <v>99354</v>
      </c>
      <c r="G23" s="56">
        <v>46975</v>
      </c>
    </row>
    <row r="24" spans="1:7" x14ac:dyDescent="0.25">
      <c r="A24" s="56">
        <v>23</v>
      </c>
      <c r="B24" s="56" t="s">
        <v>155</v>
      </c>
      <c r="C24" s="59">
        <v>3.32</v>
      </c>
      <c r="D24" s="56">
        <v>670</v>
      </c>
      <c r="E24" s="60">
        <v>38</v>
      </c>
      <c r="F24" s="56">
        <v>106195</v>
      </c>
      <c r="G24" s="56">
        <v>45351</v>
      </c>
    </row>
    <row r="25" spans="1:7" x14ac:dyDescent="0.25">
      <c r="A25" s="56">
        <v>24</v>
      </c>
      <c r="B25" s="56" t="s">
        <v>156</v>
      </c>
      <c r="C25" s="59">
        <v>3.31</v>
      </c>
      <c r="D25" s="56">
        <v>686</v>
      </c>
      <c r="E25" s="60">
        <v>49.1</v>
      </c>
      <c r="F25" s="56">
        <v>111721</v>
      </c>
      <c r="G25" s="56">
        <v>49265</v>
      </c>
    </row>
    <row r="26" spans="1:7" x14ac:dyDescent="0.25">
      <c r="A26" s="56">
        <v>25</v>
      </c>
      <c r="B26" s="56" t="s">
        <v>157</v>
      </c>
      <c r="C26" s="59">
        <v>3.4</v>
      </c>
      <c r="D26" s="56">
        <v>674</v>
      </c>
      <c r="E26" s="60">
        <v>26.7</v>
      </c>
      <c r="F26" s="56">
        <v>91696</v>
      </c>
      <c r="G26" s="56">
        <v>43800</v>
      </c>
    </row>
    <row r="27" spans="1:7" x14ac:dyDescent="0.25">
      <c r="A27" s="56">
        <v>26</v>
      </c>
      <c r="B27" s="56" t="s">
        <v>158</v>
      </c>
      <c r="C27" s="59">
        <v>3.4</v>
      </c>
      <c r="D27" s="56">
        <v>673</v>
      </c>
      <c r="E27" s="60">
        <v>25.2</v>
      </c>
      <c r="F27" s="56">
        <v>108175</v>
      </c>
      <c r="G27" s="56">
        <v>46482</v>
      </c>
    </row>
    <row r="28" spans="1:7" x14ac:dyDescent="0.25">
      <c r="A28" s="56">
        <v>27</v>
      </c>
      <c r="B28" s="56" t="s">
        <v>159</v>
      </c>
      <c r="C28" s="59">
        <v>3.33</v>
      </c>
      <c r="D28" s="56">
        <v>692</v>
      </c>
      <c r="E28" s="60">
        <v>36.799999999999997</v>
      </c>
      <c r="F28" s="56">
        <v>104763</v>
      </c>
      <c r="G28" s="56">
        <v>42520</v>
      </c>
    </row>
    <row r="29" spans="1:7" x14ac:dyDescent="0.25">
      <c r="A29" s="56">
        <v>28</v>
      </c>
      <c r="B29" s="56" t="s">
        <v>160</v>
      </c>
      <c r="C29" s="59">
        <v>3.33</v>
      </c>
      <c r="D29" s="56">
        <v>680</v>
      </c>
      <c r="E29" s="60">
        <v>30.3</v>
      </c>
      <c r="F29" s="56">
        <v>105333</v>
      </c>
      <c r="G29" s="56">
        <v>26757</v>
      </c>
    </row>
    <row r="30" spans="1:7" x14ac:dyDescent="0.25">
      <c r="A30" s="56">
        <v>29</v>
      </c>
      <c r="B30" s="56" t="s">
        <v>161</v>
      </c>
      <c r="C30" s="59">
        <v>3.4</v>
      </c>
      <c r="D30" s="56">
        <v>695</v>
      </c>
      <c r="E30" s="60">
        <v>29</v>
      </c>
      <c r="F30" s="56">
        <v>102694</v>
      </c>
      <c r="G30" s="56">
        <v>44300</v>
      </c>
    </row>
    <row r="31" spans="1:7" x14ac:dyDescent="0.25">
      <c r="A31" s="56">
        <v>30</v>
      </c>
      <c r="B31" s="56" t="s">
        <v>162</v>
      </c>
      <c r="C31" s="59">
        <v>3.36</v>
      </c>
      <c r="D31" s="56">
        <v>674</v>
      </c>
      <c r="E31" s="60">
        <v>32.200000000000003</v>
      </c>
      <c r="F31" s="56">
        <v>95255</v>
      </c>
      <c r="G31" s="56">
        <v>37345</v>
      </c>
    </row>
    <row r="32" spans="1:7" x14ac:dyDescent="0.25">
      <c r="A32" s="56">
        <v>31</v>
      </c>
      <c r="B32" s="56" t="s">
        <v>163</v>
      </c>
      <c r="C32" s="59">
        <v>3.3</v>
      </c>
      <c r="D32" s="56">
        <v>686</v>
      </c>
      <c r="E32" s="60">
        <v>40.9</v>
      </c>
      <c r="F32" s="56">
        <v>110349</v>
      </c>
      <c r="G32" s="56">
        <v>48566</v>
      </c>
    </row>
    <row r="33" spans="1:7" x14ac:dyDescent="0.25">
      <c r="A33" s="56">
        <v>32</v>
      </c>
      <c r="B33" s="56" t="s">
        <v>164</v>
      </c>
      <c r="C33" s="59">
        <v>3.31</v>
      </c>
      <c r="D33" s="56">
        <v>674</v>
      </c>
      <c r="E33" s="60">
        <v>26</v>
      </c>
      <c r="F33" s="56">
        <v>97376</v>
      </c>
      <c r="G33" s="56">
        <v>38616</v>
      </c>
    </row>
    <row r="34" spans="1:7" x14ac:dyDescent="0.25">
      <c r="A34" s="56">
        <v>33</v>
      </c>
      <c r="B34" s="56" t="s">
        <v>165</v>
      </c>
      <c r="C34" s="59">
        <v>3.5</v>
      </c>
      <c r="D34" s="56">
        <v>647</v>
      </c>
      <c r="E34" s="60">
        <v>27.4</v>
      </c>
      <c r="F34" s="56">
        <v>97279</v>
      </c>
      <c r="G34" s="56">
        <v>32927</v>
      </c>
    </row>
    <row r="35" spans="1:7" x14ac:dyDescent="0.25">
      <c r="A35" s="56">
        <v>34</v>
      </c>
      <c r="B35" s="56" t="s">
        <v>166</v>
      </c>
      <c r="C35" s="59">
        <v>3.55</v>
      </c>
      <c r="D35" s="56">
        <v>670</v>
      </c>
      <c r="E35" s="60">
        <v>52.4</v>
      </c>
      <c r="F35" s="56">
        <v>103369</v>
      </c>
      <c r="G35" s="56">
        <v>10600</v>
      </c>
    </row>
    <row r="36" spans="1:7" x14ac:dyDescent="0.25">
      <c r="A36" s="56">
        <v>35</v>
      </c>
      <c r="B36" s="56" t="s">
        <v>167</v>
      </c>
      <c r="C36" s="59">
        <v>3.4</v>
      </c>
      <c r="D36" s="56">
        <v>675</v>
      </c>
      <c r="E36" s="60">
        <v>43.5</v>
      </c>
      <c r="F36" s="56">
        <v>97970</v>
      </c>
      <c r="G36" s="56">
        <v>39219</v>
      </c>
    </row>
    <row r="37" spans="1:7" x14ac:dyDescent="0.25">
      <c r="A37" s="56">
        <v>36</v>
      </c>
      <c r="B37" s="56" t="s">
        <v>168</v>
      </c>
      <c r="C37" s="59">
        <v>3.37</v>
      </c>
      <c r="D37" s="56">
        <v>690</v>
      </c>
      <c r="E37" s="60">
        <v>24.4</v>
      </c>
      <c r="F37" s="56">
        <v>96758</v>
      </c>
      <c r="G37" s="56">
        <v>47526</v>
      </c>
    </row>
    <row r="38" spans="1:7" x14ac:dyDescent="0.25">
      <c r="A38" s="56">
        <v>37</v>
      </c>
      <c r="B38" s="56" t="s">
        <v>169</v>
      </c>
      <c r="C38" s="59">
        <v>3.39</v>
      </c>
      <c r="D38" s="56">
        <v>656</v>
      </c>
      <c r="E38" s="60">
        <v>30.7</v>
      </c>
      <c r="F38" s="56">
        <v>98283</v>
      </c>
      <c r="G38" s="56">
        <v>37110</v>
      </c>
    </row>
    <row r="39" spans="1:7" x14ac:dyDescent="0.25">
      <c r="A39" s="56">
        <v>38</v>
      </c>
      <c r="B39" s="56" t="s">
        <v>170</v>
      </c>
      <c r="C39" s="59">
        <v>3.32</v>
      </c>
      <c r="D39" s="56">
        <v>684</v>
      </c>
      <c r="E39" s="60">
        <v>30.4</v>
      </c>
      <c r="F39" s="56">
        <v>94434</v>
      </c>
      <c r="G39" s="56">
        <v>41366</v>
      </c>
    </row>
    <row r="40" spans="1:7" x14ac:dyDescent="0.25">
      <c r="A40" s="56">
        <v>39</v>
      </c>
      <c r="B40" s="56" t="s">
        <v>171</v>
      </c>
      <c r="C40" s="59">
        <v>3.4</v>
      </c>
      <c r="D40" s="56">
        <v>650</v>
      </c>
      <c r="E40" s="60">
        <v>28.1</v>
      </c>
      <c r="F40" s="56">
        <v>85916</v>
      </c>
      <c r="G40" s="56">
        <v>33457</v>
      </c>
    </row>
    <row r="41" spans="1:7" x14ac:dyDescent="0.25">
      <c r="A41" s="56">
        <v>40</v>
      </c>
      <c r="B41" s="56" t="s">
        <v>172</v>
      </c>
      <c r="C41" s="59">
        <v>3.46</v>
      </c>
      <c r="D41" s="56">
        <v>675</v>
      </c>
      <c r="E41" s="60">
        <v>36.1</v>
      </c>
      <c r="F41" s="56">
        <v>81117</v>
      </c>
      <c r="G41" s="56">
        <v>46887</v>
      </c>
    </row>
    <row r="42" spans="1:7" x14ac:dyDescent="0.25">
      <c r="A42" s="56">
        <v>41</v>
      </c>
      <c r="B42" s="56" t="s">
        <v>173</v>
      </c>
      <c r="C42" s="59">
        <v>3.54</v>
      </c>
      <c r="D42" s="56">
        <v>662</v>
      </c>
      <c r="E42" s="60">
        <v>25.8</v>
      </c>
      <c r="F42" s="56">
        <v>76272</v>
      </c>
      <c r="G42" s="56">
        <v>25447</v>
      </c>
    </row>
    <row r="43" spans="1:7" x14ac:dyDescent="0.25">
      <c r="A43" s="56">
        <v>42</v>
      </c>
      <c r="B43" s="56" t="s">
        <v>174</v>
      </c>
      <c r="C43" s="59">
        <v>3.32</v>
      </c>
      <c r="D43" s="56">
        <v>635</v>
      </c>
      <c r="E43" s="60">
        <v>34.9</v>
      </c>
      <c r="F43" s="56">
        <v>89720</v>
      </c>
      <c r="G43" s="56">
        <v>41271</v>
      </c>
    </row>
    <row r="44" spans="1:7" x14ac:dyDescent="0.25">
      <c r="A44" s="56">
        <v>43</v>
      </c>
      <c r="B44" s="56" t="s">
        <v>175</v>
      </c>
      <c r="C44" s="59">
        <v>3.3</v>
      </c>
      <c r="D44" s="56">
        <v>670</v>
      </c>
      <c r="E44" s="60">
        <v>56.7</v>
      </c>
      <c r="F44" s="56">
        <v>76398</v>
      </c>
      <c r="G44" s="56">
        <v>49936</v>
      </c>
    </row>
    <row r="45" spans="1:7" x14ac:dyDescent="0.25">
      <c r="A45" s="56">
        <v>44</v>
      </c>
      <c r="B45" s="56" t="s">
        <v>176</v>
      </c>
      <c r="C45" s="59">
        <v>3.24</v>
      </c>
      <c r="D45" s="56">
        <v>638</v>
      </c>
      <c r="E45" s="60">
        <v>36.200000000000003</v>
      </c>
      <c r="F45" s="56">
        <v>94826</v>
      </c>
      <c r="G45" s="56">
        <v>39535</v>
      </c>
    </row>
    <row r="46" spans="1:7" x14ac:dyDescent="0.25">
      <c r="A46" s="56">
        <v>45</v>
      </c>
      <c r="B46" s="56" t="s">
        <v>177</v>
      </c>
      <c r="C46" s="59">
        <v>3.35</v>
      </c>
      <c r="D46" s="56">
        <v>650</v>
      </c>
      <c r="E46" s="60">
        <v>31.6</v>
      </c>
      <c r="F46" s="56">
        <v>93156</v>
      </c>
      <c r="G46" s="56">
        <v>35100</v>
      </c>
    </row>
    <row r="47" spans="1:7" x14ac:dyDescent="0.25">
      <c r="A47" s="56">
        <v>46</v>
      </c>
      <c r="B47" s="56" t="s">
        <v>178</v>
      </c>
      <c r="C47" s="59">
        <v>3.51</v>
      </c>
      <c r="D47" s="56">
        <v>678</v>
      </c>
      <c r="E47" s="60">
        <v>24</v>
      </c>
      <c r="F47" s="56">
        <v>78522</v>
      </c>
      <c r="G47" s="56">
        <v>30347</v>
      </c>
    </row>
    <row r="48" spans="1:7" x14ac:dyDescent="0.25">
      <c r="A48" s="56">
        <v>47</v>
      </c>
      <c r="B48" s="56" t="s">
        <v>179</v>
      </c>
      <c r="C48" s="59">
        <v>3.31</v>
      </c>
      <c r="D48" s="56">
        <v>661</v>
      </c>
      <c r="E48" s="60">
        <v>41.4</v>
      </c>
      <c r="F48" s="56">
        <v>99694</v>
      </c>
      <c r="G48" s="56">
        <v>47448</v>
      </c>
    </row>
    <row r="49" spans="1:7" x14ac:dyDescent="0.25">
      <c r="A49" s="56">
        <v>48</v>
      </c>
      <c r="B49" s="56" t="s">
        <v>180</v>
      </c>
      <c r="C49" s="59">
        <v>3.2</v>
      </c>
      <c r="D49" s="56">
        <v>651</v>
      </c>
      <c r="E49" s="60">
        <v>41.2</v>
      </c>
      <c r="F49" s="56">
        <v>91504</v>
      </c>
      <c r="G49" s="56">
        <v>39614</v>
      </c>
    </row>
    <row r="50" spans="1:7" x14ac:dyDescent="0.25">
      <c r="A50" s="56">
        <v>49</v>
      </c>
      <c r="B50" s="56" t="s">
        <v>181</v>
      </c>
      <c r="C50" s="59">
        <v>3.32</v>
      </c>
      <c r="D50" s="56">
        <v>663</v>
      </c>
      <c r="E50" s="60">
        <v>32.1</v>
      </c>
      <c r="F50" s="56">
        <v>79149</v>
      </c>
      <c r="G50" s="56">
        <v>45918</v>
      </c>
    </row>
    <row r="51" spans="1:7" x14ac:dyDescent="0.25">
      <c r="A51" s="56">
        <v>50</v>
      </c>
      <c r="B51" s="56" t="s">
        <v>182</v>
      </c>
      <c r="C51" s="59">
        <v>3.38</v>
      </c>
      <c r="D51" s="56">
        <v>666</v>
      </c>
      <c r="E51" s="60">
        <v>37.299999999999997</v>
      </c>
      <c r="F51" s="56">
        <v>94003</v>
      </c>
      <c r="G51" s="56">
        <v>34762</v>
      </c>
    </row>
    <row r="52" spans="1:7" x14ac:dyDescent="0.25">
      <c r="A52" s="56">
        <v>51</v>
      </c>
      <c r="B52" s="56" t="s">
        <v>183</v>
      </c>
      <c r="C52" s="59">
        <v>3.5</v>
      </c>
      <c r="D52" s="56">
        <v>649</v>
      </c>
      <c r="E52" s="60">
        <v>45</v>
      </c>
      <c r="F52" s="56">
        <v>62745</v>
      </c>
      <c r="G52" s="56">
        <v>27011</v>
      </c>
    </row>
    <row r="53" spans="1:7" x14ac:dyDescent="0.25">
      <c r="A53" s="56">
        <v>52</v>
      </c>
      <c r="B53" s="56" t="s">
        <v>184</v>
      </c>
      <c r="C53" s="59">
        <v>3.4</v>
      </c>
      <c r="D53" s="56">
        <v>633</v>
      </c>
      <c r="E53" s="60">
        <v>69.7</v>
      </c>
      <c r="F53" s="56">
        <v>81152</v>
      </c>
      <c r="G53" s="56">
        <v>43820</v>
      </c>
    </row>
    <row r="54" spans="1:7" x14ac:dyDescent="0.25">
      <c r="A54" s="56">
        <v>53</v>
      </c>
      <c r="B54" s="56" t="s">
        <v>185</v>
      </c>
      <c r="C54" s="59">
        <v>3.46</v>
      </c>
      <c r="D54" s="56">
        <v>631</v>
      </c>
      <c r="E54" s="60">
        <v>32.6</v>
      </c>
      <c r="F54" s="56">
        <v>83457</v>
      </c>
      <c r="G54" s="56">
        <v>35714</v>
      </c>
    </row>
    <row r="55" spans="1:7" x14ac:dyDescent="0.25">
      <c r="A55" s="56">
        <v>54</v>
      </c>
      <c r="B55" s="56" t="s">
        <v>186</v>
      </c>
      <c r="C55" s="59">
        <v>3.25</v>
      </c>
      <c r="D55" s="56">
        <v>641</v>
      </c>
      <c r="E55" s="60">
        <v>37</v>
      </c>
      <c r="F55" s="56">
        <v>88693</v>
      </c>
      <c r="G55" s="56">
        <v>45808</v>
      </c>
    </row>
    <row r="66" spans="2:6" x14ac:dyDescent="0.25">
      <c r="B66" s="30" t="s">
        <v>332</v>
      </c>
      <c r="C66" t="s">
        <v>355</v>
      </c>
      <c r="D66" t="s">
        <v>356</v>
      </c>
      <c r="E66" t="s">
        <v>357</v>
      </c>
      <c r="F66" t="s">
        <v>358</v>
      </c>
    </row>
    <row r="67" spans="2:6" x14ac:dyDescent="0.25">
      <c r="B67" s="31" t="s">
        <v>162</v>
      </c>
      <c r="C67" s="28">
        <v>674</v>
      </c>
      <c r="D67" s="28">
        <v>32.200000000000003</v>
      </c>
      <c r="E67" s="28">
        <v>95255</v>
      </c>
      <c r="F67" s="28">
        <v>37345</v>
      </c>
    </row>
    <row r="68" spans="2:6" x14ac:dyDescent="0.25">
      <c r="B68" s="31" t="s">
        <v>169</v>
      </c>
      <c r="C68" s="28">
        <v>656</v>
      </c>
      <c r="D68" s="28">
        <v>30.7</v>
      </c>
      <c r="E68" s="28">
        <v>98283</v>
      </c>
      <c r="F68" s="28">
        <v>37110</v>
      </c>
    </row>
    <row r="69" spans="2:6" x14ac:dyDescent="0.25">
      <c r="B69" s="31" t="s">
        <v>170</v>
      </c>
      <c r="C69" s="28">
        <v>684</v>
      </c>
      <c r="D69" s="28">
        <v>30.4</v>
      </c>
      <c r="E69" s="28">
        <v>94434</v>
      </c>
      <c r="F69" s="28">
        <v>41366</v>
      </c>
    </row>
    <row r="70" spans="2:6" x14ac:dyDescent="0.25">
      <c r="B70" s="31" t="s">
        <v>166</v>
      </c>
      <c r="C70" s="28">
        <v>670</v>
      </c>
      <c r="D70" s="28">
        <v>52.4</v>
      </c>
      <c r="E70" s="28">
        <v>103369</v>
      </c>
      <c r="F70" s="28">
        <v>10600</v>
      </c>
    </row>
    <row r="71" spans="2:6" x14ac:dyDescent="0.25">
      <c r="B71" s="31" t="s">
        <v>150</v>
      </c>
      <c r="C71" s="28">
        <v>686</v>
      </c>
      <c r="D71" s="28">
        <v>23.9</v>
      </c>
      <c r="E71" s="28">
        <v>117650</v>
      </c>
      <c r="F71" s="28">
        <v>54800</v>
      </c>
    </row>
    <row r="72" spans="2:6" x14ac:dyDescent="0.25">
      <c r="B72" s="31" t="s">
        <v>184</v>
      </c>
      <c r="C72" s="28">
        <v>633</v>
      </c>
      <c r="D72" s="28">
        <v>69.7</v>
      </c>
      <c r="E72" s="28">
        <v>81152</v>
      </c>
      <c r="F72" s="28">
        <v>43820</v>
      </c>
    </row>
    <row r="73" spans="2:6" x14ac:dyDescent="0.25">
      <c r="B73" s="31" t="s">
        <v>140</v>
      </c>
      <c r="C73" s="28">
        <v>716</v>
      </c>
      <c r="D73" s="28">
        <v>15.9</v>
      </c>
      <c r="E73" s="28">
        <v>134233</v>
      </c>
      <c r="F73" s="28">
        <v>58350</v>
      </c>
    </row>
    <row r="74" spans="2:6" x14ac:dyDescent="0.25">
      <c r="B74" s="31" t="s">
        <v>148</v>
      </c>
      <c r="C74" s="28">
        <v>691</v>
      </c>
      <c r="D74" s="28">
        <v>27.1</v>
      </c>
      <c r="E74" s="28">
        <v>122329</v>
      </c>
      <c r="F74" s="28">
        <v>53200</v>
      </c>
    </row>
    <row r="75" spans="2:6" x14ac:dyDescent="0.25">
      <c r="B75" s="31" t="s">
        <v>141</v>
      </c>
      <c r="C75" s="28">
        <v>718</v>
      </c>
      <c r="D75" s="28">
        <v>17.899999999999999</v>
      </c>
      <c r="E75" s="28">
        <v>138220</v>
      </c>
      <c r="F75" s="28">
        <v>56555</v>
      </c>
    </row>
    <row r="76" spans="2:6" x14ac:dyDescent="0.25">
      <c r="B76" s="31" t="s">
        <v>144</v>
      </c>
      <c r="C76" s="28">
        <v>689</v>
      </c>
      <c r="D76" s="28">
        <v>26.5</v>
      </c>
      <c r="E76" s="28">
        <v>128666</v>
      </c>
      <c r="F76" s="28">
        <v>52152</v>
      </c>
    </row>
    <row r="77" spans="2:6" x14ac:dyDescent="0.25">
      <c r="B77" s="31" t="s">
        <v>151</v>
      </c>
      <c r="C77" s="28">
        <v>681</v>
      </c>
      <c r="D77" s="28">
        <v>35.1</v>
      </c>
      <c r="E77" s="28">
        <v>121050</v>
      </c>
      <c r="F77" s="28">
        <v>44098</v>
      </c>
    </row>
    <row r="78" spans="2:6" x14ac:dyDescent="0.25">
      <c r="B78" s="31" t="s">
        <v>156</v>
      </c>
      <c r="C78" s="28">
        <v>686</v>
      </c>
      <c r="D78" s="28">
        <v>49.1</v>
      </c>
      <c r="E78" s="28">
        <v>111721</v>
      </c>
      <c r="F78" s="28">
        <v>49265</v>
      </c>
    </row>
    <row r="79" spans="2:6" x14ac:dyDescent="0.25">
      <c r="B79" s="31" t="s">
        <v>164</v>
      </c>
      <c r="C79" s="28">
        <v>674</v>
      </c>
      <c r="D79" s="28">
        <v>26</v>
      </c>
      <c r="E79" s="28">
        <v>97376</v>
      </c>
      <c r="F79" s="28">
        <v>38616</v>
      </c>
    </row>
    <row r="80" spans="2:6" x14ac:dyDescent="0.25">
      <c r="B80" s="31" t="s">
        <v>133</v>
      </c>
      <c r="C80" s="28">
        <v>724</v>
      </c>
      <c r="D80" s="28">
        <v>11.1</v>
      </c>
      <c r="E80" s="28">
        <v>139735</v>
      </c>
      <c r="F80" s="28">
        <v>60610</v>
      </c>
    </row>
    <row r="81" spans="2:6" x14ac:dyDescent="0.25">
      <c r="B81" s="31" t="s">
        <v>155</v>
      </c>
      <c r="C81" s="28">
        <v>670</v>
      </c>
      <c r="D81" s="28">
        <v>38</v>
      </c>
      <c r="E81" s="28">
        <v>106195</v>
      </c>
      <c r="F81" s="28">
        <v>45351</v>
      </c>
    </row>
    <row r="82" spans="2:6" x14ac:dyDescent="0.25">
      <c r="B82" s="31" t="s">
        <v>136</v>
      </c>
      <c r="C82" s="28">
        <v>710</v>
      </c>
      <c r="D82" s="28">
        <v>13.3</v>
      </c>
      <c r="E82" s="28">
        <v>132618</v>
      </c>
      <c r="F82" s="28">
        <v>52900</v>
      </c>
    </row>
    <row r="83" spans="2:6" x14ac:dyDescent="0.25">
      <c r="B83" s="31" t="s">
        <v>176</v>
      </c>
      <c r="C83" s="28">
        <v>638</v>
      </c>
      <c r="D83" s="28">
        <v>36.200000000000003</v>
      </c>
      <c r="E83" s="28">
        <v>94826</v>
      </c>
      <c r="F83" s="28">
        <v>39535</v>
      </c>
    </row>
    <row r="84" spans="2:6" x14ac:dyDescent="0.25">
      <c r="B84" s="31" t="s">
        <v>143</v>
      </c>
      <c r="C84" s="28">
        <v>719</v>
      </c>
      <c r="D84" s="28">
        <v>13.6</v>
      </c>
      <c r="E84" s="28">
        <v>128888</v>
      </c>
      <c r="F84" s="28">
        <v>50582</v>
      </c>
    </row>
    <row r="85" spans="2:6" x14ac:dyDescent="0.25">
      <c r="B85" s="31" t="s">
        <v>137</v>
      </c>
      <c r="C85" s="28">
        <v>712</v>
      </c>
      <c r="D85" s="28">
        <v>21.1</v>
      </c>
      <c r="E85" s="28">
        <v>130092</v>
      </c>
      <c r="F85" s="28">
        <v>54225</v>
      </c>
    </row>
    <row r="86" spans="2:6" x14ac:dyDescent="0.25">
      <c r="B86" s="31" t="s">
        <v>157</v>
      </c>
      <c r="C86" s="28">
        <v>674</v>
      </c>
      <c r="D86" s="28">
        <v>26.7</v>
      </c>
      <c r="E86" s="28">
        <v>91696</v>
      </c>
      <c r="F86" s="28">
        <v>43800</v>
      </c>
    </row>
    <row r="87" spans="2:6" x14ac:dyDescent="0.25">
      <c r="B87" s="31" t="s">
        <v>177</v>
      </c>
      <c r="C87" s="28">
        <v>650</v>
      </c>
      <c r="D87" s="28">
        <v>31.6</v>
      </c>
      <c r="E87" s="28">
        <v>93156</v>
      </c>
      <c r="F87" s="28">
        <v>35100</v>
      </c>
    </row>
    <row r="88" spans="2:6" x14ac:dyDescent="0.25">
      <c r="B88" s="31" t="s">
        <v>174</v>
      </c>
      <c r="C88" s="28">
        <v>635</v>
      </c>
      <c r="D88" s="28">
        <v>34.9</v>
      </c>
      <c r="E88" s="28">
        <v>89720</v>
      </c>
      <c r="F88" s="28">
        <v>41271</v>
      </c>
    </row>
    <row r="89" spans="2:6" x14ac:dyDescent="0.25">
      <c r="B89" s="31" t="s">
        <v>158</v>
      </c>
      <c r="C89" s="28">
        <v>673</v>
      </c>
      <c r="D89" s="28">
        <v>25.2</v>
      </c>
      <c r="E89" s="28">
        <v>108175</v>
      </c>
      <c r="F89" s="28">
        <v>46482</v>
      </c>
    </row>
    <row r="90" spans="2:6" x14ac:dyDescent="0.25">
      <c r="B90" s="31" t="s">
        <v>186</v>
      </c>
      <c r="C90" s="28">
        <v>641</v>
      </c>
      <c r="D90" s="28">
        <v>37</v>
      </c>
      <c r="E90" s="28">
        <v>88693</v>
      </c>
      <c r="F90" s="28">
        <v>45808</v>
      </c>
    </row>
    <row r="91" spans="2:6" x14ac:dyDescent="0.25">
      <c r="B91" s="31" t="s">
        <v>134</v>
      </c>
      <c r="C91" s="28">
        <v>730</v>
      </c>
      <c r="D91" s="28">
        <v>7</v>
      </c>
      <c r="E91" s="28">
        <v>140972</v>
      </c>
      <c r="F91" s="28">
        <v>55200</v>
      </c>
    </row>
    <row r="92" spans="2:6" x14ac:dyDescent="0.25">
      <c r="B92" s="31" t="s">
        <v>185</v>
      </c>
      <c r="C92" s="28">
        <v>631</v>
      </c>
      <c r="D92" s="28">
        <v>32.6</v>
      </c>
      <c r="E92" s="28">
        <v>83457</v>
      </c>
      <c r="F92" s="28">
        <v>35714</v>
      </c>
    </row>
    <row r="93" spans="2:6" x14ac:dyDescent="0.25">
      <c r="B93" s="31" t="s">
        <v>165</v>
      </c>
      <c r="C93" s="28">
        <v>647</v>
      </c>
      <c r="D93" s="28">
        <v>27.4</v>
      </c>
      <c r="E93" s="28">
        <v>97279</v>
      </c>
      <c r="F93" s="28">
        <v>32927</v>
      </c>
    </row>
    <row r="94" spans="2:6" x14ac:dyDescent="0.25">
      <c r="B94" s="31" t="s">
        <v>175</v>
      </c>
      <c r="C94" s="28">
        <v>670</v>
      </c>
      <c r="D94" s="28">
        <v>56.7</v>
      </c>
      <c r="E94" s="28">
        <v>76398</v>
      </c>
      <c r="F94" s="28">
        <v>49936</v>
      </c>
    </row>
    <row r="95" spans="2:6" x14ac:dyDescent="0.25">
      <c r="B95" s="31" t="s">
        <v>152</v>
      </c>
      <c r="C95" s="28">
        <v>689</v>
      </c>
      <c r="D95" s="28">
        <v>37.700000000000003</v>
      </c>
      <c r="E95" s="28">
        <v>101904</v>
      </c>
      <c r="F95" s="28">
        <v>50613</v>
      </c>
    </row>
    <row r="96" spans="2:6" x14ac:dyDescent="0.25">
      <c r="B96" s="31" t="s">
        <v>183</v>
      </c>
      <c r="C96" s="28">
        <v>649</v>
      </c>
      <c r="D96" s="28">
        <v>45</v>
      </c>
      <c r="E96" s="28">
        <v>62745</v>
      </c>
      <c r="F96" s="28">
        <v>27011</v>
      </c>
    </row>
    <row r="97" spans="2:6" x14ac:dyDescent="0.25">
      <c r="B97" s="31" t="s">
        <v>139</v>
      </c>
      <c r="C97" s="28">
        <v>715</v>
      </c>
      <c r="D97" s="28">
        <v>12.2</v>
      </c>
      <c r="E97" s="28">
        <v>129776</v>
      </c>
      <c r="F97" s="28">
        <v>53396</v>
      </c>
    </row>
    <row r="98" spans="2:6" x14ac:dyDescent="0.25">
      <c r="B98" s="31" t="s">
        <v>168</v>
      </c>
      <c r="C98" s="28">
        <v>690</v>
      </c>
      <c r="D98" s="28">
        <v>24.4</v>
      </c>
      <c r="E98" s="28">
        <v>96758</v>
      </c>
      <c r="F98" s="28">
        <v>47526</v>
      </c>
    </row>
    <row r="99" spans="2:6" x14ac:dyDescent="0.25">
      <c r="B99" s="31" t="s">
        <v>181</v>
      </c>
      <c r="C99" s="28">
        <v>663</v>
      </c>
      <c r="D99" s="28">
        <v>32.1</v>
      </c>
      <c r="E99" s="28">
        <v>79149</v>
      </c>
      <c r="F99" s="28">
        <v>45918</v>
      </c>
    </row>
    <row r="100" spans="2:6" x14ac:dyDescent="0.25">
      <c r="B100" s="31" t="s">
        <v>147</v>
      </c>
      <c r="C100" s="28">
        <v>704</v>
      </c>
      <c r="D100" s="28">
        <v>28.6</v>
      </c>
      <c r="E100" s="28">
        <v>119109</v>
      </c>
      <c r="F100" s="28">
        <v>52580</v>
      </c>
    </row>
    <row r="101" spans="2:6" x14ac:dyDescent="0.25">
      <c r="B101" s="31" t="s">
        <v>138</v>
      </c>
      <c r="C101" s="28">
        <v>719</v>
      </c>
      <c r="D101" s="28">
        <v>21.9</v>
      </c>
      <c r="E101" s="28">
        <v>133424</v>
      </c>
      <c r="F101" s="28">
        <v>54252</v>
      </c>
    </row>
    <row r="102" spans="2:6" x14ac:dyDescent="0.25">
      <c r="B102" s="31" t="s">
        <v>178</v>
      </c>
      <c r="C102" s="28">
        <v>678</v>
      </c>
      <c r="D102" s="28">
        <v>24</v>
      </c>
      <c r="E102" s="28">
        <v>78522</v>
      </c>
      <c r="F102" s="28">
        <v>30347</v>
      </c>
    </row>
    <row r="103" spans="2:6" x14ac:dyDescent="0.25">
      <c r="B103" s="31" t="s">
        <v>171</v>
      </c>
      <c r="C103" s="28">
        <v>650</v>
      </c>
      <c r="D103" s="28">
        <v>28.1</v>
      </c>
      <c r="E103" s="28">
        <v>85916</v>
      </c>
      <c r="F103" s="28">
        <v>33457</v>
      </c>
    </row>
    <row r="104" spans="2:6" x14ac:dyDescent="0.25">
      <c r="B104" s="31" t="s">
        <v>182</v>
      </c>
      <c r="C104" s="28">
        <v>666</v>
      </c>
      <c r="D104" s="28">
        <v>37.299999999999997</v>
      </c>
      <c r="E104" s="28">
        <v>94003</v>
      </c>
      <c r="F104" s="28">
        <v>34762</v>
      </c>
    </row>
    <row r="105" spans="2:6" x14ac:dyDescent="0.25">
      <c r="B105" s="31" t="s">
        <v>179</v>
      </c>
      <c r="C105" s="28">
        <v>661</v>
      </c>
      <c r="D105" s="28">
        <v>41.4</v>
      </c>
      <c r="E105" s="28">
        <v>99694</v>
      </c>
      <c r="F105" s="28">
        <v>47448</v>
      </c>
    </row>
    <row r="106" spans="2:6" x14ac:dyDescent="0.25">
      <c r="B106" s="31" t="s">
        <v>145</v>
      </c>
      <c r="C106" s="28">
        <v>703</v>
      </c>
      <c r="D106" s="28">
        <v>32.200000000000003</v>
      </c>
      <c r="E106" s="28">
        <v>127817</v>
      </c>
      <c r="F106" s="28">
        <v>52944</v>
      </c>
    </row>
    <row r="107" spans="2:6" x14ac:dyDescent="0.25">
      <c r="B107" s="31" t="s">
        <v>163</v>
      </c>
      <c r="C107" s="28">
        <v>686</v>
      </c>
      <c r="D107" s="28">
        <v>40.9</v>
      </c>
      <c r="E107" s="28">
        <v>110349</v>
      </c>
      <c r="F107" s="28">
        <v>48566</v>
      </c>
    </row>
    <row r="108" spans="2:6" x14ac:dyDescent="0.25">
      <c r="B108" s="31" t="s">
        <v>159</v>
      </c>
      <c r="C108" s="28">
        <v>692</v>
      </c>
      <c r="D108" s="28">
        <v>36.799999999999997</v>
      </c>
      <c r="E108" s="28">
        <v>104763</v>
      </c>
      <c r="F108" s="28">
        <v>42520</v>
      </c>
    </row>
    <row r="109" spans="2:6" x14ac:dyDescent="0.25">
      <c r="B109" s="31" t="s">
        <v>135</v>
      </c>
      <c r="C109" s="28">
        <v>718</v>
      </c>
      <c r="D109" s="28">
        <v>18.8</v>
      </c>
      <c r="E109" s="28">
        <v>137311</v>
      </c>
      <c r="F109" s="28">
        <v>58244</v>
      </c>
    </row>
    <row r="110" spans="2:6" x14ac:dyDescent="0.25">
      <c r="B110" s="31" t="s">
        <v>172</v>
      </c>
      <c r="C110" s="28">
        <v>675</v>
      </c>
      <c r="D110" s="28">
        <v>36.1</v>
      </c>
      <c r="E110" s="28">
        <v>81117</v>
      </c>
      <c r="F110" s="28">
        <v>46887</v>
      </c>
    </row>
    <row r="111" spans="2:6" x14ac:dyDescent="0.25">
      <c r="B111" s="31" t="s">
        <v>153</v>
      </c>
      <c r="C111" s="28">
        <v>687</v>
      </c>
      <c r="D111" s="28">
        <v>27</v>
      </c>
      <c r="E111" s="28">
        <v>109619</v>
      </c>
      <c r="F111" s="28">
        <v>51784</v>
      </c>
    </row>
    <row r="112" spans="2:6" x14ac:dyDescent="0.25">
      <c r="B112" s="31" t="s">
        <v>149</v>
      </c>
      <c r="C112" s="28">
        <v>692</v>
      </c>
      <c r="D112" s="28">
        <v>25.3</v>
      </c>
      <c r="E112" s="28">
        <v>118410</v>
      </c>
      <c r="F112" s="28">
        <v>47836</v>
      </c>
    </row>
    <row r="113" spans="2:6" x14ac:dyDescent="0.25">
      <c r="B113" s="31" t="s">
        <v>173</v>
      </c>
      <c r="C113" s="28">
        <v>662</v>
      </c>
      <c r="D113" s="28">
        <v>25.8</v>
      </c>
      <c r="E113" s="28">
        <v>76272</v>
      </c>
      <c r="F113" s="28">
        <v>25447</v>
      </c>
    </row>
    <row r="114" spans="2:6" x14ac:dyDescent="0.25">
      <c r="B114" s="31" t="s">
        <v>146</v>
      </c>
      <c r="C114" s="28">
        <v>701</v>
      </c>
      <c r="D114" s="28">
        <v>24.6</v>
      </c>
      <c r="E114" s="28">
        <v>127595</v>
      </c>
      <c r="F114" s="28">
        <v>52000</v>
      </c>
    </row>
    <row r="115" spans="2:6" x14ac:dyDescent="0.25">
      <c r="B115" s="31" t="s">
        <v>167</v>
      </c>
      <c r="C115" s="28">
        <v>675</v>
      </c>
      <c r="D115" s="28">
        <v>43.5</v>
      </c>
      <c r="E115" s="28">
        <v>97970</v>
      </c>
      <c r="F115" s="28">
        <v>39219</v>
      </c>
    </row>
    <row r="116" spans="2:6" x14ac:dyDescent="0.25">
      <c r="B116" s="31" t="s">
        <v>160</v>
      </c>
      <c r="C116" s="28">
        <v>680</v>
      </c>
      <c r="D116" s="28">
        <v>30.3</v>
      </c>
      <c r="E116" s="28">
        <v>105333</v>
      </c>
      <c r="F116" s="28">
        <v>26757</v>
      </c>
    </row>
    <row r="117" spans="2:6" x14ac:dyDescent="0.25">
      <c r="B117" s="31" t="s">
        <v>161</v>
      </c>
      <c r="C117" s="28">
        <v>695</v>
      </c>
      <c r="D117" s="28">
        <v>29</v>
      </c>
      <c r="E117" s="28">
        <v>102694</v>
      </c>
      <c r="F117" s="28">
        <v>44300</v>
      </c>
    </row>
    <row r="118" spans="2:6" x14ac:dyDescent="0.25">
      <c r="B118" s="31" t="s">
        <v>180</v>
      </c>
      <c r="C118" s="28">
        <v>651</v>
      </c>
      <c r="D118" s="28">
        <v>41.2</v>
      </c>
      <c r="E118" s="28">
        <v>91504</v>
      </c>
      <c r="F118" s="28">
        <v>39614</v>
      </c>
    </row>
    <row r="119" spans="2:6" x14ac:dyDescent="0.25">
      <c r="B119" s="31" t="s">
        <v>154</v>
      </c>
      <c r="C119" s="28">
        <v>696</v>
      </c>
      <c r="D119" s="28">
        <v>28.1</v>
      </c>
      <c r="E119" s="28">
        <v>99354</v>
      </c>
      <c r="F119" s="28">
        <v>46975</v>
      </c>
    </row>
    <row r="120" spans="2:6" x14ac:dyDescent="0.25">
      <c r="B120" s="31" t="s">
        <v>142</v>
      </c>
      <c r="C120" s="28">
        <v>719</v>
      </c>
      <c r="D120" s="28">
        <v>19.100000000000001</v>
      </c>
      <c r="E120" s="28">
        <v>125735</v>
      </c>
      <c r="F120" s="28">
        <v>53900</v>
      </c>
    </row>
    <row r="121" spans="2:6" x14ac:dyDescent="0.25">
      <c r="B121" s="31" t="s">
        <v>342</v>
      </c>
      <c r="C121" s="28">
        <v>681.44444444444446</v>
      </c>
      <c r="D121" s="28">
        <v>30.383333333333333</v>
      </c>
      <c r="E121" s="28">
        <v>106342.24074074074</v>
      </c>
      <c r="F121" s="28">
        <v>44833.722222222219</v>
      </c>
    </row>
  </sheetData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4C11-9D1B-471F-ABC9-1E5556267C3B}">
  <dimension ref="A1:Y121"/>
  <sheetViews>
    <sheetView topLeftCell="G1" workbookViewId="0">
      <selection activeCell="M8" sqref="M8:N8"/>
    </sheetView>
  </sheetViews>
  <sheetFormatPr baseColWidth="10" defaultRowHeight="15" x14ac:dyDescent="0.25"/>
  <cols>
    <col min="1" max="1" width="7.85546875" customWidth="1"/>
    <col min="2" max="2" width="37.85546875" bestFit="1" customWidth="1"/>
    <col min="3" max="3" width="43.42578125" bestFit="1" customWidth="1"/>
    <col min="4" max="4" width="39" bestFit="1" customWidth="1"/>
    <col min="5" max="5" width="46.28515625" bestFit="1" customWidth="1"/>
    <col min="6" max="6" width="41.42578125" bestFit="1" customWidth="1"/>
    <col min="7" max="7" width="29.5703125" customWidth="1"/>
    <col min="8" max="8" width="9.5703125" customWidth="1"/>
    <col min="9" max="9" width="27.85546875" customWidth="1"/>
    <col min="14" max="14" width="15.28515625" customWidth="1"/>
    <col min="20" max="20" width="16.140625" customWidth="1"/>
    <col min="21" max="21" width="14.42578125" customWidth="1"/>
    <col min="22" max="22" width="13.85546875" customWidth="1"/>
    <col min="23" max="23" width="14.5703125" customWidth="1"/>
    <col min="24" max="24" width="15.42578125" customWidth="1"/>
    <col min="25" max="25" width="13.7109375" customWidth="1"/>
  </cols>
  <sheetData>
    <row r="1" spans="1:25" x14ac:dyDescent="0.25">
      <c r="A1" s="58" t="s">
        <v>126</v>
      </c>
      <c r="B1" s="58" t="s">
        <v>127</v>
      </c>
      <c r="C1" s="58" t="s">
        <v>128</v>
      </c>
      <c r="D1" s="58" t="s">
        <v>129</v>
      </c>
      <c r="E1" s="58" t="s">
        <v>130</v>
      </c>
      <c r="F1" s="58" t="s">
        <v>131</v>
      </c>
      <c r="G1" s="58" t="s">
        <v>132</v>
      </c>
      <c r="H1" s="58" t="s">
        <v>326</v>
      </c>
      <c r="I1" s="1"/>
      <c r="K1" s="27" t="s">
        <v>326</v>
      </c>
      <c r="M1" t="s">
        <v>327</v>
      </c>
      <c r="N1">
        <v>1</v>
      </c>
      <c r="O1">
        <f>N1+1</f>
        <v>2</v>
      </c>
      <c r="P1">
        <f t="shared" ref="P1:R1" si="0">O1+1</f>
        <v>3</v>
      </c>
      <c r="Q1">
        <f t="shared" si="0"/>
        <v>4</v>
      </c>
      <c r="R1">
        <f t="shared" si="0"/>
        <v>5</v>
      </c>
      <c r="T1">
        <v>1</v>
      </c>
      <c r="U1">
        <f>T1+1</f>
        <v>2</v>
      </c>
      <c r="V1">
        <f t="shared" ref="V1:X1" si="1">U1+1</f>
        <v>3</v>
      </c>
      <c r="W1">
        <f t="shared" si="1"/>
        <v>4</v>
      </c>
      <c r="X1">
        <f t="shared" si="1"/>
        <v>5</v>
      </c>
      <c r="Y1" s="13" t="s">
        <v>330</v>
      </c>
    </row>
    <row r="2" spans="1:25" x14ac:dyDescent="0.25">
      <c r="A2" s="56">
        <v>1</v>
      </c>
      <c r="B2" s="56" t="s">
        <v>133</v>
      </c>
      <c r="C2" s="59">
        <v>3.66</v>
      </c>
      <c r="D2" s="56">
        <v>724</v>
      </c>
      <c r="E2" s="60">
        <v>11.1</v>
      </c>
      <c r="F2" s="56">
        <v>139735</v>
      </c>
      <c r="G2" s="56">
        <v>60610</v>
      </c>
      <c r="H2" s="56">
        <v>3</v>
      </c>
      <c r="K2" s="15">
        <f t="array" aca="1" ref="K2:K55" ca="1">[1]!ClustAnal(C2:G55,N8,N10)</f>
        <v>3</v>
      </c>
      <c r="M2" t="str">
        <f t="array" ref="M2:M6">TRANSPOSE(C1:G1)</f>
        <v>11 full-time average undergrad GPA</v>
      </c>
      <c r="N2" s="18">
        <f ca="1">AVERAGEIF($K$2:$K$55,N$1,$C$2:$C$55)</f>
        <v>3.3829166666666666</v>
      </c>
      <c r="O2" s="19">
        <f ca="1">AVERAGEIF($K$2:$K$55,O$1,$C$2:$C$55)</f>
        <v>3.4877777777777776</v>
      </c>
      <c r="P2" s="19">
        <f ca="1">AVERAGEIF($K$2:$K$55,P$1,$C$2:$C$55)</f>
        <v>3.5880000000000001</v>
      </c>
      <c r="Q2" s="19">
        <f ca="1">AVERAGEIF($K$2:$K$55,Q$1,$C$2:$C$55)</f>
        <v>3.3740000000000001</v>
      </c>
      <c r="R2" s="20">
        <f ca="1">AVERAGEIF($K$2:$K$55,R$1,$C$2:$C$55)</f>
        <v>3.333636363636364</v>
      </c>
      <c r="T2" s="18">
        <f ca="1">SUMXMY2($C2:$G2,N$2:N$6)</f>
        <v>3135749359.5494323</v>
      </c>
      <c r="U2" s="19">
        <f t="shared" ref="U2:X17" ca="1" si="2">SUMXMY2($C2:$G2,O$2:O$6)</f>
        <v>165802088.11805561</v>
      </c>
      <c r="V2" s="19">
        <f t="shared" ca="1" si="2"/>
        <v>10634492.966783945</v>
      </c>
      <c r="W2" s="19">
        <f t="shared" ca="1" si="2"/>
        <v>503173524.93179572</v>
      </c>
      <c r="X2" s="20">
        <f t="shared" ca="1" si="2"/>
        <v>1406350415.6622987</v>
      </c>
      <c r="Y2" s="15">
        <f ca="1">MIN(T2:X2)</f>
        <v>10634492.966783945</v>
      </c>
    </row>
    <row r="3" spans="1:25" x14ac:dyDescent="0.25">
      <c r="A3" s="56">
        <v>2</v>
      </c>
      <c r="B3" s="56" t="s">
        <v>134</v>
      </c>
      <c r="C3" s="59">
        <v>3.7</v>
      </c>
      <c r="D3" s="56">
        <v>730</v>
      </c>
      <c r="E3" s="60">
        <v>7</v>
      </c>
      <c r="F3" s="56">
        <v>140972</v>
      </c>
      <c r="G3" s="56">
        <v>55200</v>
      </c>
      <c r="H3" s="56">
        <v>3</v>
      </c>
      <c r="K3" s="16">
        <f ca="1"/>
        <v>3</v>
      </c>
      <c r="M3" t="str">
        <v>11 full-time average GMAT score</v>
      </c>
      <c r="N3" s="21">
        <f ca="1">AVERAGEIF($K$2:$K$55,N$1,$D$2:$D$55)</f>
        <v>659.41666666666663</v>
      </c>
      <c r="O3" s="22">
        <f ca="1">AVERAGEIF($K$2:$K$55,O$1,$D$2:$D$55)</f>
        <v>709.66666666666663</v>
      </c>
      <c r="P3" s="22">
        <f ca="1">AVERAGEIF($K$2:$K$55,P$1,$D$2:$D$55)</f>
        <v>721.2</v>
      </c>
      <c r="Q3" s="22">
        <f ca="1">AVERAGEIF($K$2:$K$55,Q$1,$D$2:$D$55)</f>
        <v>690.8</v>
      </c>
      <c r="R3" s="23">
        <f ca="1">AVERAGEIF($K$2:$K$55,R$1,$D$2:$D$55)</f>
        <v>684.09090909090912</v>
      </c>
      <c r="T3" s="21">
        <f t="shared" ref="T3:X55" ca="1" si="3">SUMXMY2($C3:$G3,N$2:N$6)</f>
        <v>3033899797.3123655</v>
      </c>
      <c r="U3" s="22">
        <f t="shared" ca="1" si="2"/>
        <v>139045983.02343339</v>
      </c>
      <c r="V3" s="22">
        <f t="shared" ca="1" si="2"/>
        <v>14999288.512143947</v>
      </c>
      <c r="W3" s="22">
        <f t="shared" ca="1" si="2"/>
        <v>474155319.34627575</v>
      </c>
      <c r="X3" s="23">
        <f t="shared" ca="1" si="2"/>
        <v>1380439731.054553</v>
      </c>
      <c r="Y3" s="16">
        <f t="shared" ref="Y3:Y55" ca="1" si="4">MIN(T3:X3)</f>
        <v>14999288.512143947</v>
      </c>
    </row>
    <row r="4" spans="1:25" x14ac:dyDescent="0.25">
      <c r="A4" s="56">
        <v>3</v>
      </c>
      <c r="B4" s="56" t="s">
        <v>135</v>
      </c>
      <c r="C4" s="59">
        <v>3.56</v>
      </c>
      <c r="D4" s="56">
        <v>718</v>
      </c>
      <c r="E4" s="60">
        <v>18.8</v>
      </c>
      <c r="F4" s="56">
        <v>137311</v>
      </c>
      <c r="G4" s="56">
        <v>58244</v>
      </c>
      <c r="H4" s="56">
        <v>3</v>
      </c>
      <c r="K4" s="16">
        <f ca="1"/>
        <v>3</v>
      </c>
      <c r="M4" t="str">
        <v>11 full-time acceptance rate</v>
      </c>
      <c r="N4" s="21">
        <f ca="1">AVERAGEIF($K$2:$K$55,N$1,$E$2:$E$55)</f>
        <v>36.162500000000001</v>
      </c>
      <c r="O4" s="22">
        <f ca="1">AVERAGEIF($K$2:$K$55,O$1,$E$2:$E$55)</f>
        <v>20.499999999999996</v>
      </c>
      <c r="P4" s="22">
        <f ca="1">AVERAGEIF($K$2:$K$55,P$1,$E$2:$E$55)</f>
        <v>14.14</v>
      </c>
      <c r="Q4" s="22">
        <f ca="1">AVERAGEIF($K$2:$K$55,Q$1,$E$2:$E$55)</f>
        <v>28</v>
      </c>
      <c r="R4" s="23">
        <f ca="1">AVERAGEIF($K$2:$K$55,R$1,$E$2:$E$55)</f>
        <v>34.327272727272721</v>
      </c>
      <c r="T4" s="21">
        <f t="shared" ca="1" si="3"/>
        <v>2788753835.9981823</v>
      </c>
      <c r="U4" s="22">
        <f t="shared" ca="1" si="2"/>
        <v>90825694.179166704</v>
      </c>
      <c r="V4" s="22">
        <f t="shared" ca="1" si="2"/>
        <v>817919.03638401569</v>
      </c>
      <c r="W4" s="22">
        <f t="shared" ca="1" si="2"/>
        <v>369736283.91459572</v>
      </c>
      <c r="X4" s="23">
        <f t="shared" ca="1" si="2"/>
        <v>1185009897.9242988</v>
      </c>
      <c r="Y4" s="16">
        <f t="shared" ca="1" si="4"/>
        <v>817919.03638401569</v>
      </c>
    </row>
    <row r="5" spans="1:25" x14ac:dyDescent="0.25">
      <c r="A5" s="56">
        <v>4</v>
      </c>
      <c r="B5" s="56" t="s">
        <v>136</v>
      </c>
      <c r="C5" s="59">
        <v>3.51</v>
      </c>
      <c r="D5" s="56">
        <v>710</v>
      </c>
      <c r="E5" s="60">
        <v>13.3</v>
      </c>
      <c r="F5" s="56">
        <v>132618</v>
      </c>
      <c r="G5" s="56">
        <v>52900</v>
      </c>
      <c r="H5" s="56">
        <v>2</v>
      </c>
      <c r="K5" s="16">
        <f ca="1"/>
        <v>2</v>
      </c>
      <c r="M5" t="str">
        <v>11 average starting salary and bonus</v>
      </c>
      <c r="N5" s="21">
        <f ca="1">AVERAGEIF($K$2:$K$55,N$1,$F$2:$F$55)</f>
        <v>89067.708333333328</v>
      </c>
      <c r="O5" s="22">
        <f ca="1">AVERAGEIF($K$2:$K$55,O$1,$F$2:$F$55)</f>
        <v>129401.22222222222</v>
      </c>
      <c r="P5" s="22">
        <f ca="1">AVERAGEIF($K$2:$K$55,P$1,$F$2:$F$55)</f>
        <v>138094.20000000001</v>
      </c>
      <c r="Q5" s="22">
        <f ca="1">AVERAGEIF($K$2:$K$55,Q$1,$F$2:$F$55)</f>
        <v>119709.6</v>
      </c>
      <c r="R5" s="23">
        <f ca="1">AVERAGEIF($K$2:$K$55,R$1,$F$2:$F$55)</f>
        <v>104656.90909090909</v>
      </c>
      <c r="T5" s="21">
        <f t="shared" ca="1" si="3"/>
        <v>2156959798.6371403</v>
      </c>
      <c r="U5" s="22">
        <f t="shared" ca="1" si="2"/>
        <v>10348489.013333354</v>
      </c>
      <c r="V5" s="22">
        <f t="shared" ca="1" si="2"/>
        <v>53918599.831684157</v>
      </c>
      <c r="W5" s="22">
        <f t="shared" ca="1" si="2"/>
        <v>172373943.14849582</v>
      </c>
      <c r="X5" s="23">
        <f t="shared" ca="1" si="2"/>
        <v>812646403.40870762</v>
      </c>
      <c r="Y5" s="16">
        <f t="shared" ca="1" si="4"/>
        <v>10348489.013333354</v>
      </c>
    </row>
    <row r="6" spans="1:25" x14ac:dyDescent="0.25">
      <c r="A6" s="56">
        <v>5</v>
      </c>
      <c r="B6" s="56" t="s">
        <v>137</v>
      </c>
      <c r="C6" s="59">
        <v>3.54</v>
      </c>
      <c r="D6" s="56">
        <v>712</v>
      </c>
      <c r="E6" s="60">
        <v>21.1</v>
      </c>
      <c r="F6" s="56">
        <v>130092</v>
      </c>
      <c r="G6" s="56">
        <v>54225</v>
      </c>
      <c r="H6" s="56">
        <v>2</v>
      </c>
      <c r="K6" s="16">
        <f ca="1"/>
        <v>2</v>
      </c>
      <c r="M6" t="str">
        <v>11 out-of-state tution and fees</v>
      </c>
      <c r="N6" s="24">
        <f ca="1">AVERAGEIF($K$2:$K$55,N$1,$G$2:$G$55)</f>
        <v>36765.291666666664</v>
      </c>
      <c r="O6" s="25">
        <f ca="1">AVERAGEIF($K$2:$K$55,O$1,$G$2:$G$55)</f>
        <v>52927.888888888891</v>
      </c>
      <c r="P6" s="25">
        <f ca="1">AVERAGEIF($K$2:$K$55,P$1,$G$2:$G$55)</f>
        <v>57791.8</v>
      </c>
      <c r="Q6" s="25">
        <f ca="1">AVERAGEIF($K$2:$K$55,Q$1,$G$2:$G$55)</f>
        <v>50502.8</v>
      </c>
      <c r="R6" s="26">
        <f ca="1">AVERAGEIF($K$2:$K$55,R$1,$G$2:$G$55)</f>
        <v>47348.181818181816</v>
      </c>
      <c r="T6" s="21">
        <f t="shared" ca="1" si="3"/>
        <v>1987836913.7473316</v>
      </c>
      <c r="U6" s="22">
        <f t="shared" ca="1" si="2"/>
        <v>2159676.9800111111</v>
      </c>
      <c r="V6" s="22">
        <f t="shared" ca="1" si="2"/>
        <v>76757400.163904205</v>
      </c>
      <c r="W6" s="22">
        <f t="shared" ca="1" si="2"/>
        <v>121649499.67755586</v>
      </c>
      <c r="X6" s="23">
        <f t="shared" ca="1" si="2"/>
        <v>694235431.78018951</v>
      </c>
      <c r="Y6" s="16">
        <f t="shared" ca="1" si="4"/>
        <v>2159676.9800111111</v>
      </c>
    </row>
    <row r="7" spans="1:25" x14ac:dyDescent="0.25">
      <c r="A7" s="56">
        <v>6</v>
      </c>
      <c r="B7" s="56" t="s">
        <v>138</v>
      </c>
      <c r="C7" s="59">
        <v>3.52</v>
      </c>
      <c r="D7" s="56">
        <v>719</v>
      </c>
      <c r="E7" s="60">
        <v>21.9</v>
      </c>
      <c r="F7" s="56">
        <v>133424</v>
      </c>
      <c r="G7" s="56">
        <v>54252</v>
      </c>
      <c r="H7" s="56">
        <v>2</v>
      </c>
      <c r="K7" s="16">
        <f ca="1"/>
        <v>2</v>
      </c>
      <c r="T7" s="21">
        <f t="shared" ca="1" si="3"/>
        <v>2273269332.3647819</v>
      </c>
      <c r="U7" s="22">
        <f t="shared" ca="1" si="2"/>
        <v>17936100.356100023</v>
      </c>
      <c r="V7" s="22">
        <f t="shared" ca="1" si="2"/>
        <v>34341017.142224133</v>
      </c>
      <c r="W7" s="22">
        <f t="shared" ca="1" si="2"/>
        <v>202142100.47131583</v>
      </c>
      <c r="X7" s="23">
        <f t="shared" ca="1" si="2"/>
        <v>875209597.97597134</v>
      </c>
      <c r="Y7" s="16">
        <f t="shared" ca="1" si="4"/>
        <v>17936100.356100023</v>
      </c>
    </row>
    <row r="8" spans="1:25" x14ac:dyDescent="0.25">
      <c r="A8" s="56">
        <v>7</v>
      </c>
      <c r="B8" s="56" t="s">
        <v>139</v>
      </c>
      <c r="C8" s="59">
        <v>3.64</v>
      </c>
      <c r="D8" s="56">
        <v>715</v>
      </c>
      <c r="E8" s="60">
        <v>12.2</v>
      </c>
      <c r="F8" s="56">
        <v>129776</v>
      </c>
      <c r="G8" s="56">
        <v>53396</v>
      </c>
      <c r="H8" s="56">
        <v>2</v>
      </c>
      <c r="K8" s="16">
        <f ca="1"/>
        <v>2</v>
      </c>
      <c r="M8" s="63" t="s">
        <v>328</v>
      </c>
      <c r="N8" s="64">
        <v>5</v>
      </c>
      <c r="T8" s="21">
        <f t="shared" ca="1" si="3"/>
        <v>1933749133.8612485</v>
      </c>
      <c r="U8" s="22">
        <f t="shared" ca="1" si="2"/>
        <v>359683.75267777871</v>
      </c>
      <c r="V8" s="22">
        <f t="shared" ca="1" si="2"/>
        <v>88515551.086304218</v>
      </c>
      <c r="W8" s="22">
        <f t="shared" ca="1" si="2"/>
        <v>109703850.55075587</v>
      </c>
      <c r="X8" s="23">
        <f t="shared" ca="1" si="2"/>
        <v>667546277.94146204</v>
      </c>
      <c r="Y8" s="16">
        <f t="shared" ca="1" si="4"/>
        <v>359683.75267777871</v>
      </c>
    </row>
    <row r="9" spans="1:25" x14ac:dyDescent="0.25">
      <c r="A9" s="56">
        <v>8</v>
      </c>
      <c r="B9" s="56" t="s">
        <v>140</v>
      </c>
      <c r="C9" s="59">
        <v>3.5</v>
      </c>
      <c r="D9" s="56">
        <v>716</v>
      </c>
      <c r="E9" s="60">
        <v>15.9</v>
      </c>
      <c r="F9" s="56">
        <v>134233</v>
      </c>
      <c r="G9" s="56">
        <v>58350</v>
      </c>
      <c r="H9" s="56">
        <v>3</v>
      </c>
      <c r="K9" s="16">
        <f ca="1"/>
        <v>3</v>
      </c>
      <c r="T9" s="21">
        <f t="shared" ca="1" si="3"/>
        <v>2505806817.4263654</v>
      </c>
      <c r="U9" s="22">
        <f t="shared" ca="1" si="2"/>
        <v>52745426.666322231</v>
      </c>
      <c r="V9" s="22">
        <f t="shared" ca="1" si="2"/>
        <v>15220482.825344088</v>
      </c>
      <c r="W9" s="22">
        <f t="shared" ca="1" si="2"/>
        <v>272508476.86587578</v>
      </c>
      <c r="X9" s="23">
        <f t="shared" ca="1" si="2"/>
        <v>995786514.55073488</v>
      </c>
      <c r="Y9" s="16">
        <f t="shared" ca="1" si="4"/>
        <v>15220482.825344088</v>
      </c>
    </row>
    <row r="10" spans="1:25" x14ac:dyDescent="0.25">
      <c r="A10" s="56">
        <v>9</v>
      </c>
      <c r="B10" s="56" t="s">
        <v>141</v>
      </c>
      <c r="C10" s="59">
        <v>3.52</v>
      </c>
      <c r="D10" s="56">
        <v>718</v>
      </c>
      <c r="E10" s="60">
        <v>17.899999999999999</v>
      </c>
      <c r="F10" s="56">
        <v>138220</v>
      </c>
      <c r="G10" s="56">
        <v>56555</v>
      </c>
      <c r="H10" s="56">
        <v>3</v>
      </c>
      <c r="K10" s="16">
        <f ca="1"/>
        <v>3</v>
      </c>
      <c r="M10" t="s">
        <v>329</v>
      </c>
      <c r="N10" s="14">
        <v>10</v>
      </c>
      <c r="T10" s="21">
        <f t="shared" ca="1" si="3"/>
        <v>2807584097.5481153</v>
      </c>
      <c r="U10" s="22">
        <f t="shared" ca="1" si="2"/>
        <v>90926852.711655617</v>
      </c>
      <c r="V10" s="22">
        <f t="shared" ca="1" si="2"/>
        <v>1545524.2622240044</v>
      </c>
      <c r="W10" s="22">
        <f t="shared" ca="1" si="2"/>
        <v>379264874.87131578</v>
      </c>
      <c r="X10" s="23">
        <f t="shared" ca="1" si="2"/>
        <v>1211247992.1214259</v>
      </c>
      <c r="Y10" s="16">
        <f t="shared" ca="1" si="4"/>
        <v>1545524.2622240044</v>
      </c>
    </row>
    <row r="11" spans="1:25" x14ac:dyDescent="0.25">
      <c r="A11" s="56">
        <v>10</v>
      </c>
      <c r="B11" s="56" t="s">
        <v>142</v>
      </c>
      <c r="C11" s="59">
        <v>3.52</v>
      </c>
      <c r="D11" s="56">
        <v>719</v>
      </c>
      <c r="E11" s="60">
        <v>19.100000000000001</v>
      </c>
      <c r="F11" s="56">
        <v>125735</v>
      </c>
      <c r="G11" s="56">
        <v>53900</v>
      </c>
      <c r="H11" s="56">
        <v>2</v>
      </c>
      <c r="K11" s="16">
        <f ca="1"/>
        <v>2</v>
      </c>
      <c r="T11" s="21">
        <f t="shared" ca="1" si="3"/>
        <v>1638092349.1581151</v>
      </c>
      <c r="U11" s="22">
        <f t="shared" ca="1" si="2"/>
        <v>14386274.467211084</v>
      </c>
      <c r="V11" s="22">
        <f t="shared" ca="1" si="2"/>
        <v>167895961.3262243</v>
      </c>
      <c r="W11" s="22">
        <f t="shared" ca="1" si="2"/>
        <v>47847287.471315913</v>
      </c>
      <c r="X11" s="23">
        <f t="shared" ca="1" si="2"/>
        <v>487213688.40869844</v>
      </c>
      <c r="Y11" s="16">
        <f t="shared" ca="1" si="4"/>
        <v>14386274.467211084</v>
      </c>
    </row>
    <row r="12" spans="1:25" x14ac:dyDescent="0.25">
      <c r="A12" s="56">
        <v>11</v>
      </c>
      <c r="B12" s="56" t="s">
        <v>143</v>
      </c>
      <c r="C12" s="59">
        <v>3.42</v>
      </c>
      <c r="D12" s="56">
        <v>719</v>
      </c>
      <c r="E12" s="60">
        <v>13.6</v>
      </c>
      <c r="F12" s="56">
        <v>128888</v>
      </c>
      <c r="G12" s="56">
        <v>50582</v>
      </c>
      <c r="H12" s="56">
        <v>2</v>
      </c>
      <c r="K12" s="16">
        <f ca="1"/>
        <v>2</v>
      </c>
      <c r="M12" t="s">
        <v>331</v>
      </c>
      <c r="N12" s="14">
        <f ca="1">SUM(Y2:Y55)</f>
        <v>4525486587.6565647</v>
      </c>
      <c r="T12" s="21">
        <f t="shared" ca="1" si="3"/>
        <v>1776561116.8281987</v>
      </c>
      <c r="U12" s="22">
        <f t="shared" ca="1" si="2"/>
        <v>5766726.4541000044</v>
      </c>
      <c r="V12" s="22">
        <f t="shared" ca="1" si="2"/>
        <v>136735339.63982427</v>
      </c>
      <c r="W12" s="22">
        <f t="shared" ca="1" si="2"/>
        <v>84250301.802115902</v>
      </c>
      <c r="X12" s="23">
        <f t="shared" ca="1" si="2"/>
        <v>597604994.94960761</v>
      </c>
      <c r="Y12" s="16">
        <f t="shared" ca="1" si="4"/>
        <v>5766726.4541000044</v>
      </c>
    </row>
    <row r="13" spans="1:25" x14ac:dyDescent="0.25">
      <c r="A13" s="56">
        <v>12</v>
      </c>
      <c r="B13" s="56" t="s">
        <v>144</v>
      </c>
      <c r="C13" s="59">
        <v>3.44</v>
      </c>
      <c r="D13" s="56">
        <v>689</v>
      </c>
      <c r="E13" s="60">
        <v>26.5</v>
      </c>
      <c r="F13" s="56">
        <v>128666</v>
      </c>
      <c r="G13" s="56">
        <v>52152</v>
      </c>
      <c r="H13" s="56">
        <v>2</v>
      </c>
      <c r="K13" s="16">
        <f ca="1"/>
        <v>2</v>
      </c>
      <c r="T13" s="21">
        <f t="shared" ca="1" si="3"/>
        <v>1804776464.7942483</v>
      </c>
      <c r="U13" s="22">
        <f t="shared" ca="1" si="2"/>
        <v>1143018.3973444421</v>
      </c>
      <c r="V13" s="22">
        <f t="shared" ca="1" si="2"/>
        <v>120699488.91150425</v>
      </c>
      <c r="W13" s="22">
        <f t="shared" ca="1" si="2"/>
        <v>82936967.094355881</v>
      </c>
      <c r="X13" s="23">
        <f t="shared" ca="1" si="2"/>
        <v>599513200.78164399</v>
      </c>
      <c r="Y13" s="16">
        <f t="shared" ca="1" si="4"/>
        <v>1143018.3973444421</v>
      </c>
    </row>
    <row r="14" spans="1:25" x14ac:dyDescent="0.25">
      <c r="A14" s="56">
        <v>13</v>
      </c>
      <c r="B14" s="56" t="s">
        <v>145</v>
      </c>
      <c r="C14" s="59">
        <v>3.4</v>
      </c>
      <c r="D14" s="56">
        <v>703</v>
      </c>
      <c r="E14" s="60">
        <v>32.200000000000003</v>
      </c>
      <c r="F14" s="56">
        <v>127817</v>
      </c>
      <c r="G14" s="56">
        <v>52944</v>
      </c>
      <c r="H14" s="56">
        <v>2</v>
      </c>
      <c r="K14" s="16">
        <f ca="1"/>
        <v>2</v>
      </c>
      <c r="T14" s="21">
        <f t="shared" ca="1" si="3"/>
        <v>1763260123.2121153</v>
      </c>
      <c r="U14" s="22">
        <f t="shared" ca="1" si="2"/>
        <v>2510200.9594333232</v>
      </c>
      <c r="V14" s="22">
        <f t="shared" ca="1" si="2"/>
        <v>129122662.11894427</v>
      </c>
      <c r="W14" s="22">
        <f t="shared" ca="1" si="2"/>
        <v>71689558.680675894</v>
      </c>
      <c r="X14" s="23">
        <f t="shared" ca="1" si="2"/>
        <v>567703354.12473488</v>
      </c>
      <c r="Y14" s="16">
        <f t="shared" ca="1" si="4"/>
        <v>2510200.9594333232</v>
      </c>
    </row>
    <row r="15" spans="1:25" x14ac:dyDescent="0.25">
      <c r="A15" s="56">
        <v>14</v>
      </c>
      <c r="B15" s="56" t="s">
        <v>146</v>
      </c>
      <c r="C15" s="59">
        <v>3.4</v>
      </c>
      <c r="D15" s="56">
        <v>701</v>
      </c>
      <c r="E15" s="60">
        <v>24.6</v>
      </c>
      <c r="F15" s="56">
        <v>127595</v>
      </c>
      <c r="G15" s="56">
        <v>52000</v>
      </c>
      <c r="H15" s="56">
        <v>2</v>
      </c>
      <c r="K15" s="16">
        <f ca="1"/>
        <v>2</v>
      </c>
      <c r="T15" s="21">
        <f t="shared" ca="1" si="3"/>
        <v>1716450404.0354486</v>
      </c>
      <c r="U15" s="22">
        <f t="shared" ca="1" si="2"/>
        <v>4123508.4349888801</v>
      </c>
      <c r="V15" s="22">
        <f t="shared" ca="1" si="2"/>
        <v>143778665.36694428</v>
      </c>
      <c r="W15" s="22">
        <f t="shared" ca="1" si="2"/>
        <v>64421256.600675896</v>
      </c>
      <c r="X15" s="23">
        <f t="shared" ca="1" si="2"/>
        <v>547795807.49200749</v>
      </c>
      <c r="Y15" s="16">
        <f t="shared" ca="1" si="4"/>
        <v>4123508.4349888801</v>
      </c>
    </row>
    <row r="16" spans="1:25" x14ac:dyDescent="0.25">
      <c r="A16" s="56">
        <v>15</v>
      </c>
      <c r="B16" s="56" t="s">
        <v>147</v>
      </c>
      <c r="C16" s="59">
        <v>3.5</v>
      </c>
      <c r="D16" s="56">
        <v>704</v>
      </c>
      <c r="E16" s="60">
        <v>28.6</v>
      </c>
      <c r="F16" s="56">
        <v>119109</v>
      </c>
      <c r="G16" s="56">
        <v>52580</v>
      </c>
      <c r="H16" s="56">
        <v>4</v>
      </c>
      <c r="K16" s="16">
        <f ca="1"/>
        <v>4</v>
      </c>
      <c r="T16" s="21">
        <f t="shared" ca="1" si="3"/>
        <v>1152586249.5488651</v>
      </c>
      <c r="U16" s="22">
        <f t="shared" ca="1" si="2"/>
        <v>106050962.6718777</v>
      </c>
      <c r="V16" s="22">
        <f t="shared" ca="1" si="2"/>
        <v>387601183.21934444</v>
      </c>
      <c r="W16" s="22">
        <f t="shared" ca="1" si="2"/>
        <v>4675654.815875995</v>
      </c>
      <c r="X16" s="23">
        <f t="shared" ca="1" si="2"/>
        <v>236235282.33346209</v>
      </c>
      <c r="Y16" s="16">
        <f t="shared" ca="1" si="4"/>
        <v>4675654.815875995</v>
      </c>
    </row>
    <row r="17" spans="1:25" x14ac:dyDescent="0.25">
      <c r="A17" s="56">
        <v>16</v>
      </c>
      <c r="B17" s="56" t="s">
        <v>148</v>
      </c>
      <c r="C17" s="59">
        <v>3.29</v>
      </c>
      <c r="D17" s="56">
        <v>691</v>
      </c>
      <c r="E17" s="60">
        <v>27.1</v>
      </c>
      <c r="F17" s="56">
        <v>122329</v>
      </c>
      <c r="G17" s="56">
        <v>53200</v>
      </c>
      <c r="H17" s="56">
        <v>4</v>
      </c>
      <c r="K17" s="16">
        <f ca="1"/>
        <v>4</v>
      </c>
      <c r="T17" s="21">
        <f t="shared" ca="1" si="3"/>
        <v>1376414240.9812901</v>
      </c>
      <c r="U17" s="22">
        <f t="shared" ca="1" si="2"/>
        <v>50090763.660844401</v>
      </c>
      <c r="V17" s="22">
        <f t="shared" ca="1" si="2"/>
        <v>269627238.37040442</v>
      </c>
      <c r="W17" s="22">
        <f t="shared" ca="1" si="2"/>
        <v>14136145.057055954</v>
      </c>
      <c r="X17" s="23">
        <f t="shared" ca="1" si="2"/>
        <v>346546673.10314393</v>
      </c>
      <c r="Y17" s="16">
        <f t="shared" ca="1" si="4"/>
        <v>14136145.057055954</v>
      </c>
    </row>
    <row r="18" spans="1:25" x14ac:dyDescent="0.25">
      <c r="A18" s="56">
        <v>17</v>
      </c>
      <c r="B18" s="56" t="s">
        <v>149</v>
      </c>
      <c r="C18" s="59">
        <v>3.43</v>
      </c>
      <c r="D18" s="56">
        <v>692</v>
      </c>
      <c r="E18" s="60">
        <v>25.3</v>
      </c>
      <c r="F18" s="56">
        <v>118410</v>
      </c>
      <c r="G18" s="56">
        <v>47836</v>
      </c>
      <c r="H18" s="56">
        <v>4</v>
      </c>
      <c r="K18" s="16">
        <f ca="1"/>
        <v>4</v>
      </c>
      <c r="T18" s="21">
        <f t="shared" ca="1" si="3"/>
        <v>983531842.92320681</v>
      </c>
      <c r="U18" s="22">
        <f t="shared" ca="1" si="3"/>
        <v>146734633.54951108</v>
      </c>
      <c r="V18" s="22">
        <f t="shared" ca="1" si="3"/>
        <v>486586660.49056453</v>
      </c>
      <c r="W18" s="22">
        <f t="shared" ca="1" si="3"/>
        <v>8800791.1331360303</v>
      </c>
      <c r="X18" s="23">
        <f t="shared" ca="1" si="3"/>
        <v>189385620.18688932</v>
      </c>
      <c r="Y18" s="16">
        <f t="shared" ca="1" si="4"/>
        <v>8800791.1331360303</v>
      </c>
    </row>
    <row r="19" spans="1:25" x14ac:dyDescent="0.25">
      <c r="A19" s="56">
        <v>18</v>
      </c>
      <c r="B19" s="56" t="s">
        <v>150</v>
      </c>
      <c r="C19" s="59">
        <v>3.35</v>
      </c>
      <c r="D19" s="56">
        <v>686</v>
      </c>
      <c r="E19" s="60">
        <v>23.9</v>
      </c>
      <c r="F19" s="56">
        <v>117650</v>
      </c>
      <c r="G19" s="56">
        <v>54800</v>
      </c>
      <c r="H19" s="56">
        <v>4</v>
      </c>
      <c r="K19" s="16">
        <f ca="1"/>
        <v>4</v>
      </c>
      <c r="T19" s="21">
        <f t="shared" ca="1" si="3"/>
        <v>1142198958.6304069</v>
      </c>
      <c r="U19" s="22">
        <f t="shared" ca="1" si="3"/>
        <v>141596595.4184888</v>
      </c>
      <c r="V19" s="22">
        <f t="shared" ca="1" si="3"/>
        <v>426917515.23424447</v>
      </c>
      <c r="W19" s="22">
        <f t="shared" ca="1" si="3"/>
        <v>22707919.850575998</v>
      </c>
      <c r="X19" s="23">
        <f t="shared" ca="1" si="3"/>
        <v>224350117.95968935</v>
      </c>
      <c r="Y19" s="16">
        <f t="shared" ca="1" si="4"/>
        <v>22707919.850575998</v>
      </c>
    </row>
    <row r="20" spans="1:25" x14ac:dyDescent="0.25">
      <c r="A20" s="56">
        <v>19</v>
      </c>
      <c r="B20" s="56" t="s">
        <v>151</v>
      </c>
      <c r="C20" s="59">
        <v>3.3</v>
      </c>
      <c r="D20" s="56">
        <v>681</v>
      </c>
      <c r="E20" s="60">
        <v>35.1</v>
      </c>
      <c r="F20" s="56">
        <v>121050</v>
      </c>
      <c r="G20" s="56">
        <v>44098</v>
      </c>
      <c r="H20" s="56">
        <v>4</v>
      </c>
      <c r="K20" s="16">
        <f ca="1"/>
        <v>4</v>
      </c>
      <c r="T20" s="21">
        <f t="shared" ca="1" si="3"/>
        <v>1076636058.7295318</v>
      </c>
      <c r="U20" s="22">
        <f t="shared" ca="1" si="3"/>
        <v>147710885.36809999</v>
      </c>
      <c r="V20" s="22">
        <f t="shared" ca="1" si="3"/>
        <v>478026967.52454448</v>
      </c>
      <c r="W20" s="22">
        <f t="shared" ca="1" si="3"/>
        <v>42818281.655476019</v>
      </c>
      <c r="X20" s="23">
        <f t="shared" ca="1" si="3"/>
        <v>279297121.55691665</v>
      </c>
      <c r="Y20" s="16">
        <f t="shared" ca="1" si="4"/>
        <v>42818281.655476019</v>
      </c>
    </row>
    <row r="21" spans="1:25" x14ac:dyDescent="0.25">
      <c r="A21" s="56">
        <v>20</v>
      </c>
      <c r="B21" s="56" t="s">
        <v>152</v>
      </c>
      <c r="C21" s="59">
        <v>3.31</v>
      </c>
      <c r="D21" s="56">
        <v>689</v>
      </c>
      <c r="E21" s="60">
        <v>37.700000000000003</v>
      </c>
      <c r="F21" s="56">
        <v>101904</v>
      </c>
      <c r="G21" s="56">
        <v>50613</v>
      </c>
      <c r="H21" s="56">
        <v>5</v>
      </c>
      <c r="K21" s="16">
        <f ca="1"/>
        <v>5</v>
      </c>
      <c r="T21" s="21">
        <f t="shared" ca="1" si="3"/>
        <v>356530287.37963992</v>
      </c>
      <c r="U21" s="22">
        <f t="shared" ca="1" si="3"/>
        <v>761456663.48888874</v>
      </c>
      <c r="V21" s="22">
        <f t="shared" ca="1" si="3"/>
        <v>1361267337.470885</v>
      </c>
      <c r="W21" s="22">
        <f t="shared" ca="1" si="3"/>
        <v>317051632.73409623</v>
      </c>
      <c r="X21" s="23">
        <f t="shared" ca="1" si="3"/>
        <v>18237581.698161982</v>
      </c>
      <c r="Y21" s="16">
        <f t="shared" ca="1" si="4"/>
        <v>18237581.698161982</v>
      </c>
    </row>
    <row r="22" spans="1:25" x14ac:dyDescent="0.25">
      <c r="A22" s="56">
        <v>21</v>
      </c>
      <c r="B22" s="56" t="s">
        <v>153</v>
      </c>
      <c r="C22" s="59">
        <v>3.3</v>
      </c>
      <c r="D22" s="56">
        <v>687</v>
      </c>
      <c r="E22" s="60">
        <v>27</v>
      </c>
      <c r="F22" s="56">
        <v>109619</v>
      </c>
      <c r="G22" s="56">
        <v>51784</v>
      </c>
      <c r="H22" s="56">
        <v>5</v>
      </c>
      <c r="K22" s="16">
        <f ca="1"/>
        <v>5</v>
      </c>
      <c r="T22" s="21">
        <f t="shared" ca="1" si="3"/>
        <v>647918033.96869838</v>
      </c>
      <c r="U22" s="22">
        <f t="shared" ca="1" si="3"/>
        <v>392645353.90254432</v>
      </c>
      <c r="V22" s="22">
        <f t="shared" ca="1" si="3"/>
        <v>846932010.98254466</v>
      </c>
      <c r="W22" s="22">
        <f t="shared" ca="1" si="3"/>
        <v>103461697.24547611</v>
      </c>
      <c r="X22" s="23">
        <f t="shared" ca="1" si="3"/>
        <v>44298891.285098389</v>
      </c>
      <c r="Y22" s="16">
        <f t="shared" ca="1" si="4"/>
        <v>44298891.285098389</v>
      </c>
    </row>
    <row r="23" spans="1:25" x14ac:dyDescent="0.25">
      <c r="A23" s="56">
        <v>22</v>
      </c>
      <c r="B23" s="56" t="s">
        <v>154</v>
      </c>
      <c r="C23" s="59">
        <v>3.32</v>
      </c>
      <c r="D23" s="56">
        <v>696</v>
      </c>
      <c r="E23" s="60">
        <v>28.1</v>
      </c>
      <c r="F23" s="56">
        <v>99354</v>
      </c>
      <c r="G23" s="56">
        <v>46975</v>
      </c>
      <c r="H23" s="56">
        <v>5</v>
      </c>
      <c r="K23" s="16">
        <f ca="1"/>
        <v>5</v>
      </c>
      <c r="T23" s="21">
        <f t="shared" ca="1" si="3"/>
        <v>210047343.85161489</v>
      </c>
      <c r="U23" s="22">
        <f t="shared" ca="1" si="3"/>
        <v>938272693.96098876</v>
      </c>
      <c r="V23" s="22">
        <f t="shared" ca="1" si="3"/>
        <v>1617807088.2734249</v>
      </c>
      <c r="W23" s="22">
        <f t="shared" ca="1" si="3"/>
        <v>426795851.25291628</v>
      </c>
      <c r="X23" s="23">
        <f t="shared" ca="1" si="3"/>
        <v>28260290.101425592</v>
      </c>
      <c r="Y23" s="16">
        <f t="shared" ca="1" si="4"/>
        <v>28260290.101425592</v>
      </c>
    </row>
    <row r="24" spans="1:25" x14ac:dyDescent="0.25">
      <c r="A24" s="56">
        <v>23</v>
      </c>
      <c r="B24" s="56" t="s">
        <v>155</v>
      </c>
      <c r="C24" s="59">
        <v>3.32</v>
      </c>
      <c r="D24" s="56">
        <v>670</v>
      </c>
      <c r="E24" s="60">
        <v>38</v>
      </c>
      <c r="F24" s="56">
        <v>106195</v>
      </c>
      <c r="G24" s="56">
        <v>45351</v>
      </c>
      <c r="H24" s="56">
        <v>5</v>
      </c>
      <c r="K24" s="16">
        <f ca="1"/>
        <v>5</v>
      </c>
      <c r="T24" s="21">
        <f t="shared" ca="1" si="3"/>
        <v>367058622.80744827</v>
      </c>
      <c r="U24" s="22">
        <f t="shared" ca="1" si="3"/>
        <v>595939874.78432202</v>
      </c>
      <c r="V24" s="22">
        <f t="shared" ca="1" si="3"/>
        <v>1172335656.0914247</v>
      </c>
      <c r="W24" s="22">
        <f t="shared" ca="1" si="3"/>
        <v>209185989.04291618</v>
      </c>
      <c r="X24" s="23">
        <f t="shared" ca="1" si="3"/>
        <v>6354670.9023347106</v>
      </c>
      <c r="Y24" s="16">
        <f t="shared" ca="1" si="4"/>
        <v>6354670.9023347106</v>
      </c>
    </row>
    <row r="25" spans="1:25" x14ac:dyDescent="0.25">
      <c r="A25" s="56">
        <v>24</v>
      </c>
      <c r="B25" s="56" t="s">
        <v>156</v>
      </c>
      <c r="C25" s="59">
        <v>3.31</v>
      </c>
      <c r="D25" s="56">
        <v>686</v>
      </c>
      <c r="E25" s="60">
        <v>49.1</v>
      </c>
      <c r="F25" s="56">
        <v>111721</v>
      </c>
      <c r="G25" s="56">
        <v>49265</v>
      </c>
      <c r="H25" s="56">
        <v>5</v>
      </c>
      <c r="K25" s="16">
        <f ca="1"/>
        <v>5</v>
      </c>
      <c r="T25" s="21">
        <f t="shared" ca="1" si="3"/>
        <v>669415205.81130672</v>
      </c>
      <c r="U25" s="22">
        <f t="shared" ca="1" si="3"/>
        <v>326008390.94222206</v>
      </c>
      <c r="V25" s="22">
        <f t="shared" ca="1" si="3"/>
        <v>768254457.79888463</v>
      </c>
      <c r="W25" s="22">
        <f t="shared" ca="1" si="3"/>
        <v>65350347.054096103</v>
      </c>
      <c r="X25" s="23">
        <f t="shared" ca="1" si="3"/>
        <v>53575794.192707479</v>
      </c>
      <c r="Y25" s="16">
        <f t="shared" ca="1" si="4"/>
        <v>53575794.192707479</v>
      </c>
    </row>
    <row r="26" spans="1:25" x14ac:dyDescent="0.25">
      <c r="A26" s="56">
        <v>25</v>
      </c>
      <c r="B26" s="56" t="s">
        <v>157</v>
      </c>
      <c r="C26" s="59">
        <v>3.4</v>
      </c>
      <c r="D26" s="56">
        <v>674</v>
      </c>
      <c r="E26" s="60">
        <v>26.7</v>
      </c>
      <c r="F26" s="56">
        <v>91696</v>
      </c>
      <c r="G26" s="56">
        <v>43800</v>
      </c>
      <c r="H26" s="56">
        <v>1</v>
      </c>
      <c r="K26" s="16">
        <f ca="1"/>
        <v>1</v>
      </c>
      <c r="T26" s="21">
        <f t="shared" ca="1" si="3"/>
        <v>56395340.632948145</v>
      </c>
      <c r="U26" s="22">
        <f t="shared" ca="1" si="3"/>
        <v>1505003448.9538777</v>
      </c>
      <c r="V26" s="22">
        <f t="shared" ca="1" si="3"/>
        <v>2348565816.1089454</v>
      </c>
      <c r="W26" s="22">
        <f t="shared" ca="1" si="3"/>
        <v>829689596.73067629</v>
      </c>
      <c r="X26" s="23">
        <f t="shared" ca="1" si="3"/>
        <v>180574918.68382555</v>
      </c>
      <c r="Y26" s="16">
        <f t="shared" ca="1" si="4"/>
        <v>56395340.632948145</v>
      </c>
    </row>
    <row r="27" spans="1:25" x14ac:dyDescent="0.25">
      <c r="A27" s="56">
        <v>26</v>
      </c>
      <c r="B27" s="56" t="s">
        <v>158</v>
      </c>
      <c r="C27" s="59">
        <v>3.4</v>
      </c>
      <c r="D27" s="56">
        <v>673</v>
      </c>
      <c r="E27" s="60">
        <v>25.2</v>
      </c>
      <c r="F27" s="56">
        <v>108175</v>
      </c>
      <c r="G27" s="56">
        <v>46482</v>
      </c>
      <c r="H27" s="56">
        <v>5</v>
      </c>
      <c r="K27" s="16">
        <f ca="1"/>
        <v>5</v>
      </c>
      <c r="T27" s="21">
        <f t="shared" ca="1" si="3"/>
        <v>459503320.35378164</v>
      </c>
      <c r="U27" s="22">
        <f t="shared" ca="1" si="3"/>
        <v>492103359.93721098</v>
      </c>
      <c r="V27" s="22">
        <f t="shared" ca="1" si="3"/>
        <v>1023072550.2789447</v>
      </c>
      <c r="W27" s="22">
        <f t="shared" ca="1" si="3"/>
        <v>149214154.48067614</v>
      </c>
      <c r="X27" s="23">
        <f t="shared" ca="1" si="3"/>
        <v>13127440.906552907</v>
      </c>
      <c r="Y27" s="16">
        <f t="shared" ca="1" si="4"/>
        <v>13127440.906552907</v>
      </c>
    </row>
    <row r="28" spans="1:25" x14ac:dyDescent="0.25">
      <c r="A28" s="56">
        <v>27</v>
      </c>
      <c r="B28" s="56" t="s">
        <v>159</v>
      </c>
      <c r="C28" s="59">
        <v>3.33</v>
      </c>
      <c r="D28" s="56">
        <v>692</v>
      </c>
      <c r="E28" s="60">
        <v>36.799999999999997</v>
      </c>
      <c r="F28" s="56">
        <v>104763</v>
      </c>
      <c r="G28" s="56">
        <v>42520</v>
      </c>
      <c r="H28" s="56">
        <v>5</v>
      </c>
      <c r="K28" s="16">
        <f ca="1"/>
        <v>5</v>
      </c>
      <c r="T28" s="21">
        <f t="shared" ca="1" si="3"/>
        <v>279459910.58628994</v>
      </c>
      <c r="U28" s="22">
        <f t="shared" ca="1" si="3"/>
        <v>715366723.22106659</v>
      </c>
      <c r="V28" s="22">
        <f t="shared" ca="1" si="3"/>
        <v>1344198134.8621647</v>
      </c>
      <c r="W28" s="22">
        <f t="shared" ca="1" si="3"/>
        <v>287126026.28193623</v>
      </c>
      <c r="X28" s="23">
        <f t="shared" ca="1" si="3"/>
        <v>23322663.618525602</v>
      </c>
      <c r="Y28" s="16">
        <f t="shared" ca="1" si="4"/>
        <v>23322663.618525602</v>
      </c>
    </row>
    <row r="29" spans="1:25" x14ac:dyDescent="0.25">
      <c r="A29" s="56">
        <v>28</v>
      </c>
      <c r="B29" s="56" t="s">
        <v>160</v>
      </c>
      <c r="C29" s="59">
        <v>3.33</v>
      </c>
      <c r="D29" s="56">
        <v>680</v>
      </c>
      <c r="E29" s="60">
        <v>30.3</v>
      </c>
      <c r="F29" s="56">
        <v>105333</v>
      </c>
      <c r="G29" s="56">
        <v>26757</v>
      </c>
      <c r="H29" s="56">
        <v>1</v>
      </c>
      <c r="K29" s="16">
        <f ca="1"/>
        <v>1</v>
      </c>
      <c r="T29" s="21">
        <f t="shared" ca="1" si="3"/>
        <v>364726073.13212323</v>
      </c>
      <c r="U29" s="22">
        <f t="shared" ca="1" si="3"/>
        <v>1264195722.3488443</v>
      </c>
      <c r="V29" s="22">
        <f t="shared" ca="1" si="3"/>
        <v>2036456995.132165</v>
      </c>
      <c r="W29" s="22">
        <f t="shared" ca="1" si="3"/>
        <v>770549767.13193631</v>
      </c>
      <c r="X29" s="23">
        <f t="shared" ca="1" si="3"/>
        <v>424453900.54125285</v>
      </c>
      <c r="Y29" s="16">
        <f t="shared" ca="1" si="4"/>
        <v>364726073.13212323</v>
      </c>
    </row>
    <row r="30" spans="1:25" x14ac:dyDescent="0.25">
      <c r="A30" s="56">
        <v>29</v>
      </c>
      <c r="B30" s="56" t="s">
        <v>161</v>
      </c>
      <c r="C30" s="59">
        <v>3.4</v>
      </c>
      <c r="D30" s="56">
        <v>695</v>
      </c>
      <c r="E30" s="60">
        <v>29</v>
      </c>
      <c r="F30" s="56">
        <v>102694</v>
      </c>
      <c r="G30" s="56">
        <v>44300</v>
      </c>
      <c r="H30" s="56">
        <v>5</v>
      </c>
      <c r="K30" s="16">
        <f ca="1"/>
        <v>5</v>
      </c>
      <c r="T30" s="21">
        <f t="shared" ca="1" si="3"/>
        <v>242448971.72878158</v>
      </c>
      <c r="U30" s="22">
        <f t="shared" ca="1" si="3"/>
        <v>787716472.87498879</v>
      </c>
      <c r="V30" s="22">
        <f t="shared" ca="1" si="3"/>
        <v>1435203734.574945</v>
      </c>
      <c r="W30" s="22">
        <f t="shared" ca="1" si="3"/>
        <v>328005389.84067625</v>
      </c>
      <c r="X30" s="23">
        <f t="shared" ca="1" si="3"/>
        <v>13144571.88837105</v>
      </c>
      <c r="Y30" s="16">
        <f t="shared" ca="1" si="4"/>
        <v>13144571.88837105</v>
      </c>
    </row>
    <row r="31" spans="1:25" x14ac:dyDescent="0.25">
      <c r="A31" s="56">
        <v>30</v>
      </c>
      <c r="B31" s="56" t="s">
        <v>162</v>
      </c>
      <c r="C31" s="59">
        <v>3.36</v>
      </c>
      <c r="D31" s="56">
        <v>674</v>
      </c>
      <c r="E31" s="60">
        <v>32.200000000000003</v>
      </c>
      <c r="F31" s="56">
        <v>95255</v>
      </c>
      <c r="G31" s="56">
        <v>37345</v>
      </c>
      <c r="H31" s="56">
        <v>1</v>
      </c>
      <c r="K31" s="16">
        <f ca="1"/>
        <v>1</v>
      </c>
      <c r="T31" s="21">
        <f t="shared" ca="1" si="3"/>
        <v>38618868.295681484</v>
      </c>
      <c r="U31" s="22">
        <f t="shared" ca="1" si="3"/>
        <v>1408792327.1902776</v>
      </c>
      <c r="V31" s="22">
        <f t="shared" ca="1" si="3"/>
        <v>2253271240.935585</v>
      </c>
      <c r="W31" s="22">
        <f t="shared" ca="1" si="3"/>
        <v>771155461.88019633</v>
      </c>
      <c r="X31" s="23">
        <f t="shared" ca="1" si="3"/>
        <v>188459647.39375281</v>
      </c>
      <c r="Y31" s="16">
        <f t="shared" ca="1" si="4"/>
        <v>38618868.295681484</v>
      </c>
    </row>
    <row r="32" spans="1:25" x14ac:dyDescent="0.25">
      <c r="A32" s="56">
        <v>31</v>
      </c>
      <c r="B32" s="56" t="s">
        <v>163</v>
      </c>
      <c r="C32" s="59">
        <v>3.3</v>
      </c>
      <c r="D32" s="56">
        <v>686</v>
      </c>
      <c r="E32" s="60">
        <v>40.9</v>
      </c>
      <c r="F32" s="56">
        <v>110349</v>
      </c>
      <c r="G32" s="56">
        <v>48566</v>
      </c>
      <c r="H32" s="56">
        <v>5</v>
      </c>
      <c r="K32" s="16">
        <f ca="1"/>
        <v>5</v>
      </c>
      <c r="T32" s="21">
        <f t="shared" ca="1" si="3"/>
        <v>592150821.2945317</v>
      </c>
      <c r="U32" s="22">
        <f t="shared" ca="1" si="3"/>
        <v>382014222.59032214</v>
      </c>
      <c r="V32" s="22">
        <f t="shared" ca="1" si="3"/>
        <v>854913463.90054476</v>
      </c>
      <c r="W32" s="22">
        <f t="shared" ca="1" si="3"/>
        <v>91372216.055476114</v>
      </c>
      <c r="X32" s="23">
        <f t="shared" ca="1" si="3"/>
        <v>33883026.887825653</v>
      </c>
      <c r="Y32" s="16">
        <f t="shared" ca="1" si="4"/>
        <v>33883026.887825653</v>
      </c>
    </row>
    <row r="33" spans="1:25" x14ac:dyDescent="0.25">
      <c r="A33" s="56">
        <v>32</v>
      </c>
      <c r="B33" s="56" t="s">
        <v>164</v>
      </c>
      <c r="C33" s="59">
        <v>3.31</v>
      </c>
      <c r="D33" s="56">
        <v>674</v>
      </c>
      <c r="E33" s="60">
        <v>26</v>
      </c>
      <c r="F33" s="56">
        <v>97376</v>
      </c>
      <c r="G33" s="56">
        <v>38616</v>
      </c>
      <c r="H33" s="56">
        <v>1</v>
      </c>
      <c r="K33" s="16">
        <f ca="1"/>
        <v>1</v>
      </c>
      <c r="T33" s="21">
        <f t="shared" ca="1" si="3"/>
        <v>72453147.708806515</v>
      </c>
      <c r="U33" s="22">
        <f t="shared" ca="1" si="3"/>
        <v>1230446324.3433332</v>
      </c>
      <c r="V33" s="22">
        <f t="shared" ca="1" si="3"/>
        <v>2025685485.4568851</v>
      </c>
      <c r="W33" s="22">
        <f t="shared" ca="1" si="3"/>
        <v>640085989.44409633</v>
      </c>
      <c r="X33" s="23">
        <f t="shared" ca="1" si="3"/>
        <v>129262807.66634373</v>
      </c>
      <c r="Y33" s="16">
        <f t="shared" ca="1" si="4"/>
        <v>72453147.708806515</v>
      </c>
    </row>
    <row r="34" spans="1:25" x14ac:dyDescent="0.25">
      <c r="A34" s="56">
        <v>33</v>
      </c>
      <c r="B34" s="56" t="s">
        <v>165</v>
      </c>
      <c r="C34" s="59">
        <v>3.5</v>
      </c>
      <c r="D34" s="56">
        <v>647</v>
      </c>
      <c r="E34" s="60">
        <v>27.4</v>
      </c>
      <c r="F34" s="56">
        <v>97279</v>
      </c>
      <c r="G34" s="56">
        <v>32927</v>
      </c>
      <c r="H34" s="56">
        <v>1</v>
      </c>
      <c r="K34" s="16">
        <f ca="1"/>
        <v>1</v>
      </c>
      <c r="T34" s="21">
        <f t="shared" ca="1" si="3"/>
        <v>82158024.722198159</v>
      </c>
      <c r="U34" s="22">
        <f t="shared" ca="1" si="3"/>
        <v>1431876691.5607667</v>
      </c>
      <c r="V34" s="22">
        <f t="shared" ca="1" si="3"/>
        <v>2284144511.5553451</v>
      </c>
      <c r="W34" s="22">
        <f t="shared" ca="1" si="3"/>
        <v>812042480.81587636</v>
      </c>
      <c r="X34" s="23">
        <f t="shared" ca="1" si="3"/>
        <v>262405451.33709827</v>
      </c>
      <c r="Y34" s="16">
        <f t="shared" ca="1" si="4"/>
        <v>82158024.722198159</v>
      </c>
    </row>
    <row r="35" spans="1:25" x14ac:dyDescent="0.25">
      <c r="A35" s="56">
        <v>34</v>
      </c>
      <c r="B35" s="56" t="s">
        <v>166</v>
      </c>
      <c r="C35" s="59">
        <v>3.55</v>
      </c>
      <c r="D35" s="56">
        <v>670</v>
      </c>
      <c r="E35" s="60">
        <v>52.4</v>
      </c>
      <c r="F35" s="56">
        <v>103369</v>
      </c>
      <c r="G35" s="56">
        <v>10600</v>
      </c>
      <c r="H35" s="56">
        <v>1</v>
      </c>
      <c r="K35" s="16">
        <f ca="1"/>
        <v>1</v>
      </c>
      <c r="T35" s="21">
        <f t="shared" ca="1" si="3"/>
        <v>889149807.02807307</v>
      </c>
      <c r="U35" s="22">
        <f t="shared" ca="1" si="3"/>
        <v>2469329362.6756001</v>
      </c>
      <c r="V35" s="22">
        <f t="shared" ca="1" si="3"/>
        <v>3432909587.5490451</v>
      </c>
      <c r="W35" s="22">
        <f t="shared" ca="1" si="3"/>
        <v>1859249684.2309763</v>
      </c>
      <c r="X35" s="23">
        <f t="shared" ca="1" si="3"/>
        <v>1352088101.9925983</v>
      </c>
      <c r="Y35" s="16">
        <f t="shared" ca="1" si="4"/>
        <v>889149807.02807307</v>
      </c>
    </row>
    <row r="36" spans="1:25" x14ac:dyDescent="0.25">
      <c r="A36" s="56">
        <v>35</v>
      </c>
      <c r="B36" s="56" t="s">
        <v>167</v>
      </c>
      <c r="C36" s="59">
        <v>3.4</v>
      </c>
      <c r="D36" s="56">
        <v>675</v>
      </c>
      <c r="E36" s="60">
        <v>43.5</v>
      </c>
      <c r="F36" s="56">
        <v>97970</v>
      </c>
      <c r="G36" s="56">
        <v>39219</v>
      </c>
      <c r="H36" s="56">
        <v>1</v>
      </c>
      <c r="K36" s="16">
        <f ca="1"/>
        <v>1</v>
      </c>
      <c r="T36" s="21">
        <f t="shared" ca="1" si="3"/>
        <v>85271778.182948202</v>
      </c>
      <c r="U36" s="22">
        <f t="shared" ca="1" si="3"/>
        <v>1175857095.7361</v>
      </c>
      <c r="V36" s="22">
        <f t="shared" ca="1" si="3"/>
        <v>1954903321.9649451</v>
      </c>
      <c r="W36" s="22">
        <f t="shared" ca="1" si="3"/>
        <v>599934840.4906764</v>
      </c>
      <c r="X36" s="23">
        <f t="shared" ca="1" si="3"/>
        <v>110798517.01109828</v>
      </c>
      <c r="Y36" s="16">
        <f t="shared" ca="1" si="4"/>
        <v>85271778.182948202</v>
      </c>
    </row>
    <row r="37" spans="1:25" x14ac:dyDescent="0.25">
      <c r="A37" s="56">
        <v>36</v>
      </c>
      <c r="B37" s="56" t="s">
        <v>168</v>
      </c>
      <c r="C37" s="59">
        <v>3.37</v>
      </c>
      <c r="D37" s="56">
        <v>690</v>
      </c>
      <c r="E37" s="60">
        <v>24.4</v>
      </c>
      <c r="F37" s="56">
        <v>96758</v>
      </c>
      <c r="G37" s="56">
        <v>47526</v>
      </c>
      <c r="H37" s="56">
        <v>5</v>
      </c>
      <c r="K37" s="16">
        <f ca="1"/>
        <v>5</v>
      </c>
      <c r="T37" s="21">
        <f t="shared" ca="1" si="3"/>
        <v>174934503.45032322</v>
      </c>
      <c r="U37" s="22">
        <f t="shared" ca="1" si="3"/>
        <v>1094760762.6189332</v>
      </c>
      <c r="V37" s="22">
        <f t="shared" ca="1" si="3"/>
        <v>1814069158.8351252</v>
      </c>
      <c r="W37" s="22">
        <f t="shared" ca="1" si="3"/>
        <v>535637294.40001625</v>
      </c>
      <c r="X37" s="23">
        <f t="shared" ca="1" si="3"/>
        <v>62424517.601652861</v>
      </c>
      <c r="Y37" s="16">
        <f t="shared" ca="1" si="4"/>
        <v>62424517.601652861</v>
      </c>
    </row>
    <row r="38" spans="1:25" x14ac:dyDescent="0.25">
      <c r="A38" s="56">
        <v>37</v>
      </c>
      <c r="B38" s="56" t="s">
        <v>169</v>
      </c>
      <c r="C38" s="59">
        <v>3.39</v>
      </c>
      <c r="D38" s="56">
        <v>656</v>
      </c>
      <c r="E38" s="60">
        <v>30.7</v>
      </c>
      <c r="F38" s="56">
        <v>98283</v>
      </c>
      <c r="G38" s="56">
        <v>37110</v>
      </c>
      <c r="H38" s="56">
        <v>1</v>
      </c>
      <c r="K38" s="16">
        <f ca="1"/>
        <v>1</v>
      </c>
      <c r="T38" s="21">
        <f t="shared" ca="1" si="3"/>
        <v>85040465.849373177</v>
      </c>
      <c r="U38" s="22">
        <f t="shared" ca="1" si="3"/>
        <v>1218552347.3335109</v>
      </c>
      <c r="V38" s="22">
        <f t="shared" ca="1" si="3"/>
        <v>2012673021.992805</v>
      </c>
      <c r="W38" s="22">
        <f t="shared" ca="1" si="3"/>
        <v>638467497.73025632</v>
      </c>
      <c r="X38" s="23">
        <f t="shared" ca="1" si="3"/>
        <v>145447886.30078009</v>
      </c>
      <c r="Y38" s="16">
        <f t="shared" ca="1" si="4"/>
        <v>85040465.849373177</v>
      </c>
    </row>
    <row r="39" spans="1:25" x14ac:dyDescent="0.25">
      <c r="A39" s="56">
        <v>38</v>
      </c>
      <c r="B39" s="56" t="s">
        <v>170</v>
      </c>
      <c r="C39" s="59">
        <v>3.32</v>
      </c>
      <c r="D39" s="56">
        <v>684</v>
      </c>
      <c r="E39" s="60">
        <v>30.4</v>
      </c>
      <c r="F39" s="56">
        <v>94434</v>
      </c>
      <c r="G39" s="56">
        <v>41366</v>
      </c>
      <c r="H39" s="56">
        <v>1</v>
      </c>
      <c r="K39" s="16">
        <f ca="1"/>
        <v>1</v>
      </c>
      <c r="T39" s="21">
        <f t="shared" ca="1" si="3"/>
        <v>49964240.970781498</v>
      </c>
      <c r="U39" s="22">
        <f t="shared" ca="1" si="3"/>
        <v>1356384661.4332108</v>
      </c>
      <c r="V39" s="22">
        <f t="shared" ca="1" si="3"/>
        <v>2176021617.979425</v>
      </c>
      <c r="W39" s="22">
        <f t="shared" ca="1" si="3"/>
        <v>722337121.60291624</v>
      </c>
      <c r="X39" s="23">
        <f t="shared" ca="1" si="3"/>
        <v>140294385.01869828</v>
      </c>
      <c r="Y39" s="16">
        <f t="shared" ca="1" si="4"/>
        <v>49964240.970781498</v>
      </c>
    </row>
    <row r="40" spans="1:25" x14ac:dyDescent="0.25">
      <c r="A40" s="56">
        <v>39</v>
      </c>
      <c r="B40" s="56" t="s">
        <v>171</v>
      </c>
      <c r="C40" s="59">
        <v>3.4</v>
      </c>
      <c r="D40" s="56">
        <v>650</v>
      </c>
      <c r="E40" s="60">
        <v>28.1</v>
      </c>
      <c r="F40" s="56">
        <v>85916</v>
      </c>
      <c r="G40" s="56">
        <v>33457</v>
      </c>
      <c r="H40" s="56">
        <v>1</v>
      </c>
      <c r="K40" s="16">
        <f ca="1"/>
        <v>1</v>
      </c>
      <c r="T40" s="21">
        <f t="shared" ca="1" si="3"/>
        <v>20878212.847948045</v>
      </c>
      <c r="U40" s="22">
        <f t="shared" ca="1" si="3"/>
        <v>2270083683.7183223</v>
      </c>
      <c r="V40" s="22">
        <f t="shared" ca="1" si="3"/>
        <v>3314752310.6369457</v>
      </c>
      <c r="W40" s="22">
        <f t="shared" ca="1" si="3"/>
        <v>1432568363.2506764</v>
      </c>
      <c r="X40" s="23">
        <f t="shared" ca="1" si="3"/>
        <v>544187806.83291638</v>
      </c>
      <c r="Y40" s="16">
        <f t="shared" ca="1" si="4"/>
        <v>20878212.847948045</v>
      </c>
    </row>
    <row r="41" spans="1:25" x14ac:dyDescent="0.25">
      <c r="A41" s="56">
        <v>40</v>
      </c>
      <c r="B41" s="56" t="s">
        <v>172</v>
      </c>
      <c r="C41" s="59">
        <v>3.46</v>
      </c>
      <c r="D41" s="56">
        <v>675</v>
      </c>
      <c r="E41" s="60">
        <v>36.1</v>
      </c>
      <c r="F41" s="56">
        <v>81117</v>
      </c>
      <c r="G41" s="56">
        <v>46887</v>
      </c>
      <c r="H41" s="56">
        <v>1</v>
      </c>
      <c r="K41" s="16">
        <f ca="1"/>
        <v>1</v>
      </c>
      <c r="T41" s="21">
        <f t="shared" ca="1" si="3"/>
        <v>165662985.4369314</v>
      </c>
      <c r="U41" s="22">
        <f t="shared" ca="1" si="3"/>
        <v>2367859899.3113885</v>
      </c>
      <c r="V41" s="22">
        <f t="shared" ca="1" si="3"/>
        <v>3365318599.5779853</v>
      </c>
      <c r="W41" s="22">
        <f t="shared" ca="1" si="3"/>
        <v>1502463099.6573966</v>
      </c>
      <c r="X41" s="23">
        <f t="shared" ca="1" si="3"/>
        <v>554340094.48084354</v>
      </c>
      <c r="Y41" s="16">
        <f t="shared" ca="1" si="4"/>
        <v>165662985.4369314</v>
      </c>
    </row>
    <row r="42" spans="1:25" x14ac:dyDescent="0.25">
      <c r="A42" s="56">
        <v>41</v>
      </c>
      <c r="B42" s="56" t="s">
        <v>173</v>
      </c>
      <c r="C42" s="59">
        <v>3.54</v>
      </c>
      <c r="D42" s="56">
        <v>662</v>
      </c>
      <c r="E42" s="60">
        <v>25.8</v>
      </c>
      <c r="F42" s="56">
        <v>76272</v>
      </c>
      <c r="G42" s="56">
        <v>25447</v>
      </c>
      <c r="H42" s="56">
        <v>1</v>
      </c>
      <c r="K42" s="16">
        <f ca="1"/>
        <v>1</v>
      </c>
      <c r="T42" s="21">
        <f t="shared" ca="1" si="3"/>
        <v>291833992.08316457</v>
      </c>
      <c r="U42" s="22">
        <f t="shared" ca="1" si="3"/>
        <v>3577915808.2655663</v>
      </c>
      <c r="V42" s="22">
        <f t="shared" ca="1" si="3"/>
        <v>4868174140.4779062</v>
      </c>
      <c r="W42" s="22">
        <f t="shared" ca="1" si="3"/>
        <v>2514619041.7075567</v>
      </c>
      <c r="X42" s="23">
        <f t="shared" ca="1" si="3"/>
        <v>1285365389.8974617</v>
      </c>
      <c r="Y42" s="16">
        <f t="shared" ca="1" si="4"/>
        <v>291833992.08316457</v>
      </c>
    </row>
    <row r="43" spans="1:25" x14ac:dyDescent="0.25">
      <c r="A43" s="56">
        <v>42</v>
      </c>
      <c r="B43" s="56" t="s">
        <v>174</v>
      </c>
      <c r="C43" s="59">
        <v>3.32</v>
      </c>
      <c r="D43" s="56">
        <v>635</v>
      </c>
      <c r="E43" s="60">
        <v>34.9</v>
      </c>
      <c r="F43" s="56">
        <v>89720</v>
      </c>
      <c r="G43" s="56">
        <v>41271</v>
      </c>
      <c r="H43" s="56">
        <v>1</v>
      </c>
      <c r="K43" s="16">
        <f ca="1"/>
        <v>1</v>
      </c>
      <c r="T43" s="21">
        <f t="shared" ca="1" si="3"/>
        <v>20727489.77494812</v>
      </c>
      <c r="U43" s="22">
        <f t="shared" ca="1" si="3"/>
        <v>1710488238.1165442</v>
      </c>
      <c r="V43" s="22">
        <f t="shared" ca="1" si="3"/>
        <v>2613007919.7694254</v>
      </c>
      <c r="W43" s="22">
        <f t="shared" ca="1" si="3"/>
        <v>984605400.65291631</v>
      </c>
      <c r="X43" s="23">
        <f t="shared" ca="1" si="3"/>
        <v>260045802.28688008</v>
      </c>
      <c r="Y43" s="16">
        <f t="shared" ca="1" si="4"/>
        <v>20727489.77494812</v>
      </c>
    </row>
    <row r="44" spans="1:25" x14ac:dyDescent="0.25">
      <c r="A44" s="56">
        <v>43</v>
      </c>
      <c r="B44" s="56" t="s">
        <v>175</v>
      </c>
      <c r="C44" s="59">
        <v>3.3</v>
      </c>
      <c r="D44" s="56">
        <v>670</v>
      </c>
      <c r="E44" s="60">
        <v>56.7</v>
      </c>
      <c r="F44" s="56">
        <v>76398</v>
      </c>
      <c r="G44" s="56">
        <v>49936</v>
      </c>
      <c r="H44" s="56">
        <v>1</v>
      </c>
      <c r="K44" s="16">
        <f ca="1"/>
        <v>1</v>
      </c>
      <c r="T44" s="21">
        <f t="shared" ca="1" si="3"/>
        <v>333989601.056198</v>
      </c>
      <c r="U44" s="22">
        <f t="shared" ca="1" si="3"/>
        <v>2818295848.9814329</v>
      </c>
      <c r="V44" s="22">
        <f t="shared" ca="1" si="3"/>
        <v>3868139120.9565454</v>
      </c>
      <c r="W44" s="22">
        <f t="shared" ca="1" si="3"/>
        <v>1876217213.1354764</v>
      </c>
      <c r="X44" s="23">
        <f t="shared" ca="1" si="3"/>
        <v>805263445.0441891</v>
      </c>
      <c r="Y44" s="16">
        <f t="shared" ca="1" si="4"/>
        <v>333989601.056198</v>
      </c>
    </row>
    <row r="45" spans="1:25" x14ac:dyDescent="0.25">
      <c r="A45" s="56">
        <v>44</v>
      </c>
      <c r="B45" s="56" t="s">
        <v>176</v>
      </c>
      <c r="C45" s="59">
        <v>3.24</v>
      </c>
      <c r="D45" s="56">
        <v>638</v>
      </c>
      <c r="E45" s="60">
        <v>36.200000000000003</v>
      </c>
      <c r="F45" s="56">
        <v>94826</v>
      </c>
      <c r="G45" s="56">
        <v>39535</v>
      </c>
      <c r="H45" s="56">
        <v>1</v>
      </c>
      <c r="K45" s="16">
        <f ca="1"/>
        <v>1</v>
      </c>
      <c r="T45" s="21">
        <f t="shared" ca="1" si="3"/>
        <v>40829665.86558149</v>
      </c>
      <c r="U45" s="22">
        <f t="shared" ca="1" si="3"/>
        <v>1374820847.1686776</v>
      </c>
      <c r="V45" s="22">
        <f t="shared" ca="1" si="3"/>
        <v>2205455286.484705</v>
      </c>
      <c r="W45" s="22">
        <f t="shared" ca="1" si="3"/>
        <v>739489040.89795625</v>
      </c>
      <c r="X45" s="23">
        <f t="shared" ca="1" si="3"/>
        <v>157694711.5654619</v>
      </c>
      <c r="Y45" s="16">
        <f t="shared" ca="1" si="4"/>
        <v>40829665.86558149</v>
      </c>
    </row>
    <row r="46" spans="1:25" x14ac:dyDescent="0.25">
      <c r="A46" s="56">
        <v>45</v>
      </c>
      <c r="B46" s="56" t="s">
        <v>177</v>
      </c>
      <c r="C46" s="59">
        <v>3.35</v>
      </c>
      <c r="D46" s="56">
        <v>650</v>
      </c>
      <c r="E46" s="60">
        <v>31.6</v>
      </c>
      <c r="F46" s="56">
        <v>93156</v>
      </c>
      <c r="G46" s="56">
        <v>35100</v>
      </c>
      <c r="H46" s="56">
        <v>1</v>
      </c>
      <c r="K46" s="16">
        <f ca="1"/>
        <v>1</v>
      </c>
      <c r="T46" s="21">
        <f t="shared" ca="1" si="3"/>
        <v>19487434.577906456</v>
      </c>
      <c r="U46" s="22">
        <f t="shared" ca="1" si="3"/>
        <v>1631553439.512933</v>
      </c>
      <c r="V46" s="22">
        <f t="shared" ca="1" si="3"/>
        <v>2534364980.8282452</v>
      </c>
      <c r="W46" s="22">
        <f t="shared" ca="1" si="3"/>
        <v>942341598.40057635</v>
      </c>
      <c r="X46" s="23">
        <f t="shared" ca="1" si="3"/>
        <v>282290037.39696187</v>
      </c>
      <c r="Y46" s="16">
        <f t="shared" ca="1" si="4"/>
        <v>19487434.577906456</v>
      </c>
    </row>
    <row r="47" spans="1:25" x14ac:dyDescent="0.25">
      <c r="A47" s="56">
        <v>46</v>
      </c>
      <c r="B47" s="56" t="s">
        <v>178</v>
      </c>
      <c r="C47" s="59">
        <v>3.51</v>
      </c>
      <c r="D47" s="56">
        <v>678</v>
      </c>
      <c r="E47" s="60">
        <v>24</v>
      </c>
      <c r="F47" s="56">
        <v>78522</v>
      </c>
      <c r="G47" s="56">
        <v>30347</v>
      </c>
      <c r="H47" s="56">
        <v>1</v>
      </c>
      <c r="K47" s="16">
        <f ca="1"/>
        <v>1</v>
      </c>
      <c r="T47" s="21">
        <f t="shared" ca="1" si="3"/>
        <v>152406925.45297295</v>
      </c>
      <c r="U47" s="22">
        <f t="shared" ca="1" si="3"/>
        <v>3098592811.9788885</v>
      </c>
      <c r="V47" s="22">
        <f t="shared" ca="1" si="3"/>
        <v>4302066023.345686</v>
      </c>
      <c r="W47" s="22">
        <f t="shared" ca="1" si="3"/>
        <v>2102674847.2584965</v>
      </c>
      <c r="X47" s="23">
        <f t="shared" ca="1" si="3"/>
        <v>972073800.18779814</v>
      </c>
      <c r="Y47" s="16">
        <f t="shared" ca="1" si="4"/>
        <v>152406925.45297295</v>
      </c>
    </row>
    <row r="48" spans="1:25" x14ac:dyDescent="0.25">
      <c r="A48" s="56">
        <v>47</v>
      </c>
      <c r="B48" s="56" t="s">
        <v>179</v>
      </c>
      <c r="C48" s="59">
        <v>3.31</v>
      </c>
      <c r="D48" s="56">
        <v>661</v>
      </c>
      <c r="E48" s="60">
        <v>41.4</v>
      </c>
      <c r="F48" s="56">
        <v>99694</v>
      </c>
      <c r="G48" s="56">
        <v>47448</v>
      </c>
      <c r="H48" s="56">
        <v>5</v>
      </c>
      <c r="K48" s="16">
        <f ca="1"/>
        <v>5</v>
      </c>
      <c r="T48" s="21">
        <f t="shared" ca="1" si="3"/>
        <v>227038361.86380658</v>
      </c>
      <c r="U48" s="22">
        <f t="shared" ca="1" si="3"/>
        <v>912551039.68111086</v>
      </c>
      <c r="V48" s="22">
        <f t="shared" ca="1" si="3"/>
        <v>1581573925.704885</v>
      </c>
      <c r="W48" s="22">
        <f t="shared" ca="1" si="3"/>
        <v>409957114.00409627</v>
      </c>
      <c r="X48" s="23">
        <f t="shared" ca="1" si="3"/>
        <v>24641013.528161958</v>
      </c>
      <c r="Y48" s="16">
        <f t="shared" ca="1" si="4"/>
        <v>24641013.528161958</v>
      </c>
    </row>
    <row r="49" spans="1:25" x14ac:dyDescent="0.25">
      <c r="A49" s="56">
        <v>48</v>
      </c>
      <c r="B49" s="56" t="s">
        <v>180</v>
      </c>
      <c r="C49" s="59">
        <v>3.2</v>
      </c>
      <c r="D49" s="56">
        <v>651</v>
      </c>
      <c r="E49" s="60">
        <v>41.2</v>
      </c>
      <c r="F49" s="56">
        <v>91504</v>
      </c>
      <c r="G49" s="56">
        <v>39614</v>
      </c>
      <c r="H49" s="56">
        <v>1</v>
      </c>
      <c r="K49" s="16">
        <f ca="1"/>
        <v>1</v>
      </c>
      <c r="T49" s="21">
        <f t="shared" ca="1" si="3"/>
        <v>14050752.503614794</v>
      </c>
      <c r="U49" s="22">
        <f t="shared" ca="1" si="3"/>
        <v>1613462959.8567665</v>
      </c>
      <c r="V49" s="22">
        <f t="shared" ca="1" si="3"/>
        <v>2501084809.3141451</v>
      </c>
      <c r="W49" s="22">
        <f t="shared" ca="1" si="3"/>
        <v>914123595.11027646</v>
      </c>
      <c r="X49" s="23">
        <f t="shared" ca="1" si="3"/>
        <v>232817728.2109164</v>
      </c>
      <c r="Y49" s="16">
        <f t="shared" ca="1" si="4"/>
        <v>14050752.503614794</v>
      </c>
    </row>
    <row r="50" spans="1:25" x14ac:dyDescent="0.25">
      <c r="A50" s="56">
        <v>49</v>
      </c>
      <c r="B50" s="56" t="s">
        <v>181</v>
      </c>
      <c r="C50" s="59">
        <v>3.32</v>
      </c>
      <c r="D50" s="56">
        <v>663</v>
      </c>
      <c r="E50" s="60">
        <v>32.1</v>
      </c>
      <c r="F50" s="56">
        <v>79149</v>
      </c>
      <c r="G50" s="56">
        <v>45918</v>
      </c>
      <c r="H50" s="56">
        <v>1</v>
      </c>
      <c r="K50" s="16">
        <f ca="1"/>
        <v>1</v>
      </c>
      <c r="T50" s="21">
        <f t="shared" ca="1" si="3"/>
        <v>182152874.18494803</v>
      </c>
      <c r="U50" s="22">
        <f t="shared" ca="1" si="3"/>
        <v>2574426692.8720999</v>
      </c>
      <c r="V50" s="22">
        <f t="shared" ca="1" si="3"/>
        <v>3615527439.3534255</v>
      </c>
      <c r="W50" s="22">
        <f t="shared" ca="1" si="3"/>
        <v>1666183453.0529163</v>
      </c>
      <c r="X50" s="23">
        <f t="shared" ca="1" si="3"/>
        <v>652699296.01051641</v>
      </c>
      <c r="Y50" s="16">
        <f t="shared" ca="1" si="4"/>
        <v>182152874.18494803</v>
      </c>
    </row>
    <row r="51" spans="1:25" x14ac:dyDescent="0.25">
      <c r="A51" s="56">
        <v>50</v>
      </c>
      <c r="B51" s="56" t="s">
        <v>182</v>
      </c>
      <c r="C51" s="59">
        <v>3.38</v>
      </c>
      <c r="D51" s="56">
        <v>666</v>
      </c>
      <c r="E51" s="60">
        <v>37.299999999999997</v>
      </c>
      <c r="F51" s="56">
        <v>94003</v>
      </c>
      <c r="G51" s="56">
        <v>34762</v>
      </c>
      <c r="H51" s="56">
        <v>1</v>
      </c>
      <c r="K51" s="16">
        <f ca="1"/>
        <v>1</v>
      </c>
      <c r="T51" s="21">
        <f t="shared" ca="1" si="3"/>
        <v>28370325.970998127</v>
      </c>
      <c r="U51" s="22">
        <f t="shared" ca="1" si="3"/>
        <v>1583035844.6466775</v>
      </c>
      <c r="V51" s="22">
        <f t="shared" ca="1" si="3"/>
        <v>2474409188.9488649</v>
      </c>
      <c r="W51" s="22">
        <f t="shared" ca="1" si="3"/>
        <v>908602769.73003638</v>
      </c>
      <c r="X51" s="23">
        <f t="shared" ca="1" si="3"/>
        <v>271918087.79793459</v>
      </c>
      <c r="Y51" s="16">
        <f t="shared" ca="1" si="4"/>
        <v>28370325.970998127</v>
      </c>
    </row>
    <row r="52" spans="1:25" x14ac:dyDescent="0.25">
      <c r="A52" s="56">
        <v>51</v>
      </c>
      <c r="B52" s="56" t="s">
        <v>183</v>
      </c>
      <c r="C52" s="59">
        <v>3.5</v>
      </c>
      <c r="D52" s="56">
        <v>649</v>
      </c>
      <c r="E52" s="60">
        <v>45</v>
      </c>
      <c r="F52" s="56">
        <v>62745</v>
      </c>
      <c r="G52" s="56">
        <v>27011</v>
      </c>
      <c r="H52" s="56">
        <v>1</v>
      </c>
      <c r="K52" s="16">
        <f ca="1"/>
        <v>1</v>
      </c>
      <c r="T52" s="21">
        <f t="shared" ca="1" si="3"/>
        <v>788031366.5421977</v>
      </c>
      <c r="U52" s="22">
        <f t="shared" ca="1" si="3"/>
        <v>5114741371.3118773</v>
      </c>
      <c r="V52" s="22">
        <f t="shared" ca="1" si="3"/>
        <v>6624965754.4673452</v>
      </c>
      <c r="W52" s="22">
        <f t="shared" ca="1" si="3"/>
        <v>3796832356.6558771</v>
      </c>
      <c r="X52" s="23">
        <f t="shared" ca="1" si="3"/>
        <v>2170210433.2570982</v>
      </c>
      <c r="Y52" s="16">
        <f t="shared" ca="1" si="4"/>
        <v>788031366.5421977</v>
      </c>
    </row>
    <row r="53" spans="1:25" x14ac:dyDescent="0.25">
      <c r="A53" s="56">
        <v>52</v>
      </c>
      <c r="B53" s="56" t="s">
        <v>184</v>
      </c>
      <c r="C53" s="59">
        <v>3.4</v>
      </c>
      <c r="D53" s="56">
        <v>633</v>
      </c>
      <c r="E53" s="60">
        <v>69.7</v>
      </c>
      <c r="F53" s="56">
        <v>81152</v>
      </c>
      <c r="G53" s="56">
        <v>43820</v>
      </c>
      <c r="H53" s="56">
        <v>1</v>
      </c>
      <c r="K53" s="16">
        <f ca="1"/>
        <v>1</v>
      </c>
      <c r="T53" s="21">
        <f t="shared" ca="1" si="3"/>
        <v>112429170.69128138</v>
      </c>
      <c r="U53" s="22">
        <f t="shared" ca="1" si="3"/>
        <v>2410949383.4872108</v>
      </c>
      <c r="V53" s="22">
        <f t="shared" ca="1" si="3"/>
        <v>3437636202.2689452</v>
      </c>
      <c r="W53" s="22">
        <f t="shared" ca="1" si="3"/>
        <v>1531353413.3306766</v>
      </c>
      <c r="X53" s="23">
        <f t="shared" ca="1" si="3"/>
        <v>564932679.82928002</v>
      </c>
      <c r="Y53" s="16">
        <f t="shared" ca="1" si="4"/>
        <v>112429170.69128138</v>
      </c>
    </row>
    <row r="54" spans="1:25" x14ac:dyDescent="0.25">
      <c r="A54" s="56">
        <v>53</v>
      </c>
      <c r="B54" s="56" t="s">
        <v>185</v>
      </c>
      <c r="C54" s="59">
        <v>3.46</v>
      </c>
      <c r="D54" s="56">
        <v>631</v>
      </c>
      <c r="E54" s="60">
        <v>32.6</v>
      </c>
      <c r="F54" s="56">
        <v>83457</v>
      </c>
      <c r="G54" s="56">
        <v>35714</v>
      </c>
      <c r="H54" s="56">
        <v>1</v>
      </c>
      <c r="K54" s="16">
        <f ca="1"/>
        <v>1</v>
      </c>
      <c r="T54" s="21">
        <f t="shared" ca="1" si="3"/>
        <v>32586082.374431364</v>
      </c>
      <c r="U54" s="22">
        <f t="shared" ca="1" si="3"/>
        <v>2407195861.1391664</v>
      </c>
      <c r="V54" s="22">
        <f t="shared" ca="1" si="3"/>
        <v>3472661353.5079851</v>
      </c>
      <c r="W54" s="22">
        <f t="shared" ca="1" si="3"/>
        <v>1532963209.4073966</v>
      </c>
      <c r="X54" s="23">
        <f t="shared" ca="1" si="3"/>
        <v>584793153.68538904</v>
      </c>
      <c r="Y54" s="16">
        <f t="shared" ca="1" si="4"/>
        <v>32586082.374431364</v>
      </c>
    </row>
    <row r="55" spans="1:25" x14ac:dyDescent="0.25">
      <c r="A55" s="56">
        <v>54</v>
      </c>
      <c r="B55" s="56" t="s">
        <v>186</v>
      </c>
      <c r="C55" s="59">
        <v>3.25</v>
      </c>
      <c r="D55" s="56">
        <v>641</v>
      </c>
      <c r="E55" s="60">
        <v>37</v>
      </c>
      <c r="F55" s="56">
        <v>88693</v>
      </c>
      <c r="G55" s="56">
        <v>45808</v>
      </c>
      <c r="H55" s="56">
        <v>1</v>
      </c>
      <c r="K55" s="17">
        <f ca="1"/>
        <v>1</v>
      </c>
      <c r="T55" s="24">
        <f t="shared" ca="1" si="3"/>
        <v>81911320.229489788</v>
      </c>
      <c r="U55" s="25">
        <f t="shared" ca="1" si="3"/>
        <v>1707857161.7015996</v>
      </c>
      <c r="V55" s="25">
        <f t="shared" ca="1" si="3"/>
        <v>2584096978.6138449</v>
      </c>
      <c r="W55" s="25">
        <f t="shared" ca="1" si="3"/>
        <v>984073183.65537655</v>
      </c>
      <c r="X55" s="26">
        <f t="shared" ca="1" si="3"/>
        <v>257220417.47278008</v>
      </c>
      <c r="Y55" s="17">
        <f t="shared" ca="1" si="4"/>
        <v>81911320.229489788</v>
      </c>
    </row>
    <row r="66" spans="2:6" x14ac:dyDescent="0.25">
      <c r="B66" s="30" t="s">
        <v>332</v>
      </c>
      <c r="C66" t="s">
        <v>355</v>
      </c>
      <c r="D66" t="s">
        <v>356</v>
      </c>
      <c r="E66" t="s">
        <v>357</v>
      </c>
      <c r="F66" t="s">
        <v>358</v>
      </c>
    </row>
    <row r="67" spans="2:6" x14ac:dyDescent="0.25">
      <c r="B67" s="31" t="s">
        <v>162</v>
      </c>
      <c r="C67" s="28">
        <v>674</v>
      </c>
      <c r="D67" s="28">
        <v>32.200000000000003</v>
      </c>
      <c r="E67" s="28">
        <v>95255</v>
      </c>
      <c r="F67" s="28">
        <v>37345</v>
      </c>
    </row>
    <row r="68" spans="2:6" x14ac:dyDescent="0.25">
      <c r="B68" s="31" t="s">
        <v>169</v>
      </c>
      <c r="C68" s="28">
        <v>656</v>
      </c>
      <c r="D68" s="28">
        <v>30.7</v>
      </c>
      <c r="E68" s="28">
        <v>98283</v>
      </c>
      <c r="F68" s="28">
        <v>37110</v>
      </c>
    </row>
    <row r="69" spans="2:6" x14ac:dyDescent="0.25">
      <c r="B69" s="31" t="s">
        <v>170</v>
      </c>
      <c r="C69" s="28">
        <v>684</v>
      </c>
      <c r="D69" s="28">
        <v>30.4</v>
      </c>
      <c r="E69" s="28">
        <v>94434</v>
      </c>
      <c r="F69" s="28">
        <v>41366</v>
      </c>
    </row>
    <row r="70" spans="2:6" x14ac:dyDescent="0.25">
      <c r="B70" s="31" t="s">
        <v>166</v>
      </c>
      <c r="C70" s="28">
        <v>670</v>
      </c>
      <c r="D70" s="28">
        <v>52.4</v>
      </c>
      <c r="E70" s="28">
        <v>103369</v>
      </c>
      <c r="F70" s="28">
        <v>10600</v>
      </c>
    </row>
    <row r="71" spans="2:6" x14ac:dyDescent="0.25">
      <c r="B71" s="31" t="s">
        <v>150</v>
      </c>
      <c r="C71" s="28">
        <v>686</v>
      </c>
      <c r="D71" s="28">
        <v>23.9</v>
      </c>
      <c r="E71" s="28">
        <v>117650</v>
      </c>
      <c r="F71" s="28">
        <v>54800</v>
      </c>
    </row>
    <row r="72" spans="2:6" x14ac:dyDescent="0.25">
      <c r="B72" s="31" t="s">
        <v>184</v>
      </c>
      <c r="C72" s="28">
        <v>633</v>
      </c>
      <c r="D72" s="28">
        <v>69.7</v>
      </c>
      <c r="E72" s="28">
        <v>81152</v>
      </c>
      <c r="F72" s="28">
        <v>43820</v>
      </c>
    </row>
    <row r="73" spans="2:6" x14ac:dyDescent="0.25">
      <c r="B73" s="31" t="s">
        <v>140</v>
      </c>
      <c r="C73" s="28">
        <v>716</v>
      </c>
      <c r="D73" s="28">
        <v>15.9</v>
      </c>
      <c r="E73" s="28">
        <v>134233</v>
      </c>
      <c r="F73" s="28">
        <v>58350</v>
      </c>
    </row>
    <row r="74" spans="2:6" x14ac:dyDescent="0.25">
      <c r="B74" s="31" t="s">
        <v>148</v>
      </c>
      <c r="C74" s="28">
        <v>691</v>
      </c>
      <c r="D74" s="28">
        <v>27.1</v>
      </c>
      <c r="E74" s="28">
        <v>122329</v>
      </c>
      <c r="F74" s="28">
        <v>53200</v>
      </c>
    </row>
    <row r="75" spans="2:6" x14ac:dyDescent="0.25">
      <c r="B75" s="31" t="s">
        <v>141</v>
      </c>
      <c r="C75" s="28">
        <v>718</v>
      </c>
      <c r="D75" s="28">
        <v>17.899999999999999</v>
      </c>
      <c r="E75" s="28">
        <v>138220</v>
      </c>
      <c r="F75" s="28">
        <v>56555</v>
      </c>
    </row>
    <row r="76" spans="2:6" x14ac:dyDescent="0.25">
      <c r="B76" s="31" t="s">
        <v>144</v>
      </c>
      <c r="C76" s="28">
        <v>689</v>
      </c>
      <c r="D76" s="28">
        <v>26.5</v>
      </c>
      <c r="E76" s="28">
        <v>128666</v>
      </c>
      <c r="F76" s="28">
        <v>52152</v>
      </c>
    </row>
    <row r="77" spans="2:6" x14ac:dyDescent="0.25">
      <c r="B77" s="31" t="s">
        <v>151</v>
      </c>
      <c r="C77" s="28">
        <v>681</v>
      </c>
      <c r="D77" s="28">
        <v>35.1</v>
      </c>
      <c r="E77" s="28">
        <v>121050</v>
      </c>
      <c r="F77" s="28">
        <v>44098</v>
      </c>
    </row>
    <row r="78" spans="2:6" x14ac:dyDescent="0.25">
      <c r="B78" s="31" t="s">
        <v>156</v>
      </c>
      <c r="C78" s="28">
        <v>686</v>
      </c>
      <c r="D78" s="28">
        <v>49.1</v>
      </c>
      <c r="E78" s="28">
        <v>111721</v>
      </c>
      <c r="F78" s="28">
        <v>49265</v>
      </c>
    </row>
    <row r="79" spans="2:6" x14ac:dyDescent="0.25">
      <c r="B79" s="31" t="s">
        <v>164</v>
      </c>
      <c r="C79" s="28">
        <v>674</v>
      </c>
      <c r="D79" s="28">
        <v>26</v>
      </c>
      <c r="E79" s="28">
        <v>97376</v>
      </c>
      <c r="F79" s="28">
        <v>38616</v>
      </c>
    </row>
    <row r="80" spans="2:6" x14ac:dyDescent="0.25">
      <c r="B80" s="31" t="s">
        <v>133</v>
      </c>
      <c r="C80" s="28">
        <v>724</v>
      </c>
      <c r="D80" s="28">
        <v>11.1</v>
      </c>
      <c r="E80" s="28">
        <v>139735</v>
      </c>
      <c r="F80" s="28">
        <v>60610</v>
      </c>
    </row>
    <row r="81" spans="2:6" x14ac:dyDescent="0.25">
      <c r="B81" s="31" t="s">
        <v>155</v>
      </c>
      <c r="C81" s="28">
        <v>670</v>
      </c>
      <c r="D81" s="28">
        <v>38</v>
      </c>
      <c r="E81" s="28">
        <v>106195</v>
      </c>
      <c r="F81" s="28">
        <v>45351</v>
      </c>
    </row>
    <row r="82" spans="2:6" x14ac:dyDescent="0.25">
      <c r="B82" s="31" t="s">
        <v>136</v>
      </c>
      <c r="C82" s="28">
        <v>710</v>
      </c>
      <c r="D82" s="28">
        <v>13.3</v>
      </c>
      <c r="E82" s="28">
        <v>132618</v>
      </c>
      <c r="F82" s="28">
        <v>52900</v>
      </c>
    </row>
    <row r="83" spans="2:6" x14ac:dyDescent="0.25">
      <c r="B83" s="31" t="s">
        <v>176</v>
      </c>
      <c r="C83" s="28">
        <v>638</v>
      </c>
      <c r="D83" s="28">
        <v>36.200000000000003</v>
      </c>
      <c r="E83" s="28">
        <v>94826</v>
      </c>
      <c r="F83" s="28">
        <v>39535</v>
      </c>
    </row>
    <row r="84" spans="2:6" x14ac:dyDescent="0.25">
      <c r="B84" s="31" t="s">
        <v>143</v>
      </c>
      <c r="C84" s="28">
        <v>719</v>
      </c>
      <c r="D84" s="28">
        <v>13.6</v>
      </c>
      <c r="E84" s="28">
        <v>128888</v>
      </c>
      <c r="F84" s="28">
        <v>50582</v>
      </c>
    </row>
    <row r="85" spans="2:6" x14ac:dyDescent="0.25">
      <c r="B85" s="31" t="s">
        <v>137</v>
      </c>
      <c r="C85" s="28">
        <v>712</v>
      </c>
      <c r="D85" s="28">
        <v>21.1</v>
      </c>
      <c r="E85" s="28">
        <v>130092</v>
      </c>
      <c r="F85" s="28">
        <v>54225</v>
      </c>
    </row>
    <row r="86" spans="2:6" x14ac:dyDescent="0.25">
      <c r="B86" s="31" t="s">
        <v>157</v>
      </c>
      <c r="C86" s="28">
        <v>674</v>
      </c>
      <c r="D86" s="28">
        <v>26.7</v>
      </c>
      <c r="E86" s="28">
        <v>91696</v>
      </c>
      <c r="F86" s="28">
        <v>43800</v>
      </c>
    </row>
    <row r="87" spans="2:6" x14ac:dyDescent="0.25">
      <c r="B87" s="31" t="s">
        <v>177</v>
      </c>
      <c r="C87" s="28">
        <v>650</v>
      </c>
      <c r="D87" s="28">
        <v>31.6</v>
      </c>
      <c r="E87" s="28">
        <v>93156</v>
      </c>
      <c r="F87" s="28">
        <v>35100</v>
      </c>
    </row>
    <row r="88" spans="2:6" x14ac:dyDescent="0.25">
      <c r="B88" s="31" t="s">
        <v>174</v>
      </c>
      <c r="C88" s="28">
        <v>635</v>
      </c>
      <c r="D88" s="28">
        <v>34.9</v>
      </c>
      <c r="E88" s="28">
        <v>89720</v>
      </c>
      <c r="F88" s="28">
        <v>41271</v>
      </c>
    </row>
    <row r="89" spans="2:6" x14ac:dyDescent="0.25">
      <c r="B89" s="31" t="s">
        <v>158</v>
      </c>
      <c r="C89" s="28">
        <v>673</v>
      </c>
      <c r="D89" s="28">
        <v>25.2</v>
      </c>
      <c r="E89" s="28">
        <v>108175</v>
      </c>
      <c r="F89" s="28">
        <v>46482</v>
      </c>
    </row>
    <row r="90" spans="2:6" x14ac:dyDescent="0.25">
      <c r="B90" s="31" t="s">
        <v>186</v>
      </c>
      <c r="C90" s="28">
        <v>641</v>
      </c>
      <c r="D90" s="28">
        <v>37</v>
      </c>
      <c r="E90" s="28">
        <v>88693</v>
      </c>
      <c r="F90" s="28">
        <v>45808</v>
      </c>
    </row>
    <row r="91" spans="2:6" x14ac:dyDescent="0.25">
      <c r="B91" s="31" t="s">
        <v>134</v>
      </c>
      <c r="C91" s="28">
        <v>730</v>
      </c>
      <c r="D91" s="28">
        <v>7</v>
      </c>
      <c r="E91" s="28">
        <v>140972</v>
      </c>
      <c r="F91" s="28">
        <v>55200</v>
      </c>
    </row>
    <row r="92" spans="2:6" x14ac:dyDescent="0.25">
      <c r="B92" s="31" t="s">
        <v>185</v>
      </c>
      <c r="C92" s="28">
        <v>631</v>
      </c>
      <c r="D92" s="28">
        <v>32.6</v>
      </c>
      <c r="E92" s="28">
        <v>83457</v>
      </c>
      <c r="F92" s="28">
        <v>35714</v>
      </c>
    </row>
    <row r="93" spans="2:6" x14ac:dyDescent="0.25">
      <c r="B93" s="31" t="s">
        <v>165</v>
      </c>
      <c r="C93" s="28">
        <v>647</v>
      </c>
      <c r="D93" s="28">
        <v>27.4</v>
      </c>
      <c r="E93" s="28">
        <v>97279</v>
      </c>
      <c r="F93" s="28">
        <v>32927</v>
      </c>
    </row>
    <row r="94" spans="2:6" x14ac:dyDescent="0.25">
      <c r="B94" s="31" t="s">
        <v>175</v>
      </c>
      <c r="C94" s="28">
        <v>670</v>
      </c>
      <c r="D94" s="28">
        <v>56.7</v>
      </c>
      <c r="E94" s="28">
        <v>76398</v>
      </c>
      <c r="F94" s="28">
        <v>49936</v>
      </c>
    </row>
    <row r="95" spans="2:6" x14ac:dyDescent="0.25">
      <c r="B95" s="31" t="s">
        <v>152</v>
      </c>
      <c r="C95" s="28">
        <v>689</v>
      </c>
      <c r="D95" s="28">
        <v>37.700000000000003</v>
      </c>
      <c r="E95" s="28">
        <v>101904</v>
      </c>
      <c r="F95" s="28">
        <v>50613</v>
      </c>
    </row>
    <row r="96" spans="2:6" x14ac:dyDescent="0.25">
      <c r="B96" s="31" t="s">
        <v>183</v>
      </c>
      <c r="C96" s="28">
        <v>649</v>
      </c>
      <c r="D96" s="28">
        <v>45</v>
      </c>
      <c r="E96" s="28">
        <v>62745</v>
      </c>
      <c r="F96" s="28">
        <v>27011</v>
      </c>
    </row>
    <row r="97" spans="2:6" x14ac:dyDescent="0.25">
      <c r="B97" s="31" t="s">
        <v>139</v>
      </c>
      <c r="C97" s="28">
        <v>715</v>
      </c>
      <c r="D97" s="28">
        <v>12.2</v>
      </c>
      <c r="E97" s="28">
        <v>129776</v>
      </c>
      <c r="F97" s="28">
        <v>53396</v>
      </c>
    </row>
    <row r="98" spans="2:6" x14ac:dyDescent="0.25">
      <c r="B98" s="31" t="s">
        <v>168</v>
      </c>
      <c r="C98" s="28">
        <v>690</v>
      </c>
      <c r="D98" s="28">
        <v>24.4</v>
      </c>
      <c r="E98" s="28">
        <v>96758</v>
      </c>
      <c r="F98" s="28">
        <v>47526</v>
      </c>
    </row>
    <row r="99" spans="2:6" x14ac:dyDescent="0.25">
      <c r="B99" s="31" t="s">
        <v>181</v>
      </c>
      <c r="C99" s="28">
        <v>663</v>
      </c>
      <c r="D99" s="28">
        <v>32.1</v>
      </c>
      <c r="E99" s="28">
        <v>79149</v>
      </c>
      <c r="F99" s="28">
        <v>45918</v>
      </c>
    </row>
    <row r="100" spans="2:6" x14ac:dyDescent="0.25">
      <c r="B100" s="31" t="s">
        <v>147</v>
      </c>
      <c r="C100" s="28">
        <v>704</v>
      </c>
      <c r="D100" s="28">
        <v>28.6</v>
      </c>
      <c r="E100" s="28">
        <v>119109</v>
      </c>
      <c r="F100" s="28">
        <v>52580</v>
      </c>
    </row>
    <row r="101" spans="2:6" x14ac:dyDescent="0.25">
      <c r="B101" s="31" t="s">
        <v>138</v>
      </c>
      <c r="C101" s="28">
        <v>719</v>
      </c>
      <c r="D101" s="28">
        <v>21.9</v>
      </c>
      <c r="E101" s="28">
        <v>133424</v>
      </c>
      <c r="F101" s="28">
        <v>54252</v>
      </c>
    </row>
    <row r="102" spans="2:6" x14ac:dyDescent="0.25">
      <c r="B102" s="31" t="s">
        <v>178</v>
      </c>
      <c r="C102" s="28">
        <v>678</v>
      </c>
      <c r="D102" s="28">
        <v>24</v>
      </c>
      <c r="E102" s="28">
        <v>78522</v>
      </c>
      <c r="F102" s="28">
        <v>30347</v>
      </c>
    </row>
    <row r="103" spans="2:6" x14ac:dyDescent="0.25">
      <c r="B103" s="31" t="s">
        <v>171</v>
      </c>
      <c r="C103" s="28">
        <v>650</v>
      </c>
      <c r="D103" s="28">
        <v>28.1</v>
      </c>
      <c r="E103" s="28">
        <v>85916</v>
      </c>
      <c r="F103" s="28">
        <v>33457</v>
      </c>
    </row>
    <row r="104" spans="2:6" x14ac:dyDescent="0.25">
      <c r="B104" s="31" t="s">
        <v>182</v>
      </c>
      <c r="C104" s="28">
        <v>666</v>
      </c>
      <c r="D104" s="28">
        <v>37.299999999999997</v>
      </c>
      <c r="E104" s="28">
        <v>94003</v>
      </c>
      <c r="F104" s="28">
        <v>34762</v>
      </c>
    </row>
    <row r="105" spans="2:6" x14ac:dyDescent="0.25">
      <c r="B105" s="31" t="s">
        <v>179</v>
      </c>
      <c r="C105" s="28">
        <v>661</v>
      </c>
      <c r="D105" s="28">
        <v>41.4</v>
      </c>
      <c r="E105" s="28">
        <v>99694</v>
      </c>
      <c r="F105" s="28">
        <v>47448</v>
      </c>
    </row>
    <row r="106" spans="2:6" x14ac:dyDescent="0.25">
      <c r="B106" s="31" t="s">
        <v>145</v>
      </c>
      <c r="C106" s="28">
        <v>703</v>
      </c>
      <c r="D106" s="28">
        <v>32.200000000000003</v>
      </c>
      <c r="E106" s="28">
        <v>127817</v>
      </c>
      <c r="F106" s="28">
        <v>52944</v>
      </c>
    </row>
    <row r="107" spans="2:6" x14ac:dyDescent="0.25">
      <c r="B107" s="31" t="s">
        <v>163</v>
      </c>
      <c r="C107" s="28">
        <v>686</v>
      </c>
      <c r="D107" s="28">
        <v>40.9</v>
      </c>
      <c r="E107" s="28">
        <v>110349</v>
      </c>
      <c r="F107" s="28">
        <v>48566</v>
      </c>
    </row>
    <row r="108" spans="2:6" x14ac:dyDescent="0.25">
      <c r="B108" s="31" t="s">
        <v>159</v>
      </c>
      <c r="C108" s="28">
        <v>692</v>
      </c>
      <c r="D108" s="28">
        <v>36.799999999999997</v>
      </c>
      <c r="E108" s="28">
        <v>104763</v>
      </c>
      <c r="F108" s="28">
        <v>42520</v>
      </c>
    </row>
    <row r="109" spans="2:6" x14ac:dyDescent="0.25">
      <c r="B109" s="31" t="s">
        <v>135</v>
      </c>
      <c r="C109" s="28">
        <v>718</v>
      </c>
      <c r="D109" s="28">
        <v>18.8</v>
      </c>
      <c r="E109" s="28">
        <v>137311</v>
      </c>
      <c r="F109" s="28">
        <v>58244</v>
      </c>
    </row>
    <row r="110" spans="2:6" x14ac:dyDescent="0.25">
      <c r="B110" s="31" t="s">
        <v>172</v>
      </c>
      <c r="C110" s="28">
        <v>675</v>
      </c>
      <c r="D110" s="28">
        <v>36.1</v>
      </c>
      <c r="E110" s="28">
        <v>81117</v>
      </c>
      <c r="F110" s="28">
        <v>46887</v>
      </c>
    </row>
    <row r="111" spans="2:6" x14ac:dyDescent="0.25">
      <c r="B111" s="31" t="s">
        <v>153</v>
      </c>
      <c r="C111" s="28">
        <v>687</v>
      </c>
      <c r="D111" s="28">
        <v>27</v>
      </c>
      <c r="E111" s="28">
        <v>109619</v>
      </c>
      <c r="F111" s="28">
        <v>51784</v>
      </c>
    </row>
    <row r="112" spans="2:6" x14ac:dyDescent="0.25">
      <c r="B112" s="31" t="s">
        <v>149</v>
      </c>
      <c r="C112" s="28">
        <v>692</v>
      </c>
      <c r="D112" s="28">
        <v>25.3</v>
      </c>
      <c r="E112" s="28">
        <v>118410</v>
      </c>
      <c r="F112" s="28">
        <v>47836</v>
      </c>
    </row>
    <row r="113" spans="2:6" x14ac:dyDescent="0.25">
      <c r="B113" s="31" t="s">
        <v>173</v>
      </c>
      <c r="C113" s="28">
        <v>662</v>
      </c>
      <c r="D113" s="28">
        <v>25.8</v>
      </c>
      <c r="E113" s="28">
        <v>76272</v>
      </c>
      <c r="F113" s="28">
        <v>25447</v>
      </c>
    </row>
    <row r="114" spans="2:6" x14ac:dyDescent="0.25">
      <c r="B114" s="31" t="s">
        <v>146</v>
      </c>
      <c r="C114" s="28">
        <v>701</v>
      </c>
      <c r="D114" s="28">
        <v>24.6</v>
      </c>
      <c r="E114" s="28">
        <v>127595</v>
      </c>
      <c r="F114" s="28">
        <v>52000</v>
      </c>
    </row>
    <row r="115" spans="2:6" x14ac:dyDescent="0.25">
      <c r="B115" s="31" t="s">
        <v>167</v>
      </c>
      <c r="C115" s="28">
        <v>675</v>
      </c>
      <c r="D115" s="28">
        <v>43.5</v>
      </c>
      <c r="E115" s="28">
        <v>97970</v>
      </c>
      <c r="F115" s="28">
        <v>39219</v>
      </c>
    </row>
    <row r="116" spans="2:6" x14ac:dyDescent="0.25">
      <c r="B116" s="31" t="s">
        <v>160</v>
      </c>
      <c r="C116" s="28">
        <v>680</v>
      </c>
      <c r="D116" s="28">
        <v>30.3</v>
      </c>
      <c r="E116" s="28">
        <v>105333</v>
      </c>
      <c r="F116" s="28">
        <v>26757</v>
      </c>
    </row>
    <row r="117" spans="2:6" x14ac:dyDescent="0.25">
      <c r="B117" s="31" t="s">
        <v>161</v>
      </c>
      <c r="C117" s="28">
        <v>695</v>
      </c>
      <c r="D117" s="28">
        <v>29</v>
      </c>
      <c r="E117" s="28">
        <v>102694</v>
      </c>
      <c r="F117" s="28">
        <v>44300</v>
      </c>
    </row>
    <row r="118" spans="2:6" x14ac:dyDescent="0.25">
      <c r="B118" s="31" t="s">
        <v>180</v>
      </c>
      <c r="C118" s="28">
        <v>651</v>
      </c>
      <c r="D118" s="28">
        <v>41.2</v>
      </c>
      <c r="E118" s="28">
        <v>91504</v>
      </c>
      <c r="F118" s="28">
        <v>39614</v>
      </c>
    </row>
    <row r="119" spans="2:6" x14ac:dyDescent="0.25">
      <c r="B119" s="31" t="s">
        <v>154</v>
      </c>
      <c r="C119" s="28">
        <v>696</v>
      </c>
      <c r="D119" s="28">
        <v>28.1</v>
      </c>
      <c r="E119" s="28">
        <v>99354</v>
      </c>
      <c r="F119" s="28">
        <v>46975</v>
      </c>
    </row>
    <row r="120" spans="2:6" x14ac:dyDescent="0.25">
      <c r="B120" s="31" t="s">
        <v>142</v>
      </c>
      <c r="C120" s="28">
        <v>719</v>
      </c>
      <c r="D120" s="28">
        <v>19.100000000000001</v>
      </c>
      <c r="E120" s="28">
        <v>125735</v>
      </c>
      <c r="F120" s="28">
        <v>53900</v>
      </c>
    </row>
    <row r="121" spans="2:6" x14ac:dyDescent="0.25">
      <c r="B121" s="31" t="s">
        <v>342</v>
      </c>
      <c r="C121" s="28">
        <v>681.44444444444446</v>
      </c>
      <c r="D121" s="28">
        <v>30.383333333333333</v>
      </c>
      <c r="E121" s="28">
        <v>106342.24074074074</v>
      </c>
      <c r="F121" s="28">
        <v>44833.722222222219</v>
      </c>
    </row>
  </sheetData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0F5D-90BA-46F0-B265-FE616A2C8E90}">
  <dimension ref="A2:BB404"/>
  <sheetViews>
    <sheetView topLeftCell="A3" zoomScale="55" zoomScaleNormal="55" workbookViewId="0">
      <selection activeCell="BE3" sqref="BE1:CU1048576"/>
    </sheetView>
  </sheetViews>
  <sheetFormatPr baseColWidth="10" defaultRowHeight="15" x14ac:dyDescent="0.25"/>
  <cols>
    <col min="1" max="1" width="8.140625" bestFit="1" customWidth="1"/>
    <col min="2" max="2" width="10.85546875" bestFit="1" customWidth="1"/>
    <col min="3" max="4" width="18.42578125" bestFit="1" customWidth="1"/>
    <col min="5" max="5" width="13.140625" bestFit="1" customWidth="1"/>
    <col min="6" max="6" width="12.42578125" bestFit="1" customWidth="1"/>
    <col min="7" max="7" width="10.5703125" bestFit="1" customWidth="1"/>
    <col min="9" max="9" width="19.42578125" bestFit="1" customWidth="1"/>
    <col min="10" max="10" width="7.5703125" bestFit="1" customWidth="1"/>
    <col min="11" max="11" width="10.85546875" bestFit="1" customWidth="1"/>
    <col min="12" max="12" width="17.5703125" bestFit="1" customWidth="1"/>
    <col min="13" max="13" width="18.42578125" bestFit="1" customWidth="1"/>
    <col min="14" max="14" width="13.28515625" bestFit="1" customWidth="1"/>
    <col min="15" max="15" width="11.5703125" bestFit="1" customWidth="1"/>
    <col min="16" max="16" width="10.5703125" bestFit="1" customWidth="1"/>
    <col min="17" max="19" width="7.5703125" customWidth="1"/>
    <col min="23" max="23" width="3.5703125" customWidth="1"/>
    <col min="24" max="31" width="2.7109375" bestFit="1" customWidth="1"/>
    <col min="32" max="54" width="3.7109375" bestFit="1" customWidth="1"/>
  </cols>
  <sheetData>
    <row r="2" spans="1:54" x14ac:dyDescent="0.25">
      <c r="H2" s="1"/>
      <c r="T2" s="1"/>
      <c r="U2" s="1"/>
      <c r="V2" s="1"/>
      <c r="W2" s="1"/>
      <c r="X2" s="1"/>
      <c r="Y2" s="1"/>
    </row>
    <row r="3" spans="1:54" ht="15.75" x14ac:dyDescent="0.25">
      <c r="A3" s="5" t="s">
        <v>187</v>
      </c>
      <c r="B3" s="5" t="s">
        <v>188</v>
      </c>
      <c r="C3" s="5" t="s">
        <v>189</v>
      </c>
      <c r="D3" s="5" t="s">
        <v>190</v>
      </c>
      <c r="E3" s="5" t="s">
        <v>191</v>
      </c>
      <c r="F3" s="5" t="s">
        <v>192</v>
      </c>
      <c r="G3" s="5" t="s">
        <v>193</v>
      </c>
      <c r="I3" s="6" t="s">
        <v>194</v>
      </c>
      <c r="J3" s="6" t="s">
        <v>187</v>
      </c>
      <c r="K3" s="5" t="s">
        <v>188</v>
      </c>
      <c r="L3" s="5" t="s">
        <v>189</v>
      </c>
      <c r="M3" s="5" t="s">
        <v>190</v>
      </c>
      <c r="N3" s="5" t="s">
        <v>191</v>
      </c>
      <c r="O3" s="5" t="s">
        <v>192</v>
      </c>
      <c r="P3" s="5" t="s">
        <v>193</v>
      </c>
      <c r="Q3" s="32"/>
      <c r="R3" s="32"/>
      <c r="S3" s="32"/>
      <c r="V3" s="30" t="s">
        <v>334</v>
      </c>
      <c r="W3" s="30" t="s">
        <v>333</v>
      </c>
    </row>
    <row r="4" spans="1:54" x14ac:dyDescent="0.25">
      <c r="A4" s="7">
        <v>1</v>
      </c>
      <c r="B4" s="8" t="s">
        <v>195</v>
      </c>
      <c r="C4" s="9" t="s">
        <v>196</v>
      </c>
      <c r="D4" s="9">
        <v>72</v>
      </c>
      <c r="E4" s="9">
        <v>56</v>
      </c>
      <c r="F4" s="9" t="s">
        <v>197</v>
      </c>
      <c r="G4" s="9" t="s">
        <v>198</v>
      </c>
      <c r="I4" s="9" t="s">
        <v>199</v>
      </c>
      <c r="J4" s="9">
        <v>2</v>
      </c>
      <c r="K4" s="8" t="str">
        <f t="shared" ref="K4:P19" si="0" xml:space="preserve"> VLOOKUP($J4,$A$4:$G$35, MATCH(K$3,$A$3:$G$3,0))</f>
        <v>January</v>
      </c>
      <c r="L4" s="8" t="str">
        <f t="shared" si="0"/>
        <v>Pinot Noir</v>
      </c>
      <c r="M4" s="8">
        <f t="shared" si="0"/>
        <v>72</v>
      </c>
      <c r="N4" s="33">
        <f t="shared" si="0"/>
        <v>17</v>
      </c>
      <c r="O4" s="8" t="str">
        <f t="shared" si="0"/>
        <v>France</v>
      </c>
      <c r="P4" s="8" t="str">
        <f t="shared" si="0"/>
        <v>FALSE</v>
      </c>
      <c r="Q4" s="22"/>
      <c r="R4" s="22"/>
      <c r="S4" s="22"/>
      <c r="U4" s="29"/>
      <c r="V4" s="30" t="s">
        <v>332</v>
      </c>
      <c r="W4" s="28">
        <v>1</v>
      </c>
      <c r="X4" s="28">
        <v>2</v>
      </c>
      <c r="Y4" s="28">
        <v>3</v>
      </c>
      <c r="Z4" s="28">
        <v>4</v>
      </c>
      <c r="AA4" s="28">
        <v>5</v>
      </c>
      <c r="AB4" s="28">
        <v>6</v>
      </c>
      <c r="AC4" s="28">
        <v>7</v>
      </c>
      <c r="AD4" s="28">
        <v>8</v>
      </c>
      <c r="AE4" s="28">
        <v>9</v>
      </c>
      <c r="AF4" s="28">
        <v>10</v>
      </c>
      <c r="AG4" s="28">
        <v>11</v>
      </c>
      <c r="AH4" s="28">
        <v>12</v>
      </c>
      <c r="AI4" s="28">
        <v>13</v>
      </c>
      <c r="AJ4" s="28">
        <v>14</v>
      </c>
      <c r="AK4" s="28">
        <v>15</v>
      </c>
      <c r="AL4" s="28">
        <v>16</v>
      </c>
      <c r="AM4" s="28">
        <v>17</v>
      </c>
      <c r="AN4" s="28">
        <v>18</v>
      </c>
      <c r="AO4" s="28">
        <v>19</v>
      </c>
      <c r="AP4" s="28">
        <v>20</v>
      </c>
      <c r="AQ4" s="28">
        <v>21</v>
      </c>
      <c r="AR4" s="28">
        <v>22</v>
      </c>
      <c r="AS4" s="28">
        <v>23</v>
      </c>
      <c r="AT4" s="28">
        <v>24</v>
      </c>
      <c r="AU4" s="28">
        <v>25</v>
      </c>
      <c r="AV4" s="28">
        <v>26</v>
      </c>
      <c r="AW4" s="28">
        <v>27</v>
      </c>
      <c r="AX4" s="28">
        <v>28</v>
      </c>
      <c r="AY4" s="28">
        <v>29</v>
      </c>
      <c r="AZ4" s="28">
        <v>30</v>
      </c>
      <c r="BA4" s="28">
        <v>31</v>
      </c>
      <c r="BB4" s="28">
        <v>32</v>
      </c>
    </row>
    <row r="5" spans="1:54" x14ac:dyDescent="0.25">
      <c r="A5" s="7">
        <v>2</v>
      </c>
      <c r="B5" s="8" t="s">
        <v>195</v>
      </c>
      <c r="C5" s="9" t="s">
        <v>200</v>
      </c>
      <c r="D5" s="9">
        <v>72</v>
      </c>
      <c r="E5" s="9">
        <v>17</v>
      </c>
      <c r="F5" s="9" t="s">
        <v>197</v>
      </c>
      <c r="G5" s="9" t="s">
        <v>198</v>
      </c>
      <c r="I5" s="9" t="s">
        <v>199</v>
      </c>
      <c r="J5" s="9">
        <v>24</v>
      </c>
      <c r="K5" s="8" t="str">
        <f t="shared" si="0"/>
        <v>September</v>
      </c>
      <c r="L5" s="8" t="str">
        <f t="shared" si="0"/>
        <v>Pinot Noir</v>
      </c>
      <c r="M5" s="8">
        <f t="shared" si="0"/>
        <v>6</v>
      </c>
      <c r="N5" s="33">
        <f t="shared" si="0"/>
        <v>34</v>
      </c>
      <c r="O5" s="8" t="str">
        <f t="shared" si="0"/>
        <v>Italy</v>
      </c>
      <c r="P5" s="8" t="str">
        <f t="shared" si="0"/>
        <v>FALSE</v>
      </c>
      <c r="Q5" s="22"/>
      <c r="R5" s="22"/>
      <c r="S5" s="22"/>
      <c r="U5" s="29">
        <v>1</v>
      </c>
      <c r="V5" s="31" t="s">
        <v>265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28">
        <v>1</v>
      </c>
      <c r="AO5" s="28">
        <v>0</v>
      </c>
      <c r="AP5" s="28">
        <v>0</v>
      </c>
      <c r="AQ5" s="28">
        <v>0</v>
      </c>
      <c r="AR5" s="28">
        <v>0</v>
      </c>
      <c r="AS5" s="28">
        <v>0</v>
      </c>
      <c r="AT5" s="28">
        <v>0</v>
      </c>
      <c r="AU5" s="28">
        <v>0</v>
      </c>
      <c r="AV5" s="28">
        <v>0</v>
      </c>
      <c r="AW5" s="28">
        <v>0</v>
      </c>
      <c r="AX5" s="28">
        <v>0</v>
      </c>
      <c r="AY5" s="28">
        <v>1</v>
      </c>
      <c r="AZ5" s="28">
        <v>1</v>
      </c>
      <c r="BA5" s="28">
        <v>0</v>
      </c>
      <c r="BB5" s="28">
        <v>0</v>
      </c>
    </row>
    <row r="6" spans="1:54" x14ac:dyDescent="0.25">
      <c r="A6" s="7">
        <v>3</v>
      </c>
      <c r="B6" s="8" t="s">
        <v>201</v>
      </c>
      <c r="C6" s="9" t="s">
        <v>202</v>
      </c>
      <c r="D6" s="9">
        <v>144</v>
      </c>
      <c r="E6" s="9">
        <v>32</v>
      </c>
      <c r="F6" s="9" t="s">
        <v>203</v>
      </c>
      <c r="G6" s="9" t="s">
        <v>204</v>
      </c>
      <c r="I6" s="9" t="s">
        <v>205</v>
      </c>
      <c r="J6" s="9">
        <v>17</v>
      </c>
      <c r="K6" s="8" t="str">
        <f t="shared" si="0"/>
        <v>July</v>
      </c>
      <c r="L6" s="8" t="str">
        <f t="shared" si="0"/>
        <v>Pinot Noir</v>
      </c>
      <c r="M6" s="8">
        <f t="shared" si="0"/>
        <v>12</v>
      </c>
      <c r="N6" s="33">
        <f t="shared" si="0"/>
        <v>47</v>
      </c>
      <c r="O6" s="8" t="str">
        <f t="shared" si="0"/>
        <v>Germany</v>
      </c>
      <c r="P6" s="8" t="str">
        <f t="shared" si="0"/>
        <v>FALSE</v>
      </c>
      <c r="Q6" s="22"/>
      <c r="R6" s="22"/>
      <c r="S6" s="22"/>
      <c r="U6" s="29">
        <v>2</v>
      </c>
      <c r="V6" s="31" t="s">
        <v>258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1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1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</row>
    <row r="7" spans="1:54" x14ac:dyDescent="0.25">
      <c r="A7" s="7">
        <v>4</v>
      </c>
      <c r="B7" s="8" t="s">
        <v>201</v>
      </c>
      <c r="C7" s="9" t="s">
        <v>206</v>
      </c>
      <c r="D7" s="9">
        <v>72</v>
      </c>
      <c r="E7" s="9">
        <v>48</v>
      </c>
      <c r="F7" s="9" t="s">
        <v>197</v>
      </c>
      <c r="G7" s="9" t="s">
        <v>204</v>
      </c>
      <c r="I7" s="9" t="s">
        <v>205</v>
      </c>
      <c r="J7" s="9">
        <v>24</v>
      </c>
      <c r="K7" s="8" t="str">
        <f t="shared" si="0"/>
        <v>September</v>
      </c>
      <c r="L7" s="8" t="str">
        <f t="shared" si="0"/>
        <v>Pinot Noir</v>
      </c>
      <c r="M7" s="8">
        <f t="shared" si="0"/>
        <v>6</v>
      </c>
      <c r="N7" s="33">
        <f t="shared" si="0"/>
        <v>34</v>
      </c>
      <c r="O7" s="8" t="str">
        <f t="shared" si="0"/>
        <v>Italy</v>
      </c>
      <c r="P7" s="8" t="str">
        <f t="shared" si="0"/>
        <v>FALSE</v>
      </c>
      <c r="Q7" s="22"/>
      <c r="R7" s="22"/>
      <c r="S7" s="22"/>
      <c r="U7" s="29">
        <v>3</v>
      </c>
      <c r="V7" s="31" t="s">
        <v>238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  <c r="AJ7" s="28">
        <v>0</v>
      </c>
      <c r="AK7" s="28">
        <v>0</v>
      </c>
      <c r="AL7" s="28">
        <v>0</v>
      </c>
      <c r="AM7" s="28">
        <v>0</v>
      </c>
      <c r="AN7" s="28">
        <v>0</v>
      </c>
      <c r="AO7" s="28">
        <v>0</v>
      </c>
      <c r="AP7" s="28">
        <v>0</v>
      </c>
      <c r="AQ7" s="28">
        <v>0</v>
      </c>
      <c r="AR7" s="28">
        <v>0</v>
      </c>
      <c r="AS7" s="28">
        <v>0</v>
      </c>
      <c r="AT7" s="28">
        <v>1</v>
      </c>
      <c r="AU7" s="28">
        <v>0</v>
      </c>
      <c r="AV7" s="28">
        <v>1</v>
      </c>
      <c r="AW7" s="28">
        <v>0</v>
      </c>
      <c r="AX7" s="28">
        <v>0</v>
      </c>
      <c r="AY7" s="28">
        <v>0</v>
      </c>
      <c r="AZ7" s="28">
        <v>0</v>
      </c>
      <c r="BA7" s="28">
        <v>0</v>
      </c>
      <c r="BB7" s="28">
        <v>0</v>
      </c>
    </row>
    <row r="8" spans="1:54" x14ac:dyDescent="0.25">
      <c r="A8" s="7">
        <v>5</v>
      </c>
      <c r="B8" s="8" t="s">
        <v>201</v>
      </c>
      <c r="C8" s="9" t="s">
        <v>207</v>
      </c>
      <c r="D8" s="9">
        <v>144</v>
      </c>
      <c r="E8" s="9">
        <v>44</v>
      </c>
      <c r="F8" s="9" t="s">
        <v>208</v>
      </c>
      <c r="G8" s="9" t="s">
        <v>204</v>
      </c>
      <c r="I8" s="9" t="s">
        <v>205</v>
      </c>
      <c r="J8" s="9">
        <v>26</v>
      </c>
      <c r="K8" s="8" t="str">
        <f t="shared" si="0"/>
        <v>October</v>
      </c>
      <c r="L8" s="8" t="str">
        <f t="shared" si="0"/>
        <v>Pinot Noir</v>
      </c>
      <c r="M8" s="8">
        <f t="shared" si="0"/>
        <v>144</v>
      </c>
      <c r="N8" s="33">
        <f t="shared" si="0"/>
        <v>83</v>
      </c>
      <c r="O8" s="8" t="str">
        <f t="shared" si="0"/>
        <v>Australia</v>
      </c>
      <c r="P8" s="8" t="str">
        <f t="shared" si="0"/>
        <v>FALSE</v>
      </c>
      <c r="Q8" s="22"/>
      <c r="R8" s="22"/>
      <c r="S8" s="22"/>
      <c r="U8" s="29">
        <v>4</v>
      </c>
      <c r="V8" s="31" t="s">
        <v>292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1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1</v>
      </c>
      <c r="BA8" s="28">
        <v>0</v>
      </c>
      <c r="BB8" s="28">
        <v>0</v>
      </c>
    </row>
    <row r="9" spans="1:54" x14ac:dyDescent="0.25">
      <c r="A9" s="7">
        <v>6</v>
      </c>
      <c r="B9" s="8" t="s">
        <v>209</v>
      </c>
      <c r="C9" s="9" t="s">
        <v>210</v>
      </c>
      <c r="D9" s="9">
        <v>144</v>
      </c>
      <c r="E9" s="9">
        <v>86</v>
      </c>
      <c r="F9" s="9" t="s">
        <v>211</v>
      </c>
      <c r="G9" s="9" t="s">
        <v>198</v>
      </c>
      <c r="I9" s="9" t="s">
        <v>212</v>
      </c>
      <c r="J9" s="9">
        <v>18</v>
      </c>
      <c r="K9" s="8" t="str">
        <f t="shared" si="0"/>
        <v>July</v>
      </c>
      <c r="L9" s="8" t="str">
        <f t="shared" si="0"/>
        <v>Espumante</v>
      </c>
      <c r="M9" s="8">
        <f t="shared" si="0"/>
        <v>6</v>
      </c>
      <c r="N9" s="33">
        <f t="shared" si="0"/>
        <v>50</v>
      </c>
      <c r="O9" s="8" t="str">
        <f t="shared" si="0"/>
        <v>Oregon</v>
      </c>
      <c r="P9" s="8" t="str">
        <f t="shared" si="0"/>
        <v>FALSE</v>
      </c>
      <c r="Q9" s="22"/>
      <c r="R9" s="22"/>
      <c r="S9" s="22"/>
      <c r="U9" s="29">
        <v>5</v>
      </c>
      <c r="V9" s="31" t="s">
        <v>264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1</v>
      </c>
      <c r="AD9" s="28">
        <v>0</v>
      </c>
      <c r="AE9" s="28">
        <v>0</v>
      </c>
      <c r="AF9" s="28">
        <v>1</v>
      </c>
      <c r="AG9" s="28">
        <v>0</v>
      </c>
      <c r="AH9" s="28">
        <v>0</v>
      </c>
      <c r="AI9" s="28">
        <v>0</v>
      </c>
      <c r="AJ9" s="28">
        <v>0</v>
      </c>
      <c r="AK9" s="28">
        <v>0</v>
      </c>
      <c r="AL9" s="28">
        <v>0</v>
      </c>
      <c r="AM9" s="28">
        <v>0</v>
      </c>
      <c r="AN9" s="28">
        <v>0</v>
      </c>
      <c r="AO9" s="28">
        <v>1</v>
      </c>
      <c r="AP9" s="28">
        <v>0</v>
      </c>
      <c r="AQ9" s="28">
        <v>0</v>
      </c>
      <c r="AR9" s="28">
        <v>0</v>
      </c>
      <c r="AS9" s="28">
        <v>0</v>
      </c>
      <c r="AT9" s="28">
        <v>0</v>
      </c>
      <c r="AU9" s="28">
        <v>0</v>
      </c>
      <c r="AV9" s="28">
        <v>0</v>
      </c>
      <c r="AW9" s="28">
        <v>0</v>
      </c>
      <c r="AX9" s="28">
        <v>0</v>
      </c>
      <c r="AY9" s="28">
        <v>0</v>
      </c>
      <c r="AZ9" s="28">
        <v>0</v>
      </c>
      <c r="BA9" s="28">
        <v>1</v>
      </c>
      <c r="BB9" s="28">
        <v>0</v>
      </c>
    </row>
    <row r="10" spans="1:54" x14ac:dyDescent="0.25">
      <c r="A10" s="7">
        <v>7</v>
      </c>
      <c r="B10" s="8" t="s">
        <v>209</v>
      </c>
      <c r="C10" s="9" t="s">
        <v>210</v>
      </c>
      <c r="D10" s="9">
        <v>6</v>
      </c>
      <c r="E10" s="9">
        <v>40</v>
      </c>
      <c r="F10" s="9" t="s">
        <v>213</v>
      </c>
      <c r="G10" s="9" t="s">
        <v>204</v>
      </c>
      <c r="I10" s="9" t="s">
        <v>212</v>
      </c>
      <c r="J10" s="9">
        <v>22</v>
      </c>
      <c r="K10" s="8" t="str">
        <f t="shared" si="0"/>
        <v>August</v>
      </c>
      <c r="L10" s="8" t="str">
        <f t="shared" si="0"/>
        <v>Champagne</v>
      </c>
      <c r="M10" s="8">
        <f t="shared" si="0"/>
        <v>72</v>
      </c>
      <c r="N10" s="33">
        <f t="shared" si="0"/>
        <v>63</v>
      </c>
      <c r="O10" s="8" t="str">
        <f t="shared" si="0"/>
        <v>France</v>
      </c>
      <c r="P10" s="8" t="str">
        <f t="shared" si="0"/>
        <v>FALSE</v>
      </c>
      <c r="Q10" s="22"/>
      <c r="R10" s="22"/>
      <c r="S10" s="22"/>
      <c r="U10" s="29">
        <v>6</v>
      </c>
      <c r="V10" s="31" t="s">
        <v>324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1</v>
      </c>
      <c r="AG10" s="28">
        <v>0</v>
      </c>
      <c r="AH10" s="28">
        <v>0</v>
      </c>
      <c r="AI10" s="28">
        <v>0</v>
      </c>
      <c r="AJ10" s="28">
        <v>0</v>
      </c>
      <c r="AK10" s="28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1</v>
      </c>
      <c r="AR10" s="28">
        <v>1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1</v>
      </c>
      <c r="BB10" s="28">
        <v>0</v>
      </c>
    </row>
    <row r="11" spans="1:54" x14ac:dyDescent="0.25">
      <c r="A11" s="7">
        <v>8</v>
      </c>
      <c r="B11" s="8" t="s">
        <v>209</v>
      </c>
      <c r="C11" s="9" t="s">
        <v>202</v>
      </c>
      <c r="D11" s="9">
        <v>6</v>
      </c>
      <c r="E11" s="9">
        <v>45</v>
      </c>
      <c r="F11" s="9" t="s">
        <v>214</v>
      </c>
      <c r="G11" s="9" t="s">
        <v>198</v>
      </c>
      <c r="I11" s="9" t="s">
        <v>212</v>
      </c>
      <c r="J11" s="9">
        <v>31</v>
      </c>
      <c r="K11" s="8" t="str">
        <f t="shared" si="0"/>
        <v>December</v>
      </c>
      <c r="L11" s="8" t="str">
        <f t="shared" si="0"/>
        <v>Champagne</v>
      </c>
      <c r="M11" s="8">
        <f t="shared" si="0"/>
        <v>72</v>
      </c>
      <c r="N11" s="33">
        <f t="shared" si="0"/>
        <v>89</v>
      </c>
      <c r="O11" s="8" t="str">
        <f t="shared" si="0"/>
        <v>France</v>
      </c>
      <c r="P11" s="8" t="str">
        <f t="shared" si="0"/>
        <v>FALSE</v>
      </c>
      <c r="Q11" s="22"/>
      <c r="R11" s="22"/>
      <c r="S11" s="22"/>
      <c r="U11" s="29">
        <v>7</v>
      </c>
      <c r="V11" s="31" t="s">
        <v>293</v>
      </c>
      <c r="W11" s="28">
        <v>0</v>
      </c>
      <c r="X11" s="28">
        <v>1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28">
        <v>0</v>
      </c>
      <c r="AL11" s="28">
        <v>0</v>
      </c>
      <c r="AM11" s="28">
        <v>1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1</v>
      </c>
      <c r="AU11" s="28">
        <v>0</v>
      </c>
      <c r="AV11" s="28">
        <v>1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</row>
    <row r="12" spans="1:54" x14ac:dyDescent="0.25">
      <c r="A12" s="7">
        <v>9</v>
      </c>
      <c r="B12" s="8" t="s">
        <v>215</v>
      </c>
      <c r="C12" s="9" t="s">
        <v>216</v>
      </c>
      <c r="D12" s="9">
        <v>144</v>
      </c>
      <c r="E12" s="9">
        <v>57</v>
      </c>
      <c r="F12" s="9" t="s">
        <v>211</v>
      </c>
      <c r="G12" s="9" t="s">
        <v>198</v>
      </c>
      <c r="I12" s="9" t="s">
        <v>217</v>
      </c>
      <c r="J12" s="9">
        <v>7</v>
      </c>
      <c r="K12" s="8" t="str">
        <f t="shared" si="0"/>
        <v>March</v>
      </c>
      <c r="L12" s="8" t="str">
        <f t="shared" si="0"/>
        <v>Prosecco</v>
      </c>
      <c r="M12" s="8">
        <f t="shared" si="0"/>
        <v>6</v>
      </c>
      <c r="N12" s="33">
        <f t="shared" si="0"/>
        <v>40</v>
      </c>
      <c r="O12" s="8" t="str">
        <f t="shared" si="0"/>
        <v>Australia</v>
      </c>
      <c r="P12" s="8" t="str">
        <f t="shared" si="0"/>
        <v>TRUE</v>
      </c>
      <c r="Q12" s="22"/>
      <c r="R12" s="22"/>
      <c r="S12" s="22"/>
      <c r="U12" s="29">
        <v>8</v>
      </c>
      <c r="V12" s="31" t="s">
        <v>304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1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1</v>
      </c>
      <c r="AZ12" s="28">
        <v>0</v>
      </c>
      <c r="BA12" s="28">
        <v>0</v>
      </c>
      <c r="BB12" s="28">
        <v>0</v>
      </c>
    </row>
    <row r="13" spans="1:54" x14ac:dyDescent="0.25">
      <c r="A13" s="7">
        <v>10</v>
      </c>
      <c r="B13" s="8" t="s">
        <v>215</v>
      </c>
      <c r="C13" s="9" t="s">
        <v>210</v>
      </c>
      <c r="D13" s="9">
        <v>72</v>
      </c>
      <c r="E13" s="9">
        <v>52</v>
      </c>
      <c r="F13" s="9" t="s">
        <v>218</v>
      </c>
      <c r="G13" s="9" t="s">
        <v>198</v>
      </c>
      <c r="I13" s="9" t="s">
        <v>217</v>
      </c>
      <c r="J13" s="9">
        <v>29</v>
      </c>
      <c r="K13" s="8" t="str">
        <f t="shared" si="0"/>
        <v>November</v>
      </c>
      <c r="L13" s="8" t="str">
        <f t="shared" si="0"/>
        <v>Pinot Grigio</v>
      </c>
      <c r="M13" s="8">
        <f t="shared" si="0"/>
        <v>6</v>
      </c>
      <c r="N13" s="33">
        <f t="shared" si="0"/>
        <v>87</v>
      </c>
      <c r="O13" s="8" t="str">
        <f t="shared" si="0"/>
        <v>France</v>
      </c>
      <c r="P13" s="8" t="str">
        <f t="shared" si="0"/>
        <v>FALSE</v>
      </c>
      <c r="Q13" s="22"/>
      <c r="R13" s="22"/>
      <c r="S13" s="22"/>
      <c r="U13" s="29">
        <v>9</v>
      </c>
      <c r="V13" s="31" t="s">
        <v>303</v>
      </c>
      <c r="W13" s="28">
        <v>0</v>
      </c>
      <c r="X13" s="28">
        <v>0</v>
      </c>
      <c r="Y13" s="28">
        <v>1</v>
      </c>
      <c r="Z13" s="28">
        <v>0</v>
      </c>
      <c r="AA13" s="28">
        <v>0</v>
      </c>
      <c r="AB13" s="28">
        <v>0</v>
      </c>
      <c r="AC13" s="28">
        <v>0</v>
      </c>
      <c r="AD13" s="28">
        <v>1</v>
      </c>
      <c r="AE13" s="28">
        <v>0</v>
      </c>
      <c r="AF13" s="28">
        <v>0</v>
      </c>
      <c r="AG13" s="28">
        <v>1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1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</row>
    <row r="14" spans="1:54" x14ac:dyDescent="0.25">
      <c r="A14" s="7">
        <v>11</v>
      </c>
      <c r="B14" s="8" t="s">
        <v>219</v>
      </c>
      <c r="C14" s="9" t="s">
        <v>206</v>
      </c>
      <c r="D14" s="9">
        <v>72</v>
      </c>
      <c r="E14" s="9">
        <v>85</v>
      </c>
      <c r="F14" s="9" t="s">
        <v>197</v>
      </c>
      <c r="G14" s="9" t="s">
        <v>198</v>
      </c>
      <c r="I14" s="9" t="s">
        <v>217</v>
      </c>
      <c r="J14" s="9">
        <v>30</v>
      </c>
      <c r="K14" s="8" t="str">
        <f t="shared" si="0"/>
        <v>December</v>
      </c>
      <c r="L14" s="8" t="str">
        <f t="shared" si="0"/>
        <v>Malbec</v>
      </c>
      <c r="M14" s="8">
        <f t="shared" si="0"/>
        <v>6</v>
      </c>
      <c r="N14" s="33">
        <f t="shared" si="0"/>
        <v>54</v>
      </c>
      <c r="O14" s="8" t="str">
        <f t="shared" si="0"/>
        <v>France</v>
      </c>
      <c r="P14" s="8" t="str">
        <f t="shared" si="0"/>
        <v>FALSE</v>
      </c>
      <c r="Q14" s="22"/>
      <c r="R14" s="22"/>
      <c r="S14" s="22"/>
      <c r="U14" s="29">
        <v>10</v>
      </c>
      <c r="V14" s="31" t="s">
        <v>217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1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1</v>
      </c>
      <c r="AZ14" s="28">
        <v>1</v>
      </c>
      <c r="BA14" s="28">
        <v>0</v>
      </c>
      <c r="BB14" s="28">
        <v>0</v>
      </c>
    </row>
    <row r="15" spans="1:54" x14ac:dyDescent="0.25">
      <c r="A15" s="7">
        <v>12</v>
      </c>
      <c r="B15" s="8" t="s">
        <v>219</v>
      </c>
      <c r="C15" s="9" t="s">
        <v>210</v>
      </c>
      <c r="D15" s="9">
        <v>72</v>
      </c>
      <c r="E15" s="9">
        <v>83</v>
      </c>
      <c r="F15" s="9" t="s">
        <v>213</v>
      </c>
      <c r="G15" s="9" t="s">
        <v>198</v>
      </c>
      <c r="I15" s="9" t="s">
        <v>220</v>
      </c>
      <c r="J15" s="9">
        <v>8</v>
      </c>
      <c r="K15" s="8" t="str">
        <f t="shared" si="0"/>
        <v>March</v>
      </c>
      <c r="L15" s="8" t="str">
        <f t="shared" si="0"/>
        <v>Espumante</v>
      </c>
      <c r="M15" s="8">
        <f t="shared" si="0"/>
        <v>6</v>
      </c>
      <c r="N15" s="33">
        <f t="shared" si="0"/>
        <v>45</v>
      </c>
      <c r="O15" s="8" t="str">
        <f t="shared" si="0"/>
        <v>South Africa</v>
      </c>
      <c r="P15" s="8" t="str">
        <f t="shared" si="0"/>
        <v>FALSE</v>
      </c>
      <c r="Q15" s="22"/>
      <c r="R15" s="22"/>
      <c r="S15" s="22"/>
      <c r="U15" s="29">
        <v>11</v>
      </c>
      <c r="V15" s="31" t="s">
        <v>323</v>
      </c>
      <c r="W15" s="28">
        <v>1</v>
      </c>
      <c r="X15" s="28">
        <v>0</v>
      </c>
      <c r="Y15" s="28">
        <v>0</v>
      </c>
      <c r="Z15" s="28">
        <v>1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1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1</v>
      </c>
      <c r="AY15" s="28">
        <v>0</v>
      </c>
      <c r="AZ15" s="28">
        <v>1</v>
      </c>
      <c r="BA15" s="28">
        <v>0</v>
      </c>
      <c r="BB15" s="28">
        <v>0</v>
      </c>
    </row>
    <row r="16" spans="1:54" x14ac:dyDescent="0.25">
      <c r="A16" s="7">
        <v>13</v>
      </c>
      <c r="B16" s="8" t="s">
        <v>219</v>
      </c>
      <c r="C16" s="9" t="s">
        <v>221</v>
      </c>
      <c r="D16" s="9">
        <v>6</v>
      </c>
      <c r="E16" s="9">
        <v>43</v>
      </c>
      <c r="F16" s="9" t="s">
        <v>211</v>
      </c>
      <c r="G16" s="9" t="s">
        <v>198</v>
      </c>
      <c r="I16" s="9" t="s">
        <v>222</v>
      </c>
      <c r="J16" s="9">
        <v>6</v>
      </c>
      <c r="K16" s="8" t="str">
        <f t="shared" si="0"/>
        <v>March</v>
      </c>
      <c r="L16" s="8" t="str">
        <f t="shared" si="0"/>
        <v>Prosecco</v>
      </c>
      <c r="M16" s="8">
        <f t="shared" si="0"/>
        <v>144</v>
      </c>
      <c r="N16" s="33">
        <f t="shared" si="0"/>
        <v>86</v>
      </c>
      <c r="O16" s="8" t="str">
        <f t="shared" si="0"/>
        <v>Chile</v>
      </c>
      <c r="P16" s="8" t="str">
        <f t="shared" si="0"/>
        <v>FALSE</v>
      </c>
      <c r="Q16" s="22"/>
      <c r="R16" s="22"/>
      <c r="S16" s="22"/>
      <c r="U16" s="29">
        <v>12</v>
      </c>
      <c r="V16" s="31" t="s">
        <v>269</v>
      </c>
      <c r="W16" s="28">
        <v>0</v>
      </c>
      <c r="X16" s="28">
        <v>1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  <c r="AJ16" s="28">
        <v>0</v>
      </c>
      <c r="AK16" s="28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1</v>
      </c>
      <c r="AU16" s="28">
        <v>0</v>
      </c>
      <c r="AV16" s="28">
        <v>1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</row>
    <row r="17" spans="1:54" x14ac:dyDescent="0.25">
      <c r="A17" s="7">
        <v>14</v>
      </c>
      <c r="B17" s="8" t="s">
        <v>223</v>
      </c>
      <c r="C17" s="9" t="s">
        <v>221</v>
      </c>
      <c r="D17" s="9">
        <v>72</v>
      </c>
      <c r="E17" s="9">
        <v>64</v>
      </c>
      <c r="F17" s="9" t="s">
        <v>211</v>
      </c>
      <c r="G17" s="9" t="s">
        <v>198</v>
      </c>
      <c r="I17" s="9" t="s">
        <v>222</v>
      </c>
      <c r="J17" s="9">
        <v>10</v>
      </c>
      <c r="K17" s="8" t="str">
        <f t="shared" si="0"/>
        <v>April</v>
      </c>
      <c r="L17" s="8" t="str">
        <f t="shared" si="0"/>
        <v>Prosecco</v>
      </c>
      <c r="M17" s="8">
        <f t="shared" si="0"/>
        <v>72</v>
      </c>
      <c r="N17" s="33">
        <f t="shared" si="0"/>
        <v>52</v>
      </c>
      <c r="O17" s="8" t="str">
        <f t="shared" si="0"/>
        <v>California</v>
      </c>
      <c r="P17" s="8" t="str">
        <f t="shared" si="0"/>
        <v>FALSE</v>
      </c>
      <c r="Q17" s="22"/>
      <c r="R17" s="22"/>
      <c r="S17" s="22"/>
      <c r="U17" s="29">
        <v>13</v>
      </c>
      <c r="V17" s="31" t="s">
        <v>272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1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1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1</v>
      </c>
      <c r="AZ17" s="28">
        <v>1</v>
      </c>
      <c r="BA17" s="28">
        <v>0</v>
      </c>
      <c r="BB17" s="28">
        <v>0</v>
      </c>
    </row>
    <row r="18" spans="1:54" x14ac:dyDescent="0.25">
      <c r="A18" s="7">
        <v>15</v>
      </c>
      <c r="B18" s="8" t="s">
        <v>223</v>
      </c>
      <c r="C18" s="9" t="s">
        <v>207</v>
      </c>
      <c r="D18" s="9">
        <v>144</v>
      </c>
      <c r="E18" s="9">
        <v>19</v>
      </c>
      <c r="F18" s="9" t="s">
        <v>224</v>
      </c>
      <c r="G18" s="9" t="s">
        <v>198</v>
      </c>
      <c r="I18" s="9" t="s">
        <v>222</v>
      </c>
      <c r="J18" s="9">
        <v>14</v>
      </c>
      <c r="K18" s="8" t="str">
        <f t="shared" si="0"/>
        <v>June</v>
      </c>
      <c r="L18" s="8" t="str">
        <f t="shared" si="0"/>
        <v>Merlot</v>
      </c>
      <c r="M18" s="8">
        <f t="shared" si="0"/>
        <v>72</v>
      </c>
      <c r="N18" s="33">
        <f t="shared" si="0"/>
        <v>64</v>
      </c>
      <c r="O18" s="8" t="str">
        <f t="shared" si="0"/>
        <v>Chile</v>
      </c>
      <c r="P18" s="8" t="str">
        <f t="shared" si="0"/>
        <v>FALSE</v>
      </c>
      <c r="Q18" s="22"/>
      <c r="R18" s="22"/>
      <c r="S18" s="22"/>
      <c r="U18" s="29">
        <v>14</v>
      </c>
      <c r="V18" s="31" t="s">
        <v>251</v>
      </c>
      <c r="W18" s="28">
        <v>0</v>
      </c>
      <c r="X18" s="28">
        <v>0</v>
      </c>
      <c r="Y18" s="28">
        <v>0</v>
      </c>
      <c r="Z18" s="28">
        <v>1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1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  <c r="AR18" s="28">
        <v>0</v>
      </c>
      <c r="AS18" s="28">
        <v>0</v>
      </c>
      <c r="AT18" s="28">
        <v>0</v>
      </c>
      <c r="AU18" s="28">
        <v>0</v>
      </c>
      <c r="AV18" s="28">
        <v>0</v>
      </c>
      <c r="AW18" s="28">
        <v>0</v>
      </c>
      <c r="AX18" s="28">
        <v>1</v>
      </c>
      <c r="AY18" s="28">
        <v>0</v>
      </c>
      <c r="AZ18" s="28">
        <v>0</v>
      </c>
      <c r="BA18" s="28">
        <v>1</v>
      </c>
      <c r="BB18" s="28">
        <v>0</v>
      </c>
    </row>
    <row r="19" spans="1:54" x14ac:dyDescent="0.25">
      <c r="A19" s="7">
        <v>16</v>
      </c>
      <c r="B19" s="8" t="s">
        <v>223</v>
      </c>
      <c r="C19" s="9" t="s">
        <v>221</v>
      </c>
      <c r="D19" s="9">
        <v>72</v>
      </c>
      <c r="E19" s="9">
        <v>88</v>
      </c>
      <c r="F19" s="9" t="s">
        <v>218</v>
      </c>
      <c r="G19" s="9" t="s">
        <v>198</v>
      </c>
      <c r="I19" s="9" t="s">
        <v>222</v>
      </c>
      <c r="J19" s="9">
        <v>15</v>
      </c>
      <c r="K19" s="8" t="str">
        <f t="shared" si="0"/>
        <v>June</v>
      </c>
      <c r="L19" s="8" t="str">
        <f t="shared" si="0"/>
        <v>Cabernet Sauvignon</v>
      </c>
      <c r="M19" s="8">
        <f t="shared" si="0"/>
        <v>144</v>
      </c>
      <c r="N19" s="33">
        <f t="shared" si="0"/>
        <v>19</v>
      </c>
      <c r="O19" s="8" t="str">
        <f t="shared" si="0"/>
        <v>Italy</v>
      </c>
      <c r="P19" s="8" t="str">
        <f t="shared" si="0"/>
        <v>FALSE</v>
      </c>
      <c r="Q19" s="22"/>
      <c r="R19" s="22"/>
      <c r="S19" s="22"/>
      <c r="U19" s="29">
        <v>15</v>
      </c>
      <c r="V19" s="31" t="s">
        <v>278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1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  <c r="AW19" s="28">
        <v>0</v>
      </c>
      <c r="AX19" s="28">
        <v>0</v>
      </c>
      <c r="AY19" s="28">
        <v>0</v>
      </c>
      <c r="AZ19" s="28">
        <v>1</v>
      </c>
      <c r="BA19" s="28">
        <v>0</v>
      </c>
      <c r="BB19" s="28">
        <v>0</v>
      </c>
    </row>
    <row r="20" spans="1:54" x14ac:dyDescent="0.25">
      <c r="A20" s="7">
        <v>17</v>
      </c>
      <c r="B20" s="8" t="s">
        <v>225</v>
      </c>
      <c r="C20" s="9" t="s">
        <v>200</v>
      </c>
      <c r="D20" s="9">
        <v>12</v>
      </c>
      <c r="E20" s="9">
        <v>47</v>
      </c>
      <c r="F20" s="9" t="s">
        <v>226</v>
      </c>
      <c r="G20" s="9" t="s">
        <v>198</v>
      </c>
      <c r="I20" s="9" t="s">
        <v>222</v>
      </c>
      <c r="J20" s="9">
        <v>22</v>
      </c>
      <c r="K20" s="8" t="str">
        <f t="shared" ref="K20:P62" si="1" xml:space="preserve"> VLOOKUP($J20,$A$4:$G$35, MATCH(K$3,$A$3:$G$3,0))</f>
        <v>August</v>
      </c>
      <c r="L20" s="8" t="str">
        <f t="shared" si="1"/>
        <v>Champagne</v>
      </c>
      <c r="M20" s="8">
        <f t="shared" si="1"/>
        <v>72</v>
      </c>
      <c r="N20" s="33">
        <f t="shared" si="1"/>
        <v>63</v>
      </c>
      <c r="O20" s="8" t="str">
        <f t="shared" si="1"/>
        <v>France</v>
      </c>
      <c r="P20" s="8" t="str">
        <f t="shared" si="1"/>
        <v>FALSE</v>
      </c>
      <c r="Q20" s="22"/>
      <c r="R20" s="22"/>
      <c r="S20" s="22"/>
      <c r="U20" s="29">
        <v>16</v>
      </c>
      <c r="V20" s="31" t="s">
        <v>286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  <c r="AR20" s="28">
        <v>0</v>
      </c>
      <c r="AS20" s="28">
        <v>0</v>
      </c>
      <c r="AT20" s="28">
        <v>1</v>
      </c>
      <c r="AU20" s="28">
        <v>0</v>
      </c>
      <c r="AV20" s="28">
        <v>1</v>
      </c>
      <c r="AW20" s="28">
        <v>0</v>
      </c>
      <c r="AX20" s="28">
        <v>0</v>
      </c>
      <c r="AY20" s="28">
        <v>0</v>
      </c>
      <c r="AZ20" s="28">
        <v>0</v>
      </c>
      <c r="BA20" s="28">
        <v>0</v>
      </c>
      <c r="BB20" s="28">
        <v>0</v>
      </c>
    </row>
    <row r="21" spans="1:54" x14ac:dyDescent="0.25">
      <c r="A21" s="7">
        <v>18</v>
      </c>
      <c r="B21" s="8" t="s">
        <v>225</v>
      </c>
      <c r="C21" s="9" t="s">
        <v>202</v>
      </c>
      <c r="D21" s="9">
        <v>6</v>
      </c>
      <c r="E21" s="9">
        <v>50</v>
      </c>
      <c r="F21" s="9" t="s">
        <v>203</v>
      </c>
      <c r="G21" s="9" t="s">
        <v>198</v>
      </c>
      <c r="I21" s="9" t="s">
        <v>222</v>
      </c>
      <c r="J21" s="9">
        <v>23</v>
      </c>
      <c r="K21" s="8" t="str">
        <f t="shared" si="1"/>
        <v>September</v>
      </c>
      <c r="L21" s="8" t="str">
        <f t="shared" si="1"/>
        <v>Chardonnay</v>
      </c>
      <c r="M21" s="8">
        <f t="shared" si="1"/>
        <v>144</v>
      </c>
      <c r="N21" s="33">
        <f t="shared" si="1"/>
        <v>39</v>
      </c>
      <c r="O21" s="8" t="str">
        <f t="shared" si="1"/>
        <v>South Africa</v>
      </c>
      <c r="P21" s="8" t="str">
        <f t="shared" si="1"/>
        <v>FALSE</v>
      </c>
      <c r="Q21" s="22"/>
      <c r="R21" s="22"/>
      <c r="S21" s="22"/>
      <c r="U21" s="29">
        <v>17</v>
      </c>
      <c r="V21" s="31" t="s">
        <v>290</v>
      </c>
      <c r="W21" s="28">
        <v>0</v>
      </c>
      <c r="X21" s="28">
        <v>0</v>
      </c>
      <c r="Y21" s="28">
        <v>0</v>
      </c>
      <c r="Z21" s="28">
        <v>1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  <c r="AJ21" s="28">
        <v>0</v>
      </c>
      <c r="AK21" s="28">
        <v>0</v>
      </c>
      <c r="AL21" s="28">
        <v>1</v>
      </c>
      <c r="AM21" s="28">
        <v>0</v>
      </c>
      <c r="AN21" s="28">
        <v>0</v>
      </c>
      <c r="AO21" s="28">
        <v>0</v>
      </c>
      <c r="AP21" s="28">
        <v>1</v>
      </c>
      <c r="AQ21" s="28">
        <v>0</v>
      </c>
      <c r="AR21" s="28">
        <v>0</v>
      </c>
      <c r="AS21" s="28">
        <v>0</v>
      </c>
      <c r="AT21" s="28">
        <v>0</v>
      </c>
      <c r="AU21" s="28">
        <v>0</v>
      </c>
      <c r="AV21" s="28">
        <v>0</v>
      </c>
      <c r="AW21" s="28">
        <v>0</v>
      </c>
      <c r="AX21" s="28">
        <v>0</v>
      </c>
      <c r="AY21" s="28">
        <v>0</v>
      </c>
      <c r="AZ21" s="28">
        <v>0</v>
      </c>
      <c r="BA21" s="28">
        <v>0</v>
      </c>
      <c r="BB21" s="28">
        <v>1</v>
      </c>
    </row>
    <row r="22" spans="1:54" x14ac:dyDescent="0.25">
      <c r="A22" s="7">
        <v>19</v>
      </c>
      <c r="B22" s="8" t="s">
        <v>225</v>
      </c>
      <c r="C22" s="9" t="s">
        <v>206</v>
      </c>
      <c r="D22" s="9">
        <v>12</v>
      </c>
      <c r="E22" s="9">
        <v>66</v>
      </c>
      <c r="F22" s="9" t="s">
        <v>226</v>
      </c>
      <c r="G22" s="9" t="s">
        <v>198</v>
      </c>
      <c r="I22" s="9" t="s">
        <v>222</v>
      </c>
      <c r="J22" s="9">
        <v>31</v>
      </c>
      <c r="K22" s="8" t="str">
        <f t="shared" si="1"/>
        <v>December</v>
      </c>
      <c r="L22" s="8" t="str">
        <f t="shared" si="1"/>
        <v>Champagne</v>
      </c>
      <c r="M22" s="8">
        <f t="shared" si="1"/>
        <v>72</v>
      </c>
      <c r="N22" s="33">
        <f t="shared" si="1"/>
        <v>89</v>
      </c>
      <c r="O22" s="8" t="str">
        <f t="shared" si="1"/>
        <v>France</v>
      </c>
      <c r="P22" s="8" t="str">
        <f t="shared" si="1"/>
        <v>FALSE</v>
      </c>
      <c r="Q22" s="22"/>
      <c r="R22" s="22"/>
      <c r="S22" s="22"/>
      <c r="U22" s="29">
        <v>18</v>
      </c>
      <c r="V22" s="31" t="s">
        <v>298</v>
      </c>
      <c r="W22" s="28">
        <v>0</v>
      </c>
      <c r="X22" s="28">
        <v>1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  <c r="AJ22" s="28">
        <v>0</v>
      </c>
      <c r="AK22" s="28">
        <v>0</v>
      </c>
      <c r="AL22" s="28">
        <v>0</v>
      </c>
      <c r="AM22" s="28">
        <v>1</v>
      </c>
      <c r="AN22" s="28">
        <v>0</v>
      </c>
      <c r="AO22" s="28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1</v>
      </c>
      <c r="AU22" s="28">
        <v>0</v>
      </c>
      <c r="AV22" s="28">
        <v>1</v>
      </c>
      <c r="AW22" s="28">
        <v>0</v>
      </c>
      <c r="AX22" s="28">
        <v>0</v>
      </c>
      <c r="AY22" s="28">
        <v>0</v>
      </c>
      <c r="AZ22" s="28">
        <v>0</v>
      </c>
      <c r="BA22" s="28">
        <v>0</v>
      </c>
      <c r="BB22" s="28">
        <v>0</v>
      </c>
    </row>
    <row r="23" spans="1:54" x14ac:dyDescent="0.25">
      <c r="A23" s="7">
        <v>20</v>
      </c>
      <c r="B23" s="8" t="s">
        <v>227</v>
      </c>
      <c r="C23" s="9" t="s">
        <v>207</v>
      </c>
      <c r="D23" s="9">
        <v>72</v>
      </c>
      <c r="E23" s="9">
        <v>82</v>
      </c>
      <c r="F23" s="9" t="s">
        <v>224</v>
      </c>
      <c r="G23" s="9" t="s">
        <v>198</v>
      </c>
      <c r="I23" s="9" t="s">
        <v>228</v>
      </c>
      <c r="J23" s="9">
        <v>12</v>
      </c>
      <c r="K23" s="8" t="str">
        <f t="shared" si="1"/>
        <v>May</v>
      </c>
      <c r="L23" s="8" t="str">
        <f t="shared" si="1"/>
        <v>Prosecco</v>
      </c>
      <c r="M23" s="8">
        <f t="shared" si="1"/>
        <v>72</v>
      </c>
      <c r="N23" s="33">
        <f t="shared" si="1"/>
        <v>83</v>
      </c>
      <c r="O23" s="8" t="str">
        <f t="shared" si="1"/>
        <v>Australia</v>
      </c>
      <c r="P23" s="8" t="str">
        <f t="shared" si="1"/>
        <v>FALSE</v>
      </c>
      <c r="Q23" s="22"/>
      <c r="R23" s="22"/>
      <c r="S23" s="22"/>
      <c r="U23" s="29">
        <v>19</v>
      </c>
      <c r="V23" s="31" t="s">
        <v>308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  <c r="AJ23" s="28">
        <v>0</v>
      </c>
      <c r="AK23" s="28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1</v>
      </c>
      <c r="AZ23" s="28">
        <v>1</v>
      </c>
      <c r="BA23" s="28">
        <v>0</v>
      </c>
      <c r="BB23" s="28">
        <v>0</v>
      </c>
    </row>
    <row r="24" spans="1:54" x14ac:dyDescent="0.25">
      <c r="A24" s="7">
        <v>21</v>
      </c>
      <c r="B24" s="8" t="s">
        <v>227</v>
      </c>
      <c r="C24" s="9" t="s">
        <v>206</v>
      </c>
      <c r="D24" s="9">
        <v>12</v>
      </c>
      <c r="E24" s="9">
        <v>50</v>
      </c>
      <c r="F24" s="9" t="s">
        <v>218</v>
      </c>
      <c r="G24" s="9" t="s">
        <v>198</v>
      </c>
      <c r="I24" s="9" t="s">
        <v>228</v>
      </c>
      <c r="J24" s="9">
        <v>22</v>
      </c>
      <c r="K24" s="8" t="str">
        <f t="shared" si="1"/>
        <v>August</v>
      </c>
      <c r="L24" s="8" t="str">
        <f t="shared" si="1"/>
        <v>Champagne</v>
      </c>
      <c r="M24" s="8">
        <f t="shared" si="1"/>
        <v>72</v>
      </c>
      <c r="N24" s="33">
        <f t="shared" si="1"/>
        <v>63</v>
      </c>
      <c r="O24" s="8" t="str">
        <f t="shared" si="1"/>
        <v>France</v>
      </c>
      <c r="P24" s="8" t="str">
        <f t="shared" si="1"/>
        <v>FALSE</v>
      </c>
      <c r="Q24" s="22"/>
      <c r="R24" s="22"/>
      <c r="S24" s="22"/>
      <c r="U24" s="29">
        <v>20</v>
      </c>
      <c r="V24" s="31" t="s">
        <v>228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>
        <v>1</v>
      </c>
      <c r="AI24" s="28">
        <v>0</v>
      </c>
      <c r="AJ24" s="28">
        <v>0</v>
      </c>
      <c r="AK24" s="28">
        <v>0</v>
      </c>
      <c r="AL24" s="28">
        <v>0</v>
      </c>
      <c r="AM24" s="28">
        <v>0</v>
      </c>
      <c r="AN24" s="28">
        <v>0</v>
      </c>
      <c r="AO24" s="28">
        <v>0</v>
      </c>
      <c r="AP24" s="28">
        <v>0</v>
      </c>
      <c r="AQ24" s="28">
        <v>0</v>
      </c>
      <c r="AR24" s="28">
        <v>1</v>
      </c>
      <c r="AS24" s="28">
        <v>0</v>
      </c>
      <c r="AT24" s="28">
        <v>0</v>
      </c>
      <c r="AU24" s="28">
        <v>1</v>
      </c>
      <c r="AV24" s="28">
        <v>0</v>
      </c>
      <c r="AW24" s="28">
        <v>0</v>
      </c>
      <c r="AX24" s="28">
        <v>0</v>
      </c>
      <c r="AY24" s="28">
        <v>0</v>
      </c>
      <c r="AZ24" s="28">
        <v>0</v>
      </c>
      <c r="BA24" s="28">
        <v>0</v>
      </c>
      <c r="BB24" s="28">
        <v>0</v>
      </c>
    </row>
    <row r="25" spans="1:54" x14ac:dyDescent="0.25">
      <c r="A25" s="7">
        <v>22</v>
      </c>
      <c r="B25" s="8" t="s">
        <v>227</v>
      </c>
      <c r="C25" s="9" t="s">
        <v>206</v>
      </c>
      <c r="D25" s="9">
        <v>72</v>
      </c>
      <c r="E25" s="9">
        <v>63</v>
      </c>
      <c r="F25" s="9" t="s">
        <v>197</v>
      </c>
      <c r="G25" s="9" t="s">
        <v>198</v>
      </c>
      <c r="I25" s="9" t="s">
        <v>228</v>
      </c>
      <c r="J25" s="9">
        <v>25</v>
      </c>
      <c r="K25" s="8" t="str">
        <f t="shared" si="1"/>
        <v>October</v>
      </c>
      <c r="L25" s="8" t="str">
        <f t="shared" si="1"/>
        <v>Cabernet Sauvignon</v>
      </c>
      <c r="M25" s="8">
        <f t="shared" si="1"/>
        <v>72</v>
      </c>
      <c r="N25" s="33">
        <f t="shared" si="1"/>
        <v>59</v>
      </c>
      <c r="O25" s="8" t="str">
        <f t="shared" si="1"/>
        <v>Oregon</v>
      </c>
      <c r="P25" s="8" t="str">
        <f t="shared" si="1"/>
        <v>TRUE</v>
      </c>
      <c r="Q25" s="22"/>
      <c r="R25" s="22"/>
      <c r="S25" s="22"/>
      <c r="U25" s="29">
        <v>21</v>
      </c>
      <c r="V25" s="31" t="s">
        <v>299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1</v>
      </c>
      <c r="AD25" s="28">
        <v>1</v>
      </c>
      <c r="AE25" s="28">
        <v>0</v>
      </c>
      <c r="AF25" s="28">
        <v>0</v>
      </c>
      <c r="AG25" s="28">
        <v>0</v>
      </c>
      <c r="AH25" s="28">
        <v>0</v>
      </c>
      <c r="AI25" s="28">
        <v>0</v>
      </c>
      <c r="AJ25" s="28">
        <v>0</v>
      </c>
      <c r="AK25" s="28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1</v>
      </c>
      <c r="AZ25" s="28">
        <v>1</v>
      </c>
      <c r="BA25" s="28">
        <v>0</v>
      </c>
      <c r="BB25" s="28">
        <v>0</v>
      </c>
    </row>
    <row r="26" spans="1:54" x14ac:dyDescent="0.25">
      <c r="A26" s="7">
        <v>23</v>
      </c>
      <c r="B26" s="8" t="s">
        <v>229</v>
      </c>
      <c r="C26" s="9" t="s">
        <v>216</v>
      </c>
      <c r="D26" s="9">
        <v>144</v>
      </c>
      <c r="E26" s="9">
        <v>39</v>
      </c>
      <c r="F26" s="9" t="s">
        <v>214</v>
      </c>
      <c r="G26" s="9" t="s">
        <v>198</v>
      </c>
      <c r="I26" s="9" t="s">
        <v>230</v>
      </c>
      <c r="J26" s="9">
        <v>14</v>
      </c>
      <c r="K26" s="8" t="str">
        <f t="shared" si="1"/>
        <v>June</v>
      </c>
      <c r="L26" s="8" t="str">
        <f t="shared" si="1"/>
        <v>Merlot</v>
      </c>
      <c r="M26" s="8">
        <f t="shared" si="1"/>
        <v>72</v>
      </c>
      <c r="N26" s="33">
        <f t="shared" si="1"/>
        <v>64</v>
      </c>
      <c r="O26" s="8" t="str">
        <f t="shared" si="1"/>
        <v>Chile</v>
      </c>
      <c r="P26" s="8" t="str">
        <f t="shared" si="1"/>
        <v>FALSE</v>
      </c>
      <c r="Q26" s="22"/>
      <c r="R26" s="22"/>
      <c r="S26" s="22"/>
      <c r="U26" s="29">
        <v>22</v>
      </c>
      <c r="V26" s="31" t="s">
        <v>279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1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1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</row>
    <row r="27" spans="1:54" x14ac:dyDescent="0.25">
      <c r="A27" s="7">
        <v>24</v>
      </c>
      <c r="B27" s="8" t="s">
        <v>229</v>
      </c>
      <c r="C27" s="9" t="s">
        <v>200</v>
      </c>
      <c r="D27" s="9">
        <v>6</v>
      </c>
      <c r="E27" s="9">
        <v>34</v>
      </c>
      <c r="F27" s="9" t="s">
        <v>224</v>
      </c>
      <c r="G27" s="9" t="s">
        <v>198</v>
      </c>
      <c r="I27" s="9" t="s">
        <v>230</v>
      </c>
      <c r="J27" s="9">
        <v>15</v>
      </c>
      <c r="K27" s="8" t="str">
        <f t="shared" si="1"/>
        <v>June</v>
      </c>
      <c r="L27" s="8" t="str">
        <f t="shared" si="1"/>
        <v>Cabernet Sauvignon</v>
      </c>
      <c r="M27" s="8">
        <f t="shared" si="1"/>
        <v>144</v>
      </c>
      <c r="N27" s="33">
        <f t="shared" si="1"/>
        <v>19</v>
      </c>
      <c r="O27" s="8" t="str">
        <f t="shared" si="1"/>
        <v>Italy</v>
      </c>
      <c r="P27" s="8" t="str">
        <f t="shared" si="1"/>
        <v>FALSE</v>
      </c>
      <c r="Q27" s="22"/>
      <c r="R27" s="22"/>
      <c r="S27" s="22"/>
      <c r="U27" s="29">
        <v>23</v>
      </c>
      <c r="V27" s="31" t="s">
        <v>274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1</v>
      </c>
      <c r="AS27" s="28">
        <v>0</v>
      </c>
      <c r="AT27" s="28">
        <v>0</v>
      </c>
      <c r="AU27" s="28">
        <v>0</v>
      </c>
      <c r="AV27" s="28">
        <v>0</v>
      </c>
      <c r="AW27" s="28">
        <v>1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</row>
    <row r="28" spans="1:54" x14ac:dyDescent="0.25">
      <c r="A28" s="7">
        <v>25</v>
      </c>
      <c r="B28" s="8" t="s">
        <v>231</v>
      </c>
      <c r="C28" s="9" t="s">
        <v>207</v>
      </c>
      <c r="D28" s="9">
        <v>72</v>
      </c>
      <c r="E28" s="9">
        <v>59</v>
      </c>
      <c r="F28" s="9" t="s">
        <v>203</v>
      </c>
      <c r="G28" s="9" t="s">
        <v>204</v>
      </c>
      <c r="I28" s="9" t="s">
        <v>232</v>
      </c>
      <c r="J28" s="9">
        <v>2</v>
      </c>
      <c r="K28" s="8" t="str">
        <f t="shared" si="1"/>
        <v>January</v>
      </c>
      <c r="L28" s="8" t="str">
        <f t="shared" si="1"/>
        <v>Pinot Noir</v>
      </c>
      <c r="M28" s="8">
        <f t="shared" si="1"/>
        <v>72</v>
      </c>
      <c r="N28" s="33">
        <f t="shared" si="1"/>
        <v>17</v>
      </c>
      <c r="O28" s="8" t="str">
        <f t="shared" si="1"/>
        <v>France</v>
      </c>
      <c r="P28" s="8" t="str">
        <f t="shared" si="1"/>
        <v>FALSE</v>
      </c>
      <c r="Q28" s="22"/>
      <c r="R28" s="22"/>
      <c r="S28" s="22"/>
      <c r="U28" s="29">
        <v>24</v>
      </c>
      <c r="V28" s="31" t="s">
        <v>325</v>
      </c>
      <c r="W28" s="28">
        <v>1</v>
      </c>
      <c r="X28" s="28">
        <v>1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  <c r="AG28" s="28">
        <v>1</v>
      </c>
      <c r="AH28" s="28">
        <v>0</v>
      </c>
      <c r="AI28" s="28">
        <v>0</v>
      </c>
      <c r="AJ28" s="28">
        <v>0</v>
      </c>
      <c r="AK28" s="28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1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1</v>
      </c>
      <c r="AY28" s="28">
        <v>0</v>
      </c>
      <c r="AZ28" s="28">
        <v>1</v>
      </c>
      <c r="BA28" s="28">
        <v>1</v>
      </c>
      <c r="BB28" s="28">
        <v>0</v>
      </c>
    </row>
    <row r="29" spans="1:54" x14ac:dyDescent="0.25">
      <c r="A29" s="7">
        <v>26</v>
      </c>
      <c r="B29" s="8" t="s">
        <v>231</v>
      </c>
      <c r="C29" s="9" t="s">
        <v>200</v>
      </c>
      <c r="D29" s="9">
        <v>144</v>
      </c>
      <c r="E29" s="9">
        <v>83</v>
      </c>
      <c r="F29" s="9" t="s">
        <v>213</v>
      </c>
      <c r="G29" s="9" t="s">
        <v>198</v>
      </c>
      <c r="I29" s="9" t="s">
        <v>232</v>
      </c>
      <c r="J29" s="9">
        <v>26</v>
      </c>
      <c r="K29" s="8" t="str">
        <f t="shared" si="1"/>
        <v>October</v>
      </c>
      <c r="L29" s="8" t="str">
        <f t="shared" si="1"/>
        <v>Pinot Noir</v>
      </c>
      <c r="M29" s="8">
        <f t="shared" si="1"/>
        <v>144</v>
      </c>
      <c r="N29" s="33">
        <f t="shared" si="1"/>
        <v>83</v>
      </c>
      <c r="O29" s="8" t="str">
        <f t="shared" si="1"/>
        <v>Australia</v>
      </c>
      <c r="P29" s="8" t="str">
        <f t="shared" si="1"/>
        <v>FALSE</v>
      </c>
      <c r="Q29" s="22"/>
      <c r="R29" s="22"/>
      <c r="S29" s="22"/>
      <c r="U29" s="29">
        <v>25</v>
      </c>
      <c r="V29" s="31" t="s">
        <v>281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1</v>
      </c>
      <c r="AN29" s="28">
        <v>0</v>
      </c>
      <c r="AO29" s="28">
        <v>0</v>
      </c>
      <c r="AP29" s="28">
        <v>0</v>
      </c>
      <c r="AQ29" s="28">
        <v>0</v>
      </c>
      <c r="AR29" s="28">
        <v>0</v>
      </c>
      <c r="AS29" s="28">
        <v>0</v>
      </c>
      <c r="AT29" s="28">
        <v>1</v>
      </c>
      <c r="AU29" s="28">
        <v>0</v>
      </c>
      <c r="AV29" s="28">
        <v>0</v>
      </c>
      <c r="AW29" s="28">
        <v>0</v>
      </c>
      <c r="AX29" s="28">
        <v>0</v>
      </c>
      <c r="AY29" s="28">
        <v>0</v>
      </c>
      <c r="AZ29" s="28">
        <v>0</v>
      </c>
      <c r="BA29" s="28">
        <v>0</v>
      </c>
      <c r="BB29" s="28">
        <v>0</v>
      </c>
    </row>
    <row r="30" spans="1:54" x14ac:dyDescent="0.25">
      <c r="A30" s="7">
        <v>27</v>
      </c>
      <c r="B30" s="8" t="s">
        <v>231</v>
      </c>
      <c r="C30" s="9" t="s">
        <v>206</v>
      </c>
      <c r="D30" s="9">
        <v>72</v>
      </c>
      <c r="E30" s="9">
        <v>88</v>
      </c>
      <c r="F30" s="9" t="s">
        <v>208</v>
      </c>
      <c r="G30" s="9" t="s">
        <v>198</v>
      </c>
      <c r="I30" s="9" t="s">
        <v>233</v>
      </c>
      <c r="J30" s="9">
        <v>8</v>
      </c>
      <c r="K30" s="8" t="str">
        <f t="shared" si="1"/>
        <v>March</v>
      </c>
      <c r="L30" s="8" t="str">
        <f t="shared" si="1"/>
        <v>Espumante</v>
      </c>
      <c r="M30" s="8">
        <f t="shared" si="1"/>
        <v>6</v>
      </c>
      <c r="N30" s="33">
        <f t="shared" si="1"/>
        <v>45</v>
      </c>
      <c r="O30" s="8" t="str">
        <f t="shared" si="1"/>
        <v>South Africa</v>
      </c>
      <c r="P30" s="8" t="str">
        <f t="shared" si="1"/>
        <v>FALSE</v>
      </c>
      <c r="Q30" s="22"/>
      <c r="R30" s="22"/>
      <c r="S30" s="22"/>
      <c r="U30" s="29">
        <v>26</v>
      </c>
      <c r="V30" s="31" t="s">
        <v>312</v>
      </c>
      <c r="W30" s="28">
        <v>1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1</v>
      </c>
      <c r="AF30" s="28">
        <v>0</v>
      </c>
      <c r="AG30" s="28">
        <v>0</v>
      </c>
      <c r="AH30" s="28">
        <v>0</v>
      </c>
      <c r="AI30" s="28">
        <v>0</v>
      </c>
      <c r="AJ30" s="28">
        <v>1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1</v>
      </c>
      <c r="AS30" s="28">
        <v>1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</row>
    <row r="31" spans="1:54" x14ac:dyDescent="0.25">
      <c r="A31" s="7">
        <v>28</v>
      </c>
      <c r="B31" s="8" t="s">
        <v>234</v>
      </c>
      <c r="C31" s="9" t="s">
        <v>207</v>
      </c>
      <c r="D31" s="9">
        <v>12</v>
      </c>
      <c r="E31" s="9">
        <v>56</v>
      </c>
      <c r="F31" s="9" t="s">
        <v>197</v>
      </c>
      <c r="G31" s="9" t="s">
        <v>204</v>
      </c>
      <c r="I31" s="9" t="s">
        <v>233</v>
      </c>
      <c r="J31" s="9">
        <v>30</v>
      </c>
      <c r="K31" s="8" t="str">
        <f t="shared" si="1"/>
        <v>December</v>
      </c>
      <c r="L31" s="8" t="str">
        <f t="shared" si="1"/>
        <v>Malbec</v>
      </c>
      <c r="M31" s="8">
        <f t="shared" si="1"/>
        <v>6</v>
      </c>
      <c r="N31" s="33">
        <f t="shared" si="1"/>
        <v>54</v>
      </c>
      <c r="O31" s="8" t="str">
        <f t="shared" si="1"/>
        <v>France</v>
      </c>
      <c r="P31" s="8" t="str">
        <f t="shared" si="1"/>
        <v>FALSE</v>
      </c>
      <c r="Q31" s="22"/>
      <c r="R31" s="22"/>
      <c r="S31" s="22"/>
      <c r="U31" s="29">
        <v>27</v>
      </c>
      <c r="V31" s="31" t="s">
        <v>230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1</v>
      </c>
      <c r="AK31" s="28">
        <v>1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</row>
    <row r="32" spans="1:54" x14ac:dyDescent="0.25">
      <c r="A32" s="7">
        <v>29</v>
      </c>
      <c r="B32" s="8" t="s">
        <v>234</v>
      </c>
      <c r="C32" s="9" t="s">
        <v>235</v>
      </c>
      <c r="D32" s="9">
        <v>6</v>
      </c>
      <c r="E32" s="9">
        <v>87</v>
      </c>
      <c r="F32" s="9" t="s">
        <v>197</v>
      </c>
      <c r="G32" s="9" t="s">
        <v>198</v>
      </c>
      <c r="I32" s="9" t="s">
        <v>236</v>
      </c>
      <c r="J32" s="9">
        <v>12</v>
      </c>
      <c r="K32" s="8" t="str">
        <f t="shared" si="1"/>
        <v>May</v>
      </c>
      <c r="L32" s="8" t="str">
        <f t="shared" si="1"/>
        <v>Prosecco</v>
      </c>
      <c r="M32" s="8">
        <f t="shared" si="1"/>
        <v>72</v>
      </c>
      <c r="N32" s="33">
        <f t="shared" si="1"/>
        <v>83</v>
      </c>
      <c r="O32" s="8" t="str">
        <f t="shared" si="1"/>
        <v>Australia</v>
      </c>
      <c r="P32" s="8" t="str">
        <f t="shared" si="1"/>
        <v>FALSE</v>
      </c>
      <c r="Q32" s="22"/>
      <c r="R32" s="22"/>
      <c r="S32" s="22"/>
      <c r="U32" s="29">
        <v>28</v>
      </c>
      <c r="V32" s="31" t="s">
        <v>294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0</v>
      </c>
      <c r="AG32" s="28">
        <v>1</v>
      </c>
      <c r="AH32" s="28">
        <v>0</v>
      </c>
      <c r="AI32" s="28">
        <v>0</v>
      </c>
      <c r="AJ32" s="28">
        <v>0</v>
      </c>
      <c r="AK32" s="28">
        <v>0</v>
      </c>
      <c r="AL32" s="28">
        <v>0</v>
      </c>
      <c r="AM32" s="28">
        <v>0</v>
      </c>
      <c r="AN32" s="28">
        <v>0</v>
      </c>
      <c r="AO32" s="28">
        <v>0</v>
      </c>
      <c r="AP32" s="28">
        <v>1</v>
      </c>
      <c r="AQ32" s="28">
        <v>0</v>
      </c>
      <c r="AR32" s="28">
        <v>0</v>
      </c>
      <c r="AS32" s="28">
        <v>0</v>
      </c>
      <c r="AT32" s="28">
        <v>0</v>
      </c>
      <c r="AU32" s="28">
        <v>1</v>
      </c>
      <c r="AV32" s="28">
        <v>0</v>
      </c>
      <c r="AW32" s="28">
        <v>0</v>
      </c>
      <c r="AX32" s="28">
        <v>0</v>
      </c>
      <c r="AY32" s="28">
        <v>0</v>
      </c>
      <c r="AZ32" s="28">
        <v>0</v>
      </c>
      <c r="BA32" s="28">
        <v>0</v>
      </c>
      <c r="BB32" s="28">
        <v>1</v>
      </c>
    </row>
    <row r="33" spans="1:54" x14ac:dyDescent="0.25">
      <c r="A33" s="7">
        <v>30</v>
      </c>
      <c r="B33" s="8" t="s">
        <v>237</v>
      </c>
      <c r="C33" s="9" t="s">
        <v>196</v>
      </c>
      <c r="D33" s="9">
        <v>6</v>
      </c>
      <c r="E33" s="9">
        <v>54</v>
      </c>
      <c r="F33" s="9" t="s">
        <v>197</v>
      </c>
      <c r="G33" s="9" t="s">
        <v>198</v>
      </c>
      <c r="I33" s="9" t="s">
        <v>236</v>
      </c>
      <c r="J33" s="9">
        <v>25</v>
      </c>
      <c r="K33" s="8" t="str">
        <f t="shared" si="1"/>
        <v>October</v>
      </c>
      <c r="L33" s="8" t="str">
        <f t="shared" si="1"/>
        <v>Cabernet Sauvignon</v>
      </c>
      <c r="M33" s="8">
        <f t="shared" si="1"/>
        <v>72</v>
      </c>
      <c r="N33" s="33">
        <f t="shared" si="1"/>
        <v>59</v>
      </c>
      <c r="O33" s="8" t="str">
        <f t="shared" si="1"/>
        <v>Oregon</v>
      </c>
      <c r="P33" s="8" t="str">
        <f t="shared" si="1"/>
        <v>TRUE</v>
      </c>
      <c r="Q33" s="22"/>
      <c r="R33" s="22"/>
      <c r="S33" s="22"/>
      <c r="U33" s="29">
        <v>29</v>
      </c>
      <c r="V33" s="31" t="s">
        <v>249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1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1</v>
      </c>
      <c r="BB33" s="28">
        <v>0</v>
      </c>
    </row>
    <row r="34" spans="1:54" x14ac:dyDescent="0.25">
      <c r="A34" s="7">
        <v>31</v>
      </c>
      <c r="B34" s="8" t="s">
        <v>237</v>
      </c>
      <c r="C34" s="9" t="s">
        <v>206</v>
      </c>
      <c r="D34" s="9">
        <v>72</v>
      </c>
      <c r="E34" s="9">
        <v>89</v>
      </c>
      <c r="F34" s="9" t="s">
        <v>197</v>
      </c>
      <c r="G34" s="9" t="s">
        <v>198</v>
      </c>
      <c r="I34" s="9" t="s">
        <v>236</v>
      </c>
      <c r="J34" s="9">
        <v>28</v>
      </c>
      <c r="K34" s="8" t="str">
        <f t="shared" si="1"/>
        <v>November</v>
      </c>
      <c r="L34" s="8" t="str">
        <f t="shared" si="1"/>
        <v>Cabernet Sauvignon</v>
      </c>
      <c r="M34" s="8">
        <f t="shared" si="1"/>
        <v>12</v>
      </c>
      <c r="N34" s="33">
        <f t="shared" si="1"/>
        <v>56</v>
      </c>
      <c r="O34" s="8" t="str">
        <f t="shared" si="1"/>
        <v>France</v>
      </c>
      <c r="P34" s="8" t="str">
        <f t="shared" si="1"/>
        <v>TRUE</v>
      </c>
      <c r="Q34" s="22"/>
      <c r="R34" s="22"/>
      <c r="S34" s="22"/>
      <c r="U34" s="29">
        <v>30</v>
      </c>
      <c r="V34" s="31" t="s">
        <v>305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1</v>
      </c>
      <c r="AI34" s="28">
        <v>0</v>
      </c>
      <c r="AJ34" s="28">
        <v>0</v>
      </c>
      <c r="AK34" s="28">
        <v>0</v>
      </c>
      <c r="AL34" s="28">
        <v>1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1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</row>
    <row r="35" spans="1:54" x14ac:dyDescent="0.25">
      <c r="A35" s="7">
        <v>32</v>
      </c>
      <c r="B35" s="8" t="s">
        <v>237</v>
      </c>
      <c r="C35" s="9" t="s">
        <v>207</v>
      </c>
      <c r="D35" s="9">
        <v>72</v>
      </c>
      <c r="E35" s="9">
        <v>45</v>
      </c>
      <c r="F35" s="9" t="s">
        <v>226</v>
      </c>
      <c r="G35" s="9" t="s">
        <v>204</v>
      </c>
      <c r="I35" s="9" t="s">
        <v>238</v>
      </c>
      <c r="J35" s="9">
        <v>24</v>
      </c>
      <c r="K35" s="8" t="str">
        <f t="shared" si="1"/>
        <v>September</v>
      </c>
      <c r="L35" s="8" t="str">
        <f t="shared" si="1"/>
        <v>Pinot Noir</v>
      </c>
      <c r="M35" s="8">
        <f t="shared" si="1"/>
        <v>6</v>
      </c>
      <c r="N35" s="33">
        <f t="shared" si="1"/>
        <v>34</v>
      </c>
      <c r="O35" s="8" t="str">
        <f t="shared" si="1"/>
        <v>Italy</v>
      </c>
      <c r="P35" s="8" t="str">
        <f t="shared" si="1"/>
        <v>FALSE</v>
      </c>
      <c r="Q35" s="22"/>
      <c r="R35" s="22"/>
      <c r="S35" s="22"/>
      <c r="U35" s="29">
        <v>31</v>
      </c>
      <c r="V35" s="31" t="s">
        <v>263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1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8">
        <v>0</v>
      </c>
      <c r="AV35" s="28">
        <v>0</v>
      </c>
      <c r="AW35" s="28">
        <v>0</v>
      </c>
      <c r="AX35" s="28">
        <v>0</v>
      </c>
      <c r="AY35" s="28">
        <v>0</v>
      </c>
      <c r="AZ35" s="28">
        <v>0</v>
      </c>
      <c r="BA35" s="28">
        <v>0</v>
      </c>
      <c r="BB35" s="28">
        <v>0</v>
      </c>
    </row>
    <row r="36" spans="1:54" x14ac:dyDescent="0.25">
      <c r="I36" s="9" t="s">
        <v>238</v>
      </c>
      <c r="J36" s="9">
        <v>26</v>
      </c>
      <c r="K36" s="8" t="str">
        <f t="shared" si="1"/>
        <v>October</v>
      </c>
      <c r="L36" s="8" t="str">
        <f t="shared" si="1"/>
        <v>Pinot Noir</v>
      </c>
      <c r="M36" s="8">
        <f t="shared" si="1"/>
        <v>144</v>
      </c>
      <c r="N36" s="33">
        <f t="shared" si="1"/>
        <v>83</v>
      </c>
      <c r="O36" s="8" t="str">
        <f t="shared" si="1"/>
        <v>Australia</v>
      </c>
      <c r="P36" s="8" t="str">
        <f t="shared" si="1"/>
        <v>FALSE</v>
      </c>
      <c r="Q36" s="22"/>
      <c r="R36" s="22"/>
      <c r="S36" s="22"/>
      <c r="U36" s="29">
        <v>32</v>
      </c>
      <c r="V36" s="31" t="s">
        <v>321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1</v>
      </c>
      <c r="AC36" s="28">
        <v>0</v>
      </c>
      <c r="AD36" s="28">
        <v>1</v>
      </c>
      <c r="AE36" s="28">
        <v>0</v>
      </c>
      <c r="AF36" s="28">
        <v>1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1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</row>
    <row r="37" spans="1:54" x14ac:dyDescent="0.25">
      <c r="I37" s="9" t="s">
        <v>239</v>
      </c>
      <c r="J37" s="9">
        <v>7</v>
      </c>
      <c r="K37" s="8" t="str">
        <f t="shared" si="1"/>
        <v>March</v>
      </c>
      <c r="L37" s="8" t="str">
        <f t="shared" si="1"/>
        <v>Prosecco</v>
      </c>
      <c r="M37" s="8">
        <f t="shared" si="1"/>
        <v>6</v>
      </c>
      <c r="N37" s="33">
        <f t="shared" si="1"/>
        <v>40</v>
      </c>
      <c r="O37" s="8" t="str">
        <f t="shared" si="1"/>
        <v>Australia</v>
      </c>
      <c r="P37" s="8" t="str">
        <f t="shared" si="1"/>
        <v>TRUE</v>
      </c>
      <c r="Q37" s="22"/>
      <c r="R37" s="22"/>
      <c r="S37" s="22"/>
      <c r="U37" s="29">
        <v>33</v>
      </c>
      <c r="V37" s="31" t="s">
        <v>256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1</v>
      </c>
      <c r="AH37" s="28">
        <v>0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8">
        <v>0</v>
      </c>
      <c r="AR37" s="28">
        <v>1</v>
      </c>
      <c r="AS37" s="28">
        <v>0</v>
      </c>
      <c r="AT37" s="28">
        <v>0</v>
      </c>
      <c r="AU37" s="28">
        <v>0</v>
      </c>
      <c r="AV37" s="28">
        <v>0</v>
      </c>
      <c r="AW37" s="28">
        <v>0</v>
      </c>
      <c r="AX37" s="28">
        <v>0</v>
      </c>
      <c r="AY37" s="28">
        <v>0</v>
      </c>
      <c r="AZ37" s="28">
        <v>0</v>
      </c>
      <c r="BA37" s="28">
        <v>0</v>
      </c>
      <c r="BB37" s="28">
        <v>0</v>
      </c>
    </row>
    <row r="38" spans="1:54" x14ac:dyDescent="0.25">
      <c r="I38" s="9" t="s">
        <v>239</v>
      </c>
      <c r="J38" s="9">
        <v>18</v>
      </c>
      <c r="K38" s="8" t="str">
        <f t="shared" si="1"/>
        <v>July</v>
      </c>
      <c r="L38" s="8" t="str">
        <f t="shared" si="1"/>
        <v>Espumante</v>
      </c>
      <c r="M38" s="8">
        <f t="shared" si="1"/>
        <v>6</v>
      </c>
      <c r="N38" s="33">
        <f t="shared" si="1"/>
        <v>50</v>
      </c>
      <c r="O38" s="8" t="str">
        <f t="shared" si="1"/>
        <v>Oregon</v>
      </c>
      <c r="P38" s="8" t="str">
        <f t="shared" si="1"/>
        <v>FALSE</v>
      </c>
      <c r="Q38" s="22"/>
      <c r="R38" s="22"/>
      <c r="S38" s="22"/>
      <c r="U38" s="29">
        <v>34</v>
      </c>
      <c r="V38" s="31" t="s">
        <v>250</v>
      </c>
      <c r="W38" s="28">
        <v>0</v>
      </c>
      <c r="X38" s="28">
        <v>0</v>
      </c>
      <c r="Y38" s="28">
        <v>0</v>
      </c>
      <c r="Z38" s="28">
        <v>1</v>
      </c>
      <c r="AA38" s="28">
        <v>0</v>
      </c>
      <c r="AB38" s="28">
        <v>1</v>
      </c>
      <c r="AC38" s="28">
        <v>1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1</v>
      </c>
      <c r="AP38" s="28">
        <v>0</v>
      </c>
      <c r="AQ38" s="28">
        <v>0</v>
      </c>
      <c r="AR38" s="28">
        <v>1</v>
      </c>
      <c r="AS38" s="28">
        <v>0</v>
      </c>
      <c r="AT38" s="28">
        <v>0</v>
      </c>
      <c r="AU38" s="28">
        <v>0</v>
      </c>
      <c r="AV38" s="28">
        <v>0</v>
      </c>
      <c r="AW38" s="28">
        <v>1</v>
      </c>
      <c r="AX38" s="28">
        <v>0</v>
      </c>
      <c r="AY38" s="28">
        <v>0</v>
      </c>
      <c r="AZ38" s="28">
        <v>0</v>
      </c>
      <c r="BA38" s="28">
        <v>0</v>
      </c>
      <c r="BB38" s="28">
        <v>0</v>
      </c>
    </row>
    <row r="39" spans="1:54" x14ac:dyDescent="0.25">
      <c r="I39" s="9" t="s">
        <v>239</v>
      </c>
      <c r="J39" s="9">
        <v>29</v>
      </c>
      <c r="K39" s="8" t="str">
        <f t="shared" si="1"/>
        <v>November</v>
      </c>
      <c r="L39" s="8" t="str">
        <f t="shared" si="1"/>
        <v>Pinot Grigio</v>
      </c>
      <c r="M39" s="8">
        <f t="shared" si="1"/>
        <v>6</v>
      </c>
      <c r="N39" s="33">
        <f t="shared" si="1"/>
        <v>87</v>
      </c>
      <c r="O39" s="8" t="str">
        <f t="shared" si="1"/>
        <v>France</v>
      </c>
      <c r="P39" s="8" t="str">
        <f t="shared" si="1"/>
        <v>FALSE</v>
      </c>
      <c r="Q39" s="22"/>
      <c r="R39" s="22"/>
      <c r="S39" s="22"/>
      <c r="U39" s="29">
        <v>35</v>
      </c>
      <c r="V39" s="31" t="s">
        <v>241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8">
        <v>0</v>
      </c>
      <c r="AO39" s="28">
        <v>0</v>
      </c>
      <c r="AP39" s="28">
        <v>0</v>
      </c>
      <c r="AQ39" s="28">
        <v>0</v>
      </c>
      <c r="AR39" s="28">
        <v>0</v>
      </c>
      <c r="AS39" s="28">
        <v>0</v>
      </c>
      <c r="AT39" s="28">
        <v>0</v>
      </c>
      <c r="AU39" s="28">
        <v>0</v>
      </c>
      <c r="AV39" s="28">
        <v>0</v>
      </c>
      <c r="AW39" s="28">
        <v>0</v>
      </c>
      <c r="AX39" s="28">
        <v>1</v>
      </c>
      <c r="AY39" s="28">
        <v>1</v>
      </c>
      <c r="AZ39" s="28">
        <v>0</v>
      </c>
      <c r="BA39" s="28">
        <v>0</v>
      </c>
      <c r="BB39" s="28">
        <v>0</v>
      </c>
    </row>
    <row r="40" spans="1:54" x14ac:dyDescent="0.25">
      <c r="I40" s="9" t="s">
        <v>239</v>
      </c>
      <c r="J40" s="9">
        <v>30</v>
      </c>
      <c r="K40" s="8" t="str">
        <f t="shared" si="1"/>
        <v>December</v>
      </c>
      <c r="L40" s="8" t="str">
        <f t="shared" si="1"/>
        <v>Malbec</v>
      </c>
      <c r="M40" s="8">
        <f t="shared" si="1"/>
        <v>6</v>
      </c>
      <c r="N40" s="33">
        <f t="shared" si="1"/>
        <v>54</v>
      </c>
      <c r="O40" s="8" t="str">
        <f t="shared" si="1"/>
        <v>France</v>
      </c>
      <c r="P40" s="8" t="str">
        <f t="shared" si="1"/>
        <v>FALSE</v>
      </c>
      <c r="Q40" s="22"/>
      <c r="R40" s="22"/>
      <c r="S40" s="22"/>
      <c r="U40" s="29">
        <v>36</v>
      </c>
      <c r="V40" s="31" t="s">
        <v>267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8">
        <v>0</v>
      </c>
      <c r="AC40" s="28">
        <v>0</v>
      </c>
      <c r="AD40" s="28">
        <v>1</v>
      </c>
      <c r="AE40" s="28">
        <v>0</v>
      </c>
      <c r="AF40" s="28">
        <v>0</v>
      </c>
      <c r="AG40" s="28">
        <v>0</v>
      </c>
      <c r="AH40" s="28">
        <v>0</v>
      </c>
      <c r="AI40" s="28">
        <v>1</v>
      </c>
      <c r="AJ40" s="28">
        <v>0</v>
      </c>
      <c r="AK40" s="28">
        <v>0</v>
      </c>
      <c r="AL40" s="28">
        <v>0</v>
      </c>
      <c r="AM40" s="28">
        <v>0</v>
      </c>
      <c r="AN40" s="28">
        <v>1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1</v>
      </c>
      <c r="BA40" s="28">
        <v>0</v>
      </c>
      <c r="BB40" s="28">
        <v>0</v>
      </c>
    </row>
    <row r="41" spans="1:54" x14ac:dyDescent="0.25">
      <c r="I41" s="9" t="s">
        <v>240</v>
      </c>
      <c r="J41" s="9">
        <v>1</v>
      </c>
      <c r="K41" s="8" t="str">
        <f t="shared" si="1"/>
        <v>January</v>
      </c>
      <c r="L41" s="8" t="str">
        <f t="shared" si="1"/>
        <v>Malbec</v>
      </c>
      <c r="M41" s="8">
        <f t="shared" si="1"/>
        <v>72</v>
      </c>
      <c r="N41" s="33">
        <f t="shared" si="1"/>
        <v>56</v>
      </c>
      <c r="O41" s="8" t="str">
        <f t="shared" si="1"/>
        <v>France</v>
      </c>
      <c r="P41" s="8" t="str">
        <f t="shared" si="1"/>
        <v>FALSE</v>
      </c>
      <c r="Q41" s="22"/>
      <c r="R41" s="22"/>
      <c r="S41" s="22"/>
      <c r="U41" s="29">
        <v>37</v>
      </c>
      <c r="V41" s="31" t="s">
        <v>296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28">
        <v>0</v>
      </c>
      <c r="AD41" s="28">
        <v>0</v>
      </c>
      <c r="AE41" s="28">
        <v>0</v>
      </c>
      <c r="AF41" s="28">
        <v>0</v>
      </c>
      <c r="AG41" s="28">
        <v>1</v>
      </c>
      <c r="AH41" s="28">
        <v>1</v>
      </c>
      <c r="AI41" s="28">
        <v>0</v>
      </c>
      <c r="AJ41" s="28">
        <v>0</v>
      </c>
      <c r="AK41" s="28">
        <v>0</v>
      </c>
      <c r="AL41" s="28">
        <v>0</v>
      </c>
      <c r="AM41" s="28">
        <v>0</v>
      </c>
      <c r="AN41" s="28">
        <v>0</v>
      </c>
      <c r="AO41" s="28">
        <v>0</v>
      </c>
      <c r="AP41" s="28">
        <v>0</v>
      </c>
      <c r="AQ41" s="28">
        <v>0</v>
      </c>
      <c r="AR41" s="28">
        <v>1</v>
      </c>
      <c r="AS41" s="28">
        <v>0</v>
      </c>
      <c r="AT41" s="28">
        <v>0</v>
      </c>
      <c r="AU41" s="28">
        <v>0</v>
      </c>
      <c r="AV41" s="28">
        <v>0</v>
      </c>
      <c r="AW41" s="28">
        <v>0</v>
      </c>
      <c r="AX41" s="28">
        <v>0</v>
      </c>
      <c r="AY41" s="28">
        <v>0</v>
      </c>
      <c r="AZ41" s="28">
        <v>0</v>
      </c>
      <c r="BA41" s="28">
        <v>0</v>
      </c>
      <c r="BB41" s="28">
        <v>0</v>
      </c>
    </row>
    <row r="42" spans="1:54" x14ac:dyDescent="0.25">
      <c r="I42" s="9" t="s">
        <v>240</v>
      </c>
      <c r="J42" s="9">
        <v>4</v>
      </c>
      <c r="K42" s="8" t="str">
        <f t="shared" si="1"/>
        <v>February</v>
      </c>
      <c r="L42" s="8" t="str">
        <f t="shared" si="1"/>
        <v>Champagne</v>
      </c>
      <c r="M42" s="8">
        <f t="shared" si="1"/>
        <v>72</v>
      </c>
      <c r="N42" s="33">
        <f t="shared" si="1"/>
        <v>48</v>
      </c>
      <c r="O42" s="8" t="str">
        <f t="shared" si="1"/>
        <v>France</v>
      </c>
      <c r="P42" s="8" t="str">
        <f t="shared" si="1"/>
        <v>TRUE</v>
      </c>
      <c r="Q42" s="22"/>
      <c r="R42" s="22"/>
      <c r="S42" s="22"/>
      <c r="U42" s="29">
        <v>38</v>
      </c>
      <c r="V42" s="31" t="s">
        <v>309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1</v>
      </c>
      <c r="AD42" s="28">
        <v>1</v>
      </c>
      <c r="AE42" s="28">
        <v>0</v>
      </c>
      <c r="AF42" s="28">
        <v>0</v>
      </c>
      <c r="AG42" s="28">
        <v>0</v>
      </c>
      <c r="AH42" s="28">
        <v>0</v>
      </c>
      <c r="AI42" s="28">
        <v>1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1</v>
      </c>
      <c r="AZ42" s="28">
        <v>1</v>
      </c>
      <c r="BA42" s="28">
        <v>0</v>
      </c>
      <c r="BB42" s="28">
        <v>0</v>
      </c>
    </row>
    <row r="43" spans="1:54" x14ac:dyDescent="0.25">
      <c r="I43" s="9" t="s">
        <v>240</v>
      </c>
      <c r="J43" s="9">
        <v>9</v>
      </c>
      <c r="K43" s="8" t="str">
        <f t="shared" si="1"/>
        <v>April</v>
      </c>
      <c r="L43" s="8" t="str">
        <f t="shared" si="1"/>
        <v>Chardonnay</v>
      </c>
      <c r="M43" s="8">
        <f t="shared" si="1"/>
        <v>144</v>
      </c>
      <c r="N43" s="33">
        <f t="shared" si="1"/>
        <v>57</v>
      </c>
      <c r="O43" s="8" t="str">
        <f t="shared" si="1"/>
        <v>Chile</v>
      </c>
      <c r="P43" s="8" t="str">
        <f t="shared" si="1"/>
        <v>FALSE</v>
      </c>
      <c r="Q43" s="22"/>
      <c r="R43" s="22"/>
      <c r="S43" s="22"/>
      <c r="U43" s="29">
        <v>39</v>
      </c>
      <c r="V43" s="31" t="s">
        <v>244</v>
      </c>
      <c r="W43" s="28">
        <v>1</v>
      </c>
      <c r="X43" s="28">
        <v>1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1</v>
      </c>
      <c r="AH43" s="28">
        <v>0</v>
      </c>
      <c r="AI43" s="28">
        <v>0</v>
      </c>
      <c r="AJ43" s="28">
        <v>0</v>
      </c>
      <c r="AK43" s="28">
        <v>1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1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 x14ac:dyDescent="0.25">
      <c r="I44" s="9" t="s">
        <v>240</v>
      </c>
      <c r="J44" s="9">
        <v>11</v>
      </c>
      <c r="K44" s="8" t="str">
        <f t="shared" si="1"/>
        <v>May</v>
      </c>
      <c r="L44" s="8" t="str">
        <f t="shared" si="1"/>
        <v>Champagne</v>
      </c>
      <c r="M44" s="8">
        <f t="shared" si="1"/>
        <v>72</v>
      </c>
      <c r="N44" s="33">
        <f t="shared" si="1"/>
        <v>85</v>
      </c>
      <c r="O44" s="8" t="str">
        <f t="shared" si="1"/>
        <v>France</v>
      </c>
      <c r="P44" s="8" t="str">
        <f t="shared" si="1"/>
        <v>FALSE</v>
      </c>
      <c r="Q44" s="22"/>
      <c r="R44" s="22"/>
      <c r="S44" s="22"/>
      <c r="U44" s="29">
        <v>40</v>
      </c>
      <c r="V44" s="31" t="s">
        <v>306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1</v>
      </c>
      <c r="AD44" s="28">
        <v>1</v>
      </c>
      <c r="AE44" s="28">
        <v>0</v>
      </c>
      <c r="AF44" s="28">
        <v>0</v>
      </c>
      <c r="AG44" s="28">
        <v>0</v>
      </c>
      <c r="AH44" s="28">
        <v>0</v>
      </c>
      <c r="AI44" s="28">
        <v>1</v>
      </c>
      <c r="AJ44" s="28">
        <v>0</v>
      </c>
      <c r="AK44" s="28">
        <v>0</v>
      </c>
      <c r="AL44" s="28">
        <v>0</v>
      </c>
      <c r="AM44" s="28">
        <v>0</v>
      </c>
      <c r="AN44" s="28">
        <v>1</v>
      </c>
      <c r="AO44" s="28">
        <v>0</v>
      </c>
      <c r="AP44" s="28">
        <v>0</v>
      </c>
      <c r="AQ44" s="28">
        <v>0</v>
      </c>
      <c r="AR44" s="28">
        <v>0</v>
      </c>
      <c r="AS44" s="28">
        <v>0</v>
      </c>
      <c r="AT44" s="28">
        <v>0</v>
      </c>
      <c r="AU44" s="28">
        <v>0</v>
      </c>
      <c r="AV44" s="28">
        <v>0</v>
      </c>
      <c r="AW44" s="28">
        <v>0</v>
      </c>
      <c r="AX44" s="28">
        <v>0</v>
      </c>
      <c r="AY44" s="28">
        <v>0</v>
      </c>
      <c r="AZ44" s="28">
        <v>1</v>
      </c>
      <c r="BA44" s="28">
        <v>0</v>
      </c>
      <c r="BB44" s="28">
        <v>0</v>
      </c>
    </row>
    <row r="45" spans="1:54" x14ac:dyDescent="0.25">
      <c r="I45" s="9" t="s">
        <v>240</v>
      </c>
      <c r="J45" s="9">
        <v>14</v>
      </c>
      <c r="K45" s="8" t="str">
        <f t="shared" si="1"/>
        <v>June</v>
      </c>
      <c r="L45" s="8" t="str">
        <f t="shared" si="1"/>
        <v>Merlot</v>
      </c>
      <c r="M45" s="8">
        <f t="shared" si="1"/>
        <v>72</v>
      </c>
      <c r="N45" s="33">
        <f t="shared" si="1"/>
        <v>64</v>
      </c>
      <c r="O45" s="8" t="str">
        <f t="shared" si="1"/>
        <v>Chile</v>
      </c>
      <c r="P45" s="8" t="str">
        <f t="shared" si="1"/>
        <v>FALSE</v>
      </c>
      <c r="Q45" s="22"/>
      <c r="R45" s="22"/>
      <c r="S45" s="22"/>
      <c r="U45" s="29">
        <v>41</v>
      </c>
      <c r="V45" s="31" t="s">
        <v>320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0</v>
      </c>
      <c r="AC45" s="28">
        <v>0</v>
      </c>
      <c r="AD45" s="28">
        <v>0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8">
        <v>0</v>
      </c>
      <c r="AP45" s="28">
        <v>0</v>
      </c>
      <c r="AQ45" s="28">
        <v>0</v>
      </c>
      <c r="AR45" s="28">
        <v>0</v>
      </c>
      <c r="AS45" s="28">
        <v>0</v>
      </c>
      <c r="AT45" s="28">
        <v>1</v>
      </c>
      <c r="AU45" s="28">
        <v>0</v>
      </c>
      <c r="AV45" s="28">
        <v>1</v>
      </c>
      <c r="AW45" s="28">
        <v>0</v>
      </c>
      <c r="AX45" s="28">
        <v>0</v>
      </c>
      <c r="AY45" s="28">
        <v>0</v>
      </c>
      <c r="AZ45" s="28">
        <v>0</v>
      </c>
      <c r="BA45" s="28">
        <v>0</v>
      </c>
      <c r="BB45" s="28">
        <v>0</v>
      </c>
    </row>
    <row r="46" spans="1:54" x14ac:dyDescent="0.25">
      <c r="I46" s="9" t="s">
        <v>240</v>
      </c>
      <c r="J46" s="9">
        <v>26</v>
      </c>
      <c r="K46" s="8" t="str">
        <f t="shared" si="1"/>
        <v>October</v>
      </c>
      <c r="L46" s="8" t="str">
        <f t="shared" si="1"/>
        <v>Pinot Noir</v>
      </c>
      <c r="M46" s="8">
        <f t="shared" si="1"/>
        <v>144</v>
      </c>
      <c r="N46" s="33">
        <f t="shared" si="1"/>
        <v>83</v>
      </c>
      <c r="O46" s="8" t="str">
        <f t="shared" si="1"/>
        <v>Australia</v>
      </c>
      <c r="P46" s="8" t="str">
        <f t="shared" si="1"/>
        <v>FALSE</v>
      </c>
      <c r="Q46" s="22"/>
      <c r="R46" s="22"/>
      <c r="S46" s="22"/>
      <c r="U46" s="29">
        <v>42</v>
      </c>
      <c r="V46" s="31" t="s">
        <v>205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1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1</v>
      </c>
      <c r="AU46" s="28">
        <v>0</v>
      </c>
      <c r="AV46" s="28">
        <v>1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</row>
    <row r="47" spans="1:54" x14ac:dyDescent="0.25">
      <c r="I47" s="9" t="s">
        <v>241</v>
      </c>
      <c r="J47" s="9">
        <v>28</v>
      </c>
      <c r="K47" s="8" t="str">
        <f t="shared" si="1"/>
        <v>November</v>
      </c>
      <c r="L47" s="8" t="str">
        <f t="shared" si="1"/>
        <v>Cabernet Sauvignon</v>
      </c>
      <c r="M47" s="8">
        <f t="shared" si="1"/>
        <v>12</v>
      </c>
      <c r="N47" s="33">
        <f t="shared" si="1"/>
        <v>56</v>
      </c>
      <c r="O47" s="8" t="str">
        <f t="shared" si="1"/>
        <v>France</v>
      </c>
      <c r="P47" s="8" t="str">
        <f t="shared" si="1"/>
        <v>TRUE</v>
      </c>
      <c r="Q47" s="22"/>
      <c r="R47" s="22"/>
      <c r="S47" s="22"/>
      <c r="U47" s="29">
        <v>43</v>
      </c>
      <c r="V47" s="31" t="s">
        <v>220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  <c r="AC47" s="28">
        <v>0</v>
      </c>
      <c r="AD47" s="28">
        <v>1</v>
      </c>
      <c r="AE47" s="28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28">
        <v>0</v>
      </c>
      <c r="AO47" s="28">
        <v>0</v>
      </c>
      <c r="AP47" s="28">
        <v>0</v>
      </c>
      <c r="AQ47" s="28">
        <v>0</v>
      </c>
      <c r="AR47" s="28">
        <v>0</v>
      </c>
      <c r="AS47" s="28">
        <v>0</v>
      </c>
      <c r="AT47" s="28">
        <v>0</v>
      </c>
      <c r="AU47" s="28">
        <v>0</v>
      </c>
      <c r="AV47" s="28">
        <v>0</v>
      </c>
      <c r="AW47" s="28">
        <v>0</v>
      </c>
      <c r="AX47" s="28">
        <v>0</v>
      </c>
      <c r="AY47" s="28">
        <v>0</v>
      </c>
      <c r="AZ47" s="28">
        <v>0</v>
      </c>
      <c r="BA47" s="28">
        <v>0</v>
      </c>
      <c r="BB47" s="28">
        <v>0</v>
      </c>
    </row>
    <row r="48" spans="1:54" x14ac:dyDescent="0.25">
      <c r="I48" s="9" t="s">
        <v>241</v>
      </c>
      <c r="J48" s="9">
        <v>29</v>
      </c>
      <c r="K48" s="8" t="str">
        <f t="shared" si="1"/>
        <v>November</v>
      </c>
      <c r="L48" s="8" t="str">
        <f t="shared" si="1"/>
        <v>Pinot Grigio</v>
      </c>
      <c r="M48" s="8">
        <f t="shared" si="1"/>
        <v>6</v>
      </c>
      <c r="N48" s="33">
        <f t="shared" si="1"/>
        <v>87</v>
      </c>
      <c r="O48" s="8" t="str">
        <f t="shared" si="1"/>
        <v>France</v>
      </c>
      <c r="P48" s="8" t="str">
        <f t="shared" si="1"/>
        <v>FALSE</v>
      </c>
      <c r="Q48" s="22"/>
      <c r="R48" s="22"/>
      <c r="S48" s="22"/>
      <c r="U48" s="29">
        <v>44</v>
      </c>
      <c r="V48" s="31" t="s">
        <v>295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8">
        <v>1</v>
      </c>
      <c r="AC48" s="28">
        <v>0</v>
      </c>
      <c r="AD48" s="28">
        <v>0</v>
      </c>
      <c r="AE48" s="28">
        <v>0</v>
      </c>
      <c r="AF48" s="28">
        <v>0</v>
      </c>
      <c r="AG48" s="28">
        <v>0</v>
      </c>
      <c r="AH48" s="28">
        <v>0</v>
      </c>
      <c r="AI48" s="28">
        <v>0</v>
      </c>
      <c r="AJ48" s="28">
        <v>0</v>
      </c>
      <c r="AK48" s="28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1</v>
      </c>
      <c r="AQ48" s="28">
        <v>0</v>
      </c>
      <c r="AR48" s="28">
        <v>0</v>
      </c>
      <c r="AS48" s="28">
        <v>0</v>
      </c>
      <c r="AT48" s="28">
        <v>0</v>
      </c>
      <c r="AU48" s="28">
        <v>0</v>
      </c>
      <c r="AV48" s="28">
        <v>0</v>
      </c>
      <c r="AW48" s="28">
        <v>0</v>
      </c>
      <c r="AX48" s="28">
        <v>0</v>
      </c>
      <c r="AY48" s="28">
        <v>0</v>
      </c>
      <c r="AZ48" s="28">
        <v>0</v>
      </c>
      <c r="BA48" s="28">
        <v>1</v>
      </c>
      <c r="BB48" s="28">
        <v>1</v>
      </c>
    </row>
    <row r="49" spans="9:54" x14ac:dyDescent="0.25">
      <c r="I49" s="9" t="s">
        <v>242</v>
      </c>
      <c r="J49" s="9">
        <v>17</v>
      </c>
      <c r="K49" s="8" t="str">
        <f t="shared" si="1"/>
        <v>July</v>
      </c>
      <c r="L49" s="8" t="str">
        <f t="shared" si="1"/>
        <v>Pinot Noir</v>
      </c>
      <c r="M49" s="8">
        <f t="shared" si="1"/>
        <v>12</v>
      </c>
      <c r="N49" s="33">
        <f t="shared" si="1"/>
        <v>47</v>
      </c>
      <c r="O49" s="8" t="str">
        <f t="shared" si="1"/>
        <v>Germany</v>
      </c>
      <c r="P49" s="8" t="str">
        <f t="shared" si="1"/>
        <v>FALSE</v>
      </c>
      <c r="Q49" s="22"/>
      <c r="R49" s="22"/>
      <c r="S49" s="22"/>
      <c r="U49" s="29">
        <v>45</v>
      </c>
      <c r="V49" s="31" t="s">
        <v>261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8">
        <v>0</v>
      </c>
      <c r="AC49" s="28">
        <v>1</v>
      </c>
      <c r="AD49" s="28">
        <v>0</v>
      </c>
      <c r="AE49" s="28">
        <v>0</v>
      </c>
      <c r="AF49" s="28">
        <v>0</v>
      </c>
      <c r="AG49" s="28">
        <v>0</v>
      </c>
      <c r="AH49" s="28">
        <v>0</v>
      </c>
      <c r="AI49" s="28">
        <v>1</v>
      </c>
      <c r="AJ49" s="28">
        <v>0</v>
      </c>
      <c r="AK49" s="28">
        <v>0</v>
      </c>
      <c r="AL49" s="28">
        <v>0</v>
      </c>
      <c r="AM49" s="28">
        <v>0</v>
      </c>
      <c r="AN49" s="28">
        <v>1</v>
      </c>
      <c r="AO49" s="28">
        <v>0</v>
      </c>
      <c r="AP49" s="28">
        <v>0</v>
      </c>
      <c r="AQ49" s="28">
        <v>0</v>
      </c>
      <c r="AR49" s="28">
        <v>0</v>
      </c>
      <c r="AS49" s="28">
        <v>0</v>
      </c>
      <c r="AT49" s="28">
        <v>0</v>
      </c>
      <c r="AU49" s="28">
        <v>0</v>
      </c>
      <c r="AV49" s="28">
        <v>0</v>
      </c>
      <c r="AW49" s="28">
        <v>0</v>
      </c>
      <c r="AX49" s="28">
        <v>0</v>
      </c>
      <c r="AY49" s="28">
        <v>1</v>
      </c>
      <c r="AZ49" s="28">
        <v>0</v>
      </c>
      <c r="BA49" s="28">
        <v>0</v>
      </c>
      <c r="BB49" s="28">
        <v>0</v>
      </c>
    </row>
    <row r="50" spans="9:54" x14ac:dyDescent="0.25">
      <c r="I50" s="9" t="s">
        <v>242</v>
      </c>
      <c r="J50" s="9">
        <v>24</v>
      </c>
      <c r="K50" s="8" t="str">
        <f t="shared" si="1"/>
        <v>September</v>
      </c>
      <c r="L50" s="8" t="str">
        <f t="shared" si="1"/>
        <v>Pinot Noir</v>
      </c>
      <c r="M50" s="8">
        <f t="shared" si="1"/>
        <v>6</v>
      </c>
      <c r="N50" s="33">
        <f t="shared" si="1"/>
        <v>34</v>
      </c>
      <c r="O50" s="8" t="str">
        <f t="shared" si="1"/>
        <v>Italy</v>
      </c>
      <c r="P50" s="8" t="str">
        <f t="shared" si="1"/>
        <v>FALSE</v>
      </c>
      <c r="Q50" s="22"/>
      <c r="R50" s="22"/>
      <c r="S50" s="22"/>
      <c r="U50" s="29">
        <v>46</v>
      </c>
      <c r="V50" s="31" t="s">
        <v>248</v>
      </c>
      <c r="W50" s="28">
        <v>0</v>
      </c>
      <c r="X50" s="28">
        <v>0</v>
      </c>
      <c r="Y50" s="28">
        <v>1</v>
      </c>
      <c r="Z50" s="28">
        <v>1</v>
      </c>
      <c r="AA50" s="28">
        <v>0</v>
      </c>
      <c r="AB50" s="28">
        <v>1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1</v>
      </c>
      <c r="AS50" s="28">
        <v>0</v>
      </c>
      <c r="AT50" s="28">
        <v>0</v>
      </c>
      <c r="AU50" s="28">
        <v>0</v>
      </c>
      <c r="AV50" s="28">
        <v>0</v>
      </c>
      <c r="AW50" s="28">
        <v>1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</row>
    <row r="51" spans="9:54" x14ac:dyDescent="0.25">
      <c r="I51" s="9" t="s">
        <v>243</v>
      </c>
      <c r="J51" s="9">
        <v>2</v>
      </c>
      <c r="K51" s="8" t="str">
        <f t="shared" si="1"/>
        <v>January</v>
      </c>
      <c r="L51" s="8" t="str">
        <f t="shared" si="1"/>
        <v>Pinot Noir</v>
      </c>
      <c r="M51" s="8">
        <f t="shared" si="1"/>
        <v>72</v>
      </c>
      <c r="N51" s="33">
        <f t="shared" si="1"/>
        <v>17</v>
      </c>
      <c r="O51" s="8" t="str">
        <f t="shared" si="1"/>
        <v>France</v>
      </c>
      <c r="P51" s="8" t="str">
        <f t="shared" si="1"/>
        <v>FALSE</v>
      </c>
      <c r="Q51" s="22"/>
      <c r="R51" s="22"/>
      <c r="S51" s="22"/>
      <c r="U51" s="29">
        <v>47</v>
      </c>
      <c r="V51" s="31" t="s">
        <v>252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1</v>
      </c>
      <c r="AD51" s="28">
        <v>1</v>
      </c>
      <c r="AE51" s="28">
        <v>0</v>
      </c>
      <c r="AF51" s="28">
        <v>0</v>
      </c>
      <c r="AG51" s="28">
        <v>0</v>
      </c>
      <c r="AH51" s="28">
        <v>0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1</v>
      </c>
      <c r="BA51" s="28">
        <v>0</v>
      </c>
      <c r="BB51" s="28">
        <v>0</v>
      </c>
    </row>
    <row r="52" spans="9:54" x14ac:dyDescent="0.25">
      <c r="I52" s="9" t="s">
        <v>243</v>
      </c>
      <c r="J52" s="9">
        <v>11</v>
      </c>
      <c r="K52" s="8" t="str">
        <f t="shared" si="1"/>
        <v>May</v>
      </c>
      <c r="L52" s="8" t="str">
        <f t="shared" si="1"/>
        <v>Champagne</v>
      </c>
      <c r="M52" s="8">
        <f t="shared" si="1"/>
        <v>72</v>
      </c>
      <c r="N52" s="33">
        <f t="shared" si="1"/>
        <v>85</v>
      </c>
      <c r="O52" s="8" t="str">
        <f t="shared" si="1"/>
        <v>France</v>
      </c>
      <c r="P52" s="8" t="str">
        <f t="shared" si="1"/>
        <v>FALSE</v>
      </c>
      <c r="Q52" s="22"/>
      <c r="R52" s="22"/>
      <c r="S52" s="22"/>
      <c r="U52" s="29">
        <v>48</v>
      </c>
      <c r="V52" s="31" t="s">
        <v>311</v>
      </c>
      <c r="W52" s="28">
        <v>0</v>
      </c>
      <c r="X52" s="28">
        <v>0</v>
      </c>
      <c r="Y52" s="28">
        <v>1</v>
      </c>
      <c r="Z52" s="28">
        <v>0</v>
      </c>
      <c r="AA52" s="28">
        <v>0</v>
      </c>
      <c r="AB52" s="28">
        <v>0</v>
      </c>
      <c r="AC52" s="28">
        <v>1</v>
      </c>
      <c r="AD52" s="28">
        <v>0</v>
      </c>
      <c r="AE52" s="28">
        <v>0</v>
      </c>
      <c r="AF52" s="28">
        <v>1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0</v>
      </c>
      <c r="AT52" s="28">
        <v>0</v>
      </c>
      <c r="AU52" s="28">
        <v>0</v>
      </c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</row>
    <row r="53" spans="9:54" x14ac:dyDescent="0.25">
      <c r="I53" s="9" t="s">
        <v>243</v>
      </c>
      <c r="J53" s="9">
        <v>28</v>
      </c>
      <c r="K53" s="8" t="str">
        <f t="shared" si="1"/>
        <v>November</v>
      </c>
      <c r="L53" s="8" t="str">
        <f t="shared" si="1"/>
        <v>Cabernet Sauvignon</v>
      </c>
      <c r="M53" s="8">
        <f t="shared" si="1"/>
        <v>12</v>
      </c>
      <c r="N53" s="33">
        <f t="shared" si="1"/>
        <v>56</v>
      </c>
      <c r="O53" s="8" t="str">
        <f t="shared" si="1"/>
        <v>France</v>
      </c>
      <c r="P53" s="8" t="str">
        <f t="shared" si="1"/>
        <v>TRUE</v>
      </c>
      <c r="Q53" s="22"/>
      <c r="R53" s="22"/>
      <c r="S53" s="22"/>
      <c r="U53" s="29">
        <v>49</v>
      </c>
      <c r="V53" s="31" t="s">
        <v>247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8">
        <v>0</v>
      </c>
      <c r="AC53" s="28">
        <v>0</v>
      </c>
      <c r="AD53" s="28">
        <v>0</v>
      </c>
      <c r="AE53" s="28">
        <v>1</v>
      </c>
      <c r="AF53" s="28">
        <v>0</v>
      </c>
      <c r="AG53" s="28">
        <v>1</v>
      </c>
      <c r="AH53" s="28">
        <v>0</v>
      </c>
      <c r="AI53" s="28">
        <v>0</v>
      </c>
      <c r="AJ53" s="28">
        <v>0</v>
      </c>
      <c r="AK53" s="28">
        <v>1</v>
      </c>
      <c r="AL53" s="28">
        <v>1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8">
        <v>0</v>
      </c>
      <c r="AS53" s="28">
        <v>0</v>
      </c>
      <c r="AT53" s="28">
        <v>0</v>
      </c>
      <c r="AU53" s="28">
        <v>0</v>
      </c>
      <c r="AV53" s="28">
        <v>0</v>
      </c>
      <c r="AW53" s="28">
        <v>1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</row>
    <row r="54" spans="9:54" x14ac:dyDescent="0.25">
      <c r="I54" s="9" t="s">
        <v>244</v>
      </c>
      <c r="J54" s="9">
        <v>1</v>
      </c>
      <c r="K54" s="8" t="str">
        <f t="shared" si="1"/>
        <v>January</v>
      </c>
      <c r="L54" s="8" t="str">
        <f t="shared" si="1"/>
        <v>Malbec</v>
      </c>
      <c r="M54" s="8">
        <f t="shared" si="1"/>
        <v>72</v>
      </c>
      <c r="N54" s="33">
        <f t="shared" si="1"/>
        <v>56</v>
      </c>
      <c r="O54" s="8" t="str">
        <f t="shared" si="1"/>
        <v>France</v>
      </c>
      <c r="P54" s="8" t="str">
        <f t="shared" si="1"/>
        <v>FALSE</v>
      </c>
      <c r="Q54" s="22"/>
      <c r="R54" s="22"/>
      <c r="S54" s="22"/>
      <c r="U54" s="29">
        <v>50</v>
      </c>
      <c r="V54" s="31" t="s">
        <v>243</v>
      </c>
      <c r="W54" s="28">
        <v>0</v>
      </c>
      <c r="X54" s="28">
        <v>1</v>
      </c>
      <c r="Y54" s="28">
        <v>0</v>
      </c>
      <c r="Z54" s="28">
        <v>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0</v>
      </c>
      <c r="AG54" s="28">
        <v>1</v>
      </c>
      <c r="AH54" s="28">
        <v>0</v>
      </c>
      <c r="AI54" s="28">
        <v>0</v>
      </c>
      <c r="AJ54" s="28">
        <v>0</v>
      </c>
      <c r="AK54" s="28">
        <v>0</v>
      </c>
      <c r="AL54" s="28">
        <v>0</v>
      </c>
      <c r="AM54" s="28">
        <v>0</v>
      </c>
      <c r="AN54" s="28">
        <v>0</v>
      </c>
      <c r="AO54" s="28">
        <v>0</v>
      </c>
      <c r="AP54" s="28">
        <v>0</v>
      </c>
      <c r="AQ54" s="28">
        <v>0</v>
      </c>
      <c r="AR54" s="28">
        <v>0</v>
      </c>
      <c r="AS54" s="28">
        <v>0</v>
      </c>
      <c r="AT54" s="28">
        <v>0</v>
      </c>
      <c r="AU54" s="28">
        <v>0</v>
      </c>
      <c r="AV54" s="28">
        <v>0</v>
      </c>
      <c r="AW54" s="28">
        <v>0</v>
      </c>
      <c r="AX54" s="28">
        <v>1</v>
      </c>
      <c r="AY54" s="28">
        <v>0</v>
      </c>
      <c r="AZ54" s="28">
        <v>0</v>
      </c>
      <c r="BA54" s="28">
        <v>0</v>
      </c>
      <c r="BB54" s="28">
        <v>0</v>
      </c>
    </row>
    <row r="55" spans="9:54" x14ac:dyDescent="0.25">
      <c r="I55" s="9" t="s">
        <v>244</v>
      </c>
      <c r="J55" s="9">
        <v>2</v>
      </c>
      <c r="K55" s="8" t="str">
        <f t="shared" si="1"/>
        <v>January</v>
      </c>
      <c r="L55" s="8" t="str">
        <f t="shared" si="1"/>
        <v>Pinot Noir</v>
      </c>
      <c r="M55" s="8">
        <f t="shared" si="1"/>
        <v>72</v>
      </c>
      <c r="N55" s="33">
        <f t="shared" si="1"/>
        <v>17</v>
      </c>
      <c r="O55" s="8" t="str">
        <f t="shared" si="1"/>
        <v>France</v>
      </c>
      <c r="P55" s="8" t="str">
        <f t="shared" si="1"/>
        <v>FALSE</v>
      </c>
      <c r="Q55" s="22"/>
      <c r="R55" s="22"/>
      <c r="S55" s="22"/>
      <c r="U55" s="29">
        <v>51</v>
      </c>
      <c r="V55" s="31" t="s">
        <v>236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8">
        <v>0</v>
      </c>
      <c r="AC55" s="28">
        <v>0</v>
      </c>
      <c r="AD55" s="28">
        <v>0</v>
      </c>
      <c r="AE55" s="28">
        <v>0</v>
      </c>
      <c r="AF55" s="28">
        <v>0</v>
      </c>
      <c r="AG55" s="28">
        <v>0</v>
      </c>
      <c r="AH55" s="28">
        <v>1</v>
      </c>
      <c r="AI55" s="28">
        <v>0</v>
      </c>
      <c r="AJ55" s="28">
        <v>0</v>
      </c>
      <c r="AK55" s="28">
        <v>0</v>
      </c>
      <c r="AL55" s="28">
        <v>0</v>
      </c>
      <c r="AM55" s="28">
        <v>0</v>
      </c>
      <c r="AN55" s="28">
        <v>0</v>
      </c>
      <c r="AO55" s="28">
        <v>0</v>
      </c>
      <c r="AP55" s="28">
        <v>0</v>
      </c>
      <c r="AQ55" s="28">
        <v>0</v>
      </c>
      <c r="AR55" s="28">
        <v>0</v>
      </c>
      <c r="AS55" s="28">
        <v>0</v>
      </c>
      <c r="AT55" s="28">
        <v>0</v>
      </c>
      <c r="AU55" s="28">
        <v>1</v>
      </c>
      <c r="AV55" s="28">
        <v>0</v>
      </c>
      <c r="AW55" s="28">
        <v>0</v>
      </c>
      <c r="AX55" s="28">
        <v>1</v>
      </c>
      <c r="AY55" s="28">
        <v>0</v>
      </c>
      <c r="AZ55" s="28">
        <v>0</v>
      </c>
      <c r="BA55" s="28">
        <v>0</v>
      </c>
      <c r="BB55" s="28">
        <v>0</v>
      </c>
    </row>
    <row r="56" spans="9:54" x14ac:dyDescent="0.25">
      <c r="I56" s="9" t="s">
        <v>244</v>
      </c>
      <c r="J56" s="9">
        <v>11</v>
      </c>
      <c r="K56" s="8" t="str">
        <f t="shared" si="1"/>
        <v>May</v>
      </c>
      <c r="L56" s="8" t="str">
        <f t="shared" si="1"/>
        <v>Champagne</v>
      </c>
      <c r="M56" s="8">
        <f t="shared" si="1"/>
        <v>72</v>
      </c>
      <c r="N56" s="33">
        <f t="shared" si="1"/>
        <v>85</v>
      </c>
      <c r="O56" s="8" t="str">
        <f t="shared" si="1"/>
        <v>France</v>
      </c>
      <c r="P56" s="8" t="str">
        <f t="shared" si="1"/>
        <v>FALSE</v>
      </c>
      <c r="Q56" s="22"/>
      <c r="R56" s="22"/>
      <c r="S56" s="22"/>
      <c r="U56" s="29">
        <v>52</v>
      </c>
      <c r="V56" s="31" t="s">
        <v>222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1</v>
      </c>
      <c r="AC56" s="28">
        <v>0</v>
      </c>
      <c r="AD56" s="28">
        <v>0</v>
      </c>
      <c r="AE56" s="28">
        <v>0</v>
      </c>
      <c r="AF56" s="28">
        <v>1</v>
      </c>
      <c r="AG56" s="28">
        <v>0</v>
      </c>
      <c r="AH56" s="28">
        <v>0</v>
      </c>
      <c r="AI56" s="28">
        <v>0</v>
      </c>
      <c r="AJ56" s="28">
        <v>1</v>
      </c>
      <c r="AK56" s="28">
        <v>1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1</v>
      </c>
      <c r="AS56" s="28">
        <v>1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1</v>
      </c>
      <c r="BB56" s="28">
        <v>0</v>
      </c>
    </row>
    <row r="57" spans="9:54" x14ac:dyDescent="0.25">
      <c r="I57" s="9" t="s">
        <v>244</v>
      </c>
      <c r="J57" s="9">
        <v>15</v>
      </c>
      <c r="K57" s="8" t="str">
        <f t="shared" si="1"/>
        <v>June</v>
      </c>
      <c r="L57" s="8" t="str">
        <f t="shared" si="1"/>
        <v>Cabernet Sauvignon</v>
      </c>
      <c r="M57" s="8">
        <f t="shared" si="1"/>
        <v>144</v>
      </c>
      <c r="N57" s="33">
        <f t="shared" si="1"/>
        <v>19</v>
      </c>
      <c r="O57" s="8" t="str">
        <f t="shared" si="1"/>
        <v>Italy</v>
      </c>
      <c r="P57" s="8" t="str">
        <f t="shared" si="1"/>
        <v>FALSE</v>
      </c>
      <c r="Q57" s="22"/>
      <c r="R57" s="22"/>
      <c r="S57" s="22"/>
      <c r="U57" s="29">
        <v>53</v>
      </c>
      <c r="V57" s="31" t="s">
        <v>270</v>
      </c>
      <c r="W57" s="28">
        <v>1</v>
      </c>
      <c r="X57" s="28">
        <v>1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9:54" x14ac:dyDescent="0.25">
      <c r="I58" s="9" t="s">
        <v>244</v>
      </c>
      <c r="J58" s="9">
        <v>22</v>
      </c>
      <c r="K58" s="8" t="str">
        <f t="shared" si="1"/>
        <v>August</v>
      </c>
      <c r="L58" s="8" t="str">
        <f t="shared" si="1"/>
        <v>Champagne</v>
      </c>
      <c r="M58" s="8">
        <f t="shared" si="1"/>
        <v>72</v>
      </c>
      <c r="N58" s="33">
        <f t="shared" si="1"/>
        <v>63</v>
      </c>
      <c r="O58" s="8" t="str">
        <f t="shared" si="1"/>
        <v>France</v>
      </c>
      <c r="P58" s="8" t="str">
        <f t="shared" si="1"/>
        <v>FALSE</v>
      </c>
      <c r="Q58" s="22"/>
      <c r="R58" s="22"/>
      <c r="S58" s="22"/>
      <c r="U58" s="29">
        <v>54</v>
      </c>
      <c r="V58" s="31" t="s">
        <v>242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1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1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9:54" x14ac:dyDescent="0.25">
      <c r="I59" s="9" t="s">
        <v>245</v>
      </c>
      <c r="J59" s="9">
        <v>9</v>
      </c>
      <c r="K59" s="8" t="str">
        <f t="shared" si="1"/>
        <v>April</v>
      </c>
      <c r="L59" s="8" t="str">
        <f t="shared" si="1"/>
        <v>Chardonnay</v>
      </c>
      <c r="M59" s="8">
        <f t="shared" si="1"/>
        <v>144</v>
      </c>
      <c r="N59" s="33">
        <f t="shared" si="1"/>
        <v>57</v>
      </c>
      <c r="O59" s="8" t="str">
        <f t="shared" si="1"/>
        <v>Chile</v>
      </c>
      <c r="P59" s="8" t="str">
        <f t="shared" si="1"/>
        <v>FALSE</v>
      </c>
      <c r="Q59" s="22"/>
      <c r="R59" s="22"/>
      <c r="S59" s="22"/>
      <c r="U59" s="29">
        <v>55</v>
      </c>
      <c r="V59" s="31" t="s">
        <v>315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1</v>
      </c>
      <c r="AC59" s="28">
        <v>1</v>
      </c>
      <c r="AD59" s="28">
        <v>1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1</v>
      </c>
      <c r="AP59" s="28">
        <v>0</v>
      </c>
      <c r="AQ59" s="28">
        <v>0</v>
      </c>
      <c r="AR59" s="28">
        <v>1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1</v>
      </c>
      <c r="BB59" s="28">
        <v>0</v>
      </c>
    </row>
    <row r="60" spans="9:54" x14ac:dyDescent="0.25">
      <c r="I60" s="9" t="s">
        <v>245</v>
      </c>
      <c r="J60" s="9">
        <v>16</v>
      </c>
      <c r="K60" s="8" t="str">
        <f t="shared" si="1"/>
        <v>June</v>
      </c>
      <c r="L60" s="8" t="str">
        <f t="shared" si="1"/>
        <v>Merlot</v>
      </c>
      <c r="M60" s="8">
        <f t="shared" si="1"/>
        <v>72</v>
      </c>
      <c r="N60" s="33">
        <f t="shared" si="1"/>
        <v>88</v>
      </c>
      <c r="O60" s="8" t="str">
        <f t="shared" si="1"/>
        <v>California</v>
      </c>
      <c r="P60" s="8" t="str">
        <f t="shared" si="1"/>
        <v>FALSE</v>
      </c>
      <c r="Q60" s="22"/>
      <c r="R60" s="22"/>
      <c r="S60" s="22"/>
      <c r="U60" s="29">
        <v>56</v>
      </c>
      <c r="V60" s="31" t="s">
        <v>288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1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1</v>
      </c>
      <c r="AZ60" s="28">
        <v>0</v>
      </c>
      <c r="BA60" s="28">
        <v>0</v>
      </c>
      <c r="BB60" s="28">
        <v>0</v>
      </c>
    </row>
    <row r="61" spans="9:54" x14ac:dyDescent="0.25">
      <c r="I61" s="9" t="s">
        <v>245</v>
      </c>
      <c r="J61" s="9">
        <v>25</v>
      </c>
      <c r="K61" s="8" t="str">
        <f t="shared" si="1"/>
        <v>October</v>
      </c>
      <c r="L61" s="8" t="str">
        <f t="shared" si="1"/>
        <v>Cabernet Sauvignon</v>
      </c>
      <c r="M61" s="8">
        <f t="shared" si="1"/>
        <v>72</v>
      </c>
      <c r="N61" s="33">
        <f t="shared" si="1"/>
        <v>59</v>
      </c>
      <c r="O61" s="8" t="str">
        <f t="shared" si="1"/>
        <v>Oregon</v>
      </c>
      <c r="P61" s="8" t="str">
        <f t="shared" si="1"/>
        <v>TRUE</v>
      </c>
      <c r="Q61" s="22"/>
      <c r="R61" s="22"/>
      <c r="S61" s="22"/>
      <c r="U61" s="29">
        <v>57</v>
      </c>
      <c r="V61" s="31" t="s">
        <v>282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1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1</v>
      </c>
      <c r="AU61" s="28">
        <v>0</v>
      </c>
      <c r="AV61" s="28">
        <v>1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9:54" x14ac:dyDescent="0.25">
      <c r="I62" s="9" t="s">
        <v>245</v>
      </c>
      <c r="J62" s="9">
        <v>30</v>
      </c>
      <c r="K62" s="8" t="str">
        <f t="shared" si="1"/>
        <v>December</v>
      </c>
      <c r="L62" s="8" t="str">
        <f t="shared" si="1"/>
        <v>Malbec</v>
      </c>
      <c r="M62" s="8">
        <f t="shared" si="1"/>
        <v>6</v>
      </c>
      <c r="N62" s="33">
        <f t="shared" ref="K62:P104" si="2" xml:space="preserve"> VLOOKUP($J62,$A$4:$G$35, MATCH(N$3,$A$3:$G$3,0))</f>
        <v>54</v>
      </c>
      <c r="O62" s="8" t="str">
        <f t="shared" si="2"/>
        <v>France</v>
      </c>
      <c r="P62" s="8" t="str">
        <f t="shared" si="2"/>
        <v>FALSE</v>
      </c>
      <c r="Q62" s="22"/>
      <c r="R62" s="22"/>
      <c r="S62" s="22"/>
      <c r="U62" s="29">
        <v>58</v>
      </c>
      <c r="V62" s="31" t="s">
        <v>284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8">
        <v>0</v>
      </c>
      <c r="AC62" s="28">
        <v>1</v>
      </c>
      <c r="AD62" s="28">
        <v>0</v>
      </c>
      <c r="AE62" s="28">
        <v>0</v>
      </c>
      <c r="AF62" s="28">
        <v>0</v>
      </c>
      <c r="AG62" s="28">
        <v>0</v>
      </c>
      <c r="AH62" s="28">
        <v>1</v>
      </c>
      <c r="AI62" s="28">
        <v>0</v>
      </c>
      <c r="AJ62" s="28">
        <v>0</v>
      </c>
      <c r="AK62" s="28">
        <v>0</v>
      </c>
      <c r="AL62" s="28">
        <v>0</v>
      </c>
      <c r="AM62" s="28">
        <v>0</v>
      </c>
      <c r="AN62" s="28">
        <v>0</v>
      </c>
      <c r="AO62" s="28">
        <v>0</v>
      </c>
      <c r="AP62" s="28">
        <v>0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8">
        <v>0</v>
      </c>
      <c r="AW62" s="28">
        <v>0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</row>
    <row r="63" spans="9:54" x14ac:dyDescent="0.25">
      <c r="I63" s="9" t="s">
        <v>246</v>
      </c>
      <c r="J63" s="9">
        <v>14</v>
      </c>
      <c r="K63" s="8" t="str">
        <f t="shared" si="2"/>
        <v>June</v>
      </c>
      <c r="L63" s="8" t="str">
        <f t="shared" si="2"/>
        <v>Merlot</v>
      </c>
      <c r="M63" s="8">
        <f t="shared" si="2"/>
        <v>72</v>
      </c>
      <c r="N63" s="33">
        <f t="shared" si="2"/>
        <v>64</v>
      </c>
      <c r="O63" s="8" t="str">
        <f t="shared" si="2"/>
        <v>Chile</v>
      </c>
      <c r="P63" s="8" t="str">
        <f t="shared" si="2"/>
        <v>FALSE</v>
      </c>
      <c r="Q63" s="22"/>
      <c r="R63" s="22"/>
      <c r="S63" s="22"/>
      <c r="U63" s="29">
        <v>59</v>
      </c>
      <c r="V63" s="31" t="s">
        <v>310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1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1</v>
      </c>
      <c r="BA63" s="28">
        <v>0</v>
      </c>
      <c r="BB63" s="28">
        <v>0</v>
      </c>
    </row>
    <row r="64" spans="9:54" x14ac:dyDescent="0.25">
      <c r="I64" s="9" t="s">
        <v>246</v>
      </c>
      <c r="J64" s="9">
        <v>22</v>
      </c>
      <c r="K64" s="8" t="str">
        <f t="shared" si="2"/>
        <v>August</v>
      </c>
      <c r="L64" s="8" t="str">
        <f t="shared" si="2"/>
        <v>Champagne</v>
      </c>
      <c r="M64" s="8">
        <f t="shared" si="2"/>
        <v>72</v>
      </c>
      <c r="N64" s="33">
        <f t="shared" si="2"/>
        <v>63</v>
      </c>
      <c r="O64" s="8" t="str">
        <f t="shared" si="2"/>
        <v>France</v>
      </c>
      <c r="P64" s="8" t="str">
        <f t="shared" si="2"/>
        <v>FALSE</v>
      </c>
      <c r="Q64" s="22"/>
      <c r="R64" s="22"/>
      <c r="S64" s="22"/>
      <c r="U64" s="29">
        <v>60</v>
      </c>
      <c r="V64" s="31" t="s">
        <v>266</v>
      </c>
      <c r="W64" s="28">
        <v>0</v>
      </c>
      <c r="X64" s="28">
        <v>0</v>
      </c>
      <c r="Y64" s="28">
        <v>1</v>
      </c>
      <c r="Z64" s="28">
        <v>1</v>
      </c>
      <c r="AA64" s="28">
        <v>0</v>
      </c>
      <c r="AB64" s="28">
        <v>0</v>
      </c>
      <c r="AC64" s="28">
        <v>0</v>
      </c>
      <c r="AD64" s="28">
        <v>1</v>
      </c>
      <c r="AE64" s="28">
        <v>0</v>
      </c>
      <c r="AF64" s="28">
        <v>0</v>
      </c>
      <c r="AG64" s="28">
        <v>0</v>
      </c>
      <c r="AH64" s="28">
        <v>0</v>
      </c>
      <c r="AI64" s="28">
        <v>0</v>
      </c>
      <c r="AJ64" s="28">
        <v>0</v>
      </c>
      <c r="AK64" s="28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8">
        <v>0</v>
      </c>
      <c r="AW64" s="28">
        <v>0</v>
      </c>
      <c r="AX64" s="28">
        <v>0</v>
      </c>
      <c r="AY64" s="28">
        <v>0</v>
      </c>
      <c r="AZ64" s="28">
        <v>0</v>
      </c>
      <c r="BA64" s="28">
        <v>1</v>
      </c>
      <c r="BB64" s="28">
        <v>0</v>
      </c>
    </row>
    <row r="65" spans="9:54" x14ac:dyDescent="0.25">
      <c r="I65" s="9" t="s">
        <v>246</v>
      </c>
      <c r="J65" s="9">
        <v>25</v>
      </c>
      <c r="K65" s="8" t="str">
        <f t="shared" si="2"/>
        <v>October</v>
      </c>
      <c r="L65" s="8" t="str">
        <f t="shared" si="2"/>
        <v>Cabernet Sauvignon</v>
      </c>
      <c r="M65" s="8">
        <f t="shared" si="2"/>
        <v>72</v>
      </c>
      <c r="N65" s="33">
        <f t="shared" si="2"/>
        <v>59</v>
      </c>
      <c r="O65" s="8" t="str">
        <f t="shared" si="2"/>
        <v>Oregon</v>
      </c>
      <c r="P65" s="8" t="str">
        <f t="shared" si="2"/>
        <v>TRUE</v>
      </c>
      <c r="Q65" s="22"/>
      <c r="R65" s="22"/>
      <c r="S65" s="22"/>
      <c r="U65" s="29">
        <v>61</v>
      </c>
      <c r="V65" s="31" t="s">
        <v>283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8">
        <v>0</v>
      </c>
      <c r="AC65" s="28">
        <v>0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8">
        <v>0</v>
      </c>
      <c r="AJ65" s="28">
        <v>0</v>
      </c>
      <c r="AK65" s="28">
        <v>0</v>
      </c>
      <c r="AL65" s="28">
        <v>0</v>
      </c>
      <c r="AM65" s="28">
        <v>0</v>
      </c>
      <c r="AN65" s="28">
        <v>0</v>
      </c>
      <c r="AO65" s="28">
        <v>1</v>
      </c>
      <c r="AP65" s="28">
        <v>0</v>
      </c>
      <c r="AQ65" s="28">
        <v>0</v>
      </c>
      <c r="AR65" s="28">
        <v>0</v>
      </c>
      <c r="AS65" s="28">
        <v>0</v>
      </c>
      <c r="AT65" s="28">
        <v>0</v>
      </c>
      <c r="AU65" s="28">
        <v>0</v>
      </c>
      <c r="AV65" s="28">
        <v>0</v>
      </c>
      <c r="AW65" s="28">
        <v>0</v>
      </c>
      <c r="AX65" s="28">
        <v>0</v>
      </c>
      <c r="AY65" s="28">
        <v>0</v>
      </c>
      <c r="AZ65" s="28">
        <v>0</v>
      </c>
      <c r="BA65" s="28">
        <v>1</v>
      </c>
      <c r="BB65" s="28">
        <v>0</v>
      </c>
    </row>
    <row r="66" spans="9:54" x14ac:dyDescent="0.25">
      <c r="I66" s="9" t="s">
        <v>246</v>
      </c>
      <c r="J66" s="9">
        <v>30</v>
      </c>
      <c r="K66" s="8" t="str">
        <f t="shared" si="2"/>
        <v>December</v>
      </c>
      <c r="L66" s="8" t="str">
        <f t="shared" si="2"/>
        <v>Malbec</v>
      </c>
      <c r="M66" s="8">
        <f t="shared" si="2"/>
        <v>6</v>
      </c>
      <c r="N66" s="33">
        <f t="shared" si="2"/>
        <v>54</v>
      </c>
      <c r="O66" s="8" t="str">
        <f t="shared" si="2"/>
        <v>France</v>
      </c>
      <c r="P66" s="8" t="str">
        <f t="shared" si="2"/>
        <v>FALSE</v>
      </c>
      <c r="Q66" s="22"/>
      <c r="R66" s="22"/>
      <c r="S66" s="22"/>
      <c r="U66" s="29">
        <v>62</v>
      </c>
      <c r="V66" s="31" t="s">
        <v>319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>
        <v>0</v>
      </c>
      <c r="AC66" s="28">
        <v>0</v>
      </c>
      <c r="AD66" s="28">
        <v>1</v>
      </c>
      <c r="AE66" s="28">
        <v>0</v>
      </c>
      <c r="AF66" s="28">
        <v>0</v>
      </c>
      <c r="AG66" s="28">
        <v>0</v>
      </c>
      <c r="AH66" s="28">
        <v>0</v>
      </c>
      <c r="AI66" s="28">
        <v>0</v>
      </c>
      <c r="AJ66" s="28">
        <v>0</v>
      </c>
      <c r="AK66" s="28">
        <v>0</v>
      </c>
      <c r="AL66" s="28">
        <v>0</v>
      </c>
      <c r="AM66" s="28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0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</row>
    <row r="67" spans="9:54" x14ac:dyDescent="0.25">
      <c r="I67" s="9" t="s">
        <v>247</v>
      </c>
      <c r="J67" s="9">
        <v>9</v>
      </c>
      <c r="K67" s="8" t="str">
        <f t="shared" si="2"/>
        <v>April</v>
      </c>
      <c r="L67" s="8" t="str">
        <f t="shared" si="2"/>
        <v>Chardonnay</v>
      </c>
      <c r="M67" s="8">
        <f t="shared" si="2"/>
        <v>144</v>
      </c>
      <c r="N67" s="33">
        <f t="shared" si="2"/>
        <v>57</v>
      </c>
      <c r="O67" s="8" t="str">
        <f t="shared" si="2"/>
        <v>Chile</v>
      </c>
      <c r="P67" s="8" t="str">
        <f t="shared" si="2"/>
        <v>FALSE</v>
      </c>
      <c r="Q67" s="22"/>
      <c r="R67" s="22"/>
      <c r="S67" s="22"/>
      <c r="U67" s="29">
        <v>63</v>
      </c>
      <c r="V67" s="31" t="s">
        <v>277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8">
        <v>0</v>
      </c>
      <c r="AC67" s="28">
        <v>0</v>
      </c>
      <c r="AD67" s="28">
        <v>0</v>
      </c>
      <c r="AE67" s="28">
        <v>0</v>
      </c>
      <c r="AF67" s="28">
        <v>0</v>
      </c>
      <c r="AG67" s="28">
        <v>1</v>
      </c>
      <c r="AH67" s="28">
        <v>0</v>
      </c>
      <c r="AI67" s="28">
        <v>0</v>
      </c>
      <c r="AJ67" s="28">
        <v>0</v>
      </c>
      <c r="AK67" s="28">
        <v>0</v>
      </c>
      <c r="AL67" s="28">
        <v>1</v>
      </c>
      <c r="AM67" s="28">
        <v>0</v>
      </c>
      <c r="AN67" s="28">
        <v>0</v>
      </c>
      <c r="AO67" s="28">
        <v>0</v>
      </c>
      <c r="AP67" s="28">
        <v>1</v>
      </c>
      <c r="AQ67" s="28">
        <v>0</v>
      </c>
      <c r="AR67" s="28">
        <v>0</v>
      </c>
      <c r="AS67" s="28">
        <v>0</v>
      </c>
      <c r="AT67" s="28">
        <v>0</v>
      </c>
      <c r="AU67" s="28">
        <v>0</v>
      </c>
      <c r="AV67" s="28">
        <v>0</v>
      </c>
      <c r="AW67" s="28">
        <v>0</v>
      </c>
      <c r="AX67" s="28">
        <v>0</v>
      </c>
      <c r="AY67" s="28">
        <v>1</v>
      </c>
      <c r="AZ67" s="28">
        <v>0</v>
      </c>
      <c r="BA67" s="28">
        <v>1</v>
      </c>
      <c r="BB67" s="28">
        <v>0</v>
      </c>
    </row>
    <row r="68" spans="9:54" x14ac:dyDescent="0.25">
      <c r="I68" s="9" t="s">
        <v>247</v>
      </c>
      <c r="J68" s="9">
        <v>11</v>
      </c>
      <c r="K68" s="8" t="str">
        <f t="shared" si="2"/>
        <v>May</v>
      </c>
      <c r="L68" s="8" t="str">
        <f t="shared" si="2"/>
        <v>Champagne</v>
      </c>
      <c r="M68" s="8">
        <f t="shared" si="2"/>
        <v>72</v>
      </c>
      <c r="N68" s="33">
        <f t="shared" si="2"/>
        <v>85</v>
      </c>
      <c r="O68" s="8" t="str">
        <f t="shared" si="2"/>
        <v>France</v>
      </c>
      <c r="P68" s="8" t="str">
        <f t="shared" si="2"/>
        <v>FALSE</v>
      </c>
      <c r="Q68" s="22"/>
      <c r="R68" s="22"/>
      <c r="S68" s="22"/>
      <c r="U68" s="29">
        <v>64</v>
      </c>
      <c r="V68" s="31" t="s">
        <v>255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8">
        <v>0</v>
      </c>
      <c r="AC68" s="28">
        <v>0</v>
      </c>
      <c r="AD68" s="28">
        <v>0</v>
      </c>
      <c r="AE68" s="28">
        <v>0</v>
      </c>
      <c r="AF68" s="28">
        <v>0</v>
      </c>
      <c r="AG68" s="28">
        <v>0</v>
      </c>
      <c r="AH68" s="28">
        <v>0</v>
      </c>
      <c r="AI68" s="28">
        <v>0</v>
      </c>
      <c r="AJ68" s="28">
        <v>0</v>
      </c>
      <c r="AK68" s="28">
        <v>0</v>
      </c>
      <c r="AL68" s="28">
        <v>0</v>
      </c>
      <c r="AM68" s="28">
        <v>0</v>
      </c>
      <c r="AN68" s="28">
        <v>1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1</v>
      </c>
      <c r="BA68" s="28">
        <v>0</v>
      </c>
      <c r="BB68" s="28">
        <v>0</v>
      </c>
    </row>
    <row r="69" spans="9:54" x14ac:dyDescent="0.25">
      <c r="I69" s="9" t="s">
        <v>247</v>
      </c>
      <c r="J69" s="9">
        <v>15</v>
      </c>
      <c r="K69" s="8" t="str">
        <f t="shared" si="2"/>
        <v>June</v>
      </c>
      <c r="L69" s="8" t="str">
        <f t="shared" si="2"/>
        <v>Cabernet Sauvignon</v>
      </c>
      <c r="M69" s="8">
        <f t="shared" si="2"/>
        <v>144</v>
      </c>
      <c r="N69" s="33">
        <f t="shared" si="2"/>
        <v>19</v>
      </c>
      <c r="O69" s="8" t="str">
        <f t="shared" si="2"/>
        <v>Italy</v>
      </c>
      <c r="P69" s="8" t="str">
        <f t="shared" si="2"/>
        <v>FALSE</v>
      </c>
      <c r="Q69" s="22"/>
      <c r="R69" s="22"/>
      <c r="S69" s="22"/>
      <c r="U69" s="29">
        <v>65</v>
      </c>
      <c r="V69" s="31" t="s">
        <v>322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1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1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1</v>
      </c>
      <c r="AZ69" s="28">
        <v>1</v>
      </c>
      <c r="BA69" s="28">
        <v>0</v>
      </c>
      <c r="BB69" s="28">
        <v>0</v>
      </c>
    </row>
    <row r="70" spans="9:54" x14ac:dyDescent="0.25">
      <c r="I70" s="9" t="s">
        <v>247</v>
      </c>
      <c r="J70" s="9">
        <v>16</v>
      </c>
      <c r="K70" s="8" t="str">
        <f t="shared" si="2"/>
        <v>June</v>
      </c>
      <c r="L70" s="8" t="str">
        <f t="shared" si="2"/>
        <v>Merlot</v>
      </c>
      <c r="M70" s="8">
        <f t="shared" si="2"/>
        <v>72</v>
      </c>
      <c r="N70" s="33">
        <f t="shared" si="2"/>
        <v>88</v>
      </c>
      <c r="O70" s="8" t="str">
        <f t="shared" si="2"/>
        <v>California</v>
      </c>
      <c r="P70" s="8" t="str">
        <f t="shared" si="2"/>
        <v>FALSE</v>
      </c>
      <c r="Q70" s="22"/>
      <c r="R70" s="22"/>
      <c r="S70" s="22"/>
      <c r="U70" s="29">
        <v>66</v>
      </c>
      <c r="V70" s="31" t="s">
        <v>289</v>
      </c>
      <c r="W70" s="28">
        <v>1</v>
      </c>
      <c r="X70" s="28">
        <v>1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1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1</v>
      </c>
      <c r="AT70" s="28">
        <v>0</v>
      </c>
      <c r="AU70" s="28">
        <v>0</v>
      </c>
      <c r="AV70" s="28">
        <v>1</v>
      </c>
      <c r="AW70" s="28">
        <v>1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9:54" x14ac:dyDescent="0.25">
      <c r="I71" s="9" t="s">
        <v>247</v>
      </c>
      <c r="J71" s="9">
        <v>27</v>
      </c>
      <c r="K71" s="8" t="str">
        <f t="shared" si="2"/>
        <v>October</v>
      </c>
      <c r="L71" s="8" t="str">
        <f t="shared" si="2"/>
        <v>Champagne</v>
      </c>
      <c r="M71" s="8">
        <f t="shared" si="2"/>
        <v>72</v>
      </c>
      <c r="N71" s="33">
        <f t="shared" si="2"/>
        <v>88</v>
      </c>
      <c r="O71" s="8" t="str">
        <f t="shared" si="2"/>
        <v>New Zealand</v>
      </c>
      <c r="P71" s="8" t="str">
        <f t="shared" si="2"/>
        <v>FALSE</v>
      </c>
      <c r="Q71" s="22"/>
      <c r="R71" s="22"/>
      <c r="S71" s="22"/>
      <c r="U71" s="29">
        <v>67</v>
      </c>
      <c r="V71" s="31" t="s">
        <v>273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8">
        <v>0</v>
      </c>
      <c r="AC71" s="28">
        <v>0</v>
      </c>
      <c r="AD71" s="28">
        <v>0</v>
      </c>
      <c r="AE71" s="28">
        <v>0</v>
      </c>
      <c r="AF71" s="28">
        <v>0</v>
      </c>
      <c r="AG71" s="28">
        <v>0</v>
      </c>
      <c r="AH71" s="28">
        <v>0</v>
      </c>
      <c r="AI71" s="28">
        <v>0</v>
      </c>
      <c r="AJ71" s="28">
        <v>0</v>
      </c>
      <c r="AK71" s="28">
        <v>0</v>
      </c>
      <c r="AL71" s="28">
        <v>0</v>
      </c>
      <c r="AM71" s="28">
        <v>1</v>
      </c>
      <c r="AN71" s="28">
        <v>0</v>
      </c>
      <c r="AO71" s="28">
        <v>0</v>
      </c>
      <c r="AP71" s="28">
        <v>0</v>
      </c>
      <c r="AQ71" s="28">
        <v>0</v>
      </c>
      <c r="AR71" s="28">
        <v>0</v>
      </c>
      <c r="AS71" s="28">
        <v>0</v>
      </c>
      <c r="AT71" s="28">
        <v>1</v>
      </c>
      <c r="AU71" s="28">
        <v>0</v>
      </c>
      <c r="AV71" s="28">
        <v>0</v>
      </c>
      <c r="AW71" s="28">
        <v>0</v>
      </c>
      <c r="AX71" s="28">
        <v>0</v>
      </c>
      <c r="AY71" s="28">
        <v>0</v>
      </c>
      <c r="AZ71" s="28">
        <v>0</v>
      </c>
      <c r="BA71" s="28">
        <v>0</v>
      </c>
      <c r="BB71" s="28">
        <v>0</v>
      </c>
    </row>
    <row r="72" spans="9:54" x14ac:dyDescent="0.25">
      <c r="I72" s="9" t="s">
        <v>248</v>
      </c>
      <c r="J72" s="9">
        <v>3</v>
      </c>
      <c r="K72" s="8" t="str">
        <f t="shared" si="2"/>
        <v>February</v>
      </c>
      <c r="L72" s="8" t="str">
        <f t="shared" si="2"/>
        <v>Espumante</v>
      </c>
      <c r="M72" s="8">
        <f t="shared" si="2"/>
        <v>144</v>
      </c>
      <c r="N72" s="33">
        <f t="shared" si="2"/>
        <v>32</v>
      </c>
      <c r="O72" s="8" t="str">
        <f t="shared" si="2"/>
        <v>Oregon</v>
      </c>
      <c r="P72" s="8" t="str">
        <f t="shared" si="2"/>
        <v>TRUE</v>
      </c>
      <c r="Q72" s="22"/>
      <c r="R72" s="22"/>
      <c r="S72" s="22"/>
      <c r="U72" s="29">
        <v>68</v>
      </c>
      <c r="V72" s="31" t="s">
        <v>316</v>
      </c>
      <c r="W72" s="28">
        <v>0</v>
      </c>
      <c r="X72" s="28">
        <v>0</v>
      </c>
      <c r="Y72" s="28">
        <v>0</v>
      </c>
      <c r="Z72" s="28">
        <v>0</v>
      </c>
      <c r="AA72" s="28">
        <v>1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9:54" x14ac:dyDescent="0.25">
      <c r="I73" s="9" t="s">
        <v>248</v>
      </c>
      <c r="J73" s="9">
        <v>4</v>
      </c>
      <c r="K73" s="8" t="str">
        <f t="shared" si="2"/>
        <v>February</v>
      </c>
      <c r="L73" s="8" t="str">
        <f t="shared" si="2"/>
        <v>Champagne</v>
      </c>
      <c r="M73" s="8">
        <f t="shared" si="2"/>
        <v>72</v>
      </c>
      <c r="N73" s="33">
        <f t="shared" si="2"/>
        <v>48</v>
      </c>
      <c r="O73" s="8" t="str">
        <f t="shared" si="2"/>
        <v>France</v>
      </c>
      <c r="P73" s="8" t="str">
        <f t="shared" si="2"/>
        <v>TRUE</v>
      </c>
      <c r="Q73" s="22"/>
      <c r="R73" s="22"/>
      <c r="S73" s="22"/>
      <c r="U73" s="29">
        <v>69</v>
      </c>
      <c r="V73" s="31" t="s">
        <v>112</v>
      </c>
      <c r="W73" s="28">
        <v>1</v>
      </c>
      <c r="X73" s="28">
        <v>0</v>
      </c>
      <c r="Y73" s="28">
        <v>0</v>
      </c>
      <c r="Z73" s="28">
        <v>0</v>
      </c>
      <c r="AA73" s="28">
        <v>0</v>
      </c>
      <c r="AB73" s="28">
        <v>0</v>
      </c>
      <c r="AC73" s="28">
        <v>0</v>
      </c>
      <c r="AD73" s="28">
        <v>0</v>
      </c>
      <c r="AE73" s="28">
        <v>0</v>
      </c>
      <c r="AF73" s="28">
        <v>0</v>
      </c>
      <c r="AG73" s="28">
        <v>0</v>
      </c>
      <c r="AH73" s="28">
        <v>0</v>
      </c>
      <c r="AI73" s="28">
        <v>0</v>
      </c>
      <c r="AJ73" s="28">
        <v>0</v>
      </c>
      <c r="AK73" s="28">
        <v>0</v>
      </c>
      <c r="AL73" s="28">
        <v>0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28">
        <v>1</v>
      </c>
      <c r="AS73" s="28">
        <v>0</v>
      </c>
      <c r="AT73" s="28">
        <v>0</v>
      </c>
      <c r="AU73" s="28">
        <v>0</v>
      </c>
      <c r="AV73" s="28">
        <v>0</v>
      </c>
      <c r="AW73" s="28">
        <v>0</v>
      </c>
      <c r="AX73" s="28">
        <v>0</v>
      </c>
      <c r="AY73" s="28">
        <v>0</v>
      </c>
      <c r="AZ73" s="28">
        <v>1</v>
      </c>
      <c r="BA73" s="28">
        <v>1</v>
      </c>
      <c r="BB73" s="28">
        <v>0</v>
      </c>
    </row>
    <row r="74" spans="9:54" x14ac:dyDescent="0.25">
      <c r="I74" s="9" t="s">
        <v>248</v>
      </c>
      <c r="J74" s="9">
        <v>6</v>
      </c>
      <c r="K74" s="8" t="str">
        <f t="shared" si="2"/>
        <v>March</v>
      </c>
      <c r="L74" s="8" t="str">
        <f t="shared" si="2"/>
        <v>Prosecco</v>
      </c>
      <c r="M74" s="8">
        <f t="shared" si="2"/>
        <v>144</v>
      </c>
      <c r="N74" s="33">
        <f t="shared" si="2"/>
        <v>86</v>
      </c>
      <c r="O74" s="8" t="str">
        <f t="shared" si="2"/>
        <v>Chile</v>
      </c>
      <c r="P74" s="8" t="str">
        <f t="shared" si="2"/>
        <v>FALSE</v>
      </c>
      <c r="Q74" s="22"/>
      <c r="R74" s="22"/>
      <c r="S74" s="22"/>
      <c r="U74" s="29">
        <v>70</v>
      </c>
      <c r="V74" s="31" t="s">
        <v>268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8">
        <v>0</v>
      </c>
      <c r="AC74" s="28">
        <v>0</v>
      </c>
      <c r="AD74" s="28">
        <v>0</v>
      </c>
      <c r="AE74" s="28">
        <v>1</v>
      </c>
      <c r="AF74" s="28">
        <v>0</v>
      </c>
      <c r="AG74" s="28">
        <v>0</v>
      </c>
      <c r="AH74" s="28">
        <v>0</v>
      </c>
      <c r="AI74" s="28">
        <v>0</v>
      </c>
      <c r="AJ74" s="28">
        <v>0</v>
      </c>
      <c r="AK74" s="28">
        <v>0</v>
      </c>
      <c r="AL74" s="28">
        <v>0</v>
      </c>
      <c r="AM74" s="28">
        <v>0</v>
      </c>
      <c r="AN74" s="28">
        <v>0</v>
      </c>
      <c r="AO74" s="28">
        <v>0</v>
      </c>
      <c r="AP74" s="28">
        <v>0</v>
      </c>
      <c r="AQ74" s="28">
        <v>0</v>
      </c>
      <c r="AR74" s="28">
        <v>0</v>
      </c>
      <c r="AS74" s="28">
        <v>0</v>
      </c>
      <c r="AT74" s="28">
        <v>0</v>
      </c>
      <c r="AU74" s="28">
        <v>0</v>
      </c>
      <c r="AV74" s="28">
        <v>0</v>
      </c>
      <c r="AW74" s="28">
        <v>0</v>
      </c>
      <c r="AX74" s="28">
        <v>0</v>
      </c>
      <c r="AY74" s="28">
        <v>0</v>
      </c>
      <c r="AZ74" s="28">
        <v>0</v>
      </c>
      <c r="BA74" s="28">
        <v>0</v>
      </c>
      <c r="BB74" s="28">
        <v>0</v>
      </c>
    </row>
    <row r="75" spans="9:54" x14ac:dyDescent="0.25">
      <c r="I75" s="9" t="s">
        <v>248</v>
      </c>
      <c r="J75" s="9">
        <v>22</v>
      </c>
      <c r="K75" s="8" t="str">
        <f t="shared" si="2"/>
        <v>August</v>
      </c>
      <c r="L75" s="8" t="str">
        <f t="shared" si="2"/>
        <v>Champagne</v>
      </c>
      <c r="M75" s="8">
        <f t="shared" si="2"/>
        <v>72</v>
      </c>
      <c r="N75" s="33">
        <f t="shared" si="2"/>
        <v>63</v>
      </c>
      <c r="O75" s="8" t="str">
        <f t="shared" si="2"/>
        <v>France</v>
      </c>
      <c r="P75" s="8" t="str">
        <f t="shared" si="2"/>
        <v>FALSE</v>
      </c>
      <c r="Q75" s="22"/>
      <c r="R75" s="22"/>
      <c r="S75" s="22"/>
      <c r="U75" s="29">
        <v>71</v>
      </c>
      <c r="V75" s="31" t="s">
        <v>291</v>
      </c>
      <c r="W75" s="28">
        <v>0</v>
      </c>
      <c r="X75" s="28">
        <v>0</v>
      </c>
      <c r="Y75" s="28">
        <v>0</v>
      </c>
      <c r="Z75" s="28">
        <v>0</v>
      </c>
      <c r="AA75" s="28">
        <v>1</v>
      </c>
      <c r="AB75" s="28">
        <v>0</v>
      </c>
      <c r="AC75" s="28">
        <v>0</v>
      </c>
      <c r="AD75" s="28">
        <v>0</v>
      </c>
      <c r="AE75" s="28">
        <v>0</v>
      </c>
      <c r="AF75" s="28">
        <v>0</v>
      </c>
      <c r="AG75" s="28">
        <v>0</v>
      </c>
      <c r="AH75" s="28">
        <v>0</v>
      </c>
      <c r="AI75" s="28">
        <v>0</v>
      </c>
      <c r="AJ75" s="28">
        <v>1</v>
      </c>
      <c r="AK75" s="28">
        <v>0</v>
      </c>
      <c r="AL75" s="28">
        <v>0</v>
      </c>
      <c r="AM75" s="28">
        <v>0</v>
      </c>
      <c r="AN75" s="28">
        <v>0</v>
      </c>
      <c r="AO75" s="28">
        <v>0</v>
      </c>
      <c r="AP75" s="28">
        <v>0</v>
      </c>
      <c r="AQ75" s="28">
        <v>0</v>
      </c>
      <c r="AR75" s="28">
        <v>0</v>
      </c>
      <c r="AS75" s="28">
        <v>0</v>
      </c>
      <c r="AT75" s="28">
        <v>0</v>
      </c>
      <c r="AU75" s="28">
        <v>0</v>
      </c>
      <c r="AV75" s="28">
        <v>0</v>
      </c>
      <c r="AW75" s="28">
        <v>0</v>
      </c>
      <c r="AX75" s="28">
        <v>0</v>
      </c>
      <c r="AY75" s="28">
        <v>0</v>
      </c>
      <c r="AZ75" s="28">
        <v>0</v>
      </c>
      <c r="BA75" s="28">
        <v>0</v>
      </c>
      <c r="BB75" s="28">
        <v>0</v>
      </c>
    </row>
    <row r="76" spans="9:54" x14ac:dyDescent="0.25">
      <c r="I76" s="9" t="s">
        <v>248</v>
      </c>
      <c r="J76" s="9">
        <v>27</v>
      </c>
      <c r="K76" s="8" t="str">
        <f t="shared" si="2"/>
        <v>October</v>
      </c>
      <c r="L76" s="8" t="str">
        <f t="shared" si="2"/>
        <v>Champagne</v>
      </c>
      <c r="M76" s="8">
        <f t="shared" si="2"/>
        <v>72</v>
      </c>
      <c r="N76" s="33">
        <f t="shared" si="2"/>
        <v>88</v>
      </c>
      <c r="O76" s="8" t="str">
        <f t="shared" si="2"/>
        <v>New Zealand</v>
      </c>
      <c r="P76" s="8" t="str">
        <f t="shared" si="2"/>
        <v>FALSE</v>
      </c>
      <c r="Q76" s="22"/>
      <c r="R76" s="22"/>
      <c r="S76" s="22"/>
      <c r="U76" s="29">
        <v>72</v>
      </c>
      <c r="V76" s="31" t="s">
        <v>307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8">
        <v>0</v>
      </c>
      <c r="AD76" s="28">
        <v>0</v>
      </c>
      <c r="AE76" s="28">
        <v>1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0</v>
      </c>
      <c r="AL76" s="28">
        <v>0</v>
      </c>
      <c r="AM76" s="28">
        <v>0</v>
      </c>
      <c r="AN76" s="28">
        <v>0</v>
      </c>
      <c r="AO76" s="28">
        <v>0</v>
      </c>
      <c r="AP76" s="28">
        <v>0</v>
      </c>
      <c r="AQ76" s="28">
        <v>0</v>
      </c>
      <c r="AR76" s="28">
        <v>0</v>
      </c>
      <c r="AS76" s="28">
        <v>1</v>
      </c>
      <c r="AT76" s="28">
        <v>0</v>
      </c>
      <c r="AU76" s="28">
        <v>0</v>
      </c>
      <c r="AV76" s="28">
        <v>0</v>
      </c>
      <c r="AW76" s="28">
        <v>0</v>
      </c>
      <c r="AX76" s="28">
        <v>0</v>
      </c>
      <c r="AY76" s="28">
        <v>0</v>
      </c>
      <c r="AZ76" s="28">
        <v>0</v>
      </c>
      <c r="BA76" s="28">
        <v>0</v>
      </c>
      <c r="BB76" s="28">
        <v>0</v>
      </c>
    </row>
    <row r="77" spans="9:54" x14ac:dyDescent="0.25">
      <c r="I77" s="9" t="s">
        <v>249</v>
      </c>
      <c r="J77" s="9">
        <v>9</v>
      </c>
      <c r="K77" s="8" t="str">
        <f t="shared" si="2"/>
        <v>April</v>
      </c>
      <c r="L77" s="8" t="str">
        <f t="shared" si="2"/>
        <v>Chardonnay</v>
      </c>
      <c r="M77" s="8">
        <f t="shared" si="2"/>
        <v>144</v>
      </c>
      <c r="N77" s="33">
        <f t="shared" si="2"/>
        <v>57</v>
      </c>
      <c r="O77" s="8" t="str">
        <f t="shared" si="2"/>
        <v>Chile</v>
      </c>
      <c r="P77" s="8" t="str">
        <f t="shared" si="2"/>
        <v>FALSE</v>
      </c>
      <c r="Q77" s="22"/>
      <c r="R77" s="22"/>
      <c r="S77" s="22"/>
      <c r="U77" s="29">
        <v>73</v>
      </c>
      <c r="V77" s="31" t="s">
        <v>300</v>
      </c>
      <c r="W77" s="28">
        <v>0</v>
      </c>
      <c r="X77" s="28">
        <v>0</v>
      </c>
      <c r="Y77" s="28">
        <v>1</v>
      </c>
      <c r="Z77" s="28">
        <v>0</v>
      </c>
      <c r="AA77" s="28">
        <v>0</v>
      </c>
      <c r="AB77" s="28">
        <v>1</v>
      </c>
      <c r="AC77" s="28">
        <v>0</v>
      </c>
      <c r="AD77" s="28">
        <v>0</v>
      </c>
      <c r="AE77" s="28">
        <v>0</v>
      </c>
      <c r="AF77" s="28">
        <v>0</v>
      </c>
      <c r="AG77" s="28">
        <v>0</v>
      </c>
      <c r="AH77" s="28">
        <v>0</v>
      </c>
      <c r="AI77" s="28">
        <v>0</v>
      </c>
      <c r="AJ77" s="28">
        <v>0</v>
      </c>
      <c r="AK77" s="28">
        <v>0</v>
      </c>
      <c r="AL77" s="28">
        <v>0</v>
      </c>
      <c r="AM77" s="28">
        <v>0</v>
      </c>
      <c r="AN77" s="28">
        <v>0</v>
      </c>
      <c r="AO77" s="28">
        <v>0</v>
      </c>
      <c r="AP77" s="28">
        <v>0</v>
      </c>
      <c r="AQ77" s="28">
        <v>0</v>
      </c>
      <c r="AR77" s="28">
        <v>1</v>
      </c>
      <c r="AS77" s="28">
        <v>0</v>
      </c>
      <c r="AT77" s="28">
        <v>0</v>
      </c>
      <c r="AU77" s="28">
        <v>0</v>
      </c>
      <c r="AV77" s="28">
        <v>0</v>
      </c>
      <c r="AW77" s="28">
        <v>0</v>
      </c>
      <c r="AX77" s="28">
        <v>0</v>
      </c>
      <c r="AY77" s="28">
        <v>0</v>
      </c>
      <c r="AZ77" s="28">
        <v>0</v>
      </c>
      <c r="BA77" s="28">
        <v>0</v>
      </c>
      <c r="BB77" s="28">
        <v>0</v>
      </c>
    </row>
    <row r="78" spans="9:54" x14ac:dyDescent="0.25">
      <c r="I78" s="9" t="s">
        <v>249</v>
      </c>
      <c r="J78" s="9">
        <v>31</v>
      </c>
      <c r="K78" s="8" t="str">
        <f t="shared" si="2"/>
        <v>December</v>
      </c>
      <c r="L78" s="8" t="str">
        <f t="shared" si="2"/>
        <v>Champagne</v>
      </c>
      <c r="M78" s="8">
        <f t="shared" si="2"/>
        <v>72</v>
      </c>
      <c r="N78" s="33">
        <f t="shared" si="2"/>
        <v>89</v>
      </c>
      <c r="O78" s="8" t="str">
        <f t="shared" si="2"/>
        <v>France</v>
      </c>
      <c r="P78" s="8" t="str">
        <f t="shared" si="2"/>
        <v>FALSE</v>
      </c>
      <c r="Q78" s="22"/>
      <c r="R78" s="22"/>
      <c r="S78" s="22"/>
      <c r="U78" s="29">
        <v>74</v>
      </c>
      <c r="V78" s="31" t="s">
        <v>285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8">
        <v>0</v>
      </c>
      <c r="AC78" s="28">
        <v>1</v>
      </c>
      <c r="AD78" s="28">
        <v>0</v>
      </c>
      <c r="AE78" s="28">
        <v>0</v>
      </c>
      <c r="AF78" s="28">
        <v>0</v>
      </c>
      <c r="AG78" s="28">
        <v>0</v>
      </c>
      <c r="AH78" s="28">
        <v>0</v>
      </c>
      <c r="AI78" s="28">
        <v>0</v>
      </c>
      <c r="AJ78" s="28">
        <v>0</v>
      </c>
      <c r="AK78" s="28">
        <v>0</v>
      </c>
      <c r="AL78" s="28">
        <v>0</v>
      </c>
      <c r="AM78" s="28">
        <v>0</v>
      </c>
      <c r="AN78" s="28">
        <v>1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8">
        <v>0</v>
      </c>
      <c r="AW78" s="28">
        <v>0</v>
      </c>
      <c r="AX78" s="28">
        <v>0</v>
      </c>
      <c r="AY78" s="28">
        <v>0</v>
      </c>
      <c r="AZ78" s="28">
        <v>0</v>
      </c>
      <c r="BA78" s="28">
        <v>0</v>
      </c>
      <c r="BB78" s="28">
        <v>0</v>
      </c>
    </row>
    <row r="79" spans="9:54" x14ac:dyDescent="0.25">
      <c r="I79" s="9" t="s">
        <v>250</v>
      </c>
      <c r="J79" s="9">
        <v>4</v>
      </c>
      <c r="K79" s="8" t="str">
        <f t="shared" si="2"/>
        <v>February</v>
      </c>
      <c r="L79" s="8" t="str">
        <f t="shared" si="2"/>
        <v>Champagne</v>
      </c>
      <c r="M79" s="8">
        <f t="shared" si="2"/>
        <v>72</v>
      </c>
      <c r="N79" s="33">
        <f t="shared" si="2"/>
        <v>48</v>
      </c>
      <c r="O79" s="8" t="str">
        <f t="shared" si="2"/>
        <v>France</v>
      </c>
      <c r="P79" s="8" t="str">
        <f t="shared" si="2"/>
        <v>TRUE</v>
      </c>
      <c r="Q79" s="22"/>
      <c r="R79" s="22"/>
      <c r="S79" s="22"/>
      <c r="U79" s="29">
        <v>75</v>
      </c>
      <c r="V79" s="31" t="s">
        <v>271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8">
        <v>0</v>
      </c>
      <c r="AC79" s="28">
        <v>0</v>
      </c>
      <c r="AD79" s="28">
        <v>0</v>
      </c>
      <c r="AE79" s="28">
        <v>0</v>
      </c>
      <c r="AF79" s="28">
        <v>0</v>
      </c>
      <c r="AG79" s="28">
        <v>0</v>
      </c>
      <c r="AH79" s="28">
        <v>0</v>
      </c>
      <c r="AI79" s="28">
        <v>0</v>
      </c>
      <c r="AJ79" s="28">
        <v>0</v>
      </c>
      <c r="AK79" s="28">
        <v>0</v>
      </c>
      <c r="AL79" s="28">
        <v>0</v>
      </c>
      <c r="AM79" s="28">
        <v>0</v>
      </c>
      <c r="AN79" s="28">
        <v>0</v>
      </c>
      <c r="AO79" s="28">
        <v>0</v>
      </c>
      <c r="AP79" s="28">
        <v>0</v>
      </c>
      <c r="AQ79" s="28">
        <v>0</v>
      </c>
      <c r="AR79" s="28">
        <v>0</v>
      </c>
      <c r="AS79" s="28">
        <v>0</v>
      </c>
      <c r="AT79" s="28">
        <v>0</v>
      </c>
      <c r="AU79" s="28">
        <v>0</v>
      </c>
      <c r="AV79" s="28">
        <v>0</v>
      </c>
      <c r="AW79" s="28">
        <v>0</v>
      </c>
      <c r="AX79" s="28">
        <v>0</v>
      </c>
      <c r="AY79" s="28">
        <v>0</v>
      </c>
      <c r="AZ79" s="28">
        <v>0</v>
      </c>
      <c r="BA79" s="28">
        <v>1</v>
      </c>
      <c r="BB79" s="28">
        <v>0</v>
      </c>
    </row>
    <row r="80" spans="9:54" x14ac:dyDescent="0.25">
      <c r="I80" s="9" t="s">
        <v>250</v>
      </c>
      <c r="J80" s="9">
        <v>6</v>
      </c>
      <c r="K80" s="8" t="str">
        <f t="shared" si="2"/>
        <v>March</v>
      </c>
      <c r="L80" s="8" t="str">
        <f t="shared" si="2"/>
        <v>Prosecco</v>
      </c>
      <c r="M80" s="8">
        <f t="shared" si="2"/>
        <v>144</v>
      </c>
      <c r="N80" s="33">
        <f t="shared" si="2"/>
        <v>86</v>
      </c>
      <c r="O80" s="8" t="str">
        <f t="shared" si="2"/>
        <v>Chile</v>
      </c>
      <c r="P80" s="8" t="str">
        <f t="shared" si="2"/>
        <v>FALSE</v>
      </c>
      <c r="Q80" s="22"/>
      <c r="R80" s="22"/>
      <c r="S80" s="22"/>
      <c r="U80" s="29">
        <v>76</v>
      </c>
      <c r="V80" s="31" t="s">
        <v>253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8">
        <v>0</v>
      </c>
      <c r="AC80" s="28">
        <v>1</v>
      </c>
      <c r="AD80" s="28">
        <v>0</v>
      </c>
      <c r="AE80" s="28">
        <v>0</v>
      </c>
      <c r="AF80" s="28">
        <v>0</v>
      </c>
      <c r="AG80" s="28">
        <v>0</v>
      </c>
      <c r="AH80" s="28">
        <v>0</v>
      </c>
      <c r="AI80" s="28">
        <v>0</v>
      </c>
      <c r="AJ80" s="28">
        <v>0</v>
      </c>
      <c r="AK80" s="28">
        <v>0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1</v>
      </c>
      <c r="AZ80" s="28">
        <v>0</v>
      </c>
      <c r="BA80" s="28">
        <v>0</v>
      </c>
      <c r="BB80" s="28">
        <v>0</v>
      </c>
    </row>
    <row r="81" spans="9:54" x14ac:dyDescent="0.25">
      <c r="I81" s="9" t="s">
        <v>250</v>
      </c>
      <c r="J81" s="9">
        <v>7</v>
      </c>
      <c r="K81" s="8" t="str">
        <f t="shared" si="2"/>
        <v>March</v>
      </c>
      <c r="L81" s="8" t="str">
        <f t="shared" si="2"/>
        <v>Prosecco</v>
      </c>
      <c r="M81" s="8">
        <f t="shared" si="2"/>
        <v>6</v>
      </c>
      <c r="N81" s="33">
        <f t="shared" si="2"/>
        <v>40</v>
      </c>
      <c r="O81" s="8" t="str">
        <f t="shared" si="2"/>
        <v>Australia</v>
      </c>
      <c r="P81" s="8" t="str">
        <f t="shared" si="2"/>
        <v>TRUE</v>
      </c>
      <c r="Q81" s="22"/>
      <c r="R81" s="22"/>
      <c r="S81" s="22"/>
      <c r="U81" s="29">
        <v>77</v>
      </c>
      <c r="V81" s="31" t="s">
        <v>232</v>
      </c>
      <c r="W81" s="28">
        <v>0</v>
      </c>
      <c r="X81" s="28">
        <v>1</v>
      </c>
      <c r="Y81" s="28">
        <v>0</v>
      </c>
      <c r="Z81" s="28">
        <v>0</v>
      </c>
      <c r="AA81" s="28">
        <v>0</v>
      </c>
      <c r="AB81" s="28">
        <v>0</v>
      </c>
      <c r="AC81" s="28">
        <v>0</v>
      </c>
      <c r="AD81" s="28">
        <v>0</v>
      </c>
      <c r="AE81" s="28">
        <v>0</v>
      </c>
      <c r="AF81" s="28">
        <v>0</v>
      </c>
      <c r="AG81" s="28">
        <v>0</v>
      </c>
      <c r="AH81" s="28">
        <v>0</v>
      </c>
      <c r="AI81" s="28">
        <v>0</v>
      </c>
      <c r="AJ81" s="28">
        <v>0</v>
      </c>
      <c r="AK81" s="28">
        <v>0</v>
      </c>
      <c r="AL81" s="28">
        <v>0</v>
      </c>
      <c r="AM81" s="28">
        <v>0</v>
      </c>
      <c r="AN81" s="28">
        <v>0</v>
      </c>
      <c r="AO81" s="28">
        <v>0</v>
      </c>
      <c r="AP81" s="28">
        <v>0</v>
      </c>
      <c r="AQ81" s="28">
        <v>0</v>
      </c>
      <c r="AR81" s="28">
        <v>0</v>
      </c>
      <c r="AS81" s="28">
        <v>0</v>
      </c>
      <c r="AT81" s="28">
        <v>0</v>
      </c>
      <c r="AU81" s="28">
        <v>0</v>
      </c>
      <c r="AV81" s="28">
        <v>1</v>
      </c>
      <c r="AW81" s="28">
        <v>0</v>
      </c>
      <c r="AX81" s="28">
        <v>0</v>
      </c>
      <c r="AY81" s="28">
        <v>0</v>
      </c>
      <c r="AZ81" s="28">
        <v>0</v>
      </c>
      <c r="BA81" s="28">
        <v>0</v>
      </c>
      <c r="BB81" s="28">
        <v>0</v>
      </c>
    </row>
    <row r="82" spans="9:54" x14ac:dyDescent="0.25">
      <c r="I82" s="9" t="s">
        <v>250</v>
      </c>
      <c r="J82" s="9">
        <v>19</v>
      </c>
      <c r="K82" s="8" t="str">
        <f t="shared" si="2"/>
        <v>July</v>
      </c>
      <c r="L82" s="8" t="str">
        <f t="shared" si="2"/>
        <v>Champagne</v>
      </c>
      <c r="M82" s="8">
        <f t="shared" si="2"/>
        <v>12</v>
      </c>
      <c r="N82" s="33">
        <f t="shared" si="2"/>
        <v>66</v>
      </c>
      <c r="O82" s="8" t="str">
        <f t="shared" si="2"/>
        <v>Germany</v>
      </c>
      <c r="P82" s="8" t="str">
        <f t="shared" si="2"/>
        <v>FALSE</v>
      </c>
      <c r="Q82" s="22"/>
      <c r="R82" s="22"/>
      <c r="S82" s="22"/>
      <c r="U82" s="29">
        <v>78</v>
      </c>
      <c r="V82" s="31" t="s">
        <v>287</v>
      </c>
      <c r="W82" s="28">
        <v>0</v>
      </c>
      <c r="X82" s="28">
        <v>0</v>
      </c>
      <c r="Y82" s="28">
        <v>1</v>
      </c>
      <c r="Z82" s="28">
        <v>0</v>
      </c>
      <c r="AA82" s="28">
        <v>0</v>
      </c>
      <c r="AB82" s="28">
        <v>0</v>
      </c>
      <c r="AC82" s="28">
        <v>1</v>
      </c>
      <c r="AD82" s="28">
        <v>1</v>
      </c>
      <c r="AE82" s="28">
        <v>0</v>
      </c>
      <c r="AF82" s="28">
        <v>0</v>
      </c>
      <c r="AG82" s="28">
        <v>0</v>
      </c>
      <c r="AH82" s="28">
        <v>0</v>
      </c>
      <c r="AI82" s="28">
        <v>0</v>
      </c>
      <c r="AJ82" s="28">
        <v>0</v>
      </c>
      <c r="AK82" s="28">
        <v>0</v>
      </c>
      <c r="AL82" s="28">
        <v>0</v>
      </c>
      <c r="AM82" s="28">
        <v>0</v>
      </c>
      <c r="AN82" s="28">
        <v>0</v>
      </c>
      <c r="AO82" s="28">
        <v>1</v>
      </c>
      <c r="AP82" s="28">
        <v>0</v>
      </c>
      <c r="AQ82" s="28">
        <v>1</v>
      </c>
      <c r="AR82" s="28">
        <v>1</v>
      </c>
      <c r="AS82" s="28">
        <v>0</v>
      </c>
      <c r="AT82" s="28">
        <v>0</v>
      </c>
      <c r="AU82" s="28">
        <v>0</v>
      </c>
      <c r="AV82" s="28">
        <v>0</v>
      </c>
      <c r="AW82" s="28">
        <v>0</v>
      </c>
      <c r="AX82" s="28">
        <v>0</v>
      </c>
      <c r="AY82" s="28">
        <v>0</v>
      </c>
      <c r="AZ82" s="28">
        <v>0</v>
      </c>
      <c r="BA82" s="28">
        <v>0</v>
      </c>
      <c r="BB82" s="28">
        <v>0</v>
      </c>
    </row>
    <row r="83" spans="9:54" x14ac:dyDescent="0.25">
      <c r="I83" s="9" t="s">
        <v>250</v>
      </c>
      <c r="J83" s="9">
        <v>22</v>
      </c>
      <c r="K83" s="8" t="str">
        <f t="shared" si="2"/>
        <v>August</v>
      </c>
      <c r="L83" s="8" t="str">
        <f t="shared" si="2"/>
        <v>Champagne</v>
      </c>
      <c r="M83" s="8">
        <f t="shared" si="2"/>
        <v>72</v>
      </c>
      <c r="N83" s="33">
        <f t="shared" si="2"/>
        <v>63</v>
      </c>
      <c r="O83" s="8" t="str">
        <f t="shared" si="2"/>
        <v>France</v>
      </c>
      <c r="P83" s="8" t="str">
        <f t="shared" si="2"/>
        <v>FALSE</v>
      </c>
      <c r="Q83" s="22"/>
      <c r="R83" s="22"/>
      <c r="S83" s="22"/>
      <c r="U83" s="29">
        <v>79</v>
      </c>
      <c r="V83" s="31" t="s">
        <v>314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8">
        <v>0</v>
      </c>
      <c r="AC83" s="28">
        <v>0</v>
      </c>
      <c r="AD83" s="28">
        <v>0</v>
      </c>
      <c r="AE83" s="28">
        <v>0</v>
      </c>
      <c r="AF83" s="28">
        <v>0</v>
      </c>
      <c r="AG83" s="28">
        <v>0</v>
      </c>
      <c r="AH83" s="28">
        <v>0</v>
      </c>
      <c r="AI83" s="28">
        <v>0</v>
      </c>
      <c r="AJ83" s="28">
        <v>0</v>
      </c>
      <c r="AK83" s="28">
        <v>0</v>
      </c>
      <c r="AL83" s="28">
        <v>0</v>
      </c>
      <c r="AM83" s="28">
        <v>0</v>
      </c>
      <c r="AN83" s="28">
        <v>1</v>
      </c>
      <c r="AO83" s="28">
        <v>0</v>
      </c>
      <c r="AP83" s="28">
        <v>0</v>
      </c>
      <c r="AQ83" s="28">
        <v>1</v>
      </c>
      <c r="AR83" s="28">
        <v>0</v>
      </c>
      <c r="AS83" s="28">
        <v>0</v>
      </c>
      <c r="AT83" s="28">
        <v>0</v>
      </c>
      <c r="AU83" s="28">
        <v>0</v>
      </c>
      <c r="AV83" s="28">
        <v>0</v>
      </c>
      <c r="AW83" s="28">
        <v>0</v>
      </c>
      <c r="AX83" s="28">
        <v>0</v>
      </c>
      <c r="AY83" s="28">
        <v>0</v>
      </c>
      <c r="AZ83" s="28">
        <v>0</v>
      </c>
      <c r="BA83" s="28">
        <v>0</v>
      </c>
      <c r="BB83" s="28">
        <v>0</v>
      </c>
    </row>
    <row r="84" spans="9:54" x14ac:dyDescent="0.25">
      <c r="I84" s="9" t="s">
        <v>250</v>
      </c>
      <c r="J84" s="9">
        <v>27</v>
      </c>
      <c r="K84" s="8" t="str">
        <f t="shared" si="2"/>
        <v>October</v>
      </c>
      <c r="L84" s="8" t="str">
        <f t="shared" si="2"/>
        <v>Champagne</v>
      </c>
      <c r="M84" s="8">
        <f t="shared" si="2"/>
        <v>72</v>
      </c>
      <c r="N84" s="33">
        <f t="shared" si="2"/>
        <v>88</v>
      </c>
      <c r="O84" s="8" t="str">
        <f t="shared" si="2"/>
        <v>New Zealand</v>
      </c>
      <c r="P84" s="8" t="str">
        <f t="shared" si="2"/>
        <v>FALSE</v>
      </c>
      <c r="Q84" s="22"/>
      <c r="R84" s="22"/>
      <c r="S84" s="22"/>
      <c r="U84" s="29">
        <v>80</v>
      </c>
      <c r="V84" s="31" t="s">
        <v>318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8">
        <v>0</v>
      </c>
      <c r="AC84" s="28">
        <v>0</v>
      </c>
      <c r="AD84" s="28">
        <v>0</v>
      </c>
      <c r="AE84" s="28">
        <v>0</v>
      </c>
      <c r="AF84" s="28">
        <v>0</v>
      </c>
      <c r="AG84" s="28">
        <v>0</v>
      </c>
      <c r="AH84" s="28">
        <v>0</v>
      </c>
      <c r="AI84" s="28">
        <v>0</v>
      </c>
      <c r="AJ84" s="28">
        <v>0</v>
      </c>
      <c r="AK84" s="28">
        <v>0</v>
      </c>
      <c r="AL84" s="28">
        <v>0</v>
      </c>
      <c r="AM84" s="28">
        <v>0</v>
      </c>
      <c r="AN84" s="28">
        <v>0</v>
      </c>
      <c r="AO84" s="28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8">
        <v>1</v>
      </c>
      <c r="AW84" s="28">
        <v>0</v>
      </c>
      <c r="AX84" s="28">
        <v>0</v>
      </c>
      <c r="AY84" s="28">
        <v>0</v>
      </c>
      <c r="AZ84" s="28">
        <v>0</v>
      </c>
      <c r="BA84" s="28">
        <v>0</v>
      </c>
      <c r="BB84" s="28">
        <v>0</v>
      </c>
    </row>
    <row r="85" spans="9:54" x14ac:dyDescent="0.25">
      <c r="I85" s="9" t="s">
        <v>251</v>
      </c>
      <c r="J85" s="9">
        <v>4</v>
      </c>
      <c r="K85" s="8" t="str">
        <f t="shared" si="2"/>
        <v>February</v>
      </c>
      <c r="L85" s="8" t="str">
        <f t="shared" si="2"/>
        <v>Champagne</v>
      </c>
      <c r="M85" s="8">
        <f t="shared" si="2"/>
        <v>72</v>
      </c>
      <c r="N85" s="33">
        <f t="shared" si="2"/>
        <v>48</v>
      </c>
      <c r="O85" s="8" t="str">
        <f t="shared" si="2"/>
        <v>France</v>
      </c>
      <c r="P85" s="8" t="str">
        <f t="shared" si="2"/>
        <v>TRUE</v>
      </c>
      <c r="Q85" s="22"/>
      <c r="R85" s="22"/>
      <c r="S85" s="22"/>
      <c r="U85" s="29">
        <v>81</v>
      </c>
      <c r="V85" s="31" t="s">
        <v>259</v>
      </c>
      <c r="W85" s="28">
        <v>0</v>
      </c>
      <c r="X85" s="28">
        <v>0</v>
      </c>
      <c r="Y85" s="28">
        <v>0</v>
      </c>
      <c r="Z85" s="28">
        <v>1</v>
      </c>
      <c r="AA85" s="28">
        <v>1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1</v>
      </c>
      <c r="AK85" s="28">
        <v>1</v>
      </c>
      <c r="AL85" s="28">
        <v>0</v>
      </c>
      <c r="AM85" s="28">
        <v>0</v>
      </c>
      <c r="AN85" s="28">
        <v>0</v>
      </c>
      <c r="AO85" s="28">
        <v>0</v>
      </c>
      <c r="AP85" s="28">
        <v>1</v>
      </c>
      <c r="AQ85" s="28">
        <v>0</v>
      </c>
      <c r="AR85" s="28">
        <v>1</v>
      </c>
      <c r="AS85" s="28">
        <v>0</v>
      </c>
      <c r="AT85" s="28">
        <v>0</v>
      </c>
      <c r="AU85" s="28">
        <v>0</v>
      </c>
      <c r="AV85" s="28">
        <v>1</v>
      </c>
      <c r="AW85" s="28">
        <v>0</v>
      </c>
      <c r="AX85" s="28">
        <v>0</v>
      </c>
      <c r="AY85" s="28">
        <v>0</v>
      </c>
      <c r="AZ85" s="28">
        <v>0</v>
      </c>
      <c r="BA85" s="28">
        <v>0</v>
      </c>
      <c r="BB85" s="28">
        <v>0</v>
      </c>
    </row>
    <row r="86" spans="9:54" x14ac:dyDescent="0.25">
      <c r="I86" s="9" t="s">
        <v>251</v>
      </c>
      <c r="J86" s="9">
        <v>11</v>
      </c>
      <c r="K86" s="8" t="str">
        <f t="shared" si="2"/>
        <v>May</v>
      </c>
      <c r="L86" s="8" t="str">
        <f t="shared" si="2"/>
        <v>Champagne</v>
      </c>
      <c r="M86" s="8">
        <f t="shared" si="2"/>
        <v>72</v>
      </c>
      <c r="N86" s="33">
        <f t="shared" si="2"/>
        <v>85</v>
      </c>
      <c r="O86" s="8" t="str">
        <f t="shared" si="2"/>
        <v>France</v>
      </c>
      <c r="P86" s="8" t="str">
        <f t="shared" si="2"/>
        <v>FALSE</v>
      </c>
      <c r="Q86" s="22"/>
      <c r="R86" s="22"/>
      <c r="S86" s="22"/>
      <c r="U86" s="29">
        <v>82</v>
      </c>
      <c r="V86" s="31" t="s">
        <v>313</v>
      </c>
      <c r="W86" s="28">
        <v>1</v>
      </c>
      <c r="X86" s="28">
        <v>0</v>
      </c>
      <c r="Y86" s="28">
        <v>0</v>
      </c>
      <c r="Z86" s="28">
        <v>1</v>
      </c>
      <c r="AA86" s="28">
        <v>1</v>
      </c>
      <c r="AB86" s="28">
        <v>1</v>
      </c>
      <c r="AC86" s="28">
        <v>0</v>
      </c>
      <c r="AD86" s="28">
        <v>0</v>
      </c>
      <c r="AE86" s="28">
        <v>1</v>
      </c>
      <c r="AF86" s="28">
        <v>0</v>
      </c>
      <c r="AG86" s="28">
        <v>1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1</v>
      </c>
      <c r="AQ86" s="28">
        <v>0</v>
      </c>
      <c r="AR86" s="28">
        <v>0</v>
      </c>
      <c r="AS86" s="28">
        <v>0</v>
      </c>
      <c r="AT86" s="28">
        <v>0</v>
      </c>
      <c r="AU86" s="28">
        <v>1</v>
      </c>
      <c r="AV86" s="28">
        <v>1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9:54" x14ac:dyDescent="0.25">
      <c r="I87" s="9" t="s">
        <v>251</v>
      </c>
      <c r="J87" s="9">
        <v>28</v>
      </c>
      <c r="K87" s="8" t="str">
        <f t="shared" si="2"/>
        <v>November</v>
      </c>
      <c r="L87" s="8" t="str">
        <f t="shared" si="2"/>
        <v>Cabernet Sauvignon</v>
      </c>
      <c r="M87" s="8">
        <f t="shared" si="2"/>
        <v>12</v>
      </c>
      <c r="N87" s="33">
        <f t="shared" si="2"/>
        <v>56</v>
      </c>
      <c r="O87" s="8" t="str">
        <f t="shared" si="2"/>
        <v>France</v>
      </c>
      <c r="P87" s="8" t="str">
        <f t="shared" si="2"/>
        <v>TRUE</v>
      </c>
      <c r="Q87" s="22"/>
      <c r="R87" s="22"/>
      <c r="S87" s="22"/>
      <c r="U87" s="29">
        <v>83</v>
      </c>
      <c r="V87" s="31" t="s">
        <v>262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1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1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1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9:54" x14ac:dyDescent="0.25">
      <c r="I88" s="9" t="s">
        <v>251</v>
      </c>
      <c r="J88" s="9">
        <v>31</v>
      </c>
      <c r="K88" s="8" t="str">
        <f t="shared" si="2"/>
        <v>December</v>
      </c>
      <c r="L88" s="8" t="str">
        <f t="shared" si="2"/>
        <v>Champagne</v>
      </c>
      <c r="M88" s="8">
        <f t="shared" si="2"/>
        <v>72</v>
      </c>
      <c r="N88" s="33">
        <f t="shared" si="2"/>
        <v>89</v>
      </c>
      <c r="O88" s="8" t="str">
        <f t="shared" si="2"/>
        <v>France</v>
      </c>
      <c r="P88" s="8" t="str">
        <f t="shared" si="2"/>
        <v>FALSE</v>
      </c>
      <c r="Q88" s="22"/>
      <c r="R88" s="22"/>
      <c r="S88" s="22"/>
      <c r="U88" s="29">
        <v>84</v>
      </c>
      <c r="V88" s="31" t="s">
        <v>199</v>
      </c>
      <c r="W88" s="28">
        <v>0</v>
      </c>
      <c r="X88" s="28">
        <v>1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1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9:54" x14ac:dyDescent="0.25">
      <c r="I89" s="9" t="s">
        <v>252</v>
      </c>
      <c r="J89" s="9">
        <v>7</v>
      </c>
      <c r="K89" s="8" t="str">
        <f t="shared" si="2"/>
        <v>March</v>
      </c>
      <c r="L89" s="8" t="str">
        <f t="shared" si="2"/>
        <v>Prosecco</v>
      </c>
      <c r="M89" s="8">
        <f t="shared" si="2"/>
        <v>6</v>
      </c>
      <c r="N89" s="33">
        <f t="shared" si="2"/>
        <v>40</v>
      </c>
      <c r="O89" s="8" t="str">
        <f t="shared" si="2"/>
        <v>Australia</v>
      </c>
      <c r="P89" s="8" t="str">
        <f t="shared" si="2"/>
        <v>TRUE</v>
      </c>
      <c r="Q89" s="22"/>
      <c r="R89" s="22"/>
      <c r="S89" s="22"/>
      <c r="U89" s="29">
        <v>85</v>
      </c>
      <c r="V89" s="31" t="s">
        <v>280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1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1</v>
      </c>
      <c r="AZ89" s="28">
        <v>1</v>
      </c>
      <c r="BA89" s="28">
        <v>0</v>
      </c>
      <c r="BB89" s="28">
        <v>0</v>
      </c>
    </row>
    <row r="90" spans="9:54" x14ac:dyDescent="0.25">
      <c r="I90" s="9" t="s">
        <v>252</v>
      </c>
      <c r="J90" s="9">
        <v>8</v>
      </c>
      <c r="K90" s="8" t="str">
        <f t="shared" si="2"/>
        <v>March</v>
      </c>
      <c r="L90" s="8" t="str">
        <f t="shared" si="2"/>
        <v>Espumante</v>
      </c>
      <c r="M90" s="8">
        <f t="shared" si="2"/>
        <v>6</v>
      </c>
      <c r="N90" s="33">
        <f t="shared" si="2"/>
        <v>45</v>
      </c>
      <c r="O90" s="8" t="str">
        <f t="shared" si="2"/>
        <v>South Africa</v>
      </c>
      <c r="P90" s="8" t="str">
        <f t="shared" si="2"/>
        <v>FALSE</v>
      </c>
      <c r="Q90" s="22"/>
      <c r="R90" s="22"/>
      <c r="S90" s="22"/>
      <c r="U90" s="29">
        <v>86</v>
      </c>
      <c r="V90" s="31" t="s">
        <v>317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1</v>
      </c>
      <c r="AE90" s="28">
        <v>0</v>
      </c>
      <c r="AF90" s="28">
        <v>0</v>
      </c>
      <c r="AG90" s="28">
        <v>0</v>
      </c>
      <c r="AH90" s="28">
        <v>0</v>
      </c>
      <c r="AI90" s="28">
        <v>1</v>
      </c>
      <c r="AJ90" s="28">
        <v>0</v>
      </c>
      <c r="AK90" s="28">
        <v>0</v>
      </c>
      <c r="AL90" s="28">
        <v>0</v>
      </c>
      <c r="AM90" s="28">
        <v>0</v>
      </c>
      <c r="AN90" s="28">
        <v>1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0</v>
      </c>
      <c r="BA90" s="28">
        <v>0</v>
      </c>
      <c r="BB90" s="28">
        <v>0</v>
      </c>
    </row>
    <row r="91" spans="9:54" x14ac:dyDescent="0.25">
      <c r="I91" s="9" t="s">
        <v>252</v>
      </c>
      <c r="J91" s="9">
        <v>30</v>
      </c>
      <c r="K91" s="8" t="str">
        <f t="shared" si="2"/>
        <v>December</v>
      </c>
      <c r="L91" s="8" t="str">
        <f t="shared" si="2"/>
        <v>Malbec</v>
      </c>
      <c r="M91" s="8">
        <f t="shared" si="2"/>
        <v>6</v>
      </c>
      <c r="N91" s="33">
        <f t="shared" si="2"/>
        <v>54</v>
      </c>
      <c r="O91" s="8" t="str">
        <f t="shared" si="2"/>
        <v>France</v>
      </c>
      <c r="P91" s="8" t="str">
        <f t="shared" si="2"/>
        <v>FALSE</v>
      </c>
      <c r="Q91" s="22"/>
      <c r="R91" s="22"/>
      <c r="S91" s="22"/>
      <c r="U91" s="29">
        <v>87</v>
      </c>
      <c r="V91" s="31" t="s">
        <v>239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8">
        <v>0</v>
      </c>
      <c r="AC91" s="28">
        <v>1</v>
      </c>
      <c r="AD91" s="28">
        <v>0</v>
      </c>
      <c r="AE91" s="28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28">
        <v>0</v>
      </c>
      <c r="AL91" s="28">
        <v>0</v>
      </c>
      <c r="AM91" s="28">
        <v>0</v>
      </c>
      <c r="AN91" s="28">
        <v>1</v>
      </c>
      <c r="AO91" s="28">
        <v>0</v>
      </c>
      <c r="AP91" s="28">
        <v>0</v>
      </c>
      <c r="AQ91" s="28">
        <v>0</v>
      </c>
      <c r="AR91" s="28">
        <v>0</v>
      </c>
      <c r="AS91" s="28">
        <v>0</v>
      </c>
      <c r="AT91" s="28">
        <v>0</v>
      </c>
      <c r="AU91" s="28">
        <v>0</v>
      </c>
      <c r="AV91" s="28">
        <v>0</v>
      </c>
      <c r="AW91" s="28">
        <v>0</v>
      </c>
      <c r="AX91" s="28">
        <v>0</v>
      </c>
      <c r="AY91" s="28">
        <v>1</v>
      </c>
      <c r="AZ91" s="28">
        <v>1</v>
      </c>
      <c r="BA91" s="28">
        <v>0</v>
      </c>
      <c r="BB91" s="28">
        <v>0</v>
      </c>
    </row>
    <row r="92" spans="9:54" x14ac:dyDescent="0.25">
      <c r="I92" s="9" t="s">
        <v>253</v>
      </c>
      <c r="J92" s="9">
        <v>7</v>
      </c>
      <c r="K92" s="8" t="str">
        <f t="shared" si="2"/>
        <v>March</v>
      </c>
      <c r="L92" s="8" t="str">
        <f t="shared" si="2"/>
        <v>Prosecco</v>
      </c>
      <c r="M92" s="8">
        <f t="shared" si="2"/>
        <v>6</v>
      </c>
      <c r="N92" s="33">
        <f t="shared" si="2"/>
        <v>40</v>
      </c>
      <c r="O92" s="8" t="str">
        <f t="shared" si="2"/>
        <v>Australia</v>
      </c>
      <c r="P92" s="8" t="str">
        <f t="shared" si="2"/>
        <v>TRUE</v>
      </c>
      <c r="Q92" s="22"/>
      <c r="R92" s="22"/>
      <c r="S92" s="22"/>
      <c r="U92" s="29">
        <v>88</v>
      </c>
      <c r="V92" s="31" t="s">
        <v>240</v>
      </c>
      <c r="W92" s="28">
        <v>1</v>
      </c>
      <c r="X92" s="28">
        <v>0</v>
      </c>
      <c r="Y92" s="28">
        <v>0</v>
      </c>
      <c r="Z92" s="28">
        <v>1</v>
      </c>
      <c r="AA92" s="28">
        <v>0</v>
      </c>
      <c r="AB92" s="28">
        <v>0</v>
      </c>
      <c r="AC92" s="28">
        <v>0</v>
      </c>
      <c r="AD92" s="28">
        <v>0</v>
      </c>
      <c r="AE92" s="28">
        <v>1</v>
      </c>
      <c r="AF92" s="28">
        <v>0</v>
      </c>
      <c r="AG92" s="28">
        <v>1</v>
      </c>
      <c r="AH92" s="28">
        <v>0</v>
      </c>
      <c r="AI92" s="28">
        <v>0</v>
      </c>
      <c r="AJ92" s="28">
        <v>1</v>
      </c>
      <c r="AK92" s="28">
        <v>0</v>
      </c>
      <c r="AL92" s="28">
        <v>0</v>
      </c>
      <c r="AM92" s="28">
        <v>0</v>
      </c>
      <c r="AN92" s="28">
        <v>0</v>
      </c>
      <c r="AO92" s="28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8">
        <v>1</v>
      </c>
      <c r="AW92" s="28">
        <v>0</v>
      </c>
      <c r="AX92" s="28">
        <v>0</v>
      </c>
      <c r="AY92" s="28">
        <v>0</v>
      </c>
      <c r="AZ92" s="28">
        <v>0</v>
      </c>
      <c r="BA92" s="28">
        <v>0</v>
      </c>
      <c r="BB92" s="28">
        <v>0</v>
      </c>
    </row>
    <row r="93" spans="9:54" x14ac:dyDescent="0.25">
      <c r="I93" s="9" t="s">
        <v>253</v>
      </c>
      <c r="J93" s="9">
        <v>29</v>
      </c>
      <c r="K93" s="8" t="str">
        <f t="shared" si="2"/>
        <v>November</v>
      </c>
      <c r="L93" s="8" t="str">
        <f t="shared" si="2"/>
        <v>Pinot Grigio</v>
      </c>
      <c r="M93" s="8">
        <f t="shared" si="2"/>
        <v>6</v>
      </c>
      <c r="N93" s="33">
        <f t="shared" si="2"/>
        <v>87</v>
      </c>
      <c r="O93" s="8" t="str">
        <f t="shared" si="2"/>
        <v>France</v>
      </c>
      <c r="P93" s="8" t="str">
        <f t="shared" si="2"/>
        <v>FALSE</v>
      </c>
      <c r="Q93" s="22"/>
      <c r="R93" s="22"/>
      <c r="S93" s="22"/>
      <c r="U93" s="29">
        <v>89</v>
      </c>
      <c r="V93" s="31" t="s">
        <v>245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8">
        <v>0</v>
      </c>
      <c r="AC93" s="28">
        <v>0</v>
      </c>
      <c r="AD93" s="28">
        <v>0</v>
      </c>
      <c r="AE93" s="28">
        <v>1</v>
      </c>
      <c r="AF93" s="28">
        <v>0</v>
      </c>
      <c r="AG93" s="28">
        <v>0</v>
      </c>
      <c r="AH93" s="28">
        <v>0</v>
      </c>
      <c r="AI93" s="28">
        <v>0</v>
      </c>
      <c r="AJ93" s="28">
        <v>0</v>
      </c>
      <c r="AK93" s="28">
        <v>0</v>
      </c>
      <c r="AL93" s="28">
        <v>1</v>
      </c>
      <c r="AM93" s="28">
        <v>0</v>
      </c>
      <c r="AN93" s="28">
        <v>0</v>
      </c>
      <c r="AO93" s="28">
        <v>0</v>
      </c>
      <c r="AP93" s="28">
        <v>0</v>
      </c>
      <c r="AQ93" s="28">
        <v>0</v>
      </c>
      <c r="AR93" s="28">
        <v>0</v>
      </c>
      <c r="AS93" s="28">
        <v>0</v>
      </c>
      <c r="AT93" s="28">
        <v>0</v>
      </c>
      <c r="AU93" s="28">
        <v>1</v>
      </c>
      <c r="AV93" s="28">
        <v>0</v>
      </c>
      <c r="AW93" s="28">
        <v>0</v>
      </c>
      <c r="AX93" s="28">
        <v>0</v>
      </c>
      <c r="AY93" s="28">
        <v>0</v>
      </c>
      <c r="AZ93" s="28">
        <v>1</v>
      </c>
      <c r="BA93" s="28">
        <v>0</v>
      </c>
      <c r="BB93" s="28">
        <v>0</v>
      </c>
    </row>
    <row r="94" spans="9:54" x14ac:dyDescent="0.25">
      <c r="I94" s="9" t="s">
        <v>254</v>
      </c>
      <c r="J94" s="9">
        <v>18</v>
      </c>
      <c r="K94" s="8" t="str">
        <f t="shared" si="2"/>
        <v>July</v>
      </c>
      <c r="L94" s="8" t="str">
        <f t="shared" si="2"/>
        <v>Espumante</v>
      </c>
      <c r="M94" s="8">
        <f t="shared" si="2"/>
        <v>6</v>
      </c>
      <c r="N94" s="33">
        <f t="shared" si="2"/>
        <v>50</v>
      </c>
      <c r="O94" s="8" t="str">
        <f t="shared" si="2"/>
        <v>Oregon</v>
      </c>
      <c r="P94" s="8" t="str">
        <f t="shared" si="2"/>
        <v>FALSE</v>
      </c>
      <c r="Q94" s="22"/>
      <c r="R94" s="22"/>
      <c r="S94" s="22"/>
      <c r="U94" s="29">
        <v>90</v>
      </c>
      <c r="V94" s="31" t="s">
        <v>276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8">
        <v>0</v>
      </c>
      <c r="AC94" s="28">
        <v>0</v>
      </c>
      <c r="AD94" s="28">
        <v>1</v>
      </c>
      <c r="AE94" s="28">
        <v>0</v>
      </c>
      <c r="AF94" s="28">
        <v>0</v>
      </c>
      <c r="AG94" s="28">
        <v>0</v>
      </c>
      <c r="AH94" s="28">
        <v>0</v>
      </c>
      <c r="AI94" s="28">
        <v>0</v>
      </c>
      <c r="AJ94" s="28">
        <v>0</v>
      </c>
      <c r="AK94" s="28">
        <v>0</v>
      </c>
      <c r="AL94" s="28">
        <v>0</v>
      </c>
      <c r="AM94" s="28">
        <v>0</v>
      </c>
      <c r="AN94" s="28">
        <v>0</v>
      </c>
      <c r="AO94" s="28">
        <v>0</v>
      </c>
      <c r="AP94" s="28">
        <v>0</v>
      </c>
      <c r="AQ94" s="28">
        <v>0</v>
      </c>
      <c r="AR94" s="28">
        <v>0</v>
      </c>
      <c r="AS94" s="28">
        <v>0</v>
      </c>
      <c r="AT94" s="28">
        <v>0</v>
      </c>
      <c r="AU94" s="28">
        <v>0</v>
      </c>
      <c r="AV94" s="28">
        <v>0</v>
      </c>
      <c r="AW94" s="28">
        <v>0</v>
      </c>
      <c r="AX94" s="28">
        <v>0</v>
      </c>
      <c r="AY94" s="28">
        <v>0</v>
      </c>
      <c r="AZ94" s="28">
        <v>0</v>
      </c>
      <c r="BA94" s="28">
        <v>0</v>
      </c>
      <c r="BB94" s="28">
        <v>0</v>
      </c>
    </row>
    <row r="95" spans="9:54" x14ac:dyDescent="0.25">
      <c r="I95" s="9" t="s">
        <v>254</v>
      </c>
      <c r="J95" s="9">
        <v>29</v>
      </c>
      <c r="K95" s="8" t="str">
        <f t="shared" si="2"/>
        <v>November</v>
      </c>
      <c r="L95" s="8" t="str">
        <f t="shared" si="2"/>
        <v>Pinot Grigio</v>
      </c>
      <c r="M95" s="8">
        <f t="shared" si="2"/>
        <v>6</v>
      </c>
      <c r="N95" s="33">
        <f t="shared" si="2"/>
        <v>87</v>
      </c>
      <c r="O95" s="8" t="str">
        <f t="shared" si="2"/>
        <v>France</v>
      </c>
      <c r="P95" s="8" t="str">
        <f t="shared" si="2"/>
        <v>FALSE</v>
      </c>
      <c r="Q95" s="22"/>
      <c r="R95" s="22"/>
      <c r="S95" s="22"/>
      <c r="U95" s="29">
        <v>91</v>
      </c>
      <c r="V95" s="31" t="s">
        <v>275</v>
      </c>
      <c r="W95" s="28">
        <v>0</v>
      </c>
      <c r="X95" s="28">
        <v>0</v>
      </c>
      <c r="Y95" s="28">
        <v>0</v>
      </c>
      <c r="Z95" s="28">
        <v>1</v>
      </c>
      <c r="AA95" s="28">
        <v>0</v>
      </c>
      <c r="AB95" s="28">
        <v>1</v>
      </c>
      <c r="AC95" s="28">
        <v>0</v>
      </c>
      <c r="AD95" s="28">
        <v>0</v>
      </c>
      <c r="AE95" s="28">
        <v>0</v>
      </c>
      <c r="AF95" s="28">
        <v>0</v>
      </c>
      <c r="AG95" s="28">
        <v>0</v>
      </c>
      <c r="AH95" s="28">
        <v>0</v>
      </c>
      <c r="AI95" s="28">
        <v>0</v>
      </c>
      <c r="AJ95" s="28">
        <v>0</v>
      </c>
      <c r="AK95" s="28">
        <v>0</v>
      </c>
      <c r="AL95" s="28">
        <v>0</v>
      </c>
      <c r="AM95" s="28">
        <v>0</v>
      </c>
      <c r="AN95" s="28">
        <v>0</v>
      </c>
      <c r="AO95" s="28">
        <v>0</v>
      </c>
      <c r="AP95" s="28">
        <v>0</v>
      </c>
      <c r="AQ95" s="28">
        <v>0</v>
      </c>
      <c r="AR95" s="28">
        <v>0</v>
      </c>
      <c r="AS95" s="28">
        <v>0</v>
      </c>
      <c r="AT95" s="28">
        <v>0</v>
      </c>
      <c r="AU95" s="28">
        <v>0</v>
      </c>
      <c r="AV95" s="28">
        <v>0</v>
      </c>
      <c r="AW95" s="28">
        <v>1</v>
      </c>
      <c r="AX95" s="28">
        <v>0</v>
      </c>
      <c r="AY95" s="28">
        <v>0</v>
      </c>
      <c r="AZ95" s="28">
        <v>0</v>
      </c>
      <c r="BA95" s="28">
        <v>1</v>
      </c>
      <c r="BB95" s="28">
        <v>0</v>
      </c>
    </row>
    <row r="96" spans="9:54" x14ac:dyDescent="0.25">
      <c r="I96" s="9" t="s">
        <v>255</v>
      </c>
      <c r="J96" s="9">
        <v>18</v>
      </c>
      <c r="K96" s="8" t="str">
        <f t="shared" si="2"/>
        <v>July</v>
      </c>
      <c r="L96" s="8" t="str">
        <f t="shared" si="2"/>
        <v>Espumante</v>
      </c>
      <c r="M96" s="8">
        <f t="shared" si="2"/>
        <v>6</v>
      </c>
      <c r="N96" s="33">
        <f t="shared" si="2"/>
        <v>50</v>
      </c>
      <c r="O96" s="8" t="str">
        <f t="shared" si="2"/>
        <v>Oregon</v>
      </c>
      <c r="P96" s="8" t="str">
        <f t="shared" si="2"/>
        <v>FALSE</v>
      </c>
      <c r="Q96" s="22"/>
      <c r="R96" s="22"/>
      <c r="S96" s="22"/>
      <c r="U96" s="29">
        <v>92</v>
      </c>
      <c r="V96" s="31" t="s">
        <v>254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8">
        <v>0</v>
      </c>
      <c r="AC96" s="28">
        <v>0</v>
      </c>
      <c r="AD96" s="28">
        <v>0</v>
      </c>
      <c r="AE96" s="28">
        <v>0</v>
      </c>
      <c r="AF96" s="28">
        <v>0</v>
      </c>
      <c r="AG96" s="28">
        <v>0</v>
      </c>
      <c r="AH96" s="28">
        <v>0</v>
      </c>
      <c r="AI96" s="28">
        <v>0</v>
      </c>
      <c r="AJ96" s="28">
        <v>0</v>
      </c>
      <c r="AK96" s="28">
        <v>0</v>
      </c>
      <c r="AL96" s="28">
        <v>0</v>
      </c>
      <c r="AM96" s="28">
        <v>0</v>
      </c>
      <c r="AN96" s="28">
        <v>1</v>
      </c>
      <c r="AO96" s="28">
        <v>0</v>
      </c>
      <c r="AP96" s="28">
        <v>0</v>
      </c>
      <c r="AQ96" s="28">
        <v>0</v>
      </c>
      <c r="AR96" s="28">
        <v>0</v>
      </c>
      <c r="AS96" s="28">
        <v>0</v>
      </c>
      <c r="AT96" s="28">
        <v>0</v>
      </c>
      <c r="AU96" s="28">
        <v>0</v>
      </c>
      <c r="AV96" s="28">
        <v>0</v>
      </c>
      <c r="AW96" s="28">
        <v>0</v>
      </c>
      <c r="AX96" s="28">
        <v>0</v>
      </c>
      <c r="AY96" s="28">
        <v>1</v>
      </c>
      <c r="AZ96" s="28">
        <v>0</v>
      </c>
      <c r="BA96" s="28">
        <v>0</v>
      </c>
      <c r="BB96" s="28">
        <v>0</v>
      </c>
    </row>
    <row r="97" spans="9:54" x14ac:dyDescent="0.25">
      <c r="I97" s="9" t="s">
        <v>255</v>
      </c>
      <c r="J97" s="9">
        <v>30</v>
      </c>
      <c r="K97" s="8" t="str">
        <f t="shared" si="2"/>
        <v>December</v>
      </c>
      <c r="L97" s="8" t="str">
        <f t="shared" si="2"/>
        <v>Malbec</v>
      </c>
      <c r="M97" s="8">
        <f t="shared" si="2"/>
        <v>6</v>
      </c>
      <c r="N97" s="33">
        <f t="shared" si="2"/>
        <v>54</v>
      </c>
      <c r="O97" s="8" t="str">
        <f t="shared" si="2"/>
        <v>France</v>
      </c>
      <c r="P97" s="8" t="str">
        <f t="shared" si="2"/>
        <v>FALSE</v>
      </c>
      <c r="Q97" s="22"/>
      <c r="R97" s="22"/>
      <c r="S97" s="22"/>
      <c r="U97" s="29">
        <v>93</v>
      </c>
      <c r="V97" s="31" t="s">
        <v>297</v>
      </c>
      <c r="W97" s="28">
        <v>0</v>
      </c>
      <c r="X97" s="28">
        <v>0</v>
      </c>
      <c r="Y97" s="28">
        <v>0</v>
      </c>
      <c r="Z97" s="28">
        <v>1</v>
      </c>
      <c r="AA97" s="28">
        <v>0</v>
      </c>
      <c r="AB97" s="28">
        <v>0</v>
      </c>
      <c r="AC97" s="28">
        <v>0</v>
      </c>
      <c r="AD97" s="28">
        <v>0</v>
      </c>
      <c r="AE97" s="28">
        <v>0</v>
      </c>
      <c r="AF97" s="28">
        <v>0</v>
      </c>
      <c r="AG97" s="28">
        <v>0</v>
      </c>
      <c r="AH97" s="28">
        <v>0</v>
      </c>
      <c r="AI97" s="28">
        <v>0</v>
      </c>
      <c r="AJ97" s="28">
        <v>0</v>
      </c>
      <c r="AK97" s="28">
        <v>0</v>
      </c>
      <c r="AL97" s="28">
        <v>0</v>
      </c>
      <c r="AM97" s="28">
        <v>0</v>
      </c>
      <c r="AN97" s="28">
        <v>0</v>
      </c>
      <c r="AO97" s="28">
        <v>0</v>
      </c>
      <c r="AP97" s="28">
        <v>0</v>
      </c>
      <c r="AQ97" s="28">
        <v>0</v>
      </c>
      <c r="AR97" s="28">
        <v>0</v>
      </c>
      <c r="AS97" s="28">
        <v>0</v>
      </c>
      <c r="AT97" s="28">
        <v>0</v>
      </c>
      <c r="AU97" s="28">
        <v>0</v>
      </c>
      <c r="AV97" s="28">
        <v>0</v>
      </c>
      <c r="AW97" s="28">
        <v>0</v>
      </c>
      <c r="AX97" s="28">
        <v>0</v>
      </c>
      <c r="AY97" s="28">
        <v>0</v>
      </c>
      <c r="AZ97" s="28">
        <v>0</v>
      </c>
      <c r="BA97" s="28">
        <v>0</v>
      </c>
      <c r="BB97" s="28">
        <v>0</v>
      </c>
    </row>
    <row r="98" spans="9:54" x14ac:dyDescent="0.25">
      <c r="I98" s="9" t="s">
        <v>256</v>
      </c>
      <c r="J98" s="9">
        <v>11</v>
      </c>
      <c r="K98" s="8" t="str">
        <f t="shared" si="2"/>
        <v>May</v>
      </c>
      <c r="L98" s="8" t="str">
        <f t="shared" si="2"/>
        <v>Champagne</v>
      </c>
      <c r="M98" s="8">
        <f t="shared" si="2"/>
        <v>72</v>
      </c>
      <c r="N98" s="33">
        <f t="shared" si="2"/>
        <v>85</v>
      </c>
      <c r="O98" s="8" t="str">
        <f t="shared" si="2"/>
        <v>France</v>
      </c>
      <c r="P98" s="8" t="str">
        <f t="shared" si="2"/>
        <v>FALSE</v>
      </c>
      <c r="Q98" s="22"/>
      <c r="R98" s="22"/>
      <c r="S98" s="22"/>
      <c r="U98" s="29">
        <v>94</v>
      </c>
      <c r="V98" s="31" t="s">
        <v>302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1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1</v>
      </c>
      <c r="AZ98" s="28">
        <v>0</v>
      </c>
      <c r="BA98" s="28">
        <v>0</v>
      </c>
      <c r="BB98" s="28">
        <v>0</v>
      </c>
    </row>
    <row r="99" spans="9:54" x14ac:dyDescent="0.25">
      <c r="I99" s="9" t="s">
        <v>256</v>
      </c>
      <c r="J99" s="9">
        <v>22</v>
      </c>
      <c r="K99" s="8" t="str">
        <f t="shared" si="2"/>
        <v>August</v>
      </c>
      <c r="L99" s="8" t="str">
        <f t="shared" si="2"/>
        <v>Champagne</v>
      </c>
      <c r="M99" s="8">
        <f t="shared" si="2"/>
        <v>72</v>
      </c>
      <c r="N99" s="33">
        <f t="shared" si="2"/>
        <v>63</v>
      </c>
      <c r="O99" s="8" t="str">
        <f t="shared" si="2"/>
        <v>France</v>
      </c>
      <c r="P99" s="8" t="str">
        <f t="shared" si="2"/>
        <v>FALSE</v>
      </c>
      <c r="Q99" s="22"/>
      <c r="R99" s="22"/>
      <c r="S99" s="22"/>
      <c r="U99" s="29">
        <v>95</v>
      </c>
      <c r="V99" s="31" t="s">
        <v>246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0</v>
      </c>
      <c r="AI99" s="28">
        <v>0</v>
      </c>
      <c r="AJ99" s="28">
        <v>1</v>
      </c>
      <c r="AK99" s="28">
        <v>0</v>
      </c>
      <c r="AL99" s="28">
        <v>0</v>
      </c>
      <c r="AM99" s="28">
        <v>0</v>
      </c>
      <c r="AN99" s="28">
        <v>0</v>
      </c>
      <c r="AO99" s="28">
        <v>0</v>
      </c>
      <c r="AP99" s="28">
        <v>0</v>
      </c>
      <c r="AQ99" s="28">
        <v>0</v>
      </c>
      <c r="AR99" s="28">
        <v>1</v>
      </c>
      <c r="AS99" s="28">
        <v>0</v>
      </c>
      <c r="AT99" s="28">
        <v>0</v>
      </c>
      <c r="AU99" s="28">
        <v>1</v>
      </c>
      <c r="AV99" s="28">
        <v>0</v>
      </c>
      <c r="AW99" s="28">
        <v>0</v>
      </c>
      <c r="AX99" s="28">
        <v>0</v>
      </c>
      <c r="AY99" s="28">
        <v>0</v>
      </c>
      <c r="AZ99" s="28">
        <v>1</v>
      </c>
      <c r="BA99" s="28">
        <v>0</v>
      </c>
      <c r="BB99" s="28">
        <v>0</v>
      </c>
    </row>
    <row r="100" spans="9:54" x14ac:dyDescent="0.25">
      <c r="I100" s="9" t="s">
        <v>257</v>
      </c>
      <c r="J100" s="9">
        <v>6</v>
      </c>
      <c r="K100" s="8" t="str">
        <f t="shared" si="2"/>
        <v>March</v>
      </c>
      <c r="L100" s="8" t="str">
        <f t="shared" si="2"/>
        <v>Prosecco</v>
      </c>
      <c r="M100" s="8">
        <f t="shared" si="2"/>
        <v>144</v>
      </c>
      <c r="N100" s="33">
        <f t="shared" si="2"/>
        <v>86</v>
      </c>
      <c r="O100" s="8" t="str">
        <f t="shared" si="2"/>
        <v>Chile</v>
      </c>
      <c r="P100" s="8" t="str">
        <f t="shared" si="2"/>
        <v>FALSE</v>
      </c>
      <c r="Q100" s="22"/>
      <c r="R100" s="22"/>
      <c r="S100" s="22"/>
      <c r="U100" s="29">
        <v>96</v>
      </c>
      <c r="V100" s="31" t="s">
        <v>212</v>
      </c>
      <c r="W100" s="28">
        <v>0</v>
      </c>
      <c r="X100" s="28">
        <v>0</v>
      </c>
      <c r="Y100" s="28">
        <v>0</v>
      </c>
      <c r="Z100" s="28">
        <v>0</v>
      </c>
      <c r="AA100" s="28">
        <v>0</v>
      </c>
      <c r="AB100" s="28">
        <v>0</v>
      </c>
      <c r="AC100" s="28">
        <v>0</v>
      </c>
      <c r="AD100" s="28">
        <v>0</v>
      </c>
      <c r="AE100" s="28">
        <v>0</v>
      </c>
      <c r="AF100" s="28">
        <v>0</v>
      </c>
      <c r="AG100" s="28">
        <v>0</v>
      </c>
      <c r="AH100" s="28">
        <v>0</v>
      </c>
      <c r="AI100" s="28">
        <v>0</v>
      </c>
      <c r="AJ100" s="28">
        <v>0</v>
      </c>
      <c r="AK100" s="28">
        <v>0</v>
      </c>
      <c r="AL100" s="28">
        <v>0</v>
      </c>
      <c r="AM100" s="28">
        <v>0</v>
      </c>
      <c r="AN100" s="28">
        <v>1</v>
      </c>
      <c r="AO100" s="28">
        <v>0</v>
      </c>
      <c r="AP100" s="28">
        <v>0</v>
      </c>
      <c r="AQ100" s="28">
        <v>0</v>
      </c>
      <c r="AR100" s="28">
        <v>1</v>
      </c>
      <c r="AS100" s="28">
        <v>0</v>
      </c>
      <c r="AT100" s="28">
        <v>0</v>
      </c>
      <c r="AU100" s="28">
        <v>0</v>
      </c>
      <c r="AV100" s="28">
        <v>0</v>
      </c>
      <c r="AW100" s="28">
        <v>0</v>
      </c>
      <c r="AX100" s="28">
        <v>0</v>
      </c>
      <c r="AY100" s="28">
        <v>0</v>
      </c>
      <c r="AZ100" s="28">
        <v>0</v>
      </c>
      <c r="BA100" s="28">
        <v>1</v>
      </c>
      <c r="BB100" s="28">
        <v>0</v>
      </c>
    </row>
    <row r="101" spans="9:54" x14ac:dyDescent="0.25">
      <c r="I101" s="9" t="s">
        <v>257</v>
      </c>
      <c r="J101" s="9">
        <v>9</v>
      </c>
      <c r="K101" s="8" t="str">
        <f t="shared" si="2"/>
        <v>April</v>
      </c>
      <c r="L101" s="8" t="str">
        <f t="shared" si="2"/>
        <v>Chardonnay</v>
      </c>
      <c r="M101" s="8">
        <f t="shared" si="2"/>
        <v>144</v>
      </c>
      <c r="N101" s="33">
        <f t="shared" si="2"/>
        <v>57</v>
      </c>
      <c r="O101" s="8" t="str">
        <f t="shared" si="2"/>
        <v>Chile</v>
      </c>
      <c r="P101" s="8" t="str">
        <f t="shared" si="2"/>
        <v>FALSE</v>
      </c>
      <c r="Q101" s="22"/>
      <c r="R101" s="22"/>
      <c r="S101" s="22"/>
      <c r="U101" s="29">
        <v>97</v>
      </c>
      <c r="V101" s="31" t="s">
        <v>233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1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1</v>
      </c>
      <c r="BA101" s="28">
        <v>0</v>
      </c>
      <c r="BB101" s="28">
        <v>0</v>
      </c>
    </row>
    <row r="102" spans="9:54" x14ac:dyDescent="0.25">
      <c r="I102" s="9" t="s">
        <v>257</v>
      </c>
      <c r="J102" s="9">
        <v>15</v>
      </c>
      <c r="K102" s="8" t="str">
        <f t="shared" si="2"/>
        <v>June</v>
      </c>
      <c r="L102" s="8" t="str">
        <f t="shared" si="2"/>
        <v>Cabernet Sauvignon</v>
      </c>
      <c r="M102" s="8">
        <f t="shared" si="2"/>
        <v>144</v>
      </c>
      <c r="N102" s="33">
        <f t="shared" si="2"/>
        <v>19</v>
      </c>
      <c r="O102" s="8" t="str">
        <f t="shared" si="2"/>
        <v>Italy</v>
      </c>
      <c r="P102" s="8" t="str">
        <f t="shared" si="2"/>
        <v>FALSE</v>
      </c>
      <c r="Q102" s="22"/>
      <c r="R102" s="22"/>
      <c r="S102" s="22"/>
      <c r="U102" s="29">
        <v>98</v>
      </c>
      <c r="V102" s="31" t="s">
        <v>301</v>
      </c>
      <c r="W102" s="28">
        <v>1</v>
      </c>
      <c r="X102" s="28">
        <v>0</v>
      </c>
      <c r="Y102" s="28">
        <v>0</v>
      </c>
      <c r="Z102" s="28">
        <v>0</v>
      </c>
      <c r="AA102" s="28">
        <v>0</v>
      </c>
      <c r="AB102" s="28">
        <v>0</v>
      </c>
      <c r="AC102" s="28">
        <v>0</v>
      </c>
      <c r="AD102" s="28">
        <v>0</v>
      </c>
      <c r="AE102" s="28">
        <v>0</v>
      </c>
      <c r="AF102" s="28">
        <v>1</v>
      </c>
      <c r="AG102" s="28">
        <v>0</v>
      </c>
      <c r="AH102" s="28">
        <v>0</v>
      </c>
      <c r="AI102" s="28">
        <v>0</v>
      </c>
      <c r="AJ102" s="28">
        <v>1</v>
      </c>
      <c r="AK102" s="28">
        <v>0</v>
      </c>
      <c r="AL102" s="28">
        <v>0</v>
      </c>
      <c r="AM102" s="28">
        <v>0</v>
      </c>
      <c r="AN102" s="28">
        <v>0</v>
      </c>
      <c r="AO102" s="28">
        <v>0</v>
      </c>
      <c r="AP102" s="28">
        <v>0</v>
      </c>
      <c r="AQ102" s="28">
        <v>0</v>
      </c>
      <c r="AR102" s="28">
        <v>0</v>
      </c>
      <c r="AS102" s="28">
        <v>0</v>
      </c>
      <c r="AT102" s="28">
        <v>0</v>
      </c>
      <c r="AU102" s="28">
        <v>0</v>
      </c>
      <c r="AV102" s="28">
        <v>0</v>
      </c>
      <c r="AW102" s="28">
        <v>0</v>
      </c>
      <c r="AX102" s="28">
        <v>0</v>
      </c>
      <c r="AY102" s="28">
        <v>0</v>
      </c>
      <c r="AZ102" s="28">
        <v>0</v>
      </c>
      <c r="BA102" s="28">
        <v>1</v>
      </c>
      <c r="BB102" s="28">
        <v>0</v>
      </c>
    </row>
    <row r="103" spans="9:54" x14ac:dyDescent="0.25">
      <c r="I103" s="9" t="s">
        <v>257</v>
      </c>
      <c r="J103" s="9">
        <v>22</v>
      </c>
      <c r="K103" s="8" t="str">
        <f t="shared" si="2"/>
        <v>August</v>
      </c>
      <c r="L103" s="8" t="str">
        <f t="shared" si="2"/>
        <v>Champagne</v>
      </c>
      <c r="M103" s="8">
        <f t="shared" si="2"/>
        <v>72</v>
      </c>
      <c r="N103" s="33">
        <f t="shared" si="2"/>
        <v>63</v>
      </c>
      <c r="O103" s="8" t="str">
        <f t="shared" si="2"/>
        <v>France</v>
      </c>
      <c r="P103" s="8" t="str">
        <f t="shared" si="2"/>
        <v>FALSE</v>
      </c>
      <c r="Q103" s="22"/>
      <c r="R103" s="22"/>
      <c r="S103" s="22"/>
      <c r="U103" s="29">
        <v>99</v>
      </c>
      <c r="V103" s="31" t="s">
        <v>260</v>
      </c>
      <c r="W103" s="28">
        <v>0</v>
      </c>
      <c r="X103" s="28">
        <v>0</v>
      </c>
      <c r="Y103" s="28">
        <v>0</v>
      </c>
      <c r="Z103" s="28">
        <v>1</v>
      </c>
      <c r="AA103" s="28">
        <v>0</v>
      </c>
      <c r="AB103" s="28">
        <v>1</v>
      </c>
      <c r="AC103" s="28">
        <v>0</v>
      </c>
      <c r="AD103" s="28">
        <v>0</v>
      </c>
      <c r="AE103" s="28">
        <v>0</v>
      </c>
      <c r="AF103" s="28">
        <v>0</v>
      </c>
      <c r="AG103" s="28">
        <v>0</v>
      </c>
      <c r="AH103" s="28">
        <v>0</v>
      </c>
      <c r="AI103" s="28">
        <v>0</v>
      </c>
      <c r="AJ103" s="28">
        <v>0</v>
      </c>
      <c r="AK103" s="28">
        <v>0</v>
      </c>
      <c r="AL103" s="28">
        <v>0</v>
      </c>
      <c r="AM103" s="28">
        <v>0</v>
      </c>
      <c r="AN103" s="28">
        <v>0</v>
      </c>
      <c r="AO103" s="28">
        <v>0</v>
      </c>
      <c r="AP103" s="28">
        <v>0</v>
      </c>
      <c r="AQ103" s="28">
        <v>1</v>
      </c>
      <c r="AR103" s="28">
        <v>0</v>
      </c>
      <c r="AS103" s="28">
        <v>0</v>
      </c>
      <c r="AT103" s="28">
        <v>0</v>
      </c>
      <c r="AU103" s="28">
        <v>0</v>
      </c>
      <c r="AV103" s="28">
        <v>0</v>
      </c>
      <c r="AW103" s="28">
        <v>1</v>
      </c>
      <c r="AX103" s="28">
        <v>0</v>
      </c>
      <c r="AY103" s="28">
        <v>0</v>
      </c>
      <c r="AZ103" s="28">
        <v>0</v>
      </c>
      <c r="BA103" s="28">
        <v>0</v>
      </c>
      <c r="BB103" s="28">
        <v>0</v>
      </c>
    </row>
    <row r="104" spans="9:54" x14ac:dyDescent="0.25">
      <c r="I104" s="9" t="s">
        <v>257</v>
      </c>
      <c r="J104" s="9">
        <v>31</v>
      </c>
      <c r="K104" s="8" t="str">
        <f t="shared" si="2"/>
        <v>December</v>
      </c>
      <c r="L104" s="8" t="str">
        <f t="shared" si="2"/>
        <v>Champagne</v>
      </c>
      <c r="M104" s="8">
        <f t="shared" si="2"/>
        <v>72</v>
      </c>
      <c r="N104" s="33">
        <f t="shared" si="2"/>
        <v>89</v>
      </c>
      <c r="O104" s="8" t="str">
        <f t="shared" si="2"/>
        <v>France</v>
      </c>
      <c r="P104" s="8" t="str">
        <f t="shared" si="2"/>
        <v>FALSE</v>
      </c>
      <c r="Q104" s="22"/>
      <c r="R104" s="22"/>
      <c r="S104" s="22"/>
      <c r="U104" s="29">
        <v>100</v>
      </c>
      <c r="V104" s="31" t="s">
        <v>257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8">
        <v>1</v>
      </c>
      <c r="AC104" s="28">
        <v>0</v>
      </c>
      <c r="AD104" s="28">
        <v>0</v>
      </c>
      <c r="AE104" s="28">
        <v>1</v>
      </c>
      <c r="AF104" s="28">
        <v>0</v>
      </c>
      <c r="AG104" s="28">
        <v>0</v>
      </c>
      <c r="AH104" s="28">
        <v>0</v>
      </c>
      <c r="AI104" s="28">
        <v>0</v>
      </c>
      <c r="AJ104" s="28">
        <v>0</v>
      </c>
      <c r="AK104" s="28">
        <v>1</v>
      </c>
      <c r="AL104" s="28">
        <v>0</v>
      </c>
      <c r="AM104" s="28">
        <v>0</v>
      </c>
      <c r="AN104" s="28">
        <v>0</v>
      </c>
      <c r="AO104" s="28">
        <v>0</v>
      </c>
      <c r="AP104" s="28">
        <v>0</v>
      </c>
      <c r="AQ104" s="28">
        <v>0</v>
      </c>
      <c r="AR104" s="28">
        <v>1</v>
      </c>
      <c r="AS104" s="28">
        <v>0</v>
      </c>
      <c r="AT104" s="28">
        <v>0</v>
      </c>
      <c r="AU104" s="28">
        <v>0</v>
      </c>
      <c r="AV104" s="28">
        <v>0</v>
      </c>
      <c r="AW104" s="28">
        <v>0</v>
      </c>
      <c r="AX104" s="28">
        <v>0</v>
      </c>
      <c r="AY104" s="28">
        <v>0</v>
      </c>
      <c r="AZ104" s="28">
        <v>0</v>
      </c>
      <c r="BA104" s="28">
        <v>1</v>
      </c>
      <c r="BB104" s="28">
        <v>1</v>
      </c>
    </row>
    <row r="105" spans="9:54" x14ac:dyDescent="0.25">
      <c r="I105" s="9" t="s">
        <v>257</v>
      </c>
      <c r="J105" s="9">
        <v>32</v>
      </c>
      <c r="K105" s="8" t="str">
        <f t="shared" ref="K105:P147" si="3" xml:space="preserve"> VLOOKUP($J105,$A$4:$G$35, MATCH(K$3,$A$3:$G$3,0))</f>
        <v>December</v>
      </c>
      <c r="L105" s="8" t="str">
        <f t="shared" si="3"/>
        <v>Cabernet Sauvignon</v>
      </c>
      <c r="M105" s="8">
        <f t="shared" si="3"/>
        <v>72</v>
      </c>
      <c r="N105" s="33">
        <f t="shared" si="3"/>
        <v>45</v>
      </c>
      <c r="O105" s="8" t="str">
        <f t="shared" si="3"/>
        <v>Germany</v>
      </c>
      <c r="P105" s="8" t="str">
        <f t="shared" si="3"/>
        <v>TRUE</v>
      </c>
      <c r="Q105" s="22"/>
      <c r="R105" s="22"/>
      <c r="S105" s="22"/>
      <c r="U105" s="29"/>
    </row>
    <row r="106" spans="9:54" x14ac:dyDescent="0.25">
      <c r="I106" s="9" t="s">
        <v>258</v>
      </c>
      <c r="J106" s="9">
        <v>9</v>
      </c>
      <c r="K106" s="8" t="str">
        <f t="shared" si="3"/>
        <v>April</v>
      </c>
      <c r="L106" s="8" t="str">
        <f t="shared" si="3"/>
        <v>Chardonnay</v>
      </c>
      <c r="M106" s="8">
        <f t="shared" si="3"/>
        <v>144</v>
      </c>
      <c r="N106" s="33">
        <f t="shared" si="3"/>
        <v>57</v>
      </c>
      <c r="O106" s="8" t="str">
        <f t="shared" si="3"/>
        <v>Chile</v>
      </c>
      <c r="P106" s="8" t="str">
        <f t="shared" si="3"/>
        <v>FALSE</v>
      </c>
      <c r="Q106" s="22"/>
      <c r="R106" s="22"/>
      <c r="S106" s="22"/>
      <c r="U106" s="29"/>
    </row>
    <row r="107" spans="9:54" x14ac:dyDescent="0.25">
      <c r="I107" s="9" t="s">
        <v>258</v>
      </c>
      <c r="J107" s="9">
        <v>27</v>
      </c>
      <c r="K107" s="8" t="str">
        <f t="shared" si="3"/>
        <v>October</v>
      </c>
      <c r="L107" s="8" t="str">
        <f t="shared" si="3"/>
        <v>Champagne</v>
      </c>
      <c r="M107" s="8">
        <f t="shared" si="3"/>
        <v>72</v>
      </c>
      <c r="N107" s="33">
        <f t="shared" si="3"/>
        <v>88</v>
      </c>
      <c r="O107" s="8" t="str">
        <f t="shared" si="3"/>
        <v>New Zealand</v>
      </c>
      <c r="P107" s="8" t="str">
        <f t="shared" si="3"/>
        <v>FALSE</v>
      </c>
      <c r="Q107" s="22"/>
      <c r="R107" s="22"/>
      <c r="S107" s="22"/>
      <c r="U107" s="29"/>
    </row>
    <row r="108" spans="9:54" x14ac:dyDescent="0.25">
      <c r="I108" s="9" t="s">
        <v>259</v>
      </c>
      <c r="J108" s="9">
        <v>4</v>
      </c>
      <c r="K108" s="8" t="str">
        <f t="shared" si="3"/>
        <v>February</v>
      </c>
      <c r="L108" s="8" t="str">
        <f t="shared" si="3"/>
        <v>Champagne</v>
      </c>
      <c r="M108" s="8">
        <f t="shared" si="3"/>
        <v>72</v>
      </c>
      <c r="N108" s="33">
        <f t="shared" si="3"/>
        <v>48</v>
      </c>
      <c r="O108" s="8" t="str">
        <f t="shared" si="3"/>
        <v>France</v>
      </c>
      <c r="P108" s="8" t="str">
        <f t="shared" si="3"/>
        <v>TRUE</v>
      </c>
      <c r="Q108" s="22"/>
      <c r="R108" s="22"/>
      <c r="S108" s="22"/>
      <c r="U108" s="29"/>
    </row>
    <row r="109" spans="9:54" x14ac:dyDescent="0.25">
      <c r="I109" s="9" t="s">
        <v>259</v>
      </c>
      <c r="J109" s="9">
        <v>5</v>
      </c>
      <c r="K109" s="8" t="str">
        <f t="shared" si="3"/>
        <v>February</v>
      </c>
      <c r="L109" s="8" t="str">
        <f t="shared" si="3"/>
        <v>Cabernet Sauvignon</v>
      </c>
      <c r="M109" s="8">
        <f t="shared" si="3"/>
        <v>144</v>
      </c>
      <c r="N109" s="33">
        <f t="shared" si="3"/>
        <v>44</v>
      </c>
      <c r="O109" s="8" t="str">
        <f t="shared" si="3"/>
        <v>New Zealand</v>
      </c>
      <c r="P109" s="8" t="str">
        <f t="shared" si="3"/>
        <v>TRUE</v>
      </c>
      <c r="Q109" s="22"/>
      <c r="R109" s="22"/>
      <c r="S109" s="22"/>
      <c r="U109" s="29"/>
    </row>
    <row r="110" spans="9:54" x14ac:dyDescent="0.25">
      <c r="I110" s="9" t="s">
        <v>259</v>
      </c>
      <c r="J110" s="9">
        <v>14</v>
      </c>
      <c r="K110" s="8" t="str">
        <f t="shared" si="3"/>
        <v>June</v>
      </c>
      <c r="L110" s="8" t="str">
        <f t="shared" si="3"/>
        <v>Merlot</v>
      </c>
      <c r="M110" s="8">
        <f t="shared" si="3"/>
        <v>72</v>
      </c>
      <c r="N110" s="33">
        <f t="shared" si="3"/>
        <v>64</v>
      </c>
      <c r="O110" s="8" t="str">
        <f t="shared" si="3"/>
        <v>Chile</v>
      </c>
      <c r="P110" s="8" t="str">
        <f t="shared" si="3"/>
        <v>FALSE</v>
      </c>
      <c r="Q110" s="22"/>
      <c r="R110" s="22"/>
      <c r="S110" s="22"/>
      <c r="U110" s="29"/>
    </row>
    <row r="111" spans="9:54" x14ac:dyDescent="0.25">
      <c r="I111" s="9" t="s">
        <v>259</v>
      </c>
      <c r="J111" s="9">
        <v>15</v>
      </c>
      <c r="K111" s="8" t="str">
        <f t="shared" si="3"/>
        <v>June</v>
      </c>
      <c r="L111" s="8" t="str">
        <f t="shared" si="3"/>
        <v>Cabernet Sauvignon</v>
      </c>
      <c r="M111" s="8">
        <f t="shared" si="3"/>
        <v>144</v>
      </c>
      <c r="N111" s="33">
        <f t="shared" si="3"/>
        <v>19</v>
      </c>
      <c r="O111" s="8" t="str">
        <f t="shared" si="3"/>
        <v>Italy</v>
      </c>
      <c r="P111" s="8" t="str">
        <f t="shared" si="3"/>
        <v>FALSE</v>
      </c>
      <c r="Q111" s="22"/>
      <c r="R111" s="22"/>
      <c r="S111" s="22"/>
      <c r="U111" s="29"/>
    </row>
    <row r="112" spans="9:54" x14ac:dyDescent="0.25">
      <c r="I112" s="9" t="s">
        <v>259</v>
      </c>
      <c r="J112" s="9">
        <v>20</v>
      </c>
      <c r="K112" s="8" t="str">
        <f t="shared" si="3"/>
        <v>August</v>
      </c>
      <c r="L112" s="8" t="str">
        <f t="shared" si="3"/>
        <v>Cabernet Sauvignon</v>
      </c>
      <c r="M112" s="8">
        <f t="shared" si="3"/>
        <v>72</v>
      </c>
      <c r="N112" s="33">
        <f t="shared" si="3"/>
        <v>82</v>
      </c>
      <c r="O112" s="8" t="str">
        <f t="shared" si="3"/>
        <v>Italy</v>
      </c>
      <c r="P112" s="8" t="str">
        <f t="shared" si="3"/>
        <v>FALSE</v>
      </c>
      <c r="Q112" s="22"/>
      <c r="R112" s="22"/>
      <c r="S112" s="22"/>
      <c r="U112" s="29"/>
    </row>
    <row r="113" spans="9:21" x14ac:dyDescent="0.25">
      <c r="I113" s="9" t="s">
        <v>259</v>
      </c>
      <c r="J113" s="9">
        <v>22</v>
      </c>
      <c r="K113" s="8" t="str">
        <f t="shared" si="3"/>
        <v>August</v>
      </c>
      <c r="L113" s="8" t="str">
        <f t="shared" si="3"/>
        <v>Champagne</v>
      </c>
      <c r="M113" s="8">
        <f t="shared" si="3"/>
        <v>72</v>
      </c>
      <c r="N113" s="33">
        <f t="shared" si="3"/>
        <v>63</v>
      </c>
      <c r="O113" s="8" t="str">
        <f t="shared" si="3"/>
        <v>France</v>
      </c>
      <c r="P113" s="8" t="str">
        <f t="shared" si="3"/>
        <v>FALSE</v>
      </c>
      <c r="Q113" s="22"/>
      <c r="R113" s="22"/>
      <c r="S113" s="22"/>
      <c r="U113" s="29"/>
    </row>
    <row r="114" spans="9:21" x14ac:dyDescent="0.25">
      <c r="I114" s="9" t="s">
        <v>259</v>
      </c>
      <c r="J114" s="9">
        <v>26</v>
      </c>
      <c r="K114" s="8" t="str">
        <f t="shared" si="3"/>
        <v>October</v>
      </c>
      <c r="L114" s="8" t="str">
        <f t="shared" si="3"/>
        <v>Pinot Noir</v>
      </c>
      <c r="M114" s="8">
        <f t="shared" si="3"/>
        <v>144</v>
      </c>
      <c r="N114" s="33">
        <f t="shared" si="3"/>
        <v>83</v>
      </c>
      <c r="O114" s="8" t="str">
        <f t="shared" si="3"/>
        <v>Australia</v>
      </c>
      <c r="P114" s="8" t="str">
        <f t="shared" si="3"/>
        <v>FALSE</v>
      </c>
      <c r="Q114" s="22"/>
      <c r="R114" s="22"/>
      <c r="S114" s="22"/>
      <c r="U114" s="29"/>
    </row>
    <row r="115" spans="9:21" x14ac:dyDescent="0.25">
      <c r="I115" s="9" t="s">
        <v>260</v>
      </c>
      <c r="J115" s="9">
        <v>4</v>
      </c>
      <c r="K115" s="8" t="str">
        <f t="shared" si="3"/>
        <v>February</v>
      </c>
      <c r="L115" s="8" t="str">
        <f t="shared" si="3"/>
        <v>Champagne</v>
      </c>
      <c r="M115" s="8">
        <f t="shared" si="3"/>
        <v>72</v>
      </c>
      <c r="N115" s="33">
        <f t="shared" si="3"/>
        <v>48</v>
      </c>
      <c r="O115" s="8" t="str">
        <f t="shared" si="3"/>
        <v>France</v>
      </c>
      <c r="P115" s="8" t="str">
        <f t="shared" si="3"/>
        <v>TRUE</v>
      </c>
      <c r="Q115" s="22"/>
      <c r="R115" s="22"/>
      <c r="S115" s="22"/>
      <c r="U115" s="29"/>
    </row>
    <row r="116" spans="9:21" x14ac:dyDescent="0.25">
      <c r="I116" s="9" t="s">
        <v>260</v>
      </c>
      <c r="J116" s="9">
        <v>6</v>
      </c>
      <c r="K116" s="8" t="str">
        <f t="shared" si="3"/>
        <v>March</v>
      </c>
      <c r="L116" s="8" t="str">
        <f t="shared" si="3"/>
        <v>Prosecco</v>
      </c>
      <c r="M116" s="8">
        <f t="shared" si="3"/>
        <v>144</v>
      </c>
      <c r="N116" s="33">
        <f t="shared" si="3"/>
        <v>86</v>
      </c>
      <c r="O116" s="8" t="str">
        <f t="shared" si="3"/>
        <v>Chile</v>
      </c>
      <c r="P116" s="8" t="str">
        <f t="shared" si="3"/>
        <v>FALSE</v>
      </c>
      <c r="Q116" s="22"/>
      <c r="R116" s="22"/>
      <c r="S116" s="22"/>
      <c r="U116" s="29"/>
    </row>
    <row r="117" spans="9:21" x14ac:dyDescent="0.25">
      <c r="I117" s="9" t="s">
        <v>260</v>
      </c>
      <c r="J117" s="9">
        <v>21</v>
      </c>
      <c r="K117" s="8" t="str">
        <f t="shared" si="3"/>
        <v>August</v>
      </c>
      <c r="L117" s="8" t="str">
        <f t="shared" si="3"/>
        <v>Champagne</v>
      </c>
      <c r="M117" s="8">
        <f t="shared" si="3"/>
        <v>12</v>
      </c>
      <c r="N117" s="33">
        <f t="shared" si="3"/>
        <v>50</v>
      </c>
      <c r="O117" s="8" t="str">
        <f t="shared" si="3"/>
        <v>California</v>
      </c>
      <c r="P117" s="8" t="str">
        <f t="shared" si="3"/>
        <v>FALSE</v>
      </c>
      <c r="Q117" s="22"/>
      <c r="R117" s="22"/>
      <c r="S117" s="22"/>
      <c r="U117" s="29"/>
    </row>
    <row r="118" spans="9:21" x14ac:dyDescent="0.25">
      <c r="I118" s="9" t="s">
        <v>260</v>
      </c>
      <c r="J118" s="9">
        <v>27</v>
      </c>
      <c r="K118" s="8" t="str">
        <f t="shared" si="3"/>
        <v>October</v>
      </c>
      <c r="L118" s="8" t="str">
        <f t="shared" si="3"/>
        <v>Champagne</v>
      </c>
      <c r="M118" s="8">
        <f t="shared" si="3"/>
        <v>72</v>
      </c>
      <c r="N118" s="33">
        <f t="shared" si="3"/>
        <v>88</v>
      </c>
      <c r="O118" s="8" t="str">
        <f t="shared" si="3"/>
        <v>New Zealand</v>
      </c>
      <c r="P118" s="8" t="str">
        <f t="shared" si="3"/>
        <v>FALSE</v>
      </c>
      <c r="Q118" s="22"/>
      <c r="R118" s="22"/>
      <c r="S118" s="22"/>
      <c r="U118" s="29"/>
    </row>
    <row r="119" spans="9:21" x14ac:dyDescent="0.25">
      <c r="I119" s="9" t="s">
        <v>261</v>
      </c>
      <c r="J119" s="9">
        <v>7</v>
      </c>
      <c r="K119" s="8" t="str">
        <f t="shared" si="3"/>
        <v>March</v>
      </c>
      <c r="L119" s="8" t="str">
        <f t="shared" si="3"/>
        <v>Prosecco</v>
      </c>
      <c r="M119" s="8">
        <f t="shared" si="3"/>
        <v>6</v>
      </c>
      <c r="N119" s="33">
        <f t="shared" si="3"/>
        <v>40</v>
      </c>
      <c r="O119" s="8" t="str">
        <f t="shared" si="3"/>
        <v>Australia</v>
      </c>
      <c r="P119" s="8" t="str">
        <f t="shared" si="3"/>
        <v>TRUE</v>
      </c>
      <c r="Q119" s="22"/>
      <c r="R119" s="22"/>
      <c r="S119" s="22"/>
      <c r="U119" s="29"/>
    </row>
    <row r="120" spans="9:21" x14ac:dyDescent="0.25">
      <c r="I120" s="9" t="s">
        <v>261</v>
      </c>
      <c r="J120" s="9">
        <v>13</v>
      </c>
      <c r="K120" s="8" t="str">
        <f t="shared" si="3"/>
        <v>May</v>
      </c>
      <c r="L120" s="8" t="str">
        <f t="shared" si="3"/>
        <v>Merlot</v>
      </c>
      <c r="M120" s="8">
        <f t="shared" si="3"/>
        <v>6</v>
      </c>
      <c r="N120" s="33">
        <f t="shared" si="3"/>
        <v>43</v>
      </c>
      <c r="O120" s="8" t="str">
        <f t="shared" si="3"/>
        <v>Chile</v>
      </c>
      <c r="P120" s="8" t="str">
        <f t="shared" si="3"/>
        <v>FALSE</v>
      </c>
      <c r="Q120" s="22"/>
      <c r="R120" s="22"/>
      <c r="S120" s="22"/>
      <c r="U120" s="29"/>
    </row>
    <row r="121" spans="9:21" x14ac:dyDescent="0.25">
      <c r="I121" s="9" t="s">
        <v>261</v>
      </c>
      <c r="J121" s="9">
        <v>18</v>
      </c>
      <c r="K121" s="8" t="str">
        <f t="shared" si="3"/>
        <v>July</v>
      </c>
      <c r="L121" s="8" t="str">
        <f t="shared" si="3"/>
        <v>Espumante</v>
      </c>
      <c r="M121" s="8">
        <f t="shared" si="3"/>
        <v>6</v>
      </c>
      <c r="N121" s="33">
        <f t="shared" si="3"/>
        <v>50</v>
      </c>
      <c r="O121" s="8" t="str">
        <f t="shared" si="3"/>
        <v>Oregon</v>
      </c>
      <c r="P121" s="8" t="str">
        <f t="shared" si="3"/>
        <v>FALSE</v>
      </c>
      <c r="Q121" s="22"/>
      <c r="R121" s="22"/>
      <c r="S121" s="22"/>
      <c r="U121" s="29"/>
    </row>
    <row r="122" spans="9:21" x14ac:dyDescent="0.25">
      <c r="I122" s="9" t="s">
        <v>261</v>
      </c>
      <c r="J122" s="9">
        <v>29</v>
      </c>
      <c r="K122" s="8" t="str">
        <f t="shared" si="3"/>
        <v>November</v>
      </c>
      <c r="L122" s="8" t="str">
        <f t="shared" si="3"/>
        <v>Pinot Grigio</v>
      </c>
      <c r="M122" s="8">
        <f t="shared" si="3"/>
        <v>6</v>
      </c>
      <c r="N122" s="33">
        <f t="shared" si="3"/>
        <v>87</v>
      </c>
      <c r="O122" s="8" t="str">
        <f t="shared" si="3"/>
        <v>France</v>
      </c>
      <c r="P122" s="8" t="str">
        <f t="shared" si="3"/>
        <v>FALSE</v>
      </c>
      <c r="Q122" s="22"/>
      <c r="R122" s="22"/>
      <c r="S122" s="22"/>
      <c r="U122" s="29"/>
    </row>
    <row r="123" spans="9:21" x14ac:dyDescent="0.25">
      <c r="I123" s="9" t="s">
        <v>262</v>
      </c>
      <c r="J123" s="9">
        <v>6</v>
      </c>
      <c r="K123" s="8" t="str">
        <f t="shared" si="3"/>
        <v>March</v>
      </c>
      <c r="L123" s="8" t="str">
        <f t="shared" si="3"/>
        <v>Prosecco</v>
      </c>
      <c r="M123" s="8">
        <f t="shared" si="3"/>
        <v>144</v>
      </c>
      <c r="N123" s="33">
        <f t="shared" si="3"/>
        <v>86</v>
      </c>
      <c r="O123" s="8" t="str">
        <f t="shared" si="3"/>
        <v>Chile</v>
      </c>
      <c r="P123" s="8" t="str">
        <f t="shared" si="3"/>
        <v>FALSE</v>
      </c>
      <c r="Q123" s="22"/>
      <c r="R123" s="22"/>
      <c r="S123" s="22"/>
      <c r="U123" s="29"/>
    </row>
    <row r="124" spans="9:21" x14ac:dyDescent="0.25">
      <c r="I124" s="9" t="s">
        <v>262</v>
      </c>
      <c r="J124" s="9">
        <v>14</v>
      </c>
      <c r="K124" s="8" t="str">
        <f t="shared" si="3"/>
        <v>June</v>
      </c>
      <c r="L124" s="8" t="str">
        <f t="shared" si="3"/>
        <v>Merlot</v>
      </c>
      <c r="M124" s="8">
        <f t="shared" si="3"/>
        <v>72</v>
      </c>
      <c r="N124" s="33">
        <f t="shared" si="3"/>
        <v>64</v>
      </c>
      <c r="O124" s="8" t="str">
        <f t="shared" si="3"/>
        <v>Chile</v>
      </c>
      <c r="P124" s="8" t="str">
        <f t="shared" si="3"/>
        <v>FALSE</v>
      </c>
      <c r="Q124" s="22"/>
      <c r="R124" s="22"/>
      <c r="S124" s="22"/>
      <c r="U124" s="29"/>
    </row>
    <row r="125" spans="9:21" x14ac:dyDescent="0.25">
      <c r="I125" s="9" t="s">
        <v>262</v>
      </c>
      <c r="J125" s="9">
        <v>23</v>
      </c>
      <c r="K125" s="8" t="str">
        <f t="shared" si="3"/>
        <v>September</v>
      </c>
      <c r="L125" s="8" t="str">
        <f t="shared" si="3"/>
        <v>Chardonnay</v>
      </c>
      <c r="M125" s="8">
        <f t="shared" si="3"/>
        <v>144</v>
      </c>
      <c r="N125" s="33">
        <f t="shared" si="3"/>
        <v>39</v>
      </c>
      <c r="O125" s="8" t="str">
        <f t="shared" si="3"/>
        <v>South Africa</v>
      </c>
      <c r="P125" s="8" t="str">
        <f t="shared" si="3"/>
        <v>FALSE</v>
      </c>
      <c r="Q125" s="22"/>
      <c r="R125" s="22"/>
      <c r="S125" s="22"/>
      <c r="U125" s="29"/>
    </row>
    <row r="126" spans="9:21" x14ac:dyDescent="0.25">
      <c r="I126" s="9" t="s">
        <v>263</v>
      </c>
      <c r="J126" s="9">
        <v>7</v>
      </c>
      <c r="K126" s="8" t="str">
        <f t="shared" si="3"/>
        <v>March</v>
      </c>
      <c r="L126" s="8" t="str">
        <f t="shared" si="3"/>
        <v>Prosecco</v>
      </c>
      <c r="M126" s="8">
        <f t="shared" si="3"/>
        <v>6</v>
      </c>
      <c r="N126" s="33">
        <f t="shared" si="3"/>
        <v>40</v>
      </c>
      <c r="O126" s="8" t="str">
        <f t="shared" si="3"/>
        <v>Australia</v>
      </c>
      <c r="P126" s="8" t="str">
        <f t="shared" si="3"/>
        <v>TRUE</v>
      </c>
      <c r="Q126" s="22"/>
      <c r="R126" s="22"/>
      <c r="S126" s="22"/>
      <c r="U126" s="29"/>
    </row>
    <row r="127" spans="9:21" x14ac:dyDescent="0.25">
      <c r="I127" s="9" t="s">
        <v>264</v>
      </c>
      <c r="J127" s="9">
        <v>7</v>
      </c>
      <c r="K127" s="8" t="str">
        <f t="shared" si="3"/>
        <v>March</v>
      </c>
      <c r="L127" s="8" t="str">
        <f t="shared" si="3"/>
        <v>Prosecco</v>
      </c>
      <c r="M127" s="8">
        <f t="shared" si="3"/>
        <v>6</v>
      </c>
      <c r="N127" s="33">
        <f t="shared" si="3"/>
        <v>40</v>
      </c>
      <c r="O127" s="8" t="str">
        <f t="shared" si="3"/>
        <v>Australia</v>
      </c>
      <c r="P127" s="8" t="str">
        <f t="shared" si="3"/>
        <v>TRUE</v>
      </c>
      <c r="Q127" s="22"/>
      <c r="R127" s="22"/>
      <c r="S127" s="22"/>
      <c r="U127" s="29"/>
    </row>
    <row r="128" spans="9:21" x14ac:dyDescent="0.25">
      <c r="I128" s="9" t="s">
        <v>264</v>
      </c>
      <c r="J128" s="9">
        <v>10</v>
      </c>
      <c r="K128" s="8" t="str">
        <f t="shared" si="3"/>
        <v>April</v>
      </c>
      <c r="L128" s="8" t="str">
        <f t="shared" si="3"/>
        <v>Prosecco</v>
      </c>
      <c r="M128" s="8">
        <f t="shared" si="3"/>
        <v>72</v>
      </c>
      <c r="N128" s="33">
        <f t="shared" si="3"/>
        <v>52</v>
      </c>
      <c r="O128" s="8" t="str">
        <f t="shared" si="3"/>
        <v>California</v>
      </c>
      <c r="P128" s="8" t="str">
        <f t="shared" si="3"/>
        <v>FALSE</v>
      </c>
      <c r="Q128" s="22"/>
      <c r="R128" s="22"/>
      <c r="S128" s="22"/>
      <c r="U128" s="29"/>
    </row>
    <row r="129" spans="9:21" x14ac:dyDescent="0.25">
      <c r="I129" s="9" t="s">
        <v>264</v>
      </c>
      <c r="J129" s="9">
        <v>19</v>
      </c>
      <c r="K129" s="8" t="str">
        <f t="shared" si="3"/>
        <v>July</v>
      </c>
      <c r="L129" s="8" t="str">
        <f t="shared" si="3"/>
        <v>Champagne</v>
      </c>
      <c r="M129" s="8">
        <f t="shared" si="3"/>
        <v>12</v>
      </c>
      <c r="N129" s="33">
        <f t="shared" si="3"/>
        <v>66</v>
      </c>
      <c r="O129" s="8" t="str">
        <f t="shared" si="3"/>
        <v>Germany</v>
      </c>
      <c r="P129" s="8" t="str">
        <f t="shared" si="3"/>
        <v>FALSE</v>
      </c>
      <c r="Q129" s="22"/>
      <c r="R129" s="22"/>
      <c r="S129" s="22"/>
      <c r="U129" s="29"/>
    </row>
    <row r="130" spans="9:21" x14ac:dyDescent="0.25">
      <c r="I130" s="9" t="s">
        <v>264</v>
      </c>
      <c r="J130" s="9">
        <v>31</v>
      </c>
      <c r="K130" s="8" t="str">
        <f t="shared" si="3"/>
        <v>December</v>
      </c>
      <c r="L130" s="8" t="str">
        <f t="shared" si="3"/>
        <v>Champagne</v>
      </c>
      <c r="M130" s="8">
        <f t="shared" si="3"/>
        <v>72</v>
      </c>
      <c r="N130" s="33">
        <f t="shared" si="3"/>
        <v>89</v>
      </c>
      <c r="O130" s="8" t="str">
        <f t="shared" si="3"/>
        <v>France</v>
      </c>
      <c r="P130" s="8" t="str">
        <f t="shared" si="3"/>
        <v>FALSE</v>
      </c>
      <c r="Q130" s="22"/>
      <c r="R130" s="22"/>
      <c r="S130" s="22"/>
      <c r="U130" s="29"/>
    </row>
    <row r="131" spans="9:21" x14ac:dyDescent="0.25">
      <c r="I131" s="9" t="s">
        <v>265</v>
      </c>
      <c r="J131" s="9">
        <v>18</v>
      </c>
      <c r="K131" s="8" t="str">
        <f t="shared" si="3"/>
        <v>July</v>
      </c>
      <c r="L131" s="8" t="str">
        <f t="shared" si="3"/>
        <v>Espumante</v>
      </c>
      <c r="M131" s="8">
        <f t="shared" si="3"/>
        <v>6</v>
      </c>
      <c r="N131" s="33">
        <f t="shared" si="3"/>
        <v>50</v>
      </c>
      <c r="O131" s="8" t="str">
        <f t="shared" si="3"/>
        <v>Oregon</v>
      </c>
      <c r="P131" s="8" t="str">
        <f t="shared" si="3"/>
        <v>FALSE</v>
      </c>
      <c r="Q131" s="22"/>
      <c r="R131" s="22"/>
      <c r="S131" s="22"/>
      <c r="U131" s="29"/>
    </row>
    <row r="132" spans="9:21" x14ac:dyDescent="0.25">
      <c r="I132" s="9" t="s">
        <v>265</v>
      </c>
      <c r="J132" s="9">
        <v>29</v>
      </c>
      <c r="K132" s="8" t="str">
        <f t="shared" si="3"/>
        <v>November</v>
      </c>
      <c r="L132" s="8" t="str">
        <f t="shared" si="3"/>
        <v>Pinot Grigio</v>
      </c>
      <c r="M132" s="8">
        <f t="shared" si="3"/>
        <v>6</v>
      </c>
      <c r="N132" s="33">
        <f t="shared" si="3"/>
        <v>87</v>
      </c>
      <c r="O132" s="8" t="str">
        <f t="shared" si="3"/>
        <v>France</v>
      </c>
      <c r="P132" s="8" t="str">
        <f t="shared" si="3"/>
        <v>FALSE</v>
      </c>
      <c r="Q132" s="22"/>
      <c r="R132" s="22"/>
      <c r="S132" s="22"/>
      <c r="U132" s="29"/>
    </row>
    <row r="133" spans="9:21" x14ac:dyDescent="0.25">
      <c r="I133" s="9" t="s">
        <v>265</v>
      </c>
      <c r="J133" s="9">
        <v>30</v>
      </c>
      <c r="K133" s="8" t="str">
        <f t="shared" si="3"/>
        <v>December</v>
      </c>
      <c r="L133" s="8" t="str">
        <f t="shared" si="3"/>
        <v>Malbec</v>
      </c>
      <c r="M133" s="8">
        <f t="shared" si="3"/>
        <v>6</v>
      </c>
      <c r="N133" s="33">
        <f t="shared" si="3"/>
        <v>54</v>
      </c>
      <c r="O133" s="8" t="str">
        <f t="shared" si="3"/>
        <v>France</v>
      </c>
      <c r="P133" s="8" t="str">
        <f t="shared" si="3"/>
        <v>FALSE</v>
      </c>
      <c r="Q133" s="22"/>
      <c r="R133" s="22"/>
      <c r="S133" s="22"/>
      <c r="U133" s="29"/>
    </row>
    <row r="134" spans="9:21" x14ac:dyDescent="0.25">
      <c r="I134" s="9" t="s">
        <v>266</v>
      </c>
      <c r="J134" s="9">
        <v>3</v>
      </c>
      <c r="K134" s="8" t="str">
        <f t="shared" si="3"/>
        <v>February</v>
      </c>
      <c r="L134" s="8" t="str">
        <f t="shared" si="3"/>
        <v>Espumante</v>
      </c>
      <c r="M134" s="8">
        <f t="shared" si="3"/>
        <v>144</v>
      </c>
      <c r="N134" s="33">
        <f t="shared" si="3"/>
        <v>32</v>
      </c>
      <c r="O134" s="8" t="str">
        <f t="shared" si="3"/>
        <v>Oregon</v>
      </c>
      <c r="P134" s="8" t="str">
        <f t="shared" si="3"/>
        <v>TRUE</v>
      </c>
      <c r="Q134" s="22"/>
      <c r="R134" s="22"/>
      <c r="S134" s="22"/>
      <c r="U134" s="29"/>
    </row>
    <row r="135" spans="9:21" x14ac:dyDescent="0.25">
      <c r="I135" s="9" t="s">
        <v>266</v>
      </c>
      <c r="J135" s="9">
        <v>4</v>
      </c>
      <c r="K135" s="8" t="str">
        <f t="shared" si="3"/>
        <v>February</v>
      </c>
      <c r="L135" s="8" t="str">
        <f t="shared" si="3"/>
        <v>Champagne</v>
      </c>
      <c r="M135" s="8">
        <f t="shared" si="3"/>
        <v>72</v>
      </c>
      <c r="N135" s="33">
        <f t="shared" si="3"/>
        <v>48</v>
      </c>
      <c r="O135" s="8" t="str">
        <f t="shared" si="3"/>
        <v>France</v>
      </c>
      <c r="P135" s="8" t="str">
        <f t="shared" si="3"/>
        <v>TRUE</v>
      </c>
      <c r="Q135" s="22"/>
      <c r="R135" s="22"/>
      <c r="S135" s="22"/>
      <c r="U135" s="29"/>
    </row>
    <row r="136" spans="9:21" x14ac:dyDescent="0.25">
      <c r="I136" s="9" t="s">
        <v>266</v>
      </c>
      <c r="J136" s="9">
        <v>8</v>
      </c>
      <c r="K136" s="8" t="str">
        <f t="shared" si="3"/>
        <v>March</v>
      </c>
      <c r="L136" s="8" t="str">
        <f t="shared" si="3"/>
        <v>Espumante</v>
      </c>
      <c r="M136" s="8">
        <f t="shared" si="3"/>
        <v>6</v>
      </c>
      <c r="N136" s="33">
        <f t="shared" si="3"/>
        <v>45</v>
      </c>
      <c r="O136" s="8" t="str">
        <f t="shared" si="3"/>
        <v>South Africa</v>
      </c>
      <c r="P136" s="8" t="str">
        <f t="shared" si="3"/>
        <v>FALSE</v>
      </c>
      <c r="Q136" s="22"/>
      <c r="R136" s="22"/>
      <c r="S136" s="22"/>
      <c r="U136" s="29"/>
    </row>
    <row r="137" spans="9:21" x14ac:dyDescent="0.25">
      <c r="I137" s="9" t="s">
        <v>266</v>
      </c>
      <c r="J137" s="9">
        <v>31</v>
      </c>
      <c r="K137" s="8" t="str">
        <f t="shared" si="3"/>
        <v>December</v>
      </c>
      <c r="L137" s="8" t="str">
        <f t="shared" si="3"/>
        <v>Champagne</v>
      </c>
      <c r="M137" s="8">
        <f t="shared" si="3"/>
        <v>72</v>
      </c>
      <c r="N137" s="33">
        <f t="shared" si="3"/>
        <v>89</v>
      </c>
      <c r="O137" s="8" t="str">
        <f t="shared" si="3"/>
        <v>France</v>
      </c>
      <c r="P137" s="8" t="str">
        <f t="shared" si="3"/>
        <v>FALSE</v>
      </c>
      <c r="Q137" s="22"/>
      <c r="R137" s="22"/>
      <c r="S137" s="22"/>
      <c r="U137" s="29"/>
    </row>
    <row r="138" spans="9:21" x14ac:dyDescent="0.25">
      <c r="I138" s="9" t="s">
        <v>267</v>
      </c>
      <c r="J138" s="9">
        <v>8</v>
      </c>
      <c r="K138" s="8" t="str">
        <f t="shared" si="3"/>
        <v>March</v>
      </c>
      <c r="L138" s="8" t="str">
        <f t="shared" si="3"/>
        <v>Espumante</v>
      </c>
      <c r="M138" s="8">
        <f t="shared" si="3"/>
        <v>6</v>
      </c>
      <c r="N138" s="33">
        <f t="shared" si="3"/>
        <v>45</v>
      </c>
      <c r="O138" s="8" t="str">
        <f t="shared" si="3"/>
        <v>South Africa</v>
      </c>
      <c r="P138" s="8" t="str">
        <f t="shared" si="3"/>
        <v>FALSE</v>
      </c>
      <c r="Q138" s="22"/>
      <c r="R138" s="22"/>
      <c r="S138" s="22"/>
      <c r="U138" s="29"/>
    </row>
    <row r="139" spans="9:21" x14ac:dyDescent="0.25">
      <c r="I139" s="9" t="s">
        <v>267</v>
      </c>
      <c r="J139" s="9">
        <v>13</v>
      </c>
      <c r="K139" s="8" t="str">
        <f t="shared" si="3"/>
        <v>May</v>
      </c>
      <c r="L139" s="8" t="str">
        <f t="shared" si="3"/>
        <v>Merlot</v>
      </c>
      <c r="M139" s="8">
        <f t="shared" si="3"/>
        <v>6</v>
      </c>
      <c r="N139" s="33">
        <f t="shared" si="3"/>
        <v>43</v>
      </c>
      <c r="O139" s="8" t="str">
        <f t="shared" si="3"/>
        <v>Chile</v>
      </c>
      <c r="P139" s="8" t="str">
        <f t="shared" si="3"/>
        <v>FALSE</v>
      </c>
      <c r="Q139" s="22"/>
      <c r="R139" s="22"/>
      <c r="S139" s="22"/>
      <c r="U139" s="29"/>
    </row>
    <row r="140" spans="9:21" x14ac:dyDescent="0.25">
      <c r="I140" s="9" t="s">
        <v>267</v>
      </c>
      <c r="J140" s="9">
        <v>18</v>
      </c>
      <c r="K140" s="8" t="str">
        <f t="shared" si="3"/>
        <v>July</v>
      </c>
      <c r="L140" s="8" t="str">
        <f t="shared" si="3"/>
        <v>Espumante</v>
      </c>
      <c r="M140" s="8">
        <f t="shared" si="3"/>
        <v>6</v>
      </c>
      <c r="N140" s="33">
        <f t="shared" si="3"/>
        <v>50</v>
      </c>
      <c r="O140" s="8" t="str">
        <f t="shared" si="3"/>
        <v>Oregon</v>
      </c>
      <c r="P140" s="8" t="str">
        <f t="shared" si="3"/>
        <v>FALSE</v>
      </c>
      <c r="Q140" s="22"/>
      <c r="R140" s="22"/>
      <c r="S140" s="22"/>
      <c r="U140" s="29"/>
    </row>
    <row r="141" spans="9:21" x14ac:dyDescent="0.25">
      <c r="I141" s="9" t="s">
        <v>267</v>
      </c>
      <c r="J141" s="9">
        <v>30</v>
      </c>
      <c r="K141" s="8" t="str">
        <f t="shared" si="3"/>
        <v>December</v>
      </c>
      <c r="L141" s="8" t="str">
        <f t="shared" si="3"/>
        <v>Malbec</v>
      </c>
      <c r="M141" s="8">
        <f t="shared" si="3"/>
        <v>6</v>
      </c>
      <c r="N141" s="33">
        <f t="shared" si="3"/>
        <v>54</v>
      </c>
      <c r="O141" s="8" t="str">
        <f t="shared" si="3"/>
        <v>France</v>
      </c>
      <c r="P141" s="8" t="str">
        <f t="shared" si="3"/>
        <v>FALSE</v>
      </c>
      <c r="Q141" s="22"/>
      <c r="R141" s="22"/>
      <c r="S141" s="22"/>
      <c r="U141" s="29"/>
    </row>
    <row r="142" spans="9:21" x14ac:dyDescent="0.25">
      <c r="I142" s="9" t="s">
        <v>268</v>
      </c>
      <c r="J142" s="9">
        <v>9</v>
      </c>
      <c r="K142" s="8" t="str">
        <f t="shared" si="3"/>
        <v>April</v>
      </c>
      <c r="L142" s="8" t="str">
        <f t="shared" si="3"/>
        <v>Chardonnay</v>
      </c>
      <c r="M142" s="8">
        <f t="shared" si="3"/>
        <v>144</v>
      </c>
      <c r="N142" s="33">
        <f t="shared" si="3"/>
        <v>57</v>
      </c>
      <c r="O142" s="8" t="str">
        <f t="shared" si="3"/>
        <v>Chile</v>
      </c>
      <c r="P142" s="8" t="str">
        <f t="shared" si="3"/>
        <v>FALSE</v>
      </c>
      <c r="Q142" s="22"/>
      <c r="R142" s="22"/>
      <c r="S142" s="22"/>
      <c r="U142" s="29"/>
    </row>
    <row r="143" spans="9:21" x14ac:dyDescent="0.25">
      <c r="I143" s="9" t="s">
        <v>269</v>
      </c>
      <c r="J143" s="9">
        <v>2</v>
      </c>
      <c r="K143" s="8" t="str">
        <f t="shared" si="3"/>
        <v>January</v>
      </c>
      <c r="L143" s="8" t="str">
        <f t="shared" si="3"/>
        <v>Pinot Noir</v>
      </c>
      <c r="M143" s="8">
        <f t="shared" si="3"/>
        <v>72</v>
      </c>
      <c r="N143" s="33">
        <f t="shared" si="3"/>
        <v>17</v>
      </c>
      <c r="O143" s="8" t="str">
        <f t="shared" si="3"/>
        <v>France</v>
      </c>
      <c r="P143" s="8" t="str">
        <f t="shared" si="3"/>
        <v>FALSE</v>
      </c>
      <c r="Q143" s="22"/>
      <c r="R143" s="22"/>
      <c r="S143" s="22"/>
      <c r="U143" s="29"/>
    </row>
    <row r="144" spans="9:21" x14ac:dyDescent="0.25">
      <c r="I144" s="9" t="s">
        <v>269</v>
      </c>
      <c r="J144" s="9">
        <v>24</v>
      </c>
      <c r="K144" s="8" t="str">
        <f t="shared" si="3"/>
        <v>September</v>
      </c>
      <c r="L144" s="8" t="str">
        <f t="shared" si="3"/>
        <v>Pinot Noir</v>
      </c>
      <c r="M144" s="8">
        <f t="shared" si="3"/>
        <v>6</v>
      </c>
      <c r="N144" s="33">
        <f t="shared" si="3"/>
        <v>34</v>
      </c>
      <c r="O144" s="8" t="str">
        <f t="shared" si="3"/>
        <v>Italy</v>
      </c>
      <c r="P144" s="8" t="str">
        <f t="shared" si="3"/>
        <v>FALSE</v>
      </c>
      <c r="Q144" s="22"/>
      <c r="R144" s="22"/>
      <c r="S144" s="22"/>
      <c r="U144" s="29"/>
    </row>
    <row r="145" spans="9:21" x14ac:dyDescent="0.25">
      <c r="I145" s="9" t="s">
        <v>269</v>
      </c>
      <c r="J145" s="9">
        <v>26</v>
      </c>
      <c r="K145" s="8" t="str">
        <f t="shared" si="3"/>
        <v>October</v>
      </c>
      <c r="L145" s="8" t="str">
        <f t="shared" si="3"/>
        <v>Pinot Noir</v>
      </c>
      <c r="M145" s="8">
        <f t="shared" si="3"/>
        <v>144</v>
      </c>
      <c r="N145" s="33">
        <f t="shared" si="3"/>
        <v>83</v>
      </c>
      <c r="O145" s="8" t="str">
        <f t="shared" si="3"/>
        <v>Australia</v>
      </c>
      <c r="P145" s="8" t="str">
        <f t="shared" si="3"/>
        <v>FALSE</v>
      </c>
      <c r="Q145" s="22"/>
      <c r="R145" s="22"/>
      <c r="S145" s="22"/>
      <c r="U145" s="29"/>
    </row>
    <row r="146" spans="9:21" x14ac:dyDescent="0.25">
      <c r="I146" s="9" t="s">
        <v>270</v>
      </c>
      <c r="J146" s="9">
        <v>1</v>
      </c>
      <c r="K146" s="8" t="str">
        <f t="shared" si="3"/>
        <v>January</v>
      </c>
      <c r="L146" s="8" t="str">
        <f t="shared" si="3"/>
        <v>Malbec</v>
      </c>
      <c r="M146" s="8">
        <f t="shared" si="3"/>
        <v>72</v>
      </c>
      <c r="N146" s="33">
        <f t="shared" si="3"/>
        <v>56</v>
      </c>
      <c r="O146" s="8" t="str">
        <f t="shared" si="3"/>
        <v>France</v>
      </c>
      <c r="P146" s="8" t="str">
        <f t="shared" si="3"/>
        <v>FALSE</v>
      </c>
      <c r="Q146" s="22"/>
      <c r="R146" s="22"/>
      <c r="S146" s="22"/>
      <c r="U146" s="29"/>
    </row>
    <row r="147" spans="9:21" x14ac:dyDescent="0.25">
      <c r="I147" s="9" t="s">
        <v>270</v>
      </c>
      <c r="J147" s="9">
        <v>2</v>
      </c>
      <c r="K147" s="8" t="str">
        <f t="shared" si="3"/>
        <v>January</v>
      </c>
      <c r="L147" s="8" t="str">
        <f t="shared" si="3"/>
        <v>Pinot Noir</v>
      </c>
      <c r="M147" s="8">
        <f t="shared" si="3"/>
        <v>72</v>
      </c>
      <c r="N147" s="33">
        <f t="shared" ref="K147:P189" si="4" xml:space="preserve"> VLOOKUP($J147,$A$4:$G$35, MATCH(N$3,$A$3:$G$3,0))</f>
        <v>17</v>
      </c>
      <c r="O147" s="8" t="str">
        <f t="shared" si="4"/>
        <v>France</v>
      </c>
      <c r="P147" s="8" t="str">
        <f t="shared" si="4"/>
        <v>FALSE</v>
      </c>
      <c r="Q147" s="22"/>
      <c r="R147" s="22"/>
      <c r="S147" s="22"/>
      <c r="U147" s="29"/>
    </row>
    <row r="148" spans="9:21" x14ac:dyDescent="0.25">
      <c r="I148" s="9" t="s">
        <v>271</v>
      </c>
      <c r="J148" s="9">
        <v>31</v>
      </c>
      <c r="K148" s="8" t="str">
        <f t="shared" si="4"/>
        <v>December</v>
      </c>
      <c r="L148" s="8" t="str">
        <f t="shared" si="4"/>
        <v>Champagne</v>
      </c>
      <c r="M148" s="8">
        <f t="shared" si="4"/>
        <v>72</v>
      </c>
      <c r="N148" s="33">
        <f t="shared" si="4"/>
        <v>89</v>
      </c>
      <c r="O148" s="8" t="str">
        <f t="shared" si="4"/>
        <v>France</v>
      </c>
      <c r="P148" s="8" t="str">
        <f t="shared" si="4"/>
        <v>FALSE</v>
      </c>
      <c r="Q148" s="22"/>
      <c r="R148" s="22"/>
      <c r="S148" s="22"/>
      <c r="U148" s="29"/>
    </row>
    <row r="149" spans="9:21" x14ac:dyDescent="0.25">
      <c r="I149" s="9" t="s">
        <v>272</v>
      </c>
      <c r="J149" s="9">
        <v>7</v>
      </c>
      <c r="K149" s="8" t="str">
        <f t="shared" si="4"/>
        <v>March</v>
      </c>
      <c r="L149" s="8" t="str">
        <f t="shared" si="4"/>
        <v>Prosecco</v>
      </c>
      <c r="M149" s="8">
        <f t="shared" si="4"/>
        <v>6</v>
      </c>
      <c r="N149" s="33">
        <f t="shared" si="4"/>
        <v>40</v>
      </c>
      <c r="O149" s="8" t="str">
        <f t="shared" si="4"/>
        <v>Australia</v>
      </c>
      <c r="P149" s="8" t="str">
        <f t="shared" si="4"/>
        <v>TRUE</v>
      </c>
      <c r="Q149" s="22"/>
      <c r="R149" s="22"/>
      <c r="S149" s="22"/>
      <c r="U149" s="29"/>
    </row>
    <row r="150" spans="9:21" x14ac:dyDescent="0.25">
      <c r="I150" s="9" t="s">
        <v>272</v>
      </c>
      <c r="J150" s="9">
        <v>13</v>
      </c>
      <c r="K150" s="8" t="str">
        <f t="shared" si="4"/>
        <v>May</v>
      </c>
      <c r="L150" s="8" t="str">
        <f t="shared" si="4"/>
        <v>Merlot</v>
      </c>
      <c r="M150" s="8">
        <f t="shared" si="4"/>
        <v>6</v>
      </c>
      <c r="N150" s="33">
        <f t="shared" si="4"/>
        <v>43</v>
      </c>
      <c r="O150" s="8" t="str">
        <f t="shared" si="4"/>
        <v>Chile</v>
      </c>
      <c r="P150" s="8" t="str">
        <f t="shared" si="4"/>
        <v>FALSE</v>
      </c>
      <c r="Q150" s="22"/>
      <c r="R150" s="22"/>
      <c r="S150" s="22"/>
      <c r="U150" s="29"/>
    </row>
    <row r="151" spans="9:21" x14ac:dyDescent="0.25">
      <c r="I151" s="9" t="s">
        <v>272</v>
      </c>
      <c r="J151" s="9">
        <v>29</v>
      </c>
      <c r="K151" s="8" t="str">
        <f t="shared" si="4"/>
        <v>November</v>
      </c>
      <c r="L151" s="8" t="str">
        <f t="shared" si="4"/>
        <v>Pinot Grigio</v>
      </c>
      <c r="M151" s="8">
        <f t="shared" si="4"/>
        <v>6</v>
      </c>
      <c r="N151" s="33">
        <f t="shared" si="4"/>
        <v>87</v>
      </c>
      <c r="O151" s="8" t="str">
        <f t="shared" si="4"/>
        <v>France</v>
      </c>
      <c r="P151" s="8" t="str">
        <f t="shared" si="4"/>
        <v>FALSE</v>
      </c>
      <c r="Q151" s="22"/>
      <c r="R151" s="22"/>
      <c r="S151" s="22"/>
      <c r="U151" s="29"/>
    </row>
    <row r="152" spans="9:21" x14ac:dyDescent="0.25">
      <c r="I152" s="9" t="s">
        <v>272</v>
      </c>
      <c r="J152" s="9">
        <v>30</v>
      </c>
      <c r="K152" s="8" t="str">
        <f t="shared" si="4"/>
        <v>December</v>
      </c>
      <c r="L152" s="8" t="str">
        <f t="shared" si="4"/>
        <v>Malbec</v>
      </c>
      <c r="M152" s="8">
        <f t="shared" si="4"/>
        <v>6</v>
      </c>
      <c r="N152" s="33">
        <f t="shared" si="4"/>
        <v>54</v>
      </c>
      <c r="O152" s="8" t="str">
        <f t="shared" si="4"/>
        <v>France</v>
      </c>
      <c r="P152" s="8" t="str">
        <f t="shared" si="4"/>
        <v>FALSE</v>
      </c>
      <c r="Q152" s="22"/>
      <c r="R152" s="22"/>
      <c r="S152" s="22"/>
      <c r="U152" s="29"/>
    </row>
    <row r="153" spans="9:21" x14ac:dyDescent="0.25">
      <c r="I153" s="9" t="s">
        <v>273</v>
      </c>
      <c r="J153" s="9">
        <v>17</v>
      </c>
      <c r="K153" s="8" t="str">
        <f t="shared" si="4"/>
        <v>July</v>
      </c>
      <c r="L153" s="8" t="str">
        <f t="shared" si="4"/>
        <v>Pinot Noir</v>
      </c>
      <c r="M153" s="8">
        <f t="shared" si="4"/>
        <v>12</v>
      </c>
      <c r="N153" s="33">
        <f t="shared" si="4"/>
        <v>47</v>
      </c>
      <c r="O153" s="8" t="str">
        <f t="shared" si="4"/>
        <v>Germany</v>
      </c>
      <c r="P153" s="8" t="str">
        <f t="shared" si="4"/>
        <v>FALSE</v>
      </c>
      <c r="Q153" s="22"/>
      <c r="R153" s="22"/>
      <c r="S153" s="22"/>
      <c r="U153" s="29"/>
    </row>
    <row r="154" spans="9:21" x14ac:dyDescent="0.25">
      <c r="I154" s="9" t="s">
        <v>273</v>
      </c>
      <c r="J154" s="9">
        <v>24</v>
      </c>
      <c r="K154" s="8" t="str">
        <f t="shared" si="4"/>
        <v>September</v>
      </c>
      <c r="L154" s="8" t="str">
        <f t="shared" si="4"/>
        <v>Pinot Noir</v>
      </c>
      <c r="M154" s="8">
        <f t="shared" si="4"/>
        <v>6</v>
      </c>
      <c r="N154" s="33">
        <f t="shared" si="4"/>
        <v>34</v>
      </c>
      <c r="O154" s="8" t="str">
        <f t="shared" si="4"/>
        <v>Italy</v>
      </c>
      <c r="P154" s="8" t="str">
        <f t="shared" si="4"/>
        <v>FALSE</v>
      </c>
      <c r="Q154" s="22"/>
      <c r="R154" s="22"/>
      <c r="S154" s="22"/>
      <c r="U154" s="29"/>
    </row>
    <row r="155" spans="9:21" x14ac:dyDescent="0.25">
      <c r="I155" s="9" t="s">
        <v>274</v>
      </c>
      <c r="J155" s="9">
        <v>22</v>
      </c>
      <c r="K155" s="8" t="str">
        <f t="shared" si="4"/>
        <v>August</v>
      </c>
      <c r="L155" s="8" t="str">
        <f t="shared" si="4"/>
        <v>Champagne</v>
      </c>
      <c r="M155" s="8">
        <f t="shared" si="4"/>
        <v>72</v>
      </c>
      <c r="N155" s="33">
        <f t="shared" si="4"/>
        <v>63</v>
      </c>
      <c r="O155" s="8" t="str">
        <f t="shared" si="4"/>
        <v>France</v>
      </c>
      <c r="P155" s="8" t="str">
        <f t="shared" si="4"/>
        <v>FALSE</v>
      </c>
      <c r="Q155" s="22"/>
      <c r="R155" s="22"/>
      <c r="S155" s="22"/>
      <c r="U155" s="29"/>
    </row>
    <row r="156" spans="9:21" x14ac:dyDescent="0.25">
      <c r="I156" s="9" t="s">
        <v>274</v>
      </c>
      <c r="J156" s="9">
        <v>27</v>
      </c>
      <c r="K156" s="8" t="str">
        <f t="shared" si="4"/>
        <v>October</v>
      </c>
      <c r="L156" s="8" t="str">
        <f t="shared" si="4"/>
        <v>Champagne</v>
      </c>
      <c r="M156" s="8">
        <f t="shared" si="4"/>
        <v>72</v>
      </c>
      <c r="N156" s="33">
        <f t="shared" si="4"/>
        <v>88</v>
      </c>
      <c r="O156" s="8" t="str">
        <f t="shared" si="4"/>
        <v>New Zealand</v>
      </c>
      <c r="P156" s="8" t="str">
        <f t="shared" si="4"/>
        <v>FALSE</v>
      </c>
      <c r="Q156" s="22"/>
      <c r="R156" s="22"/>
      <c r="S156" s="22"/>
      <c r="U156" s="29"/>
    </row>
    <row r="157" spans="9:21" x14ac:dyDescent="0.25">
      <c r="I157" s="9" t="s">
        <v>275</v>
      </c>
      <c r="J157" s="9">
        <v>4</v>
      </c>
      <c r="K157" s="8" t="str">
        <f t="shared" si="4"/>
        <v>February</v>
      </c>
      <c r="L157" s="8" t="str">
        <f t="shared" si="4"/>
        <v>Champagne</v>
      </c>
      <c r="M157" s="8">
        <f t="shared" si="4"/>
        <v>72</v>
      </c>
      <c r="N157" s="33">
        <f t="shared" si="4"/>
        <v>48</v>
      </c>
      <c r="O157" s="8" t="str">
        <f t="shared" si="4"/>
        <v>France</v>
      </c>
      <c r="P157" s="8" t="str">
        <f t="shared" si="4"/>
        <v>TRUE</v>
      </c>
      <c r="Q157" s="22"/>
      <c r="R157" s="22"/>
      <c r="S157" s="22"/>
      <c r="U157" s="29"/>
    </row>
    <row r="158" spans="9:21" x14ac:dyDescent="0.25">
      <c r="I158" s="9" t="s">
        <v>275</v>
      </c>
      <c r="J158" s="9">
        <v>6</v>
      </c>
      <c r="K158" s="8" t="str">
        <f t="shared" si="4"/>
        <v>March</v>
      </c>
      <c r="L158" s="8" t="str">
        <f t="shared" si="4"/>
        <v>Prosecco</v>
      </c>
      <c r="M158" s="8">
        <f t="shared" si="4"/>
        <v>144</v>
      </c>
      <c r="N158" s="33">
        <f t="shared" si="4"/>
        <v>86</v>
      </c>
      <c r="O158" s="8" t="str">
        <f t="shared" si="4"/>
        <v>Chile</v>
      </c>
      <c r="P158" s="8" t="str">
        <f t="shared" si="4"/>
        <v>FALSE</v>
      </c>
      <c r="Q158" s="22"/>
      <c r="R158" s="22"/>
      <c r="S158" s="22"/>
      <c r="U158" s="29"/>
    </row>
    <row r="159" spans="9:21" x14ac:dyDescent="0.25">
      <c r="I159" s="9" t="s">
        <v>275</v>
      </c>
      <c r="J159" s="9">
        <v>27</v>
      </c>
      <c r="K159" s="8" t="str">
        <f t="shared" si="4"/>
        <v>October</v>
      </c>
      <c r="L159" s="8" t="str">
        <f t="shared" si="4"/>
        <v>Champagne</v>
      </c>
      <c r="M159" s="8">
        <f t="shared" si="4"/>
        <v>72</v>
      </c>
      <c r="N159" s="33">
        <f t="shared" si="4"/>
        <v>88</v>
      </c>
      <c r="O159" s="8" t="str">
        <f t="shared" si="4"/>
        <v>New Zealand</v>
      </c>
      <c r="P159" s="8" t="str">
        <f t="shared" si="4"/>
        <v>FALSE</v>
      </c>
      <c r="Q159" s="22"/>
      <c r="R159" s="22"/>
      <c r="S159" s="22"/>
      <c r="U159" s="29"/>
    </row>
    <row r="160" spans="9:21" x14ac:dyDescent="0.25">
      <c r="I160" s="9" t="s">
        <v>275</v>
      </c>
      <c r="J160" s="9">
        <v>31</v>
      </c>
      <c r="K160" s="8" t="str">
        <f t="shared" si="4"/>
        <v>December</v>
      </c>
      <c r="L160" s="8" t="str">
        <f t="shared" si="4"/>
        <v>Champagne</v>
      </c>
      <c r="M160" s="8">
        <f t="shared" si="4"/>
        <v>72</v>
      </c>
      <c r="N160" s="33">
        <f t="shared" si="4"/>
        <v>89</v>
      </c>
      <c r="O160" s="8" t="str">
        <f t="shared" si="4"/>
        <v>France</v>
      </c>
      <c r="P160" s="8" t="str">
        <f t="shared" si="4"/>
        <v>FALSE</v>
      </c>
      <c r="Q160" s="22"/>
      <c r="R160" s="22"/>
      <c r="S160" s="22"/>
      <c r="U160" s="29"/>
    </row>
    <row r="161" spans="9:21" x14ac:dyDescent="0.25">
      <c r="I161" s="9" t="s">
        <v>276</v>
      </c>
      <c r="J161" s="9">
        <v>8</v>
      </c>
      <c r="K161" s="8" t="str">
        <f t="shared" si="4"/>
        <v>March</v>
      </c>
      <c r="L161" s="8" t="str">
        <f t="shared" si="4"/>
        <v>Espumante</v>
      </c>
      <c r="M161" s="8">
        <f t="shared" si="4"/>
        <v>6</v>
      </c>
      <c r="N161" s="33">
        <f t="shared" si="4"/>
        <v>45</v>
      </c>
      <c r="O161" s="8" t="str">
        <f t="shared" si="4"/>
        <v>South Africa</v>
      </c>
      <c r="P161" s="8" t="str">
        <f t="shared" si="4"/>
        <v>FALSE</v>
      </c>
      <c r="Q161" s="22"/>
      <c r="R161" s="22"/>
      <c r="S161" s="22"/>
      <c r="U161" s="29"/>
    </row>
    <row r="162" spans="9:21" x14ac:dyDescent="0.25">
      <c r="I162" s="9" t="s">
        <v>277</v>
      </c>
      <c r="J162" s="9">
        <v>11</v>
      </c>
      <c r="K162" s="8" t="str">
        <f t="shared" si="4"/>
        <v>May</v>
      </c>
      <c r="L162" s="8" t="str">
        <f t="shared" si="4"/>
        <v>Champagne</v>
      </c>
      <c r="M162" s="8">
        <f t="shared" si="4"/>
        <v>72</v>
      </c>
      <c r="N162" s="33">
        <f t="shared" si="4"/>
        <v>85</v>
      </c>
      <c r="O162" s="8" t="str">
        <f t="shared" si="4"/>
        <v>France</v>
      </c>
      <c r="P162" s="8" t="str">
        <f t="shared" si="4"/>
        <v>FALSE</v>
      </c>
      <c r="Q162" s="22"/>
      <c r="R162" s="22"/>
      <c r="S162" s="22"/>
      <c r="U162" s="29"/>
    </row>
    <row r="163" spans="9:21" x14ac:dyDescent="0.25">
      <c r="I163" s="9" t="s">
        <v>277</v>
      </c>
      <c r="J163" s="9">
        <v>16</v>
      </c>
      <c r="K163" s="8" t="str">
        <f t="shared" si="4"/>
        <v>June</v>
      </c>
      <c r="L163" s="8" t="str">
        <f t="shared" si="4"/>
        <v>Merlot</v>
      </c>
      <c r="M163" s="8">
        <f t="shared" si="4"/>
        <v>72</v>
      </c>
      <c r="N163" s="33">
        <f t="shared" si="4"/>
        <v>88</v>
      </c>
      <c r="O163" s="8" t="str">
        <f t="shared" si="4"/>
        <v>California</v>
      </c>
      <c r="P163" s="8" t="str">
        <f t="shared" si="4"/>
        <v>FALSE</v>
      </c>
      <c r="Q163" s="22"/>
      <c r="R163" s="22"/>
      <c r="S163" s="22"/>
      <c r="U163" s="29"/>
    </row>
    <row r="164" spans="9:21" x14ac:dyDescent="0.25">
      <c r="I164" s="9" t="s">
        <v>277</v>
      </c>
      <c r="J164" s="9">
        <v>20</v>
      </c>
      <c r="K164" s="8" t="str">
        <f t="shared" si="4"/>
        <v>August</v>
      </c>
      <c r="L164" s="8" t="str">
        <f t="shared" si="4"/>
        <v>Cabernet Sauvignon</v>
      </c>
      <c r="M164" s="8">
        <f t="shared" si="4"/>
        <v>72</v>
      </c>
      <c r="N164" s="33">
        <f t="shared" si="4"/>
        <v>82</v>
      </c>
      <c r="O164" s="8" t="str">
        <f t="shared" si="4"/>
        <v>Italy</v>
      </c>
      <c r="P164" s="8" t="str">
        <f t="shared" si="4"/>
        <v>FALSE</v>
      </c>
      <c r="Q164" s="22"/>
      <c r="R164" s="22"/>
      <c r="S164" s="22"/>
      <c r="U164" s="29"/>
    </row>
    <row r="165" spans="9:21" x14ac:dyDescent="0.25">
      <c r="I165" s="9" t="s">
        <v>277</v>
      </c>
      <c r="J165" s="9">
        <v>29</v>
      </c>
      <c r="K165" s="8" t="str">
        <f t="shared" si="4"/>
        <v>November</v>
      </c>
      <c r="L165" s="8" t="str">
        <f t="shared" si="4"/>
        <v>Pinot Grigio</v>
      </c>
      <c r="M165" s="8">
        <f t="shared" si="4"/>
        <v>6</v>
      </c>
      <c r="N165" s="33">
        <f t="shared" si="4"/>
        <v>87</v>
      </c>
      <c r="O165" s="8" t="str">
        <f t="shared" si="4"/>
        <v>France</v>
      </c>
      <c r="P165" s="8" t="str">
        <f t="shared" si="4"/>
        <v>FALSE</v>
      </c>
      <c r="Q165" s="22"/>
      <c r="R165" s="22"/>
      <c r="S165" s="22"/>
      <c r="U165" s="29"/>
    </row>
    <row r="166" spans="9:21" x14ac:dyDescent="0.25">
      <c r="I166" s="9" t="s">
        <v>277</v>
      </c>
      <c r="J166" s="9">
        <v>31</v>
      </c>
      <c r="K166" s="8" t="str">
        <f t="shared" si="4"/>
        <v>December</v>
      </c>
      <c r="L166" s="8" t="str">
        <f t="shared" si="4"/>
        <v>Champagne</v>
      </c>
      <c r="M166" s="8">
        <f t="shared" si="4"/>
        <v>72</v>
      </c>
      <c r="N166" s="33">
        <f t="shared" si="4"/>
        <v>89</v>
      </c>
      <c r="O166" s="8" t="str">
        <f t="shared" si="4"/>
        <v>France</v>
      </c>
      <c r="P166" s="8" t="str">
        <f t="shared" si="4"/>
        <v>FALSE</v>
      </c>
      <c r="Q166" s="22"/>
      <c r="R166" s="22"/>
      <c r="S166" s="22"/>
      <c r="U166" s="29"/>
    </row>
    <row r="167" spans="9:21" x14ac:dyDescent="0.25">
      <c r="I167" s="9" t="s">
        <v>278</v>
      </c>
      <c r="J167" s="9">
        <v>11</v>
      </c>
      <c r="K167" s="8" t="str">
        <f t="shared" si="4"/>
        <v>May</v>
      </c>
      <c r="L167" s="8" t="str">
        <f t="shared" si="4"/>
        <v>Champagne</v>
      </c>
      <c r="M167" s="8">
        <f t="shared" si="4"/>
        <v>72</v>
      </c>
      <c r="N167" s="33">
        <f t="shared" si="4"/>
        <v>85</v>
      </c>
      <c r="O167" s="8" t="str">
        <f t="shared" si="4"/>
        <v>France</v>
      </c>
      <c r="P167" s="8" t="str">
        <f t="shared" si="4"/>
        <v>FALSE</v>
      </c>
      <c r="Q167" s="22"/>
      <c r="R167" s="22"/>
      <c r="S167" s="22"/>
      <c r="U167" s="29"/>
    </row>
    <row r="168" spans="9:21" x14ac:dyDescent="0.25">
      <c r="I168" s="9" t="s">
        <v>278</v>
      </c>
      <c r="J168" s="9">
        <v>30</v>
      </c>
      <c r="K168" s="8" t="str">
        <f t="shared" si="4"/>
        <v>December</v>
      </c>
      <c r="L168" s="8" t="str">
        <f t="shared" si="4"/>
        <v>Malbec</v>
      </c>
      <c r="M168" s="8">
        <f t="shared" si="4"/>
        <v>6</v>
      </c>
      <c r="N168" s="33">
        <f t="shared" si="4"/>
        <v>54</v>
      </c>
      <c r="O168" s="8" t="str">
        <f t="shared" si="4"/>
        <v>France</v>
      </c>
      <c r="P168" s="8" t="str">
        <f t="shared" si="4"/>
        <v>FALSE</v>
      </c>
      <c r="Q168" s="22"/>
      <c r="R168" s="22"/>
      <c r="S168" s="22"/>
      <c r="U168" s="29"/>
    </row>
    <row r="169" spans="9:21" x14ac:dyDescent="0.25">
      <c r="I169" s="9" t="s">
        <v>279</v>
      </c>
      <c r="J169" s="9">
        <v>8</v>
      </c>
      <c r="K169" s="8" t="str">
        <f t="shared" si="4"/>
        <v>March</v>
      </c>
      <c r="L169" s="8" t="str">
        <f t="shared" si="4"/>
        <v>Espumante</v>
      </c>
      <c r="M169" s="8">
        <f t="shared" si="4"/>
        <v>6</v>
      </c>
      <c r="N169" s="33">
        <f t="shared" si="4"/>
        <v>45</v>
      </c>
      <c r="O169" s="8" t="str">
        <f t="shared" si="4"/>
        <v>South Africa</v>
      </c>
      <c r="P169" s="8" t="str">
        <f t="shared" si="4"/>
        <v>FALSE</v>
      </c>
      <c r="Q169" s="22"/>
      <c r="R169" s="22"/>
      <c r="S169" s="22"/>
      <c r="U169" s="29"/>
    </row>
    <row r="170" spans="9:21" x14ac:dyDescent="0.25">
      <c r="I170" s="9" t="s">
        <v>279</v>
      </c>
      <c r="J170" s="9">
        <v>27</v>
      </c>
      <c r="K170" s="8" t="str">
        <f t="shared" si="4"/>
        <v>October</v>
      </c>
      <c r="L170" s="8" t="str">
        <f t="shared" si="4"/>
        <v>Champagne</v>
      </c>
      <c r="M170" s="8">
        <f t="shared" si="4"/>
        <v>72</v>
      </c>
      <c r="N170" s="33">
        <f t="shared" si="4"/>
        <v>88</v>
      </c>
      <c r="O170" s="8" t="str">
        <f t="shared" si="4"/>
        <v>New Zealand</v>
      </c>
      <c r="P170" s="8" t="str">
        <f t="shared" si="4"/>
        <v>FALSE</v>
      </c>
      <c r="Q170" s="22"/>
      <c r="R170" s="22"/>
      <c r="S170" s="22"/>
      <c r="U170" s="29"/>
    </row>
    <row r="171" spans="9:21" x14ac:dyDescent="0.25">
      <c r="I171" s="9" t="s">
        <v>280</v>
      </c>
      <c r="J171" s="9">
        <v>8</v>
      </c>
      <c r="K171" s="8" t="str">
        <f t="shared" si="4"/>
        <v>March</v>
      </c>
      <c r="L171" s="8" t="str">
        <f t="shared" si="4"/>
        <v>Espumante</v>
      </c>
      <c r="M171" s="8">
        <f t="shared" si="4"/>
        <v>6</v>
      </c>
      <c r="N171" s="33">
        <f t="shared" si="4"/>
        <v>45</v>
      </c>
      <c r="O171" s="8" t="str">
        <f t="shared" si="4"/>
        <v>South Africa</v>
      </c>
      <c r="P171" s="8" t="str">
        <f t="shared" si="4"/>
        <v>FALSE</v>
      </c>
      <c r="Q171" s="22"/>
      <c r="R171" s="22"/>
      <c r="S171" s="22"/>
      <c r="U171" s="29"/>
    </row>
    <row r="172" spans="9:21" x14ac:dyDescent="0.25">
      <c r="I172" s="9" t="s">
        <v>280</v>
      </c>
      <c r="J172" s="9">
        <v>29</v>
      </c>
      <c r="K172" s="8" t="str">
        <f t="shared" si="4"/>
        <v>November</v>
      </c>
      <c r="L172" s="8" t="str">
        <f t="shared" si="4"/>
        <v>Pinot Grigio</v>
      </c>
      <c r="M172" s="8">
        <f t="shared" si="4"/>
        <v>6</v>
      </c>
      <c r="N172" s="33">
        <f t="shared" si="4"/>
        <v>87</v>
      </c>
      <c r="O172" s="8" t="str">
        <f t="shared" si="4"/>
        <v>France</v>
      </c>
      <c r="P172" s="8" t="str">
        <f t="shared" si="4"/>
        <v>FALSE</v>
      </c>
      <c r="Q172" s="22"/>
      <c r="R172" s="22"/>
      <c r="S172" s="22"/>
      <c r="U172" s="29"/>
    </row>
    <row r="173" spans="9:21" x14ac:dyDescent="0.25">
      <c r="I173" s="9" t="s">
        <v>280</v>
      </c>
      <c r="J173" s="9">
        <v>30</v>
      </c>
      <c r="K173" s="8" t="str">
        <f t="shared" si="4"/>
        <v>December</v>
      </c>
      <c r="L173" s="8" t="str">
        <f t="shared" si="4"/>
        <v>Malbec</v>
      </c>
      <c r="M173" s="8">
        <f t="shared" si="4"/>
        <v>6</v>
      </c>
      <c r="N173" s="33">
        <f t="shared" si="4"/>
        <v>54</v>
      </c>
      <c r="O173" s="8" t="str">
        <f t="shared" si="4"/>
        <v>France</v>
      </c>
      <c r="P173" s="8" t="str">
        <f t="shared" si="4"/>
        <v>FALSE</v>
      </c>
      <c r="Q173" s="22"/>
      <c r="R173" s="22"/>
      <c r="S173" s="22"/>
      <c r="U173" s="29"/>
    </row>
    <row r="174" spans="9:21" x14ac:dyDescent="0.25">
      <c r="I174" s="9" t="s">
        <v>281</v>
      </c>
      <c r="J174" s="9">
        <v>17</v>
      </c>
      <c r="K174" s="8" t="str">
        <f t="shared" si="4"/>
        <v>July</v>
      </c>
      <c r="L174" s="8" t="str">
        <f t="shared" si="4"/>
        <v>Pinot Noir</v>
      </c>
      <c r="M174" s="8">
        <f t="shared" si="4"/>
        <v>12</v>
      </c>
      <c r="N174" s="33">
        <f t="shared" si="4"/>
        <v>47</v>
      </c>
      <c r="O174" s="8" t="str">
        <f t="shared" si="4"/>
        <v>Germany</v>
      </c>
      <c r="P174" s="8" t="str">
        <f t="shared" si="4"/>
        <v>FALSE</v>
      </c>
      <c r="Q174" s="22"/>
      <c r="R174" s="22"/>
      <c r="S174" s="22"/>
      <c r="U174" s="29"/>
    </row>
    <row r="175" spans="9:21" x14ac:dyDescent="0.25">
      <c r="I175" s="9" t="s">
        <v>281</v>
      </c>
      <c r="J175" s="9">
        <v>24</v>
      </c>
      <c r="K175" s="8" t="str">
        <f t="shared" si="4"/>
        <v>September</v>
      </c>
      <c r="L175" s="8" t="str">
        <f t="shared" si="4"/>
        <v>Pinot Noir</v>
      </c>
      <c r="M175" s="8">
        <f t="shared" si="4"/>
        <v>6</v>
      </c>
      <c r="N175" s="33">
        <f t="shared" si="4"/>
        <v>34</v>
      </c>
      <c r="O175" s="8" t="str">
        <f t="shared" si="4"/>
        <v>Italy</v>
      </c>
      <c r="P175" s="8" t="str">
        <f t="shared" si="4"/>
        <v>FALSE</v>
      </c>
      <c r="Q175" s="22"/>
      <c r="R175" s="22"/>
      <c r="S175" s="22"/>
      <c r="U175" s="29"/>
    </row>
    <row r="176" spans="9:21" x14ac:dyDescent="0.25">
      <c r="I176" s="9" t="s">
        <v>282</v>
      </c>
      <c r="J176" s="9">
        <v>17</v>
      </c>
      <c r="K176" s="8" t="str">
        <f t="shared" si="4"/>
        <v>July</v>
      </c>
      <c r="L176" s="8" t="str">
        <f t="shared" si="4"/>
        <v>Pinot Noir</v>
      </c>
      <c r="M176" s="8">
        <f t="shared" si="4"/>
        <v>12</v>
      </c>
      <c r="N176" s="33">
        <f t="shared" si="4"/>
        <v>47</v>
      </c>
      <c r="O176" s="8" t="str">
        <f t="shared" si="4"/>
        <v>Germany</v>
      </c>
      <c r="P176" s="8" t="str">
        <f t="shared" si="4"/>
        <v>FALSE</v>
      </c>
      <c r="Q176" s="22"/>
      <c r="R176" s="22"/>
      <c r="S176" s="22"/>
      <c r="U176" s="29"/>
    </row>
    <row r="177" spans="9:21" x14ac:dyDescent="0.25">
      <c r="I177" s="9" t="s">
        <v>282</v>
      </c>
      <c r="J177" s="9">
        <v>24</v>
      </c>
      <c r="K177" s="8" t="str">
        <f t="shared" si="4"/>
        <v>September</v>
      </c>
      <c r="L177" s="8" t="str">
        <f t="shared" si="4"/>
        <v>Pinot Noir</v>
      </c>
      <c r="M177" s="8">
        <f t="shared" si="4"/>
        <v>6</v>
      </c>
      <c r="N177" s="33">
        <f t="shared" si="4"/>
        <v>34</v>
      </c>
      <c r="O177" s="8" t="str">
        <f t="shared" si="4"/>
        <v>Italy</v>
      </c>
      <c r="P177" s="8" t="str">
        <f t="shared" si="4"/>
        <v>FALSE</v>
      </c>
      <c r="Q177" s="22"/>
      <c r="R177" s="22"/>
      <c r="S177" s="22"/>
      <c r="U177" s="29"/>
    </row>
    <row r="178" spans="9:21" x14ac:dyDescent="0.25">
      <c r="I178" s="9" t="s">
        <v>282</v>
      </c>
      <c r="J178" s="9">
        <v>26</v>
      </c>
      <c r="K178" s="8" t="str">
        <f t="shared" si="4"/>
        <v>October</v>
      </c>
      <c r="L178" s="8" t="str">
        <f t="shared" si="4"/>
        <v>Pinot Noir</v>
      </c>
      <c r="M178" s="8">
        <f t="shared" si="4"/>
        <v>144</v>
      </c>
      <c r="N178" s="33">
        <f t="shared" si="4"/>
        <v>83</v>
      </c>
      <c r="O178" s="8" t="str">
        <f t="shared" si="4"/>
        <v>Australia</v>
      </c>
      <c r="P178" s="8" t="str">
        <f t="shared" si="4"/>
        <v>FALSE</v>
      </c>
      <c r="Q178" s="22"/>
      <c r="R178" s="22"/>
      <c r="S178" s="22"/>
      <c r="U178" s="29"/>
    </row>
    <row r="179" spans="9:21" x14ac:dyDescent="0.25">
      <c r="I179" s="9" t="s">
        <v>283</v>
      </c>
      <c r="J179" s="9">
        <v>19</v>
      </c>
      <c r="K179" s="8" t="str">
        <f t="shared" si="4"/>
        <v>July</v>
      </c>
      <c r="L179" s="8" t="str">
        <f t="shared" si="4"/>
        <v>Champagne</v>
      </c>
      <c r="M179" s="8">
        <f t="shared" si="4"/>
        <v>12</v>
      </c>
      <c r="N179" s="33">
        <f t="shared" si="4"/>
        <v>66</v>
      </c>
      <c r="O179" s="8" t="str">
        <f t="shared" si="4"/>
        <v>Germany</v>
      </c>
      <c r="P179" s="8" t="str">
        <f t="shared" si="4"/>
        <v>FALSE</v>
      </c>
      <c r="Q179" s="22"/>
      <c r="R179" s="22"/>
      <c r="S179" s="22"/>
      <c r="U179" s="29"/>
    </row>
    <row r="180" spans="9:21" x14ac:dyDescent="0.25">
      <c r="I180" s="9" t="s">
        <v>283</v>
      </c>
      <c r="J180" s="9">
        <v>31</v>
      </c>
      <c r="K180" s="8" t="str">
        <f t="shared" si="4"/>
        <v>December</v>
      </c>
      <c r="L180" s="8" t="str">
        <f t="shared" si="4"/>
        <v>Champagne</v>
      </c>
      <c r="M180" s="8">
        <f t="shared" si="4"/>
        <v>72</v>
      </c>
      <c r="N180" s="33">
        <f t="shared" si="4"/>
        <v>89</v>
      </c>
      <c r="O180" s="8" t="str">
        <f t="shared" si="4"/>
        <v>France</v>
      </c>
      <c r="P180" s="8" t="str">
        <f t="shared" si="4"/>
        <v>FALSE</v>
      </c>
      <c r="Q180" s="22"/>
      <c r="R180" s="22"/>
      <c r="S180" s="22"/>
      <c r="U180" s="29"/>
    </row>
    <row r="181" spans="9:21" x14ac:dyDescent="0.25">
      <c r="I181" s="9" t="s">
        <v>284</v>
      </c>
      <c r="J181" s="9">
        <v>7</v>
      </c>
      <c r="K181" s="8" t="str">
        <f t="shared" si="4"/>
        <v>March</v>
      </c>
      <c r="L181" s="8" t="str">
        <f t="shared" si="4"/>
        <v>Prosecco</v>
      </c>
      <c r="M181" s="8">
        <f t="shared" si="4"/>
        <v>6</v>
      </c>
      <c r="N181" s="33">
        <f t="shared" si="4"/>
        <v>40</v>
      </c>
      <c r="O181" s="8" t="str">
        <f t="shared" si="4"/>
        <v>Australia</v>
      </c>
      <c r="P181" s="8" t="str">
        <f t="shared" si="4"/>
        <v>TRUE</v>
      </c>
      <c r="Q181" s="22"/>
      <c r="R181" s="22"/>
      <c r="S181" s="22"/>
      <c r="U181" s="29"/>
    </row>
    <row r="182" spans="9:21" x14ac:dyDescent="0.25">
      <c r="I182" s="9" t="s">
        <v>284</v>
      </c>
      <c r="J182" s="9">
        <v>12</v>
      </c>
      <c r="K182" s="8" t="str">
        <f t="shared" si="4"/>
        <v>May</v>
      </c>
      <c r="L182" s="8" t="str">
        <f t="shared" si="4"/>
        <v>Prosecco</v>
      </c>
      <c r="M182" s="8">
        <f t="shared" si="4"/>
        <v>72</v>
      </c>
      <c r="N182" s="33">
        <f t="shared" si="4"/>
        <v>83</v>
      </c>
      <c r="O182" s="8" t="str">
        <f t="shared" si="4"/>
        <v>Australia</v>
      </c>
      <c r="P182" s="8" t="str">
        <f t="shared" si="4"/>
        <v>FALSE</v>
      </c>
      <c r="Q182" s="22"/>
      <c r="R182" s="22"/>
      <c r="S182" s="22"/>
      <c r="U182" s="29"/>
    </row>
    <row r="183" spans="9:21" x14ac:dyDescent="0.25">
      <c r="I183" s="9" t="s">
        <v>285</v>
      </c>
      <c r="J183" s="9">
        <v>7</v>
      </c>
      <c r="K183" s="8" t="str">
        <f t="shared" si="4"/>
        <v>March</v>
      </c>
      <c r="L183" s="8" t="str">
        <f t="shared" si="4"/>
        <v>Prosecco</v>
      </c>
      <c r="M183" s="8">
        <f t="shared" si="4"/>
        <v>6</v>
      </c>
      <c r="N183" s="33">
        <f t="shared" si="4"/>
        <v>40</v>
      </c>
      <c r="O183" s="8" t="str">
        <f t="shared" si="4"/>
        <v>Australia</v>
      </c>
      <c r="P183" s="8" t="str">
        <f t="shared" si="4"/>
        <v>TRUE</v>
      </c>
      <c r="Q183" s="22"/>
      <c r="R183" s="22"/>
      <c r="S183" s="22"/>
      <c r="U183" s="29"/>
    </row>
    <row r="184" spans="9:21" x14ac:dyDescent="0.25">
      <c r="I184" s="9" t="s">
        <v>285</v>
      </c>
      <c r="J184" s="9">
        <v>18</v>
      </c>
      <c r="K184" s="8" t="str">
        <f t="shared" si="4"/>
        <v>July</v>
      </c>
      <c r="L184" s="8" t="str">
        <f t="shared" si="4"/>
        <v>Espumante</v>
      </c>
      <c r="M184" s="8">
        <f t="shared" si="4"/>
        <v>6</v>
      </c>
      <c r="N184" s="33">
        <f t="shared" si="4"/>
        <v>50</v>
      </c>
      <c r="O184" s="8" t="str">
        <f t="shared" si="4"/>
        <v>Oregon</v>
      </c>
      <c r="P184" s="8" t="str">
        <f t="shared" si="4"/>
        <v>FALSE</v>
      </c>
      <c r="Q184" s="22"/>
      <c r="R184" s="22"/>
      <c r="S184" s="22"/>
      <c r="U184" s="29"/>
    </row>
    <row r="185" spans="9:21" x14ac:dyDescent="0.25">
      <c r="I185" s="9" t="s">
        <v>286</v>
      </c>
      <c r="J185" s="9">
        <v>24</v>
      </c>
      <c r="K185" s="8" t="str">
        <f t="shared" si="4"/>
        <v>September</v>
      </c>
      <c r="L185" s="8" t="str">
        <f t="shared" si="4"/>
        <v>Pinot Noir</v>
      </c>
      <c r="M185" s="8">
        <f t="shared" si="4"/>
        <v>6</v>
      </c>
      <c r="N185" s="33">
        <f t="shared" si="4"/>
        <v>34</v>
      </c>
      <c r="O185" s="8" t="str">
        <f t="shared" si="4"/>
        <v>Italy</v>
      </c>
      <c r="P185" s="8" t="str">
        <f t="shared" si="4"/>
        <v>FALSE</v>
      </c>
      <c r="Q185" s="22"/>
      <c r="R185" s="22"/>
      <c r="S185" s="22"/>
      <c r="U185" s="29"/>
    </row>
    <row r="186" spans="9:21" x14ac:dyDescent="0.25">
      <c r="I186" s="9" t="s">
        <v>286</v>
      </c>
      <c r="J186" s="9">
        <v>26</v>
      </c>
      <c r="K186" s="8" t="str">
        <f t="shared" si="4"/>
        <v>October</v>
      </c>
      <c r="L186" s="8" t="str">
        <f t="shared" si="4"/>
        <v>Pinot Noir</v>
      </c>
      <c r="M186" s="8">
        <f t="shared" si="4"/>
        <v>144</v>
      </c>
      <c r="N186" s="33">
        <f t="shared" si="4"/>
        <v>83</v>
      </c>
      <c r="O186" s="8" t="str">
        <f t="shared" si="4"/>
        <v>Australia</v>
      </c>
      <c r="P186" s="8" t="str">
        <f t="shared" si="4"/>
        <v>FALSE</v>
      </c>
      <c r="Q186" s="22"/>
      <c r="R186" s="22"/>
      <c r="S186" s="22"/>
      <c r="U186" s="29"/>
    </row>
    <row r="187" spans="9:21" x14ac:dyDescent="0.25">
      <c r="I187" s="9" t="s">
        <v>287</v>
      </c>
      <c r="J187" s="9">
        <v>3</v>
      </c>
      <c r="K187" s="8" t="str">
        <f t="shared" si="4"/>
        <v>February</v>
      </c>
      <c r="L187" s="8" t="str">
        <f t="shared" si="4"/>
        <v>Espumante</v>
      </c>
      <c r="M187" s="8">
        <f t="shared" si="4"/>
        <v>144</v>
      </c>
      <c r="N187" s="33">
        <f t="shared" si="4"/>
        <v>32</v>
      </c>
      <c r="O187" s="8" t="str">
        <f t="shared" si="4"/>
        <v>Oregon</v>
      </c>
      <c r="P187" s="8" t="str">
        <f t="shared" si="4"/>
        <v>TRUE</v>
      </c>
      <c r="Q187" s="22"/>
      <c r="R187" s="22"/>
      <c r="S187" s="22"/>
      <c r="U187" s="29"/>
    </row>
    <row r="188" spans="9:21" x14ac:dyDescent="0.25">
      <c r="I188" s="9" t="s">
        <v>287</v>
      </c>
      <c r="J188" s="9">
        <v>7</v>
      </c>
      <c r="K188" s="8" t="str">
        <f t="shared" si="4"/>
        <v>March</v>
      </c>
      <c r="L188" s="8" t="str">
        <f t="shared" si="4"/>
        <v>Prosecco</v>
      </c>
      <c r="M188" s="8">
        <f t="shared" si="4"/>
        <v>6</v>
      </c>
      <c r="N188" s="33">
        <f t="shared" si="4"/>
        <v>40</v>
      </c>
      <c r="O188" s="8" t="str">
        <f t="shared" si="4"/>
        <v>Australia</v>
      </c>
      <c r="P188" s="8" t="str">
        <f t="shared" si="4"/>
        <v>TRUE</v>
      </c>
      <c r="Q188" s="22"/>
      <c r="R188" s="22"/>
      <c r="S188" s="22"/>
      <c r="U188" s="29"/>
    </row>
    <row r="189" spans="9:21" x14ac:dyDescent="0.25">
      <c r="I189" s="9" t="s">
        <v>287</v>
      </c>
      <c r="J189" s="9">
        <v>8</v>
      </c>
      <c r="K189" s="8" t="str">
        <f t="shared" si="4"/>
        <v>March</v>
      </c>
      <c r="L189" s="8" t="str">
        <f t="shared" si="4"/>
        <v>Espumante</v>
      </c>
      <c r="M189" s="8">
        <f t="shared" si="4"/>
        <v>6</v>
      </c>
      <c r="N189" s="33">
        <f t="shared" si="4"/>
        <v>45</v>
      </c>
      <c r="O189" s="8" t="str">
        <f t="shared" si="4"/>
        <v>South Africa</v>
      </c>
      <c r="P189" s="8" t="str">
        <f t="shared" si="4"/>
        <v>FALSE</v>
      </c>
      <c r="Q189" s="22"/>
      <c r="R189" s="22"/>
      <c r="S189" s="22"/>
      <c r="U189" s="29"/>
    </row>
    <row r="190" spans="9:21" x14ac:dyDescent="0.25">
      <c r="I190" s="9" t="s">
        <v>287</v>
      </c>
      <c r="J190" s="9">
        <v>19</v>
      </c>
      <c r="K190" s="8" t="str">
        <f t="shared" ref="K190:P232" si="5" xml:space="preserve"> VLOOKUP($J190,$A$4:$G$35, MATCH(K$3,$A$3:$G$3,0))</f>
        <v>July</v>
      </c>
      <c r="L190" s="8" t="str">
        <f t="shared" si="5"/>
        <v>Champagne</v>
      </c>
      <c r="M190" s="8">
        <f t="shared" si="5"/>
        <v>12</v>
      </c>
      <c r="N190" s="33">
        <f t="shared" si="5"/>
        <v>66</v>
      </c>
      <c r="O190" s="8" t="str">
        <f t="shared" si="5"/>
        <v>Germany</v>
      </c>
      <c r="P190" s="8" t="str">
        <f t="shared" si="5"/>
        <v>FALSE</v>
      </c>
      <c r="Q190" s="22"/>
      <c r="R190" s="22"/>
      <c r="S190" s="22"/>
      <c r="U190" s="29"/>
    </row>
    <row r="191" spans="9:21" x14ac:dyDescent="0.25">
      <c r="I191" s="9" t="s">
        <v>287</v>
      </c>
      <c r="J191" s="9">
        <v>21</v>
      </c>
      <c r="K191" s="8" t="str">
        <f t="shared" si="5"/>
        <v>August</v>
      </c>
      <c r="L191" s="8" t="str">
        <f t="shared" si="5"/>
        <v>Champagne</v>
      </c>
      <c r="M191" s="8">
        <f t="shared" si="5"/>
        <v>12</v>
      </c>
      <c r="N191" s="33">
        <f t="shared" si="5"/>
        <v>50</v>
      </c>
      <c r="O191" s="8" t="str">
        <f t="shared" si="5"/>
        <v>California</v>
      </c>
      <c r="P191" s="8" t="str">
        <f t="shared" si="5"/>
        <v>FALSE</v>
      </c>
      <c r="Q191" s="22"/>
      <c r="R191" s="22"/>
      <c r="S191" s="22"/>
      <c r="U191" s="29"/>
    </row>
    <row r="192" spans="9:21" x14ac:dyDescent="0.25">
      <c r="I192" s="9" t="s">
        <v>287</v>
      </c>
      <c r="J192" s="9">
        <v>22</v>
      </c>
      <c r="K192" s="8" t="str">
        <f t="shared" si="5"/>
        <v>August</v>
      </c>
      <c r="L192" s="8" t="str">
        <f t="shared" si="5"/>
        <v>Champagne</v>
      </c>
      <c r="M192" s="8">
        <f t="shared" si="5"/>
        <v>72</v>
      </c>
      <c r="N192" s="33">
        <f t="shared" si="5"/>
        <v>63</v>
      </c>
      <c r="O192" s="8" t="str">
        <f t="shared" si="5"/>
        <v>France</v>
      </c>
      <c r="P192" s="8" t="str">
        <f t="shared" si="5"/>
        <v>FALSE</v>
      </c>
      <c r="Q192" s="22"/>
      <c r="R192" s="22"/>
      <c r="S192" s="22"/>
      <c r="U192" s="29"/>
    </row>
    <row r="193" spans="9:21" x14ac:dyDescent="0.25">
      <c r="I193" s="9" t="s">
        <v>288</v>
      </c>
      <c r="J193" s="9">
        <v>8</v>
      </c>
      <c r="K193" s="8" t="str">
        <f t="shared" si="5"/>
        <v>March</v>
      </c>
      <c r="L193" s="8" t="str">
        <f t="shared" si="5"/>
        <v>Espumante</v>
      </c>
      <c r="M193" s="8">
        <f t="shared" si="5"/>
        <v>6</v>
      </c>
      <c r="N193" s="33">
        <f t="shared" si="5"/>
        <v>45</v>
      </c>
      <c r="O193" s="8" t="str">
        <f t="shared" si="5"/>
        <v>South Africa</v>
      </c>
      <c r="P193" s="8" t="str">
        <f t="shared" si="5"/>
        <v>FALSE</v>
      </c>
      <c r="Q193" s="22"/>
      <c r="R193" s="22"/>
      <c r="S193" s="22"/>
      <c r="U193" s="29"/>
    </row>
    <row r="194" spans="9:21" x14ac:dyDescent="0.25">
      <c r="I194" s="9" t="s">
        <v>288</v>
      </c>
      <c r="J194" s="9">
        <v>29</v>
      </c>
      <c r="K194" s="8" t="str">
        <f t="shared" si="5"/>
        <v>November</v>
      </c>
      <c r="L194" s="8" t="str">
        <f t="shared" si="5"/>
        <v>Pinot Grigio</v>
      </c>
      <c r="M194" s="8">
        <f t="shared" si="5"/>
        <v>6</v>
      </c>
      <c r="N194" s="33">
        <f t="shared" si="5"/>
        <v>87</v>
      </c>
      <c r="O194" s="8" t="str">
        <f t="shared" si="5"/>
        <v>France</v>
      </c>
      <c r="P194" s="8" t="str">
        <f t="shared" si="5"/>
        <v>FALSE</v>
      </c>
      <c r="Q194" s="22"/>
      <c r="R194" s="22"/>
      <c r="S194" s="22"/>
      <c r="U194" s="29"/>
    </row>
    <row r="195" spans="9:21" x14ac:dyDescent="0.25">
      <c r="I195" s="9" t="s">
        <v>289</v>
      </c>
      <c r="J195" s="9">
        <v>1</v>
      </c>
      <c r="K195" s="8" t="str">
        <f t="shared" si="5"/>
        <v>January</v>
      </c>
      <c r="L195" s="8" t="str">
        <f t="shared" si="5"/>
        <v>Malbec</v>
      </c>
      <c r="M195" s="8">
        <f t="shared" si="5"/>
        <v>72</v>
      </c>
      <c r="N195" s="33">
        <f t="shared" si="5"/>
        <v>56</v>
      </c>
      <c r="O195" s="8" t="str">
        <f t="shared" si="5"/>
        <v>France</v>
      </c>
      <c r="P195" s="8" t="str">
        <f t="shared" si="5"/>
        <v>FALSE</v>
      </c>
      <c r="Q195" s="22"/>
      <c r="R195" s="22"/>
      <c r="S195" s="22"/>
      <c r="U195" s="29"/>
    </row>
    <row r="196" spans="9:21" x14ac:dyDescent="0.25">
      <c r="I196" s="9" t="s">
        <v>289</v>
      </c>
      <c r="J196" s="9">
        <v>2</v>
      </c>
      <c r="K196" s="8" t="str">
        <f t="shared" si="5"/>
        <v>January</v>
      </c>
      <c r="L196" s="8" t="str">
        <f t="shared" si="5"/>
        <v>Pinot Noir</v>
      </c>
      <c r="M196" s="8">
        <f t="shared" si="5"/>
        <v>72</v>
      </c>
      <c r="N196" s="33">
        <f t="shared" si="5"/>
        <v>17</v>
      </c>
      <c r="O196" s="8" t="str">
        <f t="shared" si="5"/>
        <v>France</v>
      </c>
      <c r="P196" s="8" t="str">
        <f t="shared" si="5"/>
        <v>FALSE</v>
      </c>
      <c r="Q196" s="22"/>
      <c r="R196" s="22"/>
      <c r="S196" s="22"/>
      <c r="U196" s="29"/>
    </row>
    <row r="197" spans="9:21" x14ac:dyDescent="0.25">
      <c r="I197" s="9" t="s">
        <v>289</v>
      </c>
      <c r="J197" s="9">
        <v>10</v>
      </c>
      <c r="K197" s="8" t="str">
        <f t="shared" si="5"/>
        <v>April</v>
      </c>
      <c r="L197" s="8" t="str">
        <f t="shared" si="5"/>
        <v>Prosecco</v>
      </c>
      <c r="M197" s="8">
        <f t="shared" si="5"/>
        <v>72</v>
      </c>
      <c r="N197" s="33">
        <f t="shared" si="5"/>
        <v>52</v>
      </c>
      <c r="O197" s="8" t="str">
        <f t="shared" si="5"/>
        <v>California</v>
      </c>
      <c r="P197" s="8" t="str">
        <f t="shared" si="5"/>
        <v>FALSE</v>
      </c>
      <c r="Q197" s="22"/>
      <c r="R197" s="22"/>
      <c r="S197" s="22"/>
      <c r="U197" s="29"/>
    </row>
    <row r="198" spans="9:21" x14ac:dyDescent="0.25">
      <c r="I198" s="9" t="s">
        <v>289</v>
      </c>
      <c r="J198" s="9">
        <v>23</v>
      </c>
      <c r="K198" s="8" t="str">
        <f t="shared" si="5"/>
        <v>September</v>
      </c>
      <c r="L198" s="8" t="str">
        <f t="shared" si="5"/>
        <v>Chardonnay</v>
      </c>
      <c r="M198" s="8">
        <f t="shared" si="5"/>
        <v>144</v>
      </c>
      <c r="N198" s="33">
        <f t="shared" si="5"/>
        <v>39</v>
      </c>
      <c r="O198" s="8" t="str">
        <f t="shared" si="5"/>
        <v>South Africa</v>
      </c>
      <c r="P198" s="8" t="str">
        <f t="shared" si="5"/>
        <v>FALSE</v>
      </c>
      <c r="Q198" s="22"/>
      <c r="R198" s="22"/>
      <c r="S198" s="22"/>
      <c r="U198" s="29"/>
    </row>
    <row r="199" spans="9:21" x14ac:dyDescent="0.25">
      <c r="I199" s="9" t="s">
        <v>289</v>
      </c>
      <c r="J199" s="9">
        <v>26</v>
      </c>
      <c r="K199" s="8" t="str">
        <f t="shared" si="5"/>
        <v>October</v>
      </c>
      <c r="L199" s="8" t="str">
        <f t="shared" si="5"/>
        <v>Pinot Noir</v>
      </c>
      <c r="M199" s="8">
        <f t="shared" si="5"/>
        <v>144</v>
      </c>
      <c r="N199" s="33">
        <f t="shared" si="5"/>
        <v>83</v>
      </c>
      <c r="O199" s="8" t="str">
        <f t="shared" si="5"/>
        <v>Australia</v>
      </c>
      <c r="P199" s="8" t="str">
        <f t="shared" si="5"/>
        <v>FALSE</v>
      </c>
      <c r="Q199" s="22"/>
      <c r="R199" s="22"/>
      <c r="S199" s="22"/>
      <c r="U199" s="29"/>
    </row>
    <row r="200" spans="9:21" x14ac:dyDescent="0.25">
      <c r="I200" s="9" t="s">
        <v>289</v>
      </c>
      <c r="J200" s="9">
        <v>27</v>
      </c>
      <c r="K200" s="8" t="str">
        <f t="shared" si="5"/>
        <v>October</v>
      </c>
      <c r="L200" s="8" t="str">
        <f t="shared" si="5"/>
        <v>Champagne</v>
      </c>
      <c r="M200" s="8">
        <f t="shared" si="5"/>
        <v>72</v>
      </c>
      <c r="N200" s="33">
        <f t="shared" si="5"/>
        <v>88</v>
      </c>
      <c r="O200" s="8" t="str">
        <f t="shared" si="5"/>
        <v>New Zealand</v>
      </c>
      <c r="P200" s="8" t="str">
        <f t="shared" si="5"/>
        <v>FALSE</v>
      </c>
      <c r="Q200" s="22"/>
      <c r="R200" s="22"/>
      <c r="S200" s="22"/>
      <c r="U200" s="29"/>
    </row>
    <row r="201" spans="9:21" x14ac:dyDescent="0.25">
      <c r="I201" s="9" t="s">
        <v>290</v>
      </c>
      <c r="J201" s="9">
        <v>4</v>
      </c>
      <c r="K201" s="8" t="str">
        <f t="shared" si="5"/>
        <v>February</v>
      </c>
      <c r="L201" s="8" t="str">
        <f t="shared" si="5"/>
        <v>Champagne</v>
      </c>
      <c r="M201" s="8">
        <f t="shared" si="5"/>
        <v>72</v>
      </c>
      <c r="N201" s="33">
        <f t="shared" si="5"/>
        <v>48</v>
      </c>
      <c r="O201" s="8" t="str">
        <f t="shared" si="5"/>
        <v>France</v>
      </c>
      <c r="P201" s="8" t="str">
        <f t="shared" si="5"/>
        <v>TRUE</v>
      </c>
      <c r="Q201" s="22"/>
      <c r="R201" s="22"/>
      <c r="S201" s="22"/>
      <c r="U201" s="29"/>
    </row>
    <row r="202" spans="9:21" x14ac:dyDescent="0.25">
      <c r="I202" s="9" t="s">
        <v>290</v>
      </c>
      <c r="J202" s="9">
        <v>16</v>
      </c>
      <c r="K202" s="8" t="str">
        <f t="shared" si="5"/>
        <v>June</v>
      </c>
      <c r="L202" s="8" t="str">
        <f t="shared" si="5"/>
        <v>Merlot</v>
      </c>
      <c r="M202" s="8">
        <f t="shared" si="5"/>
        <v>72</v>
      </c>
      <c r="N202" s="33">
        <f t="shared" si="5"/>
        <v>88</v>
      </c>
      <c r="O202" s="8" t="str">
        <f t="shared" si="5"/>
        <v>California</v>
      </c>
      <c r="P202" s="8" t="str">
        <f t="shared" si="5"/>
        <v>FALSE</v>
      </c>
      <c r="Q202" s="22"/>
      <c r="R202" s="22"/>
      <c r="S202" s="22"/>
      <c r="U202" s="29"/>
    </row>
    <row r="203" spans="9:21" x14ac:dyDescent="0.25">
      <c r="I203" s="9" t="s">
        <v>290</v>
      </c>
      <c r="J203" s="9">
        <v>20</v>
      </c>
      <c r="K203" s="8" t="str">
        <f t="shared" si="5"/>
        <v>August</v>
      </c>
      <c r="L203" s="8" t="str">
        <f t="shared" si="5"/>
        <v>Cabernet Sauvignon</v>
      </c>
      <c r="M203" s="8">
        <f t="shared" si="5"/>
        <v>72</v>
      </c>
      <c r="N203" s="33">
        <f t="shared" si="5"/>
        <v>82</v>
      </c>
      <c r="O203" s="8" t="str">
        <f t="shared" si="5"/>
        <v>Italy</v>
      </c>
      <c r="P203" s="8" t="str">
        <f t="shared" si="5"/>
        <v>FALSE</v>
      </c>
      <c r="Q203" s="22"/>
      <c r="R203" s="22"/>
      <c r="S203" s="22"/>
      <c r="U203" s="29"/>
    </row>
    <row r="204" spans="9:21" x14ac:dyDescent="0.25">
      <c r="I204" s="9" t="s">
        <v>290</v>
      </c>
      <c r="J204" s="9">
        <v>32</v>
      </c>
      <c r="K204" s="8" t="str">
        <f t="shared" si="5"/>
        <v>December</v>
      </c>
      <c r="L204" s="8" t="str">
        <f t="shared" si="5"/>
        <v>Cabernet Sauvignon</v>
      </c>
      <c r="M204" s="8">
        <f t="shared" si="5"/>
        <v>72</v>
      </c>
      <c r="N204" s="33">
        <f t="shared" si="5"/>
        <v>45</v>
      </c>
      <c r="O204" s="8" t="str">
        <f t="shared" si="5"/>
        <v>Germany</v>
      </c>
      <c r="P204" s="8" t="str">
        <f t="shared" si="5"/>
        <v>TRUE</v>
      </c>
      <c r="Q204" s="22"/>
      <c r="R204" s="22"/>
      <c r="S204" s="22"/>
      <c r="U204" s="29"/>
    </row>
    <row r="205" spans="9:21" x14ac:dyDescent="0.25">
      <c r="I205" s="9" t="s">
        <v>291</v>
      </c>
      <c r="J205" s="9">
        <v>5</v>
      </c>
      <c r="K205" s="8" t="str">
        <f t="shared" si="5"/>
        <v>February</v>
      </c>
      <c r="L205" s="8" t="str">
        <f t="shared" si="5"/>
        <v>Cabernet Sauvignon</v>
      </c>
      <c r="M205" s="8">
        <f t="shared" si="5"/>
        <v>144</v>
      </c>
      <c r="N205" s="33">
        <f t="shared" si="5"/>
        <v>44</v>
      </c>
      <c r="O205" s="8" t="str">
        <f t="shared" si="5"/>
        <v>New Zealand</v>
      </c>
      <c r="P205" s="8" t="str">
        <f t="shared" si="5"/>
        <v>TRUE</v>
      </c>
      <c r="Q205" s="22"/>
      <c r="R205" s="22"/>
      <c r="S205" s="22"/>
      <c r="U205" s="29"/>
    </row>
    <row r="206" spans="9:21" x14ac:dyDescent="0.25">
      <c r="I206" s="9" t="s">
        <v>291</v>
      </c>
      <c r="J206" s="9">
        <v>14</v>
      </c>
      <c r="K206" s="8" t="str">
        <f t="shared" si="5"/>
        <v>June</v>
      </c>
      <c r="L206" s="8" t="str">
        <f t="shared" si="5"/>
        <v>Merlot</v>
      </c>
      <c r="M206" s="8">
        <f t="shared" si="5"/>
        <v>72</v>
      </c>
      <c r="N206" s="33">
        <f t="shared" si="5"/>
        <v>64</v>
      </c>
      <c r="O206" s="8" t="str">
        <f t="shared" si="5"/>
        <v>Chile</v>
      </c>
      <c r="P206" s="8" t="str">
        <f t="shared" si="5"/>
        <v>FALSE</v>
      </c>
      <c r="Q206" s="22"/>
      <c r="R206" s="22"/>
      <c r="S206" s="22"/>
      <c r="U206" s="29"/>
    </row>
    <row r="207" spans="9:21" x14ac:dyDescent="0.25">
      <c r="I207" s="9" t="s">
        <v>292</v>
      </c>
      <c r="J207" s="9">
        <v>7</v>
      </c>
      <c r="K207" s="8" t="str">
        <f t="shared" si="5"/>
        <v>March</v>
      </c>
      <c r="L207" s="8" t="str">
        <f t="shared" si="5"/>
        <v>Prosecco</v>
      </c>
      <c r="M207" s="8">
        <f t="shared" si="5"/>
        <v>6</v>
      </c>
      <c r="N207" s="33">
        <f t="shared" si="5"/>
        <v>40</v>
      </c>
      <c r="O207" s="8" t="str">
        <f t="shared" si="5"/>
        <v>Australia</v>
      </c>
      <c r="P207" s="8" t="str">
        <f t="shared" si="5"/>
        <v>TRUE</v>
      </c>
      <c r="Q207" s="22"/>
      <c r="R207" s="22"/>
      <c r="S207" s="22"/>
      <c r="U207" s="29"/>
    </row>
    <row r="208" spans="9:21" x14ac:dyDescent="0.25">
      <c r="I208" s="9" t="s">
        <v>292</v>
      </c>
      <c r="J208" s="9">
        <v>30</v>
      </c>
      <c r="K208" s="8" t="str">
        <f t="shared" si="5"/>
        <v>December</v>
      </c>
      <c r="L208" s="8" t="str">
        <f t="shared" si="5"/>
        <v>Malbec</v>
      </c>
      <c r="M208" s="8">
        <f t="shared" si="5"/>
        <v>6</v>
      </c>
      <c r="N208" s="33">
        <f t="shared" si="5"/>
        <v>54</v>
      </c>
      <c r="O208" s="8" t="str">
        <f t="shared" si="5"/>
        <v>France</v>
      </c>
      <c r="P208" s="8" t="str">
        <f t="shared" si="5"/>
        <v>FALSE</v>
      </c>
      <c r="Q208" s="22"/>
      <c r="R208" s="22"/>
      <c r="S208" s="22"/>
      <c r="U208" s="29"/>
    </row>
    <row r="209" spans="9:21" x14ac:dyDescent="0.25">
      <c r="I209" s="9" t="s">
        <v>293</v>
      </c>
      <c r="J209" s="9">
        <v>2</v>
      </c>
      <c r="K209" s="8" t="str">
        <f t="shared" si="5"/>
        <v>January</v>
      </c>
      <c r="L209" s="8" t="str">
        <f t="shared" si="5"/>
        <v>Pinot Noir</v>
      </c>
      <c r="M209" s="8">
        <f t="shared" si="5"/>
        <v>72</v>
      </c>
      <c r="N209" s="33">
        <f t="shared" si="5"/>
        <v>17</v>
      </c>
      <c r="O209" s="8" t="str">
        <f t="shared" si="5"/>
        <v>France</v>
      </c>
      <c r="P209" s="8" t="str">
        <f t="shared" si="5"/>
        <v>FALSE</v>
      </c>
      <c r="Q209" s="22"/>
      <c r="R209" s="22"/>
      <c r="S209" s="22"/>
      <c r="U209" s="29"/>
    </row>
    <row r="210" spans="9:21" x14ac:dyDescent="0.25">
      <c r="I210" s="9" t="s">
        <v>293</v>
      </c>
      <c r="J210" s="9">
        <v>17</v>
      </c>
      <c r="K210" s="8" t="str">
        <f t="shared" si="5"/>
        <v>July</v>
      </c>
      <c r="L210" s="8" t="str">
        <f t="shared" si="5"/>
        <v>Pinot Noir</v>
      </c>
      <c r="M210" s="8">
        <f t="shared" si="5"/>
        <v>12</v>
      </c>
      <c r="N210" s="33">
        <f t="shared" si="5"/>
        <v>47</v>
      </c>
      <c r="O210" s="8" t="str">
        <f t="shared" si="5"/>
        <v>Germany</v>
      </c>
      <c r="P210" s="8" t="str">
        <f t="shared" si="5"/>
        <v>FALSE</v>
      </c>
      <c r="Q210" s="22"/>
      <c r="R210" s="22"/>
      <c r="S210" s="22"/>
      <c r="U210" s="29"/>
    </row>
    <row r="211" spans="9:21" x14ac:dyDescent="0.25">
      <c r="I211" s="9" t="s">
        <v>293</v>
      </c>
      <c r="J211" s="9">
        <v>24</v>
      </c>
      <c r="K211" s="8" t="str">
        <f t="shared" si="5"/>
        <v>September</v>
      </c>
      <c r="L211" s="8" t="str">
        <f t="shared" si="5"/>
        <v>Pinot Noir</v>
      </c>
      <c r="M211" s="8">
        <f t="shared" si="5"/>
        <v>6</v>
      </c>
      <c r="N211" s="33">
        <f t="shared" si="5"/>
        <v>34</v>
      </c>
      <c r="O211" s="8" t="str">
        <f t="shared" si="5"/>
        <v>Italy</v>
      </c>
      <c r="P211" s="8" t="str">
        <f t="shared" si="5"/>
        <v>FALSE</v>
      </c>
      <c r="Q211" s="22"/>
      <c r="R211" s="22"/>
      <c r="S211" s="22"/>
      <c r="U211" s="29"/>
    </row>
    <row r="212" spans="9:21" x14ac:dyDescent="0.25">
      <c r="I212" s="9" t="s">
        <v>293</v>
      </c>
      <c r="J212" s="9">
        <v>26</v>
      </c>
      <c r="K212" s="8" t="str">
        <f t="shared" si="5"/>
        <v>October</v>
      </c>
      <c r="L212" s="8" t="str">
        <f t="shared" si="5"/>
        <v>Pinot Noir</v>
      </c>
      <c r="M212" s="8">
        <f t="shared" si="5"/>
        <v>144</v>
      </c>
      <c r="N212" s="33">
        <f t="shared" si="5"/>
        <v>83</v>
      </c>
      <c r="O212" s="8" t="str">
        <f t="shared" si="5"/>
        <v>Australia</v>
      </c>
      <c r="P212" s="8" t="str">
        <f t="shared" si="5"/>
        <v>FALSE</v>
      </c>
      <c r="Q212" s="22"/>
      <c r="R212" s="22"/>
      <c r="S212" s="22"/>
      <c r="U212" s="29"/>
    </row>
    <row r="213" spans="9:21" x14ac:dyDescent="0.25">
      <c r="I213" s="9" t="s">
        <v>294</v>
      </c>
      <c r="J213" s="9">
        <v>11</v>
      </c>
      <c r="K213" s="8" t="str">
        <f t="shared" si="5"/>
        <v>May</v>
      </c>
      <c r="L213" s="8" t="str">
        <f t="shared" si="5"/>
        <v>Champagne</v>
      </c>
      <c r="M213" s="8">
        <f t="shared" si="5"/>
        <v>72</v>
      </c>
      <c r="N213" s="33">
        <f t="shared" si="5"/>
        <v>85</v>
      </c>
      <c r="O213" s="8" t="str">
        <f t="shared" si="5"/>
        <v>France</v>
      </c>
      <c r="P213" s="8" t="str">
        <f t="shared" si="5"/>
        <v>FALSE</v>
      </c>
      <c r="Q213" s="22"/>
      <c r="R213" s="22"/>
      <c r="S213" s="22"/>
      <c r="U213" s="29"/>
    </row>
    <row r="214" spans="9:21" x14ac:dyDescent="0.25">
      <c r="I214" s="9" t="s">
        <v>294</v>
      </c>
      <c r="J214" s="9">
        <v>20</v>
      </c>
      <c r="K214" s="8" t="str">
        <f t="shared" si="5"/>
        <v>August</v>
      </c>
      <c r="L214" s="8" t="str">
        <f t="shared" si="5"/>
        <v>Cabernet Sauvignon</v>
      </c>
      <c r="M214" s="8">
        <f t="shared" si="5"/>
        <v>72</v>
      </c>
      <c r="N214" s="33">
        <f t="shared" si="5"/>
        <v>82</v>
      </c>
      <c r="O214" s="8" t="str">
        <f t="shared" si="5"/>
        <v>Italy</v>
      </c>
      <c r="P214" s="8" t="str">
        <f t="shared" si="5"/>
        <v>FALSE</v>
      </c>
      <c r="Q214" s="22"/>
      <c r="R214" s="22"/>
      <c r="S214" s="22"/>
      <c r="U214" s="29"/>
    </row>
    <row r="215" spans="9:21" x14ac:dyDescent="0.25">
      <c r="I215" s="9" t="s">
        <v>294</v>
      </c>
      <c r="J215" s="9">
        <v>25</v>
      </c>
      <c r="K215" s="8" t="str">
        <f t="shared" si="5"/>
        <v>October</v>
      </c>
      <c r="L215" s="8" t="str">
        <f t="shared" si="5"/>
        <v>Cabernet Sauvignon</v>
      </c>
      <c r="M215" s="8">
        <f t="shared" si="5"/>
        <v>72</v>
      </c>
      <c r="N215" s="33">
        <f t="shared" si="5"/>
        <v>59</v>
      </c>
      <c r="O215" s="8" t="str">
        <f t="shared" si="5"/>
        <v>Oregon</v>
      </c>
      <c r="P215" s="8" t="str">
        <f t="shared" si="5"/>
        <v>TRUE</v>
      </c>
      <c r="Q215" s="22"/>
      <c r="R215" s="22"/>
      <c r="S215" s="22"/>
      <c r="U215" s="29"/>
    </row>
    <row r="216" spans="9:21" x14ac:dyDescent="0.25">
      <c r="I216" s="9" t="s">
        <v>294</v>
      </c>
      <c r="J216" s="9">
        <v>32</v>
      </c>
      <c r="K216" s="8" t="str">
        <f t="shared" si="5"/>
        <v>December</v>
      </c>
      <c r="L216" s="8" t="str">
        <f t="shared" si="5"/>
        <v>Cabernet Sauvignon</v>
      </c>
      <c r="M216" s="8">
        <f t="shared" si="5"/>
        <v>72</v>
      </c>
      <c r="N216" s="33">
        <f t="shared" si="5"/>
        <v>45</v>
      </c>
      <c r="O216" s="8" t="str">
        <f t="shared" si="5"/>
        <v>Germany</v>
      </c>
      <c r="P216" s="8" t="str">
        <f t="shared" si="5"/>
        <v>TRUE</v>
      </c>
      <c r="Q216" s="22"/>
      <c r="R216" s="22"/>
      <c r="S216" s="22"/>
      <c r="U216" s="29"/>
    </row>
    <row r="217" spans="9:21" x14ac:dyDescent="0.25">
      <c r="I217" s="9" t="s">
        <v>295</v>
      </c>
      <c r="J217" s="9">
        <v>6</v>
      </c>
      <c r="K217" s="8" t="str">
        <f t="shared" si="5"/>
        <v>March</v>
      </c>
      <c r="L217" s="8" t="str">
        <f t="shared" si="5"/>
        <v>Prosecco</v>
      </c>
      <c r="M217" s="8">
        <f t="shared" si="5"/>
        <v>144</v>
      </c>
      <c r="N217" s="33">
        <f t="shared" si="5"/>
        <v>86</v>
      </c>
      <c r="O217" s="8" t="str">
        <f t="shared" si="5"/>
        <v>Chile</v>
      </c>
      <c r="P217" s="8" t="str">
        <f t="shared" si="5"/>
        <v>FALSE</v>
      </c>
      <c r="Q217" s="22"/>
      <c r="R217" s="22"/>
      <c r="S217" s="22"/>
      <c r="U217" s="29"/>
    </row>
    <row r="218" spans="9:21" x14ac:dyDescent="0.25">
      <c r="I218" s="9" t="s">
        <v>295</v>
      </c>
      <c r="J218" s="9">
        <v>20</v>
      </c>
      <c r="K218" s="8" t="str">
        <f t="shared" si="5"/>
        <v>August</v>
      </c>
      <c r="L218" s="8" t="str">
        <f t="shared" si="5"/>
        <v>Cabernet Sauvignon</v>
      </c>
      <c r="M218" s="8">
        <f t="shared" si="5"/>
        <v>72</v>
      </c>
      <c r="N218" s="33">
        <f t="shared" si="5"/>
        <v>82</v>
      </c>
      <c r="O218" s="8" t="str">
        <f t="shared" si="5"/>
        <v>Italy</v>
      </c>
      <c r="P218" s="8" t="str">
        <f t="shared" si="5"/>
        <v>FALSE</v>
      </c>
      <c r="Q218" s="22"/>
      <c r="R218" s="22"/>
      <c r="S218" s="22"/>
      <c r="U218" s="29"/>
    </row>
    <row r="219" spans="9:21" x14ac:dyDescent="0.25">
      <c r="I219" s="9" t="s">
        <v>295</v>
      </c>
      <c r="J219" s="9">
        <v>31</v>
      </c>
      <c r="K219" s="8" t="str">
        <f t="shared" si="5"/>
        <v>December</v>
      </c>
      <c r="L219" s="8" t="str">
        <f t="shared" si="5"/>
        <v>Champagne</v>
      </c>
      <c r="M219" s="8">
        <f t="shared" si="5"/>
        <v>72</v>
      </c>
      <c r="N219" s="33">
        <f t="shared" si="5"/>
        <v>89</v>
      </c>
      <c r="O219" s="8" t="str">
        <f t="shared" si="5"/>
        <v>France</v>
      </c>
      <c r="P219" s="8" t="str">
        <f t="shared" si="5"/>
        <v>FALSE</v>
      </c>
      <c r="Q219" s="22"/>
      <c r="R219" s="22"/>
      <c r="S219" s="22"/>
      <c r="U219" s="29"/>
    </row>
    <row r="220" spans="9:21" x14ac:dyDescent="0.25">
      <c r="I220" s="9" t="s">
        <v>295</v>
      </c>
      <c r="J220" s="9">
        <v>32</v>
      </c>
      <c r="K220" s="8" t="str">
        <f t="shared" si="5"/>
        <v>December</v>
      </c>
      <c r="L220" s="8" t="str">
        <f t="shared" si="5"/>
        <v>Cabernet Sauvignon</v>
      </c>
      <c r="M220" s="8">
        <f t="shared" si="5"/>
        <v>72</v>
      </c>
      <c r="N220" s="33">
        <f t="shared" si="5"/>
        <v>45</v>
      </c>
      <c r="O220" s="8" t="str">
        <f t="shared" si="5"/>
        <v>Germany</v>
      </c>
      <c r="P220" s="8" t="str">
        <f t="shared" si="5"/>
        <v>TRUE</v>
      </c>
      <c r="Q220" s="22"/>
      <c r="R220" s="22"/>
      <c r="S220" s="22"/>
      <c r="U220" s="29"/>
    </row>
    <row r="221" spans="9:21" x14ac:dyDescent="0.25">
      <c r="I221" s="9" t="s">
        <v>296</v>
      </c>
      <c r="J221" s="9">
        <v>11</v>
      </c>
      <c r="K221" s="8" t="str">
        <f t="shared" si="5"/>
        <v>May</v>
      </c>
      <c r="L221" s="8" t="str">
        <f t="shared" si="5"/>
        <v>Champagne</v>
      </c>
      <c r="M221" s="8">
        <f t="shared" si="5"/>
        <v>72</v>
      </c>
      <c r="N221" s="33">
        <f t="shared" si="5"/>
        <v>85</v>
      </c>
      <c r="O221" s="8" t="str">
        <f t="shared" si="5"/>
        <v>France</v>
      </c>
      <c r="P221" s="8" t="str">
        <f t="shared" si="5"/>
        <v>FALSE</v>
      </c>
      <c r="Q221" s="22"/>
      <c r="R221" s="22"/>
      <c r="S221" s="22"/>
      <c r="U221" s="29"/>
    </row>
    <row r="222" spans="9:21" x14ac:dyDescent="0.25">
      <c r="I222" s="9" t="s">
        <v>296</v>
      </c>
      <c r="J222" s="9">
        <v>12</v>
      </c>
      <c r="K222" s="8" t="str">
        <f t="shared" si="5"/>
        <v>May</v>
      </c>
      <c r="L222" s="8" t="str">
        <f t="shared" si="5"/>
        <v>Prosecco</v>
      </c>
      <c r="M222" s="8">
        <f t="shared" si="5"/>
        <v>72</v>
      </c>
      <c r="N222" s="33">
        <f t="shared" si="5"/>
        <v>83</v>
      </c>
      <c r="O222" s="8" t="str">
        <f t="shared" si="5"/>
        <v>Australia</v>
      </c>
      <c r="P222" s="8" t="str">
        <f t="shared" si="5"/>
        <v>FALSE</v>
      </c>
      <c r="Q222" s="22"/>
      <c r="R222" s="22"/>
      <c r="S222" s="22"/>
      <c r="U222" s="29"/>
    </row>
    <row r="223" spans="9:21" x14ac:dyDescent="0.25">
      <c r="I223" s="9" t="s">
        <v>296</v>
      </c>
      <c r="J223" s="9">
        <v>22</v>
      </c>
      <c r="K223" s="8" t="str">
        <f t="shared" si="5"/>
        <v>August</v>
      </c>
      <c r="L223" s="8" t="str">
        <f t="shared" si="5"/>
        <v>Champagne</v>
      </c>
      <c r="M223" s="8">
        <f t="shared" si="5"/>
        <v>72</v>
      </c>
      <c r="N223" s="33">
        <f t="shared" si="5"/>
        <v>63</v>
      </c>
      <c r="O223" s="8" t="str">
        <f t="shared" si="5"/>
        <v>France</v>
      </c>
      <c r="P223" s="8" t="str">
        <f t="shared" si="5"/>
        <v>FALSE</v>
      </c>
      <c r="Q223" s="22"/>
      <c r="R223" s="22"/>
      <c r="S223" s="22"/>
      <c r="U223" s="29"/>
    </row>
    <row r="224" spans="9:21" x14ac:dyDescent="0.25">
      <c r="I224" s="9" t="s">
        <v>297</v>
      </c>
      <c r="J224" s="9">
        <v>4</v>
      </c>
      <c r="K224" s="8" t="str">
        <f t="shared" si="5"/>
        <v>February</v>
      </c>
      <c r="L224" s="8" t="str">
        <f t="shared" si="5"/>
        <v>Champagne</v>
      </c>
      <c r="M224" s="8">
        <f t="shared" si="5"/>
        <v>72</v>
      </c>
      <c r="N224" s="33">
        <f t="shared" si="5"/>
        <v>48</v>
      </c>
      <c r="O224" s="8" t="str">
        <f t="shared" si="5"/>
        <v>France</v>
      </c>
      <c r="P224" s="8" t="str">
        <f t="shared" si="5"/>
        <v>TRUE</v>
      </c>
      <c r="Q224" s="22"/>
      <c r="R224" s="22"/>
      <c r="S224" s="22"/>
      <c r="U224" s="29"/>
    </row>
    <row r="225" spans="9:21" x14ac:dyDescent="0.25">
      <c r="I225" s="9" t="s">
        <v>298</v>
      </c>
      <c r="J225" s="9">
        <v>2</v>
      </c>
      <c r="K225" s="8" t="str">
        <f t="shared" si="5"/>
        <v>January</v>
      </c>
      <c r="L225" s="8" t="str">
        <f t="shared" si="5"/>
        <v>Pinot Noir</v>
      </c>
      <c r="M225" s="8">
        <f t="shared" si="5"/>
        <v>72</v>
      </c>
      <c r="N225" s="33">
        <f t="shared" si="5"/>
        <v>17</v>
      </c>
      <c r="O225" s="8" t="str">
        <f t="shared" si="5"/>
        <v>France</v>
      </c>
      <c r="P225" s="8" t="str">
        <f t="shared" si="5"/>
        <v>FALSE</v>
      </c>
      <c r="Q225" s="22"/>
      <c r="R225" s="22"/>
      <c r="S225" s="22"/>
      <c r="U225" s="29"/>
    </row>
    <row r="226" spans="9:21" x14ac:dyDescent="0.25">
      <c r="I226" s="9" t="s">
        <v>298</v>
      </c>
      <c r="J226" s="9">
        <v>17</v>
      </c>
      <c r="K226" s="8" t="str">
        <f t="shared" si="5"/>
        <v>July</v>
      </c>
      <c r="L226" s="8" t="str">
        <f t="shared" si="5"/>
        <v>Pinot Noir</v>
      </c>
      <c r="M226" s="8">
        <f t="shared" si="5"/>
        <v>12</v>
      </c>
      <c r="N226" s="33">
        <f t="shared" si="5"/>
        <v>47</v>
      </c>
      <c r="O226" s="8" t="str">
        <f t="shared" si="5"/>
        <v>Germany</v>
      </c>
      <c r="P226" s="8" t="str">
        <f t="shared" si="5"/>
        <v>FALSE</v>
      </c>
      <c r="Q226" s="22"/>
      <c r="R226" s="22"/>
      <c r="S226" s="22"/>
      <c r="U226" s="29"/>
    </row>
    <row r="227" spans="9:21" x14ac:dyDescent="0.25">
      <c r="I227" s="9" t="s">
        <v>298</v>
      </c>
      <c r="J227" s="9">
        <v>24</v>
      </c>
      <c r="K227" s="8" t="str">
        <f t="shared" si="5"/>
        <v>September</v>
      </c>
      <c r="L227" s="8" t="str">
        <f t="shared" si="5"/>
        <v>Pinot Noir</v>
      </c>
      <c r="M227" s="8">
        <f t="shared" si="5"/>
        <v>6</v>
      </c>
      <c r="N227" s="33">
        <f t="shared" si="5"/>
        <v>34</v>
      </c>
      <c r="O227" s="8" t="str">
        <f t="shared" si="5"/>
        <v>Italy</v>
      </c>
      <c r="P227" s="8" t="str">
        <f t="shared" si="5"/>
        <v>FALSE</v>
      </c>
      <c r="Q227" s="22"/>
      <c r="R227" s="22"/>
      <c r="S227" s="22"/>
      <c r="U227" s="29"/>
    </row>
    <row r="228" spans="9:21" x14ac:dyDescent="0.25">
      <c r="I228" s="9" t="s">
        <v>298</v>
      </c>
      <c r="J228" s="9">
        <v>26</v>
      </c>
      <c r="K228" s="8" t="str">
        <f t="shared" si="5"/>
        <v>October</v>
      </c>
      <c r="L228" s="8" t="str">
        <f t="shared" si="5"/>
        <v>Pinot Noir</v>
      </c>
      <c r="M228" s="8">
        <f t="shared" si="5"/>
        <v>144</v>
      </c>
      <c r="N228" s="33">
        <f t="shared" si="5"/>
        <v>83</v>
      </c>
      <c r="O228" s="8" t="str">
        <f t="shared" si="5"/>
        <v>Australia</v>
      </c>
      <c r="P228" s="8" t="str">
        <f t="shared" si="5"/>
        <v>FALSE</v>
      </c>
      <c r="Q228" s="22"/>
      <c r="R228" s="22"/>
      <c r="S228" s="22"/>
      <c r="U228" s="29"/>
    </row>
    <row r="229" spans="9:21" x14ac:dyDescent="0.25">
      <c r="I229" s="9" t="s">
        <v>299</v>
      </c>
      <c r="J229" s="9">
        <v>7</v>
      </c>
      <c r="K229" s="8" t="str">
        <f t="shared" si="5"/>
        <v>March</v>
      </c>
      <c r="L229" s="8" t="str">
        <f t="shared" si="5"/>
        <v>Prosecco</v>
      </c>
      <c r="M229" s="8">
        <f t="shared" si="5"/>
        <v>6</v>
      </c>
      <c r="N229" s="33">
        <f t="shared" si="5"/>
        <v>40</v>
      </c>
      <c r="O229" s="8" t="str">
        <f t="shared" si="5"/>
        <v>Australia</v>
      </c>
      <c r="P229" s="8" t="str">
        <f t="shared" si="5"/>
        <v>TRUE</v>
      </c>
      <c r="Q229" s="22"/>
      <c r="R229" s="22"/>
      <c r="S229" s="22"/>
      <c r="U229" s="29"/>
    </row>
    <row r="230" spans="9:21" x14ac:dyDescent="0.25">
      <c r="I230" s="9" t="s">
        <v>299</v>
      </c>
      <c r="J230" s="9">
        <v>8</v>
      </c>
      <c r="K230" s="8" t="str">
        <f t="shared" si="5"/>
        <v>March</v>
      </c>
      <c r="L230" s="8" t="str">
        <f t="shared" si="5"/>
        <v>Espumante</v>
      </c>
      <c r="M230" s="8">
        <f t="shared" si="5"/>
        <v>6</v>
      </c>
      <c r="N230" s="33">
        <f t="shared" si="5"/>
        <v>45</v>
      </c>
      <c r="O230" s="8" t="str">
        <f t="shared" si="5"/>
        <v>South Africa</v>
      </c>
      <c r="P230" s="8" t="str">
        <f t="shared" si="5"/>
        <v>FALSE</v>
      </c>
      <c r="Q230" s="22"/>
      <c r="R230" s="22"/>
      <c r="S230" s="22"/>
      <c r="U230" s="29"/>
    </row>
    <row r="231" spans="9:21" x14ac:dyDescent="0.25">
      <c r="I231" s="9" t="s">
        <v>299</v>
      </c>
      <c r="J231" s="9">
        <v>29</v>
      </c>
      <c r="K231" s="8" t="str">
        <f t="shared" si="5"/>
        <v>November</v>
      </c>
      <c r="L231" s="8" t="str">
        <f t="shared" si="5"/>
        <v>Pinot Grigio</v>
      </c>
      <c r="M231" s="8">
        <f t="shared" si="5"/>
        <v>6</v>
      </c>
      <c r="N231" s="33">
        <f t="shared" si="5"/>
        <v>87</v>
      </c>
      <c r="O231" s="8" t="str">
        <f t="shared" si="5"/>
        <v>France</v>
      </c>
      <c r="P231" s="8" t="str">
        <f t="shared" si="5"/>
        <v>FALSE</v>
      </c>
      <c r="Q231" s="22"/>
      <c r="R231" s="22"/>
      <c r="S231" s="22"/>
      <c r="U231" s="29"/>
    </row>
    <row r="232" spans="9:21" x14ac:dyDescent="0.25">
      <c r="I232" s="9" t="s">
        <v>299</v>
      </c>
      <c r="J232" s="9">
        <v>30</v>
      </c>
      <c r="K232" s="8" t="str">
        <f t="shared" si="5"/>
        <v>December</v>
      </c>
      <c r="L232" s="8" t="str">
        <f t="shared" si="5"/>
        <v>Malbec</v>
      </c>
      <c r="M232" s="8">
        <f t="shared" si="5"/>
        <v>6</v>
      </c>
      <c r="N232" s="33">
        <f t="shared" ref="K232:P274" si="6" xml:space="preserve"> VLOOKUP($J232,$A$4:$G$35, MATCH(N$3,$A$3:$G$3,0))</f>
        <v>54</v>
      </c>
      <c r="O232" s="8" t="str">
        <f t="shared" si="6"/>
        <v>France</v>
      </c>
      <c r="P232" s="8" t="str">
        <f t="shared" si="6"/>
        <v>FALSE</v>
      </c>
      <c r="Q232" s="22"/>
      <c r="R232" s="22"/>
      <c r="S232" s="22"/>
      <c r="U232" s="29"/>
    </row>
    <row r="233" spans="9:21" x14ac:dyDescent="0.25">
      <c r="I233" s="9" t="s">
        <v>300</v>
      </c>
      <c r="J233" s="9">
        <v>3</v>
      </c>
      <c r="K233" s="8" t="str">
        <f t="shared" si="6"/>
        <v>February</v>
      </c>
      <c r="L233" s="8" t="str">
        <f t="shared" si="6"/>
        <v>Espumante</v>
      </c>
      <c r="M233" s="8">
        <f t="shared" si="6"/>
        <v>144</v>
      </c>
      <c r="N233" s="33">
        <f t="shared" si="6"/>
        <v>32</v>
      </c>
      <c r="O233" s="8" t="str">
        <f t="shared" si="6"/>
        <v>Oregon</v>
      </c>
      <c r="P233" s="8" t="str">
        <f t="shared" si="6"/>
        <v>TRUE</v>
      </c>
      <c r="Q233" s="22"/>
      <c r="R233" s="22"/>
      <c r="S233" s="22"/>
      <c r="U233" s="29"/>
    </row>
    <row r="234" spans="9:21" x14ac:dyDescent="0.25">
      <c r="I234" s="9" t="s">
        <v>300</v>
      </c>
      <c r="J234" s="9">
        <v>6</v>
      </c>
      <c r="K234" s="8" t="str">
        <f t="shared" si="6"/>
        <v>March</v>
      </c>
      <c r="L234" s="8" t="str">
        <f t="shared" si="6"/>
        <v>Prosecco</v>
      </c>
      <c r="M234" s="8">
        <f t="shared" si="6"/>
        <v>144</v>
      </c>
      <c r="N234" s="33">
        <f t="shared" si="6"/>
        <v>86</v>
      </c>
      <c r="O234" s="8" t="str">
        <f t="shared" si="6"/>
        <v>Chile</v>
      </c>
      <c r="P234" s="8" t="str">
        <f t="shared" si="6"/>
        <v>FALSE</v>
      </c>
      <c r="Q234" s="22"/>
      <c r="R234" s="22"/>
      <c r="S234" s="22"/>
      <c r="U234" s="29"/>
    </row>
    <row r="235" spans="9:21" x14ac:dyDescent="0.25">
      <c r="I235" s="9" t="s">
        <v>300</v>
      </c>
      <c r="J235" s="9">
        <v>22</v>
      </c>
      <c r="K235" s="8" t="str">
        <f t="shared" si="6"/>
        <v>August</v>
      </c>
      <c r="L235" s="8" t="str">
        <f t="shared" si="6"/>
        <v>Champagne</v>
      </c>
      <c r="M235" s="8">
        <f t="shared" si="6"/>
        <v>72</v>
      </c>
      <c r="N235" s="33">
        <f t="shared" si="6"/>
        <v>63</v>
      </c>
      <c r="O235" s="8" t="str">
        <f t="shared" si="6"/>
        <v>France</v>
      </c>
      <c r="P235" s="8" t="str">
        <f t="shared" si="6"/>
        <v>FALSE</v>
      </c>
      <c r="Q235" s="22"/>
      <c r="R235" s="22"/>
      <c r="S235" s="22"/>
      <c r="U235" s="29"/>
    </row>
    <row r="236" spans="9:21" x14ac:dyDescent="0.25">
      <c r="I236" s="9" t="s">
        <v>301</v>
      </c>
      <c r="J236" s="9">
        <v>1</v>
      </c>
      <c r="K236" s="8" t="str">
        <f t="shared" si="6"/>
        <v>January</v>
      </c>
      <c r="L236" s="8" t="str">
        <f t="shared" si="6"/>
        <v>Malbec</v>
      </c>
      <c r="M236" s="8">
        <f t="shared" si="6"/>
        <v>72</v>
      </c>
      <c r="N236" s="33">
        <f t="shared" si="6"/>
        <v>56</v>
      </c>
      <c r="O236" s="8" t="str">
        <f t="shared" si="6"/>
        <v>France</v>
      </c>
      <c r="P236" s="8" t="str">
        <f t="shared" si="6"/>
        <v>FALSE</v>
      </c>
      <c r="Q236" s="22"/>
      <c r="R236" s="22"/>
      <c r="S236" s="22"/>
      <c r="U236" s="29"/>
    </row>
    <row r="237" spans="9:21" x14ac:dyDescent="0.25">
      <c r="I237" s="9" t="s">
        <v>301</v>
      </c>
      <c r="J237" s="9">
        <v>10</v>
      </c>
      <c r="K237" s="8" t="str">
        <f t="shared" si="6"/>
        <v>April</v>
      </c>
      <c r="L237" s="8" t="str">
        <f t="shared" si="6"/>
        <v>Prosecco</v>
      </c>
      <c r="M237" s="8">
        <f t="shared" si="6"/>
        <v>72</v>
      </c>
      <c r="N237" s="33">
        <f t="shared" si="6"/>
        <v>52</v>
      </c>
      <c r="O237" s="8" t="str">
        <f t="shared" si="6"/>
        <v>California</v>
      </c>
      <c r="P237" s="8" t="str">
        <f t="shared" si="6"/>
        <v>FALSE</v>
      </c>
      <c r="Q237" s="22"/>
      <c r="R237" s="22"/>
      <c r="S237" s="22"/>
      <c r="U237" s="29"/>
    </row>
    <row r="238" spans="9:21" x14ac:dyDescent="0.25">
      <c r="I238" s="9" t="s">
        <v>301</v>
      </c>
      <c r="J238" s="9">
        <v>14</v>
      </c>
      <c r="K238" s="8" t="str">
        <f t="shared" si="6"/>
        <v>June</v>
      </c>
      <c r="L238" s="8" t="str">
        <f t="shared" si="6"/>
        <v>Merlot</v>
      </c>
      <c r="M238" s="8">
        <f t="shared" si="6"/>
        <v>72</v>
      </c>
      <c r="N238" s="33">
        <f t="shared" si="6"/>
        <v>64</v>
      </c>
      <c r="O238" s="8" t="str">
        <f t="shared" si="6"/>
        <v>Chile</v>
      </c>
      <c r="P238" s="8" t="str">
        <f t="shared" si="6"/>
        <v>FALSE</v>
      </c>
      <c r="Q238" s="22"/>
      <c r="R238" s="22"/>
      <c r="S238" s="22"/>
      <c r="U238" s="29"/>
    </row>
    <row r="239" spans="9:21" x14ac:dyDescent="0.25">
      <c r="I239" s="9" t="s">
        <v>301</v>
      </c>
      <c r="J239" s="9">
        <v>31</v>
      </c>
      <c r="K239" s="8" t="str">
        <f t="shared" si="6"/>
        <v>December</v>
      </c>
      <c r="L239" s="8" t="str">
        <f t="shared" si="6"/>
        <v>Champagne</v>
      </c>
      <c r="M239" s="8">
        <f t="shared" si="6"/>
        <v>72</v>
      </c>
      <c r="N239" s="33">
        <f t="shared" si="6"/>
        <v>89</v>
      </c>
      <c r="O239" s="8" t="str">
        <f t="shared" si="6"/>
        <v>France</v>
      </c>
      <c r="P239" s="8" t="str">
        <f t="shared" si="6"/>
        <v>FALSE</v>
      </c>
      <c r="Q239" s="22"/>
      <c r="R239" s="22"/>
      <c r="S239" s="22"/>
      <c r="U239" s="29"/>
    </row>
    <row r="240" spans="9:21" x14ac:dyDescent="0.25">
      <c r="I240" s="9" t="s">
        <v>302</v>
      </c>
      <c r="J240" s="9">
        <v>7</v>
      </c>
      <c r="K240" s="8" t="str">
        <f t="shared" si="6"/>
        <v>March</v>
      </c>
      <c r="L240" s="8" t="str">
        <f t="shared" si="6"/>
        <v>Prosecco</v>
      </c>
      <c r="M240" s="8">
        <f t="shared" si="6"/>
        <v>6</v>
      </c>
      <c r="N240" s="33">
        <f t="shared" si="6"/>
        <v>40</v>
      </c>
      <c r="O240" s="8" t="str">
        <f t="shared" si="6"/>
        <v>Australia</v>
      </c>
      <c r="P240" s="8" t="str">
        <f t="shared" si="6"/>
        <v>TRUE</v>
      </c>
      <c r="Q240" s="22"/>
      <c r="R240" s="22"/>
      <c r="S240" s="22"/>
      <c r="U240" s="29"/>
    </row>
    <row r="241" spans="9:21" x14ac:dyDescent="0.25">
      <c r="I241" s="9" t="s">
        <v>302</v>
      </c>
      <c r="J241" s="9">
        <v>29</v>
      </c>
      <c r="K241" s="8" t="str">
        <f t="shared" si="6"/>
        <v>November</v>
      </c>
      <c r="L241" s="8" t="str">
        <f t="shared" si="6"/>
        <v>Pinot Grigio</v>
      </c>
      <c r="M241" s="8">
        <f t="shared" si="6"/>
        <v>6</v>
      </c>
      <c r="N241" s="33">
        <f t="shared" si="6"/>
        <v>87</v>
      </c>
      <c r="O241" s="8" t="str">
        <f t="shared" si="6"/>
        <v>France</v>
      </c>
      <c r="P241" s="8" t="str">
        <f t="shared" si="6"/>
        <v>FALSE</v>
      </c>
      <c r="Q241" s="22"/>
      <c r="R241" s="22"/>
      <c r="S241" s="22"/>
      <c r="U241" s="29"/>
    </row>
    <row r="242" spans="9:21" x14ac:dyDescent="0.25">
      <c r="I242" s="9" t="s">
        <v>303</v>
      </c>
      <c r="J242" s="9">
        <v>3</v>
      </c>
      <c r="K242" s="8" t="str">
        <f t="shared" si="6"/>
        <v>February</v>
      </c>
      <c r="L242" s="8" t="str">
        <f t="shared" si="6"/>
        <v>Espumante</v>
      </c>
      <c r="M242" s="8">
        <f t="shared" si="6"/>
        <v>144</v>
      </c>
      <c r="N242" s="33">
        <f t="shared" si="6"/>
        <v>32</v>
      </c>
      <c r="O242" s="8" t="str">
        <f t="shared" si="6"/>
        <v>Oregon</v>
      </c>
      <c r="P242" s="8" t="str">
        <f t="shared" si="6"/>
        <v>TRUE</v>
      </c>
      <c r="Q242" s="22"/>
      <c r="R242" s="22"/>
      <c r="S242" s="22"/>
      <c r="U242" s="29"/>
    </row>
    <row r="243" spans="9:21" x14ac:dyDescent="0.25">
      <c r="I243" s="9" t="s">
        <v>303</v>
      </c>
      <c r="J243" s="9">
        <v>8</v>
      </c>
      <c r="K243" s="8" t="str">
        <f t="shared" si="6"/>
        <v>March</v>
      </c>
      <c r="L243" s="8" t="str">
        <f t="shared" si="6"/>
        <v>Espumante</v>
      </c>
      <c r="M243" s="8">
        <f t="shared" si="6"/>
        <v>6</v>
      </c>
      <c r="N243" s="33">
        <f t="shared" si="6"/>
        <v>45</v>
      </c>
      <c r="O243" s="8" t="str">
        <f t="shared" si="6"/>
        <v>South Africa</v>
      </c>
      <c r="P243" s="8" t="str">
        <f t="shared" si="6"/>
        <v>FALSE</v>
      </c>
      <c r="Q243" s="22"/>
      <c r="R243" s="22"/>
      <c r="S243" s="22"/>
      <c r="U243" s="29"/>
    </row>
    <row r="244" spans="9:21" x14ac:dyDescent="0.25">
      <c r="I244" s="9" t="s">
        <v>303</v>
      </c>
      <c r="J244" s="9">
        <v>11</v>
      </c>
      <c r="K244" s="8" t="str">
        <f t="shared" si="6"/>
        <v>May</v>
      </c>
      <c r="L244" s="8" t="str">
        <f t="shared" si="6"/>
        <v>Champagne</v>
      </c>
      <c r="M244" s="8">
        <f t="shared" si="6"/>
        <v>72</v>
      </c>
      <c r="N244" s="33">
        <f t="shared" si="6"/>
        <v>85</v>
      </c>
      <c r="O244" s="8" t="str">
        <f t="shared" si="6"/>
        <v>France</v>
      </c>
      <c r="P244" s="8" t="str">
        <f t="shared" si="6"/>
        <v>FALSE</v>
      </c>
      <c r="Q244" s="22"/>
      <c r="R244" s="22"/>
      <c r="S244" s="22"/>
      <c r="U244" s="29"/>
    </row>
    <row r="245" spans="9:21" x14ac:dyDescent="0.25">
      <c r="I245" s="9" t="s">
        <v>303</v>
      </c>
      <c r="J245" s="9">
        <v>22</v>
      </c>
      <c r="K245" s="8" t="str">
        <f t="shared" si="6"/>
        <v>August</v>
      </c>
      <c r="L245" s="8" t="str">
        <f t="shared" si="6"/>
        <v>Champagne</v>
      </c>
      <c r="M245" s="8">
        <f t="shared" si="6"/>
        <v>72</v>
      </c>
      <c r="N245" s="33">
        <f t="shared" si="6"/>
        <v>63</v>
      </c>
      <c r="O245" s="8" t="str">
        <f t="shared" si="6"/>
        <v>France</v>
      </c>
      <c r="P245" s="8" t="str">
        <f t="shared" si="6"/>
        <v>FALSE</v>
      </c>
      <c r="Q245" s="22"/>
      <c r="R245" s="22"/>
      <c r="S245" s="22"/>
      <c r="U245" s="29"/>
    </row>
    <row r="246" spans="9:21" x14ac:dyDescent="0.25">
      <c r="I246" s="9" t="s">
        <v>304</v>
      </c>
      <c r="J246" s="9">
        <v>8</v>
      </c>
      <c r="K246" s="8" t="str">
        <f t="shared" si="6"/>
        <v>March</v>
      </c>
      <c r="L246" s="8" t="str">
        <f t="shared" si="6"/>
        <v>Espumante</v>
      </c>
      <c r="M246" s="8">
        <f t="shared" si="6"/>
        <v>6</v>
      </c>
      <c r="N246" s="33">
        <f t="shared" si="6"/>
        <v>45</v>
      </c>
      <c r="O246" s="8" t="str">
        <f t="shared" si="6"/>
        <v>South Africa</v>
      </c>
      <c r="P246" s="8" t="str">
        <f t="shared" si="6"/>
        <v>FALSE</v>
      </c>
      <c r="Q246" s="22"/>
      <c r="R246" s="22"/>
      <c r="S246" s="22"/>
      <c r="U246" s="29"/>
    </row>
    <row r="247" spans="9:21" x14ac:dyDescent="0.25">
      <c r="I247" s="9" t="s">
        <v>304</v>
      </c>
      <c r="J247" s="9">
        <v>29</v>
      </c>
      <c r="K247" s="8" t="str">
        <f t="shared" si="6"/>
        <v>November</v>
      </c>
      <c r="L247" s="8" t="str">
        <f t="shared" si="6"/>
        <v>Pinot Grigio</v>
      </c>
      <c r="M247" s="8">
        <f t="shared" si="6"/>
        <v>6</v>
      </c>
      <c r="N247" s="33">
        <f t="shared" si="6"/>
        <v>87</v>
      </c>
      <c r="O247" s="8" t="str">
        <f t="shared" si="6"/>
        <v>France</v>
      </c>
      <c r="P247" s="8" t="str">
        <f t="shared" si="6"/>
        <v>FALSE</v>
      </c>
      <c r="Q247" s="22"/>
      <c r="R247" s="22"/>
      <c r="S247" s="22"/>
      <c r="U247" s="29"/>
    </row>
    <row r="248" spans="9:21" x14ac:dyDescent="0.25">
      <c r="I248" s="9" t="s">
        <v>305</v>
      </c>
      <c r="J248" s="9">
        <v>12</v>
      </c>
      <c r="K248" s="8" t="str">
        <f t="shared" si="6"/>
        <v>May</v>
      </c>
      <c r="L248" s="8" t="str">
        <f t="shared" si="6"/>
        <v>Prosecco</v>
      </c>
      <c r="M248" s="8">
        <f t="shared" si="6"/>
        <v>72</v>
      </c>
      <c r="N248" s="33">
        <f t="shared" si="6"/>
        <v>83</v>
      </c>
      <c r="O248" s="8" t="str">
        <f t="shared" si="6"/>
        <v>Australia</v>
      </c>
      <c r="P248" s="8" t="str">
        <f t="shared" si="6"/>
        <v>FALSE</v>
      </c>
      <c r="Q248" s="22"/>
      <c r="R248" s="22"/>
      <c r="S248" s="22"/>
      <c r="U248" s="29"/>
    </row>
    <row r="249" spans="9:21" x14ac:dyDescent="0.25">
      <c r="I249" s="9" t="s">
        <v>305</v>
      </c>
      <c r="J249" s="9">
        <v>16</v>
      </c>
      <c r="K249" s="8" t="str">
        <f t="shared" si="6"/>
        <v>June</v>
      </c>
      <c r="L249" s="8" t="str">
        <f t="shared" si="6"/>
        <v>Merlot</v>
      </c>
      <c r="M249" s="8">
        <f t="shared" si="6"/>
        <v>72</v>
      </c>
      <c r="N249" s="33">
        <f t="shared" si="6"/>
        <v>88</v>
      </c>
      <c r="O249" s="8" t="str">
        <f t="shared" si="6"/>
        <v>California</v>
      </c>
      <c r="P249" s="8" t="str">
        <f t="shared" si="6"/>
        <v>FALSE</v>
      </c>
      <c r="Q249" s="22"/>
      <c r="R249" s="22"/>
      <c r="S249" s="22"/>
      <c r="U249" s="29"/>
    </row>
    <row r="250" spans="9:21" x14ac:dyDescent="0.25">
      <c r="I250" s="9" t="s">
        <v>305</v>
      </c>
      <c r="J250" s="9">
        <v>26</v>
      </c>
      <c r="K250" s="8" t="str">
        <f t="shared" si="6"/>
        <v>October</v>
      </c>
      <c r="L250" s="8" t="str">
        <f t="shared" si="6"/>
        <v>Pinot Noir</v>
      </c>
      <c r="M250" s="8">
        <f t="shared" si="6"/>
        <v>144</v>
      </c>
      <c r="N250" s="33">
        <f t="shared" si="6"/>
        <v>83</v>
      </c>
      <c r="O250" s="8" t="str">
        <f t="shared" si="6"/>
        <v>Australia</v>
      </c>
      <c r="P250" s="8" t="str">
        <f t="shared" si="6"/>
        <v>FALSE</v>
      </c>
      <c r="Q250" s="22"/>
      <c r="R250" s="22"/>
      <c r="S250" s="22"/>
      <c r="U250" s="29"/>
    </row>
    <row r="251" spans="9:21" x14ac:dyDescent="0.25">
      <c r="I251" s="9" t="s">
        <v>306</v>
      </c>
      <c r="J251" s="9">
        <v>7</v>
      </c>
      <c r="K251" s="8" t="str">
        <f t="shared" si="6"/>
        <v>March</v>
      </c>
      <c r="L251" s="8" t="str">
        <f t="shared" si="6"/>
        <v>Prosecco</v>
      </c>
      <c r="M251" s="8">
        <f t="shared" si="6"/>
        <v>6</v>
      </c>
      <c r="N251" s="33">
        <f t="shared" si="6"/>
        <v>40</v>
      </c>
      <c r="O251" s="8" t="str">
        <f t="shared" si="6"/>
        <v>Australia</v>
      </c>
      <c r="P251" s="8" t="str">
        <f t="shared" si="6"/>
        <v>TRUE</v>
      </c>
      <c r="Q251" s="22"/>
      <c r="R251" s="22"/>
      <c r="S251" s="22"/>
      <c r="U251" s="29"/>
    </row>
    <row r="252" spans="9:21" x14ac:dyDescent="0.25">
      <c r="I252" s="9" t="s">
        <v>306</v>
      </c>
      <c r="J252" s="9">
        <v>8</v>
      </c>
      <c r="K252" s="8" t="str">
        <f t="shared" si="6"/>
        <v>March</v>
      </c>
      <c r="L252" s="8" t="str">
        <f t="shared" si="6"/>
        <v>Espumante</v>
      </c>
      <c r="M252" s="8">
        <f t="shared" si="6"/>
        <v>6</v>
      </c>
      <c r="N252" s="33">
        <f t="shared" si="6"/>
        <v>45</v>
      </c>
      <c r="O252" s="8" t="str">
        <f t="shared" si="6"/>
        <v>South Africa</v>
      </c>
      <c r="P252" s="8" t="str">
        <f t="shared" si="6"/>
        <v>FALSE</v>
      </c>
      <c r="Q252" s="22"/>
      <c r="R252" s="22"/>
      <c r="S252" s="22"/>
      <c r="U252" s="29"/>
    </row>
    <row r="253" spans="9:21" x14ac:dyDescent="0.25">
      <c r="I253" s="9" t="s">
        <v>306</v>
      </c>
      <c r="J253" s="9">
        <v>13</v>
      </c>
      <c r="K253" s="8" t="str">
        <f t="shared" si="6"/>
        <v>May</v>
      </c>
      <c r="L253" s="8" t="str">
        <f t="shared" si="6"/>
        <v>Merlot</v>
      </c>
      <c r="M253" s="8">
        <f t="shared" si="6"/>
        <v>6</v>
      </c>
      <c r="N253" s="33">
        <f t="shared" si="6"/>
        <v>43</v>
      </c>
      <c r="O253" s="8" t="str">
        <f t="shared" si="6"/>
        <v>Chile</v>
      </c>
      <c r="P253" s="8" t="str">
        <f t="shared" si="6"/>
        <v>FALSE</v>
      </c>
      <c r="Q253" s="22"/>
      <c r="R253" s="22"/>
      <c r="S253" s="22"/>
      <c r="U253" s="29"/>
    </row>
    <row r="254" spans="9:21" x14ac:dyDescent="0.25">
      <c r="I254" s="9" t="s">
        <v>306</v>
      </c>
      <c r="J254" s="9">
        <v>18</v>
      </c>
      <c r="K254" s="8" t="str">
        <f t="shared" si="6"/>
        <v>July</v>
      </c>
      <c r="L254" s="8" t="str">
        <f t="shared" si="6"/>
        <v>Espumante</v>
      </c>
      <c r="M254" s="8">
        <f t="shared" si="6"/>
        <v>6</v>
      </c>
      <c r="N254" s="33">
        <f t="shared" si="6"/>
        <v>50</v>
      </c>
      <c r="O254" s="8" t="str">
        <f t="shared" si="6"/>
        <v>Oregon</v>
      </c>
      <c r="P254" s="8" t="str">
        <f t="shared" si="6"/>
        <v>FALSE</v>
      </c>
      <c r="Q254" s="22"/>
      <c r="R254" s="22"/>
      <c r="S254" s="22"/>
      <c r="U254" s="29"/>
    </row>
    <row r="255" spans="9:21" x14ac:dyDescent="0.25">
      <c r="I255" s="9" t="s">
        <v>306</v>
      </c>
      <c r="J255" s="9">
        <v>30</v>
      </c>
      <c r="K255" s="8" t="str">
        <f t="shared" si="6"/>
        <v>December</v>
      </c>
      <c r="L255" s="8" t="str">
        <f t="shared" si="6"/>
        <v>Malbec</v>
      </c>
      <c r="M255" s="8">
        <f t="shared" si="6"/>
        <v>6</v>
      </c>
      <c r="N255" s="33">
        <f t="shared" si="6"/>
        <v>54</v>
      </c>
      <c r="O255" s="8" t="str">
        <f t="shared" si="6"/>
        <v>France</v>
      </c>
      <c r="P255" s="8" t="str">
        <f t="shared" si="6"/>
        <v>FALSE</v>
      </c>
      <c r="Q255" s="22"/>
      <c r="R255" s="22"/>
      <c r="S255" s="22"/>
      <c r="U255" s="29"/>
    </row>
    <row r="256" spans="9:21" x14ac:dyDescent="0.25">
      <c r="I256" s="9" t="s">
        <v>307</v>
      </c>
      <c r="J256" s="9">
        <v>9</v>
      </c>
      <c r="K256" s="8" t="str">
        <f t="shared" si="6"/>
        <v>April</v>
      </c>
      <c r="L256" s="8" t="str">
        <f t="shared" si="6"/>
        <v>Chardonnay</v>
      </c>
      <c r="M256" s="8">
        <f t="shared" si="6"/>
        <v>144</v>
      </c>
      <c r="N256" s="33">
        <f t="shared" si="6"/>
        <v>57</v>
      </c>
      <c r="O256" s="8" t="str">
        <f t="shared" si="6"/>
        <v>Chile</v>
      </c>
      <c r="P256" s="8" t="str">
        <f t="shared" si="6"/>
        <v>FALSE</v>
      </c>
      <c r="Q256" s="22"/>
      <c r="R256" s="22"/>
      <c r="S256" s="22"/>
      <c r="U256" s="29"/>
    </row>
    <row r="257" spans="9:21" x14ac:dyDescent="0.25">
      <c r="I257" s="9" t="s">
        <v>307</v>
      </c>
      <c r="J257" s="9">
        <v>23</v>
      </c>
      <c r="K257" s="8" t="str">
        <f t="shared" si="6"/>
        <v>September</v>
      </c>
      <c r="L257" s="8" t="str">
        <f t="shared" si="6"/>
        <v>Chardonnay</v>
      </c>
      <c r="M257" s="8">
        <f t="shared" si="6"/>
        <v>144</v>
      </c>
      <c r="N257" s="33">
        <f t="shared" si="6"/>
        <v>39</v>
      </c>
      <c r="O257" s="8" t="str">
        <f t="shared" si="6"/>
        <v>South Africa</v>
      </c>
      <c r="P257" s="8" t="str">
        <f t="shared" si="6"/>
        <v>FALSE</v>
      </c>
      <c r="Q257" s="22"/>
      <c r="R257" s="22"/>
      <c r="S257" s="22"/>
      <c r="U257" s="29"/>
    </row>
    <row r="258" spans="9:21" x14ac:dyDescent="0.25">
      <c r="I258" s="9" t="s">
        <v>308</v>
      </c>
      <c r="J258" s="9">
        <v>29</v>
      </c>
      <c r="K258" s="8" t="str">
        <f t="shared" si="6"/>
        <v>November</v>
      </c>
      <c r="L258" s="8" t="str">
        <f t="shared" si="6"/>
        <v>Pinot Grigio</v>
      </c>
      <c r="M258" s="8">
        <f t="shared" si="6"/>
        <v>6</v>
      </c>
      <c r="N258" s="33">
        <f t="shared" si="6"/>
        <v>87</v>
      </c>
      <c r="O258" s="8" t="str">
        <f t="shared" si="6"/>
        <v>France</v>
      </c>
      <c r="P258" s="8" t="str">
        <f t="shared" si="6"/>
        <v>FALSE</v>
      </c>
      <c r="Q258" s="22"/>
      <c r="R258" s="22"/>
      <c r="S258" s="22"/>
      <c r="U258" s="29"/>
    </row>
    <row r="259" spans="9:21" x14ac:dyDescent="0.25">
      <c r="I259" s="9" t="s">
        <v>308</v>
      </c>
      <c r="J259" s="9">
        <v>30</v>
      </c>
      <c r="K259" s="8" t="str">
        <f t="shared" si="6"/>
        <v>December</v>
      </c>
      <c r="L259" s="8" t="str">
        <f t="shared" si="6"/>
        <v>Malbec</v>
      </c>
      <c r="M259" s="8">
        <f t="shared" si="6"/>
        <v>6</v>
      </c>
      <c r="N259" s="33">
        <f t="shared" si="6"/>
        <v>54</v>
      </c>
      <c r="O259" s="8" t="str">
        <f t="shared" si="6"/>
        <v>France</v>
      </c>
      <c r="P259" s="8" t="str">
        <f t="shared" si="6"/>
        <v>FALSE</v>
      </c>
      <c r="Q259" s="22"/>
      <c r="R259" s="22"/>
      <c r="S259" s="22"/>
      <c r="U259" s="29"/>
    </row>
    <row r="260" spans="9:21" x14ac:dyDescent="0.25">
      <c r="I260" s="9" t="s">
        <v>309</v>
      </c>
      <c r="J260" s="9">
        <v>7</v>
      </c>
      <c r="K260" s="8" t="str">
        <f t="shared" si="6"/>
        <v>March</v>
      </c>
      <c r="L260" s="8" t="str">
        <f t="shared" si="6"/>
        <v>Prosecco</v>
      </c>
      <c r="M260" s="8">
        <f t="shared" si="6"/>
        <v>6</v>
      </c>
      <c r="N260" s="33">
        <f t="shared" si="6"/>
        <v>40</v>
      </c>
      <c r="O260" s="8" t="str">
        <f t="shared" si="6"/>
        <v>Australia</v>
      </c>
      <c r="P260" s="8" t="str">
        <f t="shared" si="6"/>
        <v>TRUE</v>
      </c>
      <c r="Q260" s="22"/>
      <c r="R260" s="22"/>
      <c r="S260" s="22"/>
      <c r="U260" s="29"/>
    </row>
    <row r="261" spans="9:21" x14ac:dyDescent="0.25">
      <c r="I261" s="9" t="s">
        <v>309</v>
      </c>
      <c r="J261" s="9">
        <v>8</v>
      </c>
      <c r="K261" s="8" t="str">
        <f t="shared" si="6"/>
        <v>March</v>
      </c>
      <c r="L261" s="8" t="str">
        <f t="shared" si="6"/>
        <v>Espumante</v>
      </c>
      <c r="M261" s="8">
        <f t="shared" si="6"/>
        <v>6</v>
      </c>
      <c r="N261" s="33">
        <f t="shared" si="6"/>
        <v>45</v>
      </c>
      <c r="O261" s="8" t="str">
        <f t="shared" si="6"/>
        <v>South Africa</v>
      </c>
      <c r="P261" s="8" t="str">
        <f t="shared" si="6"/>
        <v>FALSE</v>
      </c>
      <c r="Q261" s="22"/>
      <c r="R261" s="22"/>
      <c r="S261" s="22"/>
      <c r="U261" s="29"/>
    </row>
    <row r="262" spans="9:21" x14ac:dyDescent="0.25">
      <c r="I262" s="9" t="s">
        <v>309</v>
      </c>
      <c r="J262" s="9">
        <v>13</v>
      </c>
      <c r="K262" s="8" t="str">
        <f t="shared" si="6"/>
        <v>May</v>
      </c>
      <c r="L262" s="8" t="str">
        <f t="shared" si="6"/>
        <v>Merlot</v>
      </c>
      <c r="M262" s="8">
        <f t="shared" si="6"/>
        <v>6</v>
      </c>
      <c r="N262" s="33">
        <f t="shared" si="6"/>
        <v>43</v>
      </c>
      <c r="O262" s="8" t="str">
        <f t="shared" si="6"/>
        <v>Chile</v>
      </c>
      <c r="P262" s="8" t="str">
        <f t="shared" si="6"/>
        <v>FALSE</v>
      </c>
      <c r="Q262" s="22"/>
      <c r="R262" s="22"/>
      <c r="S262" s="22"/>
      <c r="U262" s="29"/>
    </row>
    <row r="263" spans="9:21" x14ac:dyDescent="0.25">
      <c r="I263" s="9" t="s">
        <v>309</v>
      </c>
      <c r="J263" s="9">
        <v>29</v>
      </c>
      <c r="K263" s="8" t="str">
        <f t="shared" si="6"/>
        <v>November</v>
      </c>
      <c r="L263" s="8" t="str">
        <f t="shared" si="6"/>
        <v>Pinot Grigio</v>
      </c>
      <c r="M263" s="8">
        <f t="shared" si="6"/>
        <v>6</v>
      </c>
      <c r="N263" s="33">
        <f t="shared" si="6"/>
        <v>87</v>
      </c>
      <c r="O263" s="8" t="str">
        <f t="shared" si="6"/>
        <v>France</v>
      </c>
      <c r="P263" s="8" t="str">
        <f t="shared" si="6"/>
        <v>FALSE</v>
      </c>
      <c r="Q263" s="22"/>
      <c r="R263" s="22"/>
      <c r="S263" s="22"/>
      <c r="U263" s="29"/>
    </row>
    <row r="264" spans="9:21" x14ac:dyDescent="0.25">
      <c r="I264" s="9" t="s">
        <v>309</v>
      </c>
      <c r="J264" s="9">
        <v>30</v>
      </c>
      <c r="K264" s="8" t="str">
        <f t="shared" si="6"/>
        <v>December</v>
      </c>
      <c r="L264" s="8" t="str">
        <f t="shared" si="6"/>
        <v>Malbec</v>
      </c>
      <c r="M264" s="8">
        <f t="shared" si="6"/>
        <v>6</v>
      </c>
      <c r="N264" s="33">
        <f t="shared" si="6"/>
        <v>54</v>
      </c>
      <c r="O264" s="8" t="str">
        <f t="shared" si="6"/>
        <v>France</v>
      </c>
      <c r="P264" s="8" t="str">
        <f t="shared" si="6"/>
        <v>FALSE</v>
      </c>
      <c r="Q264" s="22"/>
      <c r="R264" s="22"/>
      <c r="S264" s="22"/>
      <c r="U264" s="29"/>
    </row>
    <row r="265" spans="9:21" x14ac:dyDescent="0.25">
      <c r="I265" s="9" t="s">
        <v>112</v>
      </c>
      <c r="J265" s="9">
        <v>1</v>
      </c>
      <c r="K265" s="8" t="str">
        <f t="shared" si="6"/>
        <v>January</v>
      </c>
      <c r="L265" s="8" t="str">
        <f t="shared" si="6"/>
        <v>Malbec</v>
      </c>
      <c r="M265" s="8">
        <f t="shared" si="6"/>
        <v>72</v>
      </c>
      <c r="N265" s="33">
        <f t="shared" si="6"/>
        <v>56</v>
      </c>
      <c r="O265" s="8" t="str">
        <f t="shared" si="6"/>
        <v>France</v>
      </c>
      <c r="P265" s="8" t="str">
        <f t="shared" si="6"/>
        <v>FALSE</v>
      </c>
      <c r="Q265" s="22"/>
      <c r="R265" s="22"/>
      <c r="S265" s="22"/>
      <c r="U265" s="29"/>
    </row>
    <row r="266" spans="9:21" x14ac:dyDescent="0.25">
      <c r="I266" s="9" t="s">
        <v>112</v>
      </c>
      <c r="J266" s="9">
        <v>22</v>
      </c>
      <c r="K266" s="8" t="str">
        <f t="shared" si="6"/>
        <v>August</v>
      </c>
      <c r="L266" s="8" t="str">
        <f t="shared" si="6"/>
        <v>Champagne</v>
      </c>
      <c r="M266" s="8">
        <f t="shared" si="6"/>
        <v>72</v>
      </c>
      <c r="N266" s="33">
        <f t="shared" si="6"/>
        <v>63</v>
      </c>
      <c r="O266" s="8" t="str">
        <f t="shared" si="6"/>
        <v>France</v>
      </c>
      <c r="P266" s="8" t="str">
        <f t="shared" si="6"/>
        <v>FALSE</v>
      </c>
      <c r="Q266" s="22"/>
      <c r="R266" s="22"/>
      <c r="S266" s="22"/>
      <c r="U266" s="29"/>
    </row>
    <row r="267" spans="9:21" x14ac:dyDescent="0.25">
      <c r="I267" s="9" t="s">
        <v>112</v>
      </c>
      <c r="J267" s="9">
        <v>30</v>
      </c>
      <c r="K267" s="8" t="str">
        <f t="shared" si="6"/>
        <v>December</v>
      </c>
      <c r="L267" s="8" t="str">
        <f t="shared" si="6"/>
        <v>Malbec</v>
      </c>
      <c r="M267" s="8">
        <f t="shared" si="6"/>
        <v>6</v>
      </c>
      <c r="N267" s="33">
        <f t="shared" si="6"/>
        <v>54</v>
      </c>
      <c r="O267" s="8" t="str">
        <f t="shared" si="6"/>
        <v>France</v>
      </c>
      <c r="P267" s="8" t="str">
        <f t="shared" si="6"/>
        <v>FALSE</v>
      </c>
      <c r="Q267" s="22"/>
      <c r="R267" s="22"/>
      <c r="S267" s="22"/>
      <c r="U267" s="29"/>
    </row>
    <row r="268" spans="9:21" x14ac:dyDescent="0.25">
      <c r="I268" s="9" t="s">
        <v>112</v>
      </c>
      <c r="J268" s="9">
        <v>31</v>
      </c>
      <c r="K268" s="8" t="str">
        <f t="shared" si="6"/>
        <v>December</v>
      </c>
      <c r="L268" s="8" t="str">
        <f t="shared" si="6"/>
        <v>Champagne</v>
      </c>
      <c r="M268" s="8">
        <f t="shared" si="6"/>
        <v>72</v>
      </c>
      <c r="N268" s="33">
        <f t="shared" si="6"/>
        <v>89</v>
      </c>
      <c r="O268" s="8" t="str">
        <f t="shared" si="6"/>
        <v>France</v>
      </c>
      <c r="P268" s="8" t="str">
        <f t="shared" si="6"/>
        <v>FALSE</v>
      </c>
      <c r="Q268" s="22"/>
      <c r="R268" s="22"/>
      <c r="S268" s="22"/>
      <c r="U268" s="29"/>
    </row>
    <row r="269" spans="9:21" x14ac:dyDescent="0.25">
      <c r="I269" s="9" t="s">
        <v>310</v>
      </c>
      <c r="J269" s="9">
        <v>18</v>
      </c>
      <c r="K269" s="8" t="str">
        <f t="shared" si="6"/>
        <v>July</v>
      </c>
      <c r="L269" s="8" t="str">
        <f t="shared" si="6"/>
        <v>Espumante</v>
      </c>
      <c r="M269" s="8">
        <f t="shared" si="6"/>
        <v>6</v>
      </c>
      <c r="N269" s="33">
        <f t="shared" si="6"/>
        <v>50</v>
      </c>
      <c r="O269" s="8" t="str">
        <f t="shared" si="6"/>
        <v>Oregon</v>
      </c>
      <c r="P269" s="8" t="str">
        <f t="shared" si="6"/>
        <v>FALSE</v>
      </c>
      <c r="Q269" s="22"/>
      <c r="R269" s="22"/>
      <c r="S269" s="22"/>
      <c r="U269" s="29"/>
    </row>
    <row r="270" spans="9:21" x14ac:dyDescent="0.25">
      <c r="I270" s="9" t="s">
        <v>310</v>
      </c>
      <c r="J270" s="9">
        <v>30</v>
      </c>
      <c r="K270" s="8" t="str">
        <f t="shared" si="6"/>
        <v>December</v>
      </c>
      <c r="L270" s="8" t="str">
        <f t="shared" si="6"/>
        <v>Malbec</v>
      </c>
      <c r="M270" s="8">
        <f t="shared" si="6"/>
        <v>6</v>
      </c>
      <c r="N270" s="33">
        <f t="shared" si="6"/>
        <v>54</v>
      </c>
      <c r="O270" s="8" t="str">
        <f t="shared" si="6"/>
        <v>France</v>
      </c>
      <c r="P270" s="8" t="str">
        <f t="shared" si="6"/>
        <v>FALSE</v>
      </c>
      <c r="Q270" s="22"/>
      <c r="R270" s="22"/>
      <c r="S270" s="22"/>
      <c r="U270" s="29"/>
    </row>
    <row r="271" spans="9:21" x14ac:dyDescent="0.25">
      <c r="I271" s="9" t="s">
        <v>311</v>
      </c>
      <c r="J271" s="9">
        <v>3</v>
      </c>
      <c r="K271" s="8" t="str">
        <f t="shared" si="6"/>
        <v>February</v>
      </c>
      <c r="L271" s="8" t="str">
        <f t="shared" si="6"/>
        <v>Espumante</v>
      </c>
      <c r="M271" s="8">
        <f t="shared" si="6"/>
        <v>144</v>
      </c>
      <c r="N271" s="33">
        <f t="shared" si="6"/>
        <v>32</v>
      </c>
      <c r="O271" s="8" t="str">
        <f t="shared" si="6"/>
        <v>Oregon</v>
      </c>
      <c r="P271" s="8" t="str">
        <f t="shared" si="6"/>
        <v>TRUE</v>
      </c>
      <c r="Q271" s="22"/>
      <c r="R271" s="22"/>
      <c r="S271" s="22"/>
      <c r="U271" s="29"/>
    </row>
    <row r="272" spans="9:21" x14ac:dyDescent="0.25">
      <c r="I272" s="9" t="s">
        <v>311</v>
      </c>
      <c r="J272" s="9">
        <v>7</v>
      </c>
      <c r="K272" s="8" t="str">
        <f t="shared" si="6"/>
        <v>March</v>
      </c>
      <c r="L272" s="8" t="str">
        <f t="shared" si="6"/>
        <v>Prosecco</v>
      </c>
      <c r="M272" s="8">
        <f t="shared" si="6"/>
        <v>6</v>
      </c>
      <c r="N272" s="33">
        <f t="shared" si="6"/>
        <v>40</v>
      </c>
      <c r="O272" s="8" t="str">
        <f t="shared" si="6"/>
        <v>Australia</v>
      </c>
      <c r="P272" s="8" t="str">
        <f t="shared" si="6"/>
        <v>TRUE</v>
      </c>
      <c r="Q272" s="22"/>
      <c r="R272" s="22"/>
      <c r="S272" s="22"/>
      <c r="U272" s="29"/>
    </row>
    <row r="273" spans="9:21" x14ac:dyDescent="0.25">
      <c r="I273" s="9" t="s">
        <v>311</v>
      </c>
      <c r="J273" s="9">
        <v>10</v>
      </c>
      <c r="K273" s="8" t="str">
        <f t="shared" si="6"/>
        <v>April</v>
      </c>
      <c r="L273" s="8" t="str">
        <f t="shared" si="6"/>
        <v>Prosecco</v>
      </c>
      <c r="M273" s="8">
        <f t="shared" si="6"/>
        <v>72</v>
      </c>
      <c r="N273" s="33">
        <f t="shared" si="6"/>
        <v>52</v>
      </c>
      <c r="O273" s="8" t="str">
        <f t="shared" si="6"/>
        <v>California</v>
      </c>
      <c r="P273" s="8" t="str">
        <f t="shared" si="6"/>
        <v>FALSE</v>
      </c>
      <c r="Q273" s="22"/>
      <c r="R273" s="22"/>
      <c r="S273" s="22"/>
      <c r="U273" s="29"/>
    </row>
    <row r="274" spans="9:21" x14ac:dyDescent="0.25">
      <c r="I274" s="9" t="s">
        <v>312</v>
      </c>
      <c r="J274" s="9">
        <v>1</v>
      </c>
      <c r="K274" s="8" t="str">
        <f t="shared" si="6"/>
        <v>January</v>
      </c>
      <c r="L274" s="8" t="str">
        <f t="shared" si="6"/>
        <v>Malbec</v>
      </c>
      <c r="M274" s="8">
        <f t="shared" si="6"/>
        <v>72</v>
      </c>
      <c r="N274" s="33">
        <f t="shared" si="6"/>
        <v>56</v>
      </c>
      <c r="O274" s="8" t="str">
        <f t="shared" si="6"/>
        <v>France</v>
      </c>
      <c r="P274" s="8" t="str">
        <f t="shared" si="6"/>
        <v>FALSE</v>
      </c>
      <c r="Q274" s="22"/>
      <c r="R274" s="22"/>
      <c r="S274" s="22"/>
      <c r="U274" s="29"/>
    </row>
    <row r="275" spans="9:21" x14ac:dyDescent="0.25">
      <c r="I275" s="9" t="s">
        <v>312</v>
      </c>
      <c r="J275" s="9">
        <v>9</v>
      </c>
      <c r="K275" s="8" t="str">
        <f t="shared" ref="K275:P317" si="7" xml:space="preserve"> VLOOKUP($J275,$A$4:$G$35, MATCH(K$3,$A$3:$G$3,0))</f>
        <v>April</v>
      </c>
      <c r="L275" s="8" t="str">
        <f t="shared" si="7"/>
        <v>Chardonnay</v>
      </c>
      <c r="M275" s="8">
        <f t="shared" si="7"/>
        <v>144</v>
      </c>
      <c r="N275" s="33">
        <f t="shared" si="7"/>
        <v>57</v>
      </c>
      <c r="O275" s="8" t="str">
        <f t="shared" si="7"/>
        <v>Chile</v>
      </c>
      <c r="P275" s="8" t="str">
        <f t="shared" si="7"/>
        <v>FALSE</v>
      </c>
      <c r="Q275" s="22"/>
      <c r="R275" s="22"/>
      <c r="S275" s="22"/>
      <c r="U275" s="29"/>
    </row>
    <row r="276" spans="9:21" x14ac:dyDescent="0.25">
      <c r="I276" s="9" t="s">
        <v>312</v>
      </c>
      <c r="J276" s="9">
        <v>14</v>
      </c>
      <c r="K276" s="8" t="str">
        <f t="shared" si="7"/>
        <v>June</v>
      </c>
      <c r="L276" s="8" t="str">
        <f t="shared" si="7"/>
        <v>Merlot</v>
      </c>
      <c r="M276" s="8">
        <f t="shared" si="7"/>
        <v>72</v>
      </c>
      <c r="N276" s="33">
        <f t="shared" si="7"/>
        <v>64</v>
      </c>
      <c r="O276" s="8" t="str">
        <f t="shared" si="7"/>
        <v>Chile</v>
      </c>
      <c r="P276" s="8" t="str">
        <f t="shared" si="7"/>
        <v>FALSE</v>
      </c>
      <c r="Q276" s="22"/>
      <c r="R276" s="22"/>
      <c r="S276" s="22"/>
      <c r="U276" s="29"/>
    </row>
    <row r="277" spans="9:21" x14ac:dyDescent="0.25">
      <c r="I277" s="9" t="s">
        <v>312</v>
      </c>
      <c r="J277" s="9">
        <v>22</v>
      </c>
      <c r="K277" s="8" t="str">
        <f t="shared" si="7"/>
        <v>August</v>
      </c>
      <c r="L277" s="8" t="str">
        <f t="shared" si="7"/>
        <v>Champagne</v>
      </c>
      <c r="M277" s="8">
        <f t="shared" si="7"/>
        <v>72</v>
      </c>
      <c r="N277" s="33">
        <f t="shared" si="7"/>
        <v>63</v>
      </c>
      <c r="O277" s="8" t="str">
        <f t="shared" si="7"/>
        <v>France</v>
      </c>
      <c r="P277" s="8" t="str">
        <f t="shared" si="7"/>
        <v>FALSE</v>
      </c>
      <c r="Q277" s="22"/>
      <c r="R277" s="22"/>
      <c r="S277" s="22"/>
      <c r="U277" s="29"/>
    </row>
    <row r="278" spans="9:21" x14ac:dyDescent="0.25">
      <c r="I278" s="9" t="s">
        <v>312</v>
      </c>
      <c r="J278" s="9">
        <v>23</v>
      </c>
      <c r="K278" s="8" t="str">
        <f t="shared" si="7"/>
        <v>September</v>
      </c>
      <c r="L278" s="8" t="str">
        <f t="shared" si="7"/>
        <v>Chardonnay</v>
      </c>
      <c r="M278" s="8">
        <f t="shared" si="7"/>
        <v>144</v>
      </c>
      <c r="N278" s="33">
        <f t="shared" si="7"/>
        <v>39</v>
      </c>
      <c r="O278" s="8" t="str">
        <f t="shared" si="7"/>
        <v>South Africa</v>
      </c>
      <c r="P278" s="8" t="str">
        <f t="shared" si="7"/>
        <v>FALSE</v>
      </c>
      <c r="Q278" s="22"/>
      <c r="R278" s="22"/>
      <c r="S278" s="22"/>
      <c r="U278" s="29"/>
    </row>
    <row r="279" spans="9:21" x14ac:dyDescent="0.25">
      <c r="I279" s="9" t="s">
        <v>313</v>
      </c>
      <c r="J279" s="9">
        <v>1</v>
      </c>
      <c r="K279" s="8" t="str">
        <f t="shared" si="7"/>
        <v>January</v>
      </c>
      <c r="L279" s="8" t="str">
        <f t="shared" si="7"/>
        <v>Malbec</v>
      </c>
      <c r="M279" s="8">
        <f t="shared" si="7"/>
        <v>72</v>
      </c>
      <c r="N279" s="33">
        <f t="shared" si="7"/>
        <v>56</v>
      </c>
      <c r="O279" s="8" t="str">
        <f t="shared" si="7"/>
        <v>France</v>
      </c>
      <c r="P279" s="8" t="str">
        <f t="shared" si="7"/>
        <v>FALSE</v>
      </c>
      <c r="Q279" s="22"/>
      <c r="R279" s="22"/>
      <c r="S279" s="22"/>
      <c r="U279" s="29"/>
    </row>
    <row r="280" spans="9:21" x14ac:dyDescent="0.25">
      <c r="I280" s="9" t="s">
        <v>313</v>
      </c>
      <c r="J280" s="9">
        <v>4</v>
      </c>
      <c r="K280" s="8" t="str">
        <f t="shared" si="7"/>
        <v>February</v>
      </c>
      <c r="L280" s="8" t="str">
        <f t="shared" si="7"/>
        <v>Champagne</v>
      </c>
      <c r="M280" s="8">
        <f t="shared" si="7"/>
        <v>72</v>
      </c>
      <c r="N280" s="33">
        <f t="shared" si="7"/>
        <v>48</v>
      </c>
      <c r="O280" s="8" t="str">
        <f t="shared" si="7"/>
        <v>France</v>
      </c>
      <c r="P280" s="8" t="str">
        <f t="shared" si="7"/>
        <v>TRUE</v>
      </c>
      <c r="Q280" s="22"/>
      <c r="R280" s="22"/>
      <c r="S280" s="22"/>
      <c r="U280" s="29"/>
    </row>
    <row r="281" spans="9:21" x14ac:dyDescent="0.25">
      <c r="I281" s="9" t="s">
        <v>313</v>
      </c>
      <c r="J281" s="9">
        <v>5</v>
      </c>
      <c r="K281" s="8" t="str">
        <f t="shared" si="7"/>
        <v>February</v>
      </c>
      <c r="L281" s="8" t="str">
        <f t="shared" si="7"/>
        <v>Cabernet Sauvignon</v>
      </c>
      <c r="M281" s="8">
        <f t="shared" si="7"/>
        <v>144</v>
      </c>
      <c r="N281" s="33">
        <f t="shared" si="7"/>
        <v>44</v>
      </c>
      <c r="O281" s="8" t="str">
        <f t="shared" si="7"/>
        <v>New Zealand</v>
      </c>
      <c r="P281" s="8" t="str">
        <f t="shared" si="7"/>
        <v>TRUE</v>
      </c>
      <c r="Q281" s="22"/>
      <c r="R281" s="22"/>
      <c r="S281" s="22"/>
      <c r="U281" s="29"/>
    </row>
    <row r="282" spans="9:21" x14ac:dyDescent="0.25">
      <c r="I282" s="9" t="s">
        <v>313</v>
      </c>
      <c r="J282" s="9">
        <v>6</v>
      </c>
      <c r="K282" s="8" t="str">
        <f t="shared" si="7"/>
        <v>March</v>
      </c>
      <c r="L282" s="8" t="str">
        <f t="shared" si="7"/>
        <v>Prosecco</v>
      </c>
      <c r="M282" s="8">
        <f t="shared" si="7"/>
        <v>144</v>
      </c>
      <c r="N282" s="33">
        <f t="shared" si="7"/>
        <v>86</v>
      </c>
      <c r="O282" s="8" t="str">
        <f t="shared" si="7"/>
        <v>Chile</v>
      </c>
      <c r="P282" s="8" t="str">
        <f t="shared" si="7"/>
        <v>FALSE</v>
      </c>
      <c r="Q282" s="22"/>
      <c r="R282" s="22"/>
      <c r="S282" s="22"/>
      <c r="U282" s="29"/>
    </row>
    <row r="283" spans="9:21" x14ac:dyDescent="0.25">
      <c r="I283" s="9" t="s">
        <v>313</v>
      </c>
      <c r="J283" s="9">
        <v>9</v>
      </c>
      <c r="K283" s="8" t="str">
        <f t="shared" si="7"/>
        <v>April</v>
      </c>
      <c r="L283" s="8" t="str">
        <f t="shared" si="7"/>
        <v>Chardonnay</v>
      </c>
      <c r="M283" s="8">
        <f t="shared" si="7"/>
        <v>144</v>
      </c>
      <c r="N283" s="33">
        <f t="shared" si="7"/>
        <v>57</v>
      </c>
      <c r="O283" s="8" t="str">
        <f t="shared" si="7"/>
        <v>Chile</v>
      </c>
      <c r="P283" s="8" t="str">
        <f t="shared" si="7"/>
        <v>FALSE</v>
      </c>
      <c r="Q283" s="22"/>
      <c r="R283" s="22"/>
      <c r="S283" s="22"/>
      <c r="U283" s="29"/>
    </row>
    <row r="284" spans="9:21" x14ac:dyDescent="0.25">
      <c r="I284" s="9" t="s">
        <v>313</v>
      </c>
      <c r="J284" s="9">
        <v>11</v>
      </c>
      <c r="K284" s="8" t="str">
        <f t="shared" si="7"/>
        <v>May</v>
      </c>
      <c r="L284" s="8" t="str">
        <f t="shared" si="7"/>
        <v>Champagne</v>
      </c>
      <c r="M284" s="8">
        <f t="shared" si="7"/>
        <v>72</v>
      </c>
      <c r="N284" s="33">
        <f t="shared" si="7"/>
        <v>85</v>
      </c>
      <c r="O284" s="8" t="str">
        <f t="shared" si="7"/>
        <v>France</v>
      </c>
      <c r="P284" s="8" t="str">
        <f t="shared" si="7"/>
        <v>FALSE</v>
      </c>
      <c r="Q284" s="22"/>
      <c r="R284" s="22"/>
      <c r="S284" s="22"/>
      <c r="U284" s="29"/>
    </row>
    <row r="285" spans="9:21" x14ac:dyDescent="0.25">
      <c r="I285" s="9" t="s">
        <v>313</v>
      </c>
      <c r="J285" s="9">
        <v>20</v>
      </c>
      <c r="K285" s="8" t="str">
        <f t="shared" si="7"/>
        <v>August</v>
      </c>
      <c r="L285" s="8" t="str">
        <f t="shared" si="7"/>
        <v>Cabernet Sauvignon</v>
      </c>
      <c r="M285" s="8">
        <f t="shared" si="7"/>
        <v>72</v>
      </c>
      <c r="N285" s="33">
        <f t="shared" si="7"/>
        <v>82</v>
      </c>
      <c r="O285" s="8" t="str">
        <f t="shared" si="7"/>
        <v>Italy</v>
      </c>
      <c r="P285" s="8" t="str">
        <f t="shared" si="7"/>
        <v>FALSE</v>
      </c>
      <c r="Q285" s="22"/>
      <c r="R285" s="22"/>
      <c r="S285" s="22"/>
      <c r="U285" s="29"/>
    </row>
    <row r="286" spans="9:21" x14ac:dyDescent="0.25">
      <c r="I286" s="9" t="s">
        <v>313</v>
      </c>
      <c r="J286" s="9">
        <v>25</v>
      </c>
      <c r="K286" s="8" t="str">
        <f t="shared" si="7"/>
        <v>October</v>
      </c>
      <c r="L286" s="8" t="str">
        <f t="shared" si="7"/>
        <v>Cabernet Sauvignon</v>
      </c>
      <c r="M286" s="8">
        <f t="shared" si="7"/>
        <v>72</v>
      </c>
      <c r="N286" s="33">
        <f t="shared" si="7"/>
        <v>59</v>
      </c>
      <c r="O286" s="8" t="str">
        <f t="shared" si="7"/>
        <v>Oregon</v>
      </c>
      <c r="P286" s="8" t="str">
        <f t="shared" si="7"/>
        <v>TRUE</v>
      </c>
      <c r="Q286" s="22"/>
      <c r="R286" s="22"/>
      <c r="S286" s="22"/>
      <c r="U286" s="29"/>
    </row>
    <row r="287" spans="9:21" x14ac:dyDescent="0.25">
      <c r="I287" s="9" t="s">
        <v>313</v>
      </c>
      <c r="J287" s="9">
        <v>26</v>
      </c>
      <c r="K287" s="8" t="str">
        <f t="shared" si="7"/>
        <v>October</v>
      </c>
      <c r="L287" s="8" t="str">
        <f t="shared" si="7"/>
        <v>Pinot Noir</v>
      </c>
      <c r="M287" s="8">
        <f t="shared" si="7"/>
        <v>144</v>
      </c>
      <c r="N287" s="33">
        <f t="shared" si="7"/>
        <v>83</v>
      </c>
      <c r="O287" s="8" t="str">
        <f t="shared" si="7"/>
        <v>Australia</v>
      </c>
      <c r="P287" s="8" t="str">
        <f t="shared" si="7"/>
        <v>FALSE</v>
      </c>
      <c r="Q287" s="22"/>
      <c r="R287" s="22"/>
      <c r="S287" s="22"/>
      <c r="U287" s="29"/>
    </row>
    <row r="288" spans="9:21" x14ac:dyDescent="0.25">
      <c r="I288" s="9" t="s">
        <v>314</v>
      </c>
      <c r="J288" s="9">
        <v>18</v>
      </c>
      <c r="K288" s="8" t="str">
        <f t="shared" si="7"/>
        <v>July</v>
      </c>
      <c r="L288" s="8" t="str">
        <f t="shared" si="7"/>
        <v>Espumante</v>
      </c>
      <c r="M288" s="8">
        <f t="shared" si="7"/>
        <v>6</v>
      </c>
      <c r="N288" s="33">
        <f t="shared" si="7"/>
        <v>50</v>
      </c>
      <c r="O288" s="8" t="str">
        <f t="shared" si="7"/>
        <v>Oregon</v>
      </c>
      <c r="P288" s="8" t="str">
        <f t="shared" si="7"/>
        <v>FALSE</v>
      </c>
      <c r="Q288" s="22"/>
      <c r="R288" s="22"/>
      <c r="S288" s="22"/>
      <c r="U288" s="29"/>
    </row>
    <row r="289" spans="9:21" x14ac:dyDescent="0.25">
      <c r="I289" s="9" t="s">
        <v>314</v>
      </c>
      <c r="J289" s="9">
        <v>21</v>
      </c>
      <c r="K289" s="8" t="str">
        <f t="shared" si="7"/>
        <v>August</v>
      </c>
      <c r="L289" s="8" t="str">
        <f t="shared" si="7"/>
        <v>Champagne</v>
      </c>
      <c r="M289" s="8">
        <f t="shared" si="7"/>
        <v>12</v>
      </c>
      <c r="N289" s="33">
        <f t="shared" si="7"/>
        <v>50</v>
      </c>
      <c r="O289" s="8" t="str">
        <f t="shared" si="7"/>
        <v>California</v>
      </c>
      <c r="P289" s="8" t="str">
        <f t="shared" si="7"/>
        <v>FALSE</v>
      </c>
      <c r="Q289" s="22"/>
      <c r="R289" s="22"/>
      <c r="S289" s="22"/>
      <c r="U289" s="29"/>
    </row>
    <row r="290" spans="9:21" x14ac:dyDescent="0.25">
      <c r="I290" s="9" t="s">
        <v>315</v>
      </c>
      <c r="J290" s="9">
        <v>6</v>
      </c>
      <c r="K290" s="8" t="str">
        <f t="shared" si="7"/>
        <v>March</v>
      </c>
      <c r="L290" s="8" t="str">
        <f t="shared" si="7"/>
        <v>Prosecco</v>
      </c>
      <c r="M290" s="8">
        <f t="shared" si="7"/>
        <v>144</v>
      </c>
      <c r="N290" s="33">
        <f t="shared" si="7"/>
        <v>86</v>
      </c>
      <c r="O290" s="8" t="str">
        <f t="shared" si="7"/>
        <v>Chile</v>
      </c>
      <c r="P290" s="8" t="str">
        <f t="shared" si="7"/>
        <v>FALSE</v>
      </c>
      <c r="Q290" s="22"/>
      <c r="R290" s="22"/>
      <c r="S290" s="22"/>
      <c r="U290" s="29"/>
    </row>
    <row r="291" spans="9:21" x14ac:dyDescent="0.25">
      <c r="I291" s="9" t="s">
        <v>315</v>
      </c>
      <c r="J291" s="9">
        <v>7</v>
      </c>
      <c r="K291" s="8" t="str">
        <f t="shared" si="7"/>
        <v>March</v>
      </c>
      <c r="L291" s="8" t="str">
        <f t="shared" si="7"/>
        <v>Prosecco</v>
      </c>
      <c r="M291" s="8">
        <f t="shared" si="7"/>
        <v>6</v>
      </c>
      <c r="N291" s="33">
        <f t="shared" si="7"/>
        <v>40</v>
      </c>
      <c r="O291" s="8" t="str">
        <f t="shared" si="7"/>
        <v>Australia</v>
      </c>
      <c r="P291" s="8" t="str">
        <f t="shared" si="7"/>
        <v>TRUE</v>
      </c>
      <c r="Q291" s="22"/>
      <c r="R291" s="22"/>
      <c r="S291" s="22"/>
      <c r="U291" s="29"/>
    </row>
    <row r="292" spans="9:21" x14ac:dyDescent="0.25">
      <c r="I292" s="9" t="s">
        <v>315</v>
      </c>
      <c r="J292" s="9">
        <v>8</v>
      </c>
      <c r="K292" s="8" t="str">
        <f t="shared" si="7"/>
        <v>March</v>
      </c>
      <c r="L292" s="8" t="str">
        <f t="shared" si="7"/>
        <v>Espumante</v>
      </c>
      <c r="M292" s="8">
        <f t="shared" si="7"/>
        <v>6</v>
      </c>
      <c r="N292" s="33">
        <f t="shared" si="7"/>
        <v>45</v>
      </c>
      <c r="O292" s="8" t="str">
        <f t="shared" si="7"/>
        <v>South Africa</v>
      </c>
      <c r="P292" s="8" t="str">
        <f t="shared" si="7"/>
        <v>FALSE</v>
      </c>
      <c r="Q292" s="22"/>
      <c r="R292" s="22"/>
      <c r="S292" s="22"/>
      <c r="U292" s="29"/>
    </row>
    <row r="293" spans="9:21" x14ac:dyDescent="0.25">
      <c r="I293" s="9" t="s">
        <v>315</v>
      </c>
      <c r="J293" s="9">
        <v>19</v>
      </c>
      <c r="K293" s="8" t="str">
        <f t="shared" si="7"/>
        <v>July</v>
      </c>
      <c r="L293" s="8" t="str">
        <f t="shared" si="7"/>
        <v>Champagne</v>
      </c>
      <c r="M293" s="8">
        <f t="shared" si="7"/>
        <v>12</v>
      </c>
      <c r="N293" s="33">
        <f t="shared" si="7"/>
        <v>66</v>
      </c>
      <c r="O293" s="8" t="str">
        <f t="shared" si="7"/>
        <v>Germany</v>
      </c>
      <c r="P293" s="8" t="str">
        <f t="shared" si="7"/>
        <v>FALSE</v>
      </c>
      <c r="Q293" s="22"/>
      <c r="R293" s="22"/>
      <c r="S293" s="22"/>
      <c r="U293" s="29"/>
    </row>
    <row r="294" spans="9:21" x14ac:dyDescent="0.25">
      <c r="I294" s="9" t="s">
        <v>315</v>
      </c>
      <c r="J294" s="9">
        <v>22</v>
      </c>
      <c r="K294" s="8" t="str">
        <f t="shared" si="7"/>
        <v>August</v>
      </c>
      <c r="L294" s="8" t="str">
        <f t="shared" si="7"/>
        <v>Champagne</v>
      </c>
      <c r="M294" s="8">
        <f t="shared" si="7"/>
        <v>72</v>
      </c>
      <c r="N294" s="33">
        <f t="shared" si="7"/>
        <v>63</v>
      </c>
      <c r="O294" s="8" t="str">
        <f t="shared" si="7"/>
        <v>France</v>
      </c>
      <c r="P294" s="8" t="str">
        <f t="shared" si="7"/>
        <v>FALSE</v>
      </c>
      <c r="Q294" s="22"/>
      <c r="R294" s="22"/>
      <c r="S294" s="22"/>
      <c r="U294" s="29"/>
    </row>
    <row r="295" spans="9:21" x14ac:dyDescent="0.25">
      <c r="I295" s="9" t="s">
        <v>315</v>
      </c>
      <c r="J295" s="9">
        <v>31</v>
      </c>
      <c r="K295" s="8" t="str">
        <f t="shared" si="7"/>
        <v>December</v>
      </c>
      <c r="L295" s="8" t="str">
        <f t="shared" si="7"/>
        <v>Champagne</v>
      </c>
      <c r="M295" s="8">
        <f t="shared" si="7"/>
        <v>72</v>
      </c>
      <c r="N295" s="33">
        <f t="shared" si="7"/>
        <v>89</v>
      </c>
      <c r="O295" s="8" t="str">
        <f t="shared" si="7"/>
        <v>France</v>
      </c>
      <c r="P295" s="8" t="str">
        <f t="shared" si="7"/>
        <v>FALSE</v>
      </c>
      <c r="Q295" s="22"/>
      <c r="R295" s="22"/>
      <c r="S295" s="22"/>
      <c r="U295" s="29"/>
    </row>
    <row r="296" spans="9:21" x14ac:dyDescent="0.25">
      <c r="I296" s="9" t="s">
        <v>316</v>
      </c>
      <c r="J296" s="9">
        <v>5</v>
      </c>
      <c r="K296" s="8" t="str">
        <f t="shared" si="7"/>
        <v>February</v>
      </c>
      <c r="L296" s="8" t="str">
        <f t="shared" si="7"/>
        <v>Cabernet Sauvignon</v>
      </c>
      <c r="M296" s="8">
        <f t="shared" si="7"/>
        <v>144</v>
      </c>
      <c r="N296" s="33">
        <f t="shared" si="7"/>
        <v>44</v>
      </c>
      <c r="O296" s="8" t="str">
        <f t="shared" si="7"/>
        <v>New Zealand</v>
      </c>
      <c r="P296" s="8" t="str">
        <f t="shared" si="7"/>
        <v>TRUE</v>
      </c>
      <c r="Q296" s="22"/>
      <c r="R296" s="22"/>
      <c r="S296" s="22"/>
      <c r="U296" s="29"/>
    </row>
    <row r="297" spans="9:21" x14ac:dyDescent="0.25">
      <c r="I297" s="9" t="s">
        <v>317</v>
      </c>
      <c r="J297" s="9">
        <v>8</v>
      </c>
      <c r="K297" s="8" t="str">
        <f t="shared" si="7"/>
        <v>March</v>
      </c>
      <c r="L297" s="8" t="str">
        <f t="shared" si="7"/>
        <v>Espumante</v>
      </c>
      <c r="M297" s="8">
        <f t="shared" si="7"/>
        <v>6</v>
      </c>
      <c r="N297" s="33">
        <f t="shared" si="7"/>
        <v>45</v>
      </c>
      <c r="O297" s="8" t="str">
        <f t="shared" si="7"/>
        <v>South Africa</v>
      </c>
      <c r="P297" s="8" t="str">
        <f t="shared" si="7"/>
        <v>FALSE</v>
      </c>
      <c r="Q297" s="22"/>
      <c r="R297" s="22"/>
      <c r="S297" s="22"/>
      <c r="U297" s="29"/>
    </row>
    <row r="298" spans="9:21" x14ac:dyDescent="0.25">
      <c r="I298" s="9" t="s">
        <v>317</v>
      </c>
      <c r="J298" s="9">
        <v>13</v>
      </c>
      <c r="K298" s="8" t="str">
        <f t="shared" si="7"/>
        <v>May</v>
      </c>
      <c r="L298" s="8" t="str">
        <f t="shared" si="7"/>
        <v>Merlot</v>
      </c>
      <c r="M298" s="8">
        <f t="shared" si="7"/>
        <v>6</v>
      </c>
      <c r="N298" s="33">
        <f t="shared" si="7"/>
        <v>43</v>
      </c>
      <c r="O298" s="8" t="str">
        <f t="shared" si="7"/>
        <v>Chile</v>
      </c>
      <c r="P298" s="8" t="str">
        <f t="shared" si="7"/>
        <v>FALSE</v>
      </c>
      <c r="Q298" s="22"/>
      <c r="R298" s="22"/>
      <c r="S298" s="22"/>
      <c r="U298" s="29"/>
    </row>
    <row r="299" spans="9:21" x14ac:dyDescent="0.25">
      <c r="I299" s="9" t="s">
        <v>317</v>
      </c>
      <c r="J299" s="9">
        <v>18</v>
      </c>
      <c r="K299" s="8" t="str">
        <f t="shared" si="7"/>
        <v>July</v>
      </c>
      <c r="L299" s="8" t="str">
        <f t="shared" si="7"/>
        <v>Espumante</v>
      </c>
      <c r="M299" s="8">
        <f t="shared" si="7"/>
        <v>6</v>
      </c>
      <c r="N299" s="33">
        <f t="shared" si="7"/>
        <v>50</v>
      </c>
      <c r="O299" s="8" t="str">
        <f t="shared" si="7"/>
        <v>Oregon</v>
      </c>
      <c r="P299" s="8" t="str">
        <f t="shared" si="7"/>
        <v>FALSE</v>
      </c>
      <c r="Q299" s="22"/>
      <c r="R299" s="22"/>
      <c r="S299" s="22"/>
      <c r="U299" s="29"/>
    </row>
    <row r="300" spans="9:21" x14ac:dyDescent="0.25">
      <c r="I300" s="9" t="s">
        <v>318</v>
      </c>
      <c r="J300" s="9">
        <v>26</v>
      </c>
      <c r="K300" s="8" t="str">
        <f t="shared" si="7"/>
        <v>October</v>
      </c>
      <c r="L300" s="8" t="str">
        <f t="shared" si="7"/>
        <v>Pinot Noir</v>
      </c>
      <c r="M300" s="8">
        <f t="shared" si="7"/>
        <v>144</v>
      </c>
      <c r="N300" s="33">
        <f t="shared" si="7"/>
        <v>83</v>
      </c>
      <c r="O300" s="8" t="str">
        <f t="shared" si="7"/>
        <v>Australia</v>
      </c>
      <c r="P300" s="8" t="str">
        <f t="shared" si="7"/>
        <v>FALSE</v>
      </c>
      <c r="Q300" s="22"/>
      <c r="R300" s="22"/>
      <c r="S300" s="22"/>
      <c r="U300" s="29"/>
    </row>
    <row r="301" spans="9:21" x14ac:dyDescent="0.25">
      <c r="I301" s="9" t="s">
        <v>319</v>
      </c>
      <c r="J301" s="9">
        <v>8</v>
      </c>
      <c r="K301" s="8" t="str">
        <f t="shared" si="7"/>
        <v>March</v>
      </c>
      <c r="L301" s="8" t="str">
        <f t="shared" si="7"/>
        <v>Espumante</v>
      </c>
      <c r="M301" s="8">
        <f t="shared" si="7"/>
        <v>6</v>
      </c>
      <c r="N301" s="33">
        <f t="shared" si="7"/>
        <v>45</v>
      </c>
      <c r="O301" s="8" t="str">
        <f t="shared" si="7"/>
        <v>South Africa</v>
      </c>
      <c r="P301" s="8" t="str">
        <f t="shared" si="7"/>
        <v>FALSE</v>
      </c>
      <c r="Q301" s="22"/>
      <c r="R301" s="22"/>
      <c r="S301" s="22"/>
      <c r="U301" s="29"/>
    </row>
    <row r="302" spans="9:21" x14ac:dyDescent="0.25">
      <c r="I302" s="9" t="s">
        <v>320</v>
      </c>
      <c r="J302" s="9">
        <v>24</v>
      </c>
      <c r="K302" s="8" t="str">
        <f t="shared" si="7"/>
        <v>September</v>
      </c>
      <c r="L302" s="8" t="str">
        <f t="shared" si="7"/>
        <v>Pinot Noir</v>
      </c>
      <c r="M302" s="8">
        <f t="shared" si="7"/>
        <v>6</v>
      </c>
      <c r="N302" s="33">
        <f t="shared" si="7"/>
        <v>34</v>
      </c>
      <c r="O302" s="8" t="str">
        <f t="shared" si="7"/>
        <v>Italy</v>
      </c>
      <c r="P302" s="8" t="str">
        <f t="shared" si="7"/>
        <v>FALSE</v>
      </c>
      <c r="Q302" s="22"/>
      <c r="R302" s="22"/>
      <c r="S302" s="22"/>
      <c r="U302" s="29"/>
    </row>
    <row r="303" spans="9:21" x14ac:dyDescent="0.25">
      <c r="I303" s="9" t="s">
        <v>320</v>
      </c>
      <c r="J303" s="9">
        <v>26</v>
      </c>
      <c r="K303" s="8" t="str">
        <f t="shared" si="7"/>
        <v>October</v>
      </c>
      <c r="L303" s="8" t="str">
        <f t="shared" si="7"/>
        <v>Pinot Noir</v>
      </c>
      <c r="M303" s="8">
        <f t="shared" si="7"/>
        <v>144</v>
      </c>
      <c r="N303" s="33">
        <f t="shared" si="7"/>
        <v>83</v>
      </c>
      <c r="O303" s="8" t="str">
        <f t="shared" si="7"/>
        <v>Australia</v>
      </c>
      <c r="P303" s="8" t="str">
        <f t="shared" si="7"/>
        <v>FALSE</v>
      </c>
      <c r="Q303" s="22"/>
      <c r="R303" s="22"/>
      <c r="S303" s="22"/>
      <c r="U303" s="29"/>
    </row>
    <row r="304" spans="9:21" x14ac:dyDescent="0.25">
      <c r="I304" s="9" t="s">
        <v>321</v>
      </c>
      <c r="J304" s="9">
        <v>6</v>
      </c>
      <c r="K304" s="8" t="str">
        <f t="shared" si="7"/>
        <v>March</v>
      </c>
      <c r="L304" s="8" t="str">
        <f t="shared" si="7"/>
        <v>Prosecco</v>
      </c>
      <c r="M304" s="8">
        <f t="shared" si="7"/>
        <v>144</v>
      </c>
      <c r="N304" s="33">
        <f t="shared" si="7"/>
        <v>86</v>
      </c>
      <c r="O304" s="8" t="str">
        <f t="shared" si="7"/>
        <v>Chile</v>
      </c>
      <c r="P304" s="8" t="str">
        <f t="shared" si="7"/>
        <v>FALSE</v>
      </c>
      <c r="Q304" s="22"/>
      <c r="R304" s="22"/>
      <c r="S304" s="22"/>
      <c r="U304" s="29"/>
    </row>
    <row r="305" spans="9:21" x14ac:dyDescent="0.25">
      <c r="I305" s="9" t="s">
        <v>321</v>
      </c>
      <c r="J305" s="9">
        <v>8</v>
      </c>
      <c r="K305" s="8" t="str">
        <f t="shared" si="7"/>
        <v>March</v>
      </c>
      <c r="L305" s="8" t="str">
        <f t="shared" si="7"/>
        <v>Espumante</v>
      </c>
      <c r="M305" s="8">
        <f t="shared" si="7"/>
        <v>6</v>
      </c>
      <c r="N305" s="33">
        <f t="shared" si="7"/>
        <v>45</v>
      </c>
      <c r="O305" s="8" t="str">
        <f t="shared" si="7"/>
        <v>South Africa</v>
      </c>
      <c r="P305" s="8" t="str">
        <f t="shared" si="7"/>
        <v>FALSE</v>
      </c>
      <c r="Q305" s="22"/>
      <c r="R305" s="22"/>
      <c r="S305" s="22"/>
      <c r="U305" s="29"/>
    </row>
    <row r="306" spans="9:21" x14ac:dyDescent="0.25">
      <c r="I306" s="9" t="s">
        <v>321</v>
      </c>
      <c r="J306" s="9">
        <v>10</v>
      </c>
      <c r="K306" s="8" t="str">
        <f t="shared" si="7"/>
        <v>April</v>
      </c>
      <c r="L306" s="8" t="str">
        <f t="shared" si="7"/>
        <v>Prosecco</v>
      </c>
      <c r="M306" s="8">
        <f t="shared" si="7"/>
        <v>72</v>
      </c>
      <c r="N306" s="33">
        <f t="shared" si="7"/>
        <v>52</v>
      </c>
      <c r="O306" s="8" t="str">
        <f t="shared" si="7"/>
        <v>California</v>
      </c>
      <c r="P306" s="8" t="str">
        <f t="shared" si="7"/>
        <v>FALSE</v>
      </c>
      <c r="Q306" s="22"/>
      <c r="R306" s="22"/>
      <c r="S306" s="22"/>
      <c r="U306" s="29"/>
    </row>
    <row r="307" spans="9:21" x14ac:dyDescent="0.25">
      <c r="I307" s="9" t="s">
        <v>321</v>
      </c>
      <c r="J307" s="9">
        <v>18</v>
      </c>
      <c r="K307" s="8" t="str">
        <f t="shared" si="7"/>
        <v>July</v>
      </c>
      <c r="L307" s="8" t="str">
        <f t="shared" si="7"/>
        <v>Espumante</v>
      </c>
      <c r="M307" s="8">
        <f t="shared" si="7"/>
        <v>6</v>
      </c>
      <c r="N307" s="33">
        <f t="shared" si="7"/>
        <v>50</v>
      </c>
      <c r="O307" s="8" t="str">
        <f t="shared" si="7"/>
        <v>Oregon</v>
      </c>
      <c r="P307" s="8" t="str">
        <f t="shared" si="7"/>
        <v>FALSE</v>
      </c>
      <c r="Q307" s="22"/>
      <c r="R307" s="22"/>
      <c r="S307" s="22"/>
      <c r="U307" s="29"/>
    </row>
    <row r="308" spans="9:21" x14ac:dyDescent="0.25">
      <c r="I308" s="9" t="s">
        <v>322</v>
      </c>
      <c r="J308" s="9">
        <v>8</v>
      </c>
      <c r="K308" s="8" t="str">
        <f t="shared" si="7"/>
        <v>March</v>
      </c>
      <c r="L308" s="8" t="str">
        <f t="shared" si="7"/>
        <v>Espumante</v>
      </c>
      <c r="M308" s="8">
        <f t="shared" si="7"/>
        <v>6</v>
      </c>
      <c r="N308" s="33">
        <f t="shared" si="7"/>
        <v>45</v>
      </c>
      <c r="O308" s="8" t="str">
        <f t="shared" si="7"/>
        <v>South Africa</v>
      </c>
      <c r="P308" s="8" t="str">
        <f t="shared" si="7"/>
        <v>FALSE</v>
      </c>
      <c r="Q308" s="22"/>
      <c r="R308" s="22"/>
      <c r="S308" s="22"/>
      <c r="U308" s="29"/>
    </row>
    <row r="309" spans="9:21" x14ac:dyDescent="0.25">
      <c r="I309" s="9" t="s">
        <v>322</v>
      </c>
      <c r="J309" s="9">
        <v>18</v>
      </c>
      <c r="K309" s="8" t="str">
        <f t="shared" si="7"/>
        <v>July</v>
      </c>
      <c r="L309" s="8" t="str">
        <f t="shared" si="7"/>
        <v>Espumante</v>
      </c>
      <c r="M309" s="8">
        <f t="shared" si="7"/>
        <v>6</v>
      </c>
      <c r="N309" s="33">
        <f t="shared" si="7"/>
        <v>50</v>
      </c>
      <c r="O309" s="8" t="str">
        <f t="shared" si="7"/>
        <v>Oregon</v>
      </c>
      <c r="P309" s="8" t="str">
        <f t="shared" si="7"/>
        <v>FALSE</v>
      </c>
      <c r="Q309" s="22"/>
      <c r="R309" s="22"/>
      <c r="S309" s="22"/>
      <c r="U309" s="29"/>
    </row>
    <row r="310" spans="9:21" x14ac:dyDescent="0.25">
      <c r="I310" s="9" t="s">
        <v>322</v>
      </c>
      <c r="J310" s="9">
        <v>29</v>
      </c>
      <c r="K310" s="8" t="str">
        <f t="shared" si="7"/>
        <v>November</v>
      </c>
      <c r="L310" s="8" t="str">
        <f t="shared" si="7"/>
        <v>Pinot Grigio</v>
      </c>
      <c r="M310" s="8">
        <f t="shared" si="7"/>
        <v>6</v>
      </c>
      <c r="N310" s="33">
        <f t="shared" si="7"/>
        <v>87</v>
      </c>
      <c r="O310" s="8" t="str">
        <f t="shared" si="7"/>
        <v>France</v>
      </c>
      <c r="P310" s="8" t="str">
        <f t="shared" si="7"/>
        <v>FALSE</v>
      </c>
      <c r="Q310" s="22"/>
      <c r="R310" s="22"/>
      <c r="S310" s="22"/>
      <c r="U310" s="29"/>
    </row>
    <row r="311" spans="9:21" x14ac:dyDescent="0.25">
      <c r="I311" s="9" t="s">
        <v>322</v>
      </c>
      <c r="J311" s="9">
        <v>30</v>
      </c>
      <c r="K311" s="8" t="str">
        <f t="shared" si="7"/>
        <v>December</v>
      </c>
      <c r="L311" s="8" t="str">
        <f t="shared" si="7"/>
        <v>Malbec</v>
      </c>
      <c r="M311" s="8">
        <f t="shared" si="7"/>
        <v>6</v>
      </c>
      <c r="N311" s="33">
        <f t="shared" si="7"/>
        <v>54</v>
      </c>
      <c r="O311" s="8" t="str">
        <f t="shared" si="7"/>
        <v>France</v>
      </c>
      <c r="P311" s="8" t="str">
        <f t="shared" si="7"/>
        <v>FALSE</v>
      </c>
      <c r="Q311" s="22"/>
      <c r="R311" s="22"/>
      <c r="S311" s="22"/>
      <c r="U311" s="29"/>
    </row>
    <row r="312" spans="9:21" x14ac:dyDescent="0.25">
      <c r="I312" s="9" t="s">
        <v>323</v>
      </c>
      <c r="J312" s="9">
        <v>1</v>
      </c>
      <c r="K312" s="8" t="str">
        <f t="shared" si="7"/>
        <v>January</v>
      </c>
      <c r="L312" s="8" t="str">
        <f t="shared" si="7"/>
        <v>Malbec</v>
      </c>
      <c r="M312" s="8">
        <f t="shared" si="7"/>
        <v>72</v>
      </c>
      <c r="N312" s="33">
        <f t="shared" si="7"/>
        <v>56</v>
      </c>
      <c r="O312" s="8" t="str">
        <f t="shared" si="7"/>
        <v>France</v>
      </c>
      <c r="P312" s="8" t="str">
        <f t="shared" si="7"/>
        <v>FALSE</v>
      </c>
      <c r="Q312" s="22"/>
      <c r="R312" s="22"/>
      <c r="S312" s="22"/>
      <c r="U312" s="29"/>
    </row>
    <row r="313" spans="9:21" x14ac:dyDescent="0.25">
      <c r="I313" s="9" t="s">
        <v>323</v>
      </c>
      <c r="J313" s="9">
        <v>4</v>
      </c>
      <c r="K313" s="8" t="str">
        <f t="shared" si="7"/>
        <v>February</v>
      </c>
      <c r="L313" s="8" t="str">
        <f t="shared" si="7"/>
        <v>Champagne</v>
      </c>
      <c r="M313" s="8">
        <f t="shared" si="7"/>
        <v>72</v>
      </c>
      <c r="N313" s="33">
        <f t="shared" si="7"/>
        <v>48</v>
      </c>
      <c r="O313" s="8" t="str">
        <f t="shared" si="7"/>
        <v>France</v>
      </c>
      <c r="P313" s="8" t="str">
        <f t="shared" si="7"/>
        <v>TRUE</v>
      </c>
      <c r="Q313" s="22"/>
      <c r="R313" s="22"/>
      <c r="S313" s="22"/>
      <c r="U313" s="29"/>
    </row>
    <row r="314" spans="9:21" x14ac:dyDescent="0.25">
      <c r="I314" s="9" t="s">
        <v>323</v>
      </c>
      <c r="J314" s="9">
        <v>22</v>
      </c>
      <c r="K314" s="8" t="str">
        <f t="shared" si="7"/>
        <v>August</v>
      </c>
      <c r="L314" s="8" t="str">
        <f t="shared" si="7"/>
        <v>Champagne</v>
      </c>
      <c r="M314" s="8">
        <f t="shared" si="7"/>
        <v>72</v>
      </c>
      <c r="N314" s="33">
        <f t="shared" si="7"/>
        <v>63</v>
      </c>
      <c r="O314" s="8" t="str">
        <f t="shared" si="7"/>
        <v>France</v>
      </c>
      <c r="P314" s="8" t="str">
        <f t="shared" si="7"/>
        <v>FALSE</v>
      </c>
      <c r="Q314" s="22"/>
      <c r="R314" s="22"/>
      <c r="S314" s="22"/>
      <c r="U314" s="29"/>
    </row>
    <row r="315" spans="9:21" x14ac:dyDescent="0.25">
      <c r="I315" s="9" t="s">
        <v>323</v>
      </c>
      <c r="J315" s="9">
        <v>28</v>
      </c>
      <c r="K315" s="8" t="str">
        <f t="shared" si="7"/>
        <v>November</v>
      </c>
      <c r="L315" s="8" t="str">
        <f t="shared" si="7"/>
        <v>Cabernet Sauvignon</v>
      </c>
      <c r="M315" s="8">
        <f t="shared" si="7"/>
        <v>12</v>
      </c>
      <c r="N315" s="33">
        <f t="shared" si="7"/>
        <v>56</v>
      </c>
      <c r="O315" s="8" t="str">
        <f t="shared" si="7"/>
        <v>France</v>
      </c>
      <c r="P315" s="8" t="str">
        <f t="shared" si="7"/>
        <v>TRUE</v>
      </c>
      <c r="Q315" s="22"/>
      <c r="R315" s="22"/>
      <c r="S315" s="22"/>
      <c r="U315" s="29"/>
    </row>
    <row r="316" spans="9:21" x14ac:dyDescent="0.25">
      <c r="I316" s="9" t="s">
        <v>323</v>
      </c>
      <c r="J316" s="9">
        <v>30</v>
      </c>
      <c r="K316" s="8" t="str">
        <f t="shared" si="7"/>
        <v>December</v>
      </c>
      <c r="L316" s="8" t="str">
        <f t="shared" si="7"/>
        <v>Malbec</v>
      </c>
      <c r="M316" s="8">
        <f t="shared" si="7"/>
        <v>6</v>
      </c>
      <c r="N316" s="33">
        <f t="shared" si="7"/>
        <v>54</v>
      </c>
      <c r="O316" s="8" t="str">
        <f t="shared" si="7"/>
        <v>France</v>
      </c>
      <c r="P316" s="8" t="str">
        <f t="shared" si="7"/>
        <v>FALSE</v>
      </c>
      <c r="Q316" s="22"/>
      <c r="R316" s="22"/>
      <c r="S316" s="22"/>
      <c r="U316" s="29"/>
    </row>
    <row r="317" spans="9:21" x14ac:dyDescent="0.25">
      <c r="I317" s="9" t="s">
        <v>324</v>
      </c>
      <c r="J317" s="9">
        <v>10</v>
      </c>
      <c r="K317" s="8" t="str">
        <f t="shared" si="7"/>
        <v>April</v>
      </c>
      <c r="L317" s="8" t="str">
        <f t="shared" si="7"/>
        <v>Prosecco</v>
      </c>
      <c r="M317" s="8">
        <f t="shared" si="7"/>
        <v>72</v>
      </c>
      <c r="N317" s="33">
        <f t="shared" ref="K317:P327" si="8" xml:space="preserve"> VLOOKUP($J317,$A$4:$G$35, MATCH(N$3,$A$3:$G$3,0))</f>
        <v>52</v>
      </c>
      <c r="O317" s="8" t="str">
        <f t="shared" si="8"/>
        <v>California</v>
      </c>
      <c r="P317" s="8" t="str">
        <f t="shared" si="8"/>
        <v>FALSE</v>
      </c>
      <c r="Q317" s="22"/>
      <c r="R317" s="22"/>
      <c r="S317" s="22"/>
      <c r="U317" s="29"/>
    </row>
    <row r="318" spans="9:21" x14ac:dyDescent="0.25">
      <c r="I318" s="9" t="s">
        <v>324</v>
      </c>
      <c r="J318" s="9">
        <v>21</v>
      </c>
      <c r="K318" s="8" t="str">
        <f t="shared" si="8"/>
        <v>August</v>
      </c>
      <c r="L318" s="8" t="str">
        <f t="shared" si="8"/>
        <v>Champagne</v>
      </c>
      <c r="M318" s="8">
        <f t="shared" si="8"/>
        <v>12</v>
      </c>
      <c r="N318" s="33">
        <f t="shared" si="8"/>
        <v>50</v>
      </c>
      <c r="O318" s="8" t="str">
        <f t="shared" si="8"/>
        <v>California</v>
      </c>
      <c r="P318" s="8" t="str">
        <f t="shared" si="8"/>
        <v>FALSE</v>
      </c>
      <c r="Q318" s="22"/>
      <c r="R318" s="22"/>
      <c r="S318" s="22"/>
      <c r="U318" s="29"/>
    </row>
    <row r="319" spans="9:21" x14ac:dyDescent="0.25">
      <c r="I319" s="9" t="s">
        <v>324</v>
      </c>
      <c r="J319" s="9">
        <v>22</v>
      </c>
      <c r="K319" s="8" t="str">
        <f t="shared" si="8"/>
        <v>August</v>
      </c>
      <c r="L319" s="8" t="str">
        <f t="shared" si="8"/>
        <v>Champagne</v>
      </c>
      <c r="M319" s="8">
        <f t="shared" si="8"/>
        <v>72</v>
      </c>
      <c r="N319" s="33">
        <f t="shared" si="8"/>
        <v>63</v>
      </c>
      <c r="O319" s="8" t="str">
        <f t="shared" si="8"/>
        <v>France</v>
      </c>
      <c r="P319" s="8" t="str">
        <f t="shared" si="8"/>
        <v>FALSE</v>
      </c>
      <c r="Q319" s="22"/>
      <c r="R319" s="22"/>
      <c r="S319" s="22"/>
      <c r="U319" s="29"/>
    </row>
    <row r="320" spans="9:21" x14ac:dyDescent="0.25">
      <c r="I320" s="9" t="s">
        <v>324</v>
      </c>
      <c r="J320" s="9">
        <v>31</v>
      </c>
      <c r="K320" s="8" t="str">
        <f t="shared" si="8"/>
        <v>December</v>
      </c>
      <c r="L320" s="8" t="str">
        <f t="shared" si="8"/>
        <v>Champagne</v>
      </c>
      <c r="M320" s="8">
        <f t="shared" si="8"/>
        <v>72</v>
      </c>
      <c r="N320" s="33">
        <f t="shared" si="8"/>
        <v>89</v>
      </c>
      <c r="O320" s="8" t="str">
        <f t="shared" si="8"/>
        <v>France</v>
      </c>
      <c r="P320" s="8" t="str">
        <f t="shared" si="8"/>
        <v>FALSE</v>
      </c>
      <c r="Q320" s="22"/>
      <c r="R320" s="22"/>
      <c r="S320" s="22"/>
      <c r="U320" s="29"/>
    </row>
    <row r="321" spans="9:21" x14ac:dyDescent="0.25">
      <c r="I321" s="9" t="s">
        <v>325</v>
      </c>
      <c r="J321" s="9">
        <v>1</v>
      </c>
      <c r="K321" s="8" t="str">
        <f t="shared" si="8"/>
        <v>January</v>
      </c>
      <c r="L321" s="8" t="str">
        <f t="shared" si="8"/>
        <v>Malbec</v>
      </c>
      <c r="M321" s="8">
        <f t="shared" si="8"/>
        <v>72</v>
      </c>
      <c r="N321" s="33">
        <f t="shared" si="8"/>
        <v>56</v>
      </c>
      <c r="O321" s="8" t="str">
        <f t="shared" si="8"/>
        <v>France</v>
      </c>
      <c r="P321" s="8" t="str">
        <f t="shared" si="8"/>
        <v>FALSE</v>
      </c>
      <c r="Q321" s="22"/>
      <c r="R321" s="22"/>
      <c r="S321" s="22"/>
      <c r="U321" s="29"/>
    </row>
    <row r="322" spans="9:21" x14ac:dyDescent="0.25">
      <c r="I322" s="9" t="s">
        <v>325</v>
      </c>
      <c r="J322" s="9">
        <v>2</v>
      </c>
      <c r="K322" s="8" t="str">
        <f t="shared" si="8"/>
        <v>January</v>
      </c>
      <c r="L322" s="8" t="str">
        <f t="shared" si="8"/>
        <v>Pinot Noir</v>
      </c>
      <c r="M322" s="8">
        <f t="shared" si="8"/>
        <v>72</v>
      </c>
      <c r="N322" s="33">
        <f t="shared" si="8"/>
        <v>17</v>
      </c>
      <c r="O322" s="8" t="str">
        <f t="shared" si="8"/>
        <v>France</v>
      </c>
      <c r="P322" s="8" t="str">
        <f t="shared" si="8"/>
        <v>FALSE</v>
      </c>
      <c r="Q322" s="22"/>
      <c r="R322" s="22"/>
      <c r="S322" s="22"/>
      <c r="U322" s="29"/>
    </row>
    <row r="323" spans="9:21" x14ac:dyDescent="0.25">
      <c r="I323" s="9" t="s">
        <v>325</v>
      </c>
      <c r="J323" s="9">
        <v>11</v>
      </c>
      <c r="K323" s="8" t="str">
        <f t="shared" si="8"/>
        <v>May</v>
      </c>
      <c r="L323" s="8" t="str">
        <f t="shared" si="8"/>
        <v>Champagne</v>
      </c>
      <c r="M323" s="8">
        <f t="shared" si="8"/>
        <v>72</v>
      </c>
      <c r="N323" s="33">
        <f t="shared" si="8"/>
        <v>85</v>
      </c>
      <c r="O323" s="8" t="str">
        <f t="shared" si="8"/>
        <v>France</v>
      </c>
      <c r="P323" s="8" t="str">
        <f t="shared" si="8"/>
        <v>FALSE</v>
      </c>
      <c r="Q323" s="22"/>
      <c r="R323" s="22"/>
      <c r="S323" s="22"/>
      <c r="U323" s="29"/>
    </row>
    <row r="324" spans="9:21" x14ac:dyDescent="0.25">
      <c r="I324" s="9" t="s">
        <v>325</v>
      </c>
      <c r="J324" s="9">
        <v>22</v>
      </c>
      <c r="K324" s="8" t="str">
        <f t="shared" si="8"/>
        <v>August</v>
      </c>
      <c r="L324" s="8" t="str">
        <f t="shared" si="8"/>
        <v>Champagne</v>
      </c>
      <c r="M324" s="8">
        <f t="shared" si="8"/>
        <v>72</v>
      </c>
      <c r="N324" s="33">
        <f t="shared" si="8"/>
        <v>63</v>
      </c>
      <c r="O324" s="8" t="str">
        <f t="shared" si="8"/>
        <v>France</v>
      </c>
      <c r="P324" s="8" t="str">
        <f t="shared" si="8"/>
        <v>FALSE</v>
      </c>
      <c r="Q324" s="22"/>
      <c r="R324" s="22"/>
      <c r="S324" s="22"/>
      <c r="U324" s="29"/>
    </row>
    <row r="325" spans="9:21" x14ac:dyDescent="0.25">
      <c r="I325" s="9" t="s">
        <v>325</v>
      </c>
      <c r="J325" s="9">
        <v>28</v>
      </c>
      <c r="K325" s="8" t="str">
        <f t="shared" si="8"/>
        <v>November</v>
      </c>
      <c r="L325" s="8" t="str">
        <f t="shared" si="8"/>
        <v>Cabernet Sauvignon</v>
      </c>
      <c r="M325" s="8">
        <f t="shared" si="8"/>
        <v>12</v>
      </c>
      <c r="N325" s="33">
        <f t="shared" si="8"/>
        <v>56</v>
      </c>
      <c r="O325" s="8" t="str">
        <f t="shared" si="8"/>
        <v>France</v>
      </c>
      <c r="P325" s="8" t="str">
        <f t="shared" si="8"/>
        <v>TRUE</v>
      </c>
      <c r="Q325" s="22"/>
      <c r="R325" s="22"/>
      <c r="S325" s="22"/>
      <c r="U325" s="29"/>
    </row>
    <row r="326" spans="9:21" x14ac:dyDescent="0.25">
      <c r="I326" s="9" t="s">
        <v>325</v>
      </c>
      <c r="J326" s="9">
        <v>30</v>
      </c>
      <c r="K326" s="8" t="str">
        <f t="shared" si="8"/>
        <v>December</v>
      </c>
      <c r="L326" s="8" t="str">
        <f t="shared" si="8"/>
        <v>Malbec</v>
      </c>
      <c r="M326" s="8">
        <f t="shared" si="8"/>
        <v>6</v>
      </c>
      <c r="N326" s="33">
        <f t="shared" si="8"/>
        <v>54</v>
      </c>
      <c r="O326" s="8" t="str">
        <f t="shared" si="8"/>
        <v>France</v>
      </c>
      <c r="P326" s="8" t="str">
        <f t="shared" si="8"/>
        <v>FALSE</v>
      </c>
      <c r="Q326" s="22"/>
      <c r="R326" s="22"/>
      <c r="S326" s="22"/>
      <c r="U326" s="29"/>
    </row>
    <row r="327" spans="9:21" x14ac:dyDescent="0.25">
      <c r="I327" s="9" t="s">
        <v>325</v>
      </c>
      <c r="J327" s="9">
        <v>31</v>
      </c>
      <c r="K327" s="8" t="str">
        <f t="shared" si="8"/>
        <v>December</v>
      </c>
      <c r="L327" s="8" t="str">
        <f t="shared" si="8"/>
        <v>Champagne</v>
      </c>
      <c r="M327" s="8">
        <f t="shared" si="8"/>
        <v>72</v>
      </c>
      <c r="N327" s="33">
        <f t="shared" si="8"/>
        <v>89</v>
      </c>
      <c r="O327" s="8" t="str">
        <f t="shared" si="8"/>
        <v>France</v>
      </c>
      <c r="P327" s="8" t="str">
        <f t="shared" si="8"/>
        <v>FALSE</v>
      </c>
      <c r="Q327" s="22">
        <v>0</v>
      </c>
      <c r="R327" s="22"/>
      <c r="S327" s="22"/>
      <c r="U327" s="29"/>
    </row>
    <row r="328" spans="9:21" x14ac:dyDescent="0.25">
      <c r="U328" s="29"/>
    </row>
    <row r="329" spans="9:21" x14ac:dyDescent="0.25">
      <c r="U329" s="29"/>
    </row>
    <row r="330" spans="9:21" x14ac:dyDescent="0.25">
      <c r="U330" s="29"/>
    </row>
    <row r="331" spans="9:21" x14ac:dyDescent="0.25">
      <c r="U331" s="29"/>
    </row>
    <row r="332" spans="9:21" x14ac:dyDescent="0.25">
      <c r="U332" s="29"/>
    </row>
    <row r="333" spans="9:21" x14ac:dyDescent="0.25">
      <c r="U333" s="29"/>
    </row>
    <row r="334" spans="9:21" x14ac:dyDescent="0.25">
      <c r="U334" s="29"/>
    </row>
    <row r="335" spans="9:21" x14ac:dyDescent="0.25">
      <c r="U335" s="29"/>
    </row>
    <row r="336" spans="9:21" x14ac:dyDescent="0.25">
      <c r="U336" s="29"/>
    </row>
    <row r="337" spans="21:21" x14ac:dyDescent="0.25">
      <c r="U337" s="29"/>
    </row>
    <row r="338" spans="21:21" x14ac:dyDescent="0.25">
      <c r="U338" s="29"/>
    </row>
    <row r="339" spans="21:21" x14ac:dyDescent="0.25">
      <c r="U339" s="29"/>
    </row>
    <row r="340" spans="21:21" x14ac:dyDescent="0.25">
      <c r="U340" s="29"/>
    </row>
    <row r="341" spans="21:21" x14ac:dyDescent="0.25">
      <c r="U341" s="29"/>
    </row>
    <row r="342" spans="21:21" x14ac:dyDescent="0.25">
      <c r="U342" s="29"/>
    </row>
    <row r="343" spans="21:21" x14ac:dyDescent="0.25">
      <c r="U343" s="29"/>
    </row>
    <row r="344" spans="21:21" x14ac:dyDescent="0.25">
      <c r="U344" s="29"/>
    </row>
    <row r="345" spans="21:21" x14ac:dyDescent="0.25">
      <c r="U345" s="29"/>
    </row>
    <row r="346" spans="21:21" x14ac:dyDescent="0.25">
      <c r="U346" s="29"/>
    </row>
    <row r="347" spans="21:21" x14ac:dyDescent="0.25">
      <c r="U347" s="29"/>
    </row>
    <row r="348" spans="21:21" x14ac:dyDescent="0.25">
      <c r="U348" s="29"/>
    </row>
    <row r="349" spans="21:21" x14ac:dyDescent="0.25">
      <c r="U349" s="29"/>
    </row>
    <row r="350" spans="21:21" x14ac:dyDescent="0.25">
      <c r="U350" s="29"/>
    </row>
    <row r="351" spans="21:21" x14ac:dyDescent="0.25">
      <c r="U351" s="29"/>
    </row>
    <row r="352" spans="21:21" x14ac:dyDescent="0.25">
      <c r="U352" s="29"/>
    </row>
    <row r="353" spans="21:21" x14ac:dyDescent="0.25">
      <c r="U353" s="29"/>
    </row>
    <row r="354" spans="21:21" x14ac:dyDescent="0.25">
      <c r="U354" s="29"/>
    </row>
    <row r="355" spans="21:21" x14ac:dyDescent="0.25">
      <c r="U355" s="29"/>
    </row>
    <row r="356" spans="21:21" x14ac:dyDescent="0.25">
      <c r="U356" s="29"/>
    </row>
    <row r="357" spans="21:21" x14ac:dyDescent="0.25">
      <c r="U357" s="29"/>
    </row>
    <row r="358" spans="21:21" x14ac:dyDescent="0.25">
      <c r="U358" s="29"/>
    </row>
    <row r="359" spans="21:21" x14ac:dyDescent="0.25">
      <c r="U359" s="29"/>
    </row>
    <row r="360" spans="21:21" x14ac:dyDescent="0.25">
      <c r="U360" s="29"/>
    </row>
    <row r="361" spans="21:21" x14ac:dyDescent="0.25">
      <c r="U361" s="29"/>
    </row>
    <row r="362" spans="21:21" x14ac:dyDescent="0.25">
      <c r="U362" s="29"/>
    </row>
    <row r="363" spans="21:21" x14ac:dyDescent="0.25">
      <c r="U363" s="29"/>
    </row>
    <row r="364" spans="21:21" x14ac:dyDescent="0.25">
      <c r="U364" s="29"/>
    </row>
    <row r="365" spans="21:21" x14ac:dyDescent="0.25">
      <c r="U365" s="29"/>
    </row>
    <row r="366" spans="21:21" x14ac:dyDescent="0.25">
      <c r="U366" s="29"/>
    </row>
    <row r="367" spans="21:21" x14ac:dyDescent="0.25">
      <c r="U367" s="29"/>
    </row>
    <row r="368" spans="21:21" x14ac:dyDescent="0.25">
      <c r="U368" s="29"/>
    </row>
    <row r="369" spans="21:21" x14ac:dyDescent="0.25">
      <c r="U369" s="29"/>
    </row>
    <row r="370" spans="21:21" x14ac:dyDescent="0.25">
      <c r="U370" s="29"/>
    </row>
    <row r="371" spans="21:21" x14ac:dyDescent="0.25">
      <c r="U371" s="29"/>
    </row>
    <row r="372" spans="21:21" x14ac:dyDescent="0.25">
      <c r="U372" s="29"/>
    </row>
    <row r="373" spans="21:21" x14ac:dyDescent="0.25">
      <c r="U373" s="29"/>
    </row>
    <row r="374" spans="21:21" x14ac:dyDescent="0.25">
      <c r="U374" s="29"/>
    </row>
    <row r="375" spans="21:21" x14ac:dyDescent="0.25">
      <c r="U375" s="29"/>
    </row>
    <row r="376" spans="21:21" x14ac:dyDescent="0.25">
      <c r="U376" s="29"/>
    </row>
    <row r="377" spans="21:21" x14ac:dyDescent="0.25">
      <c r="U377" s="29"/>
    </row>
    <row r="378" spans="21:21" x14ac:dyDescent="0.25">
      <c r="U378" s="29"/>
    </row>
    <row r="379" spans="21:21" x14ac:dyDescent="0.25">
      <c r="U379" s="29"/>
    </row>
    <row r="380" spans="21:21" x14ac:dyDescent="0.25">
      <c r="U380" s="29"/>
    </row>
    <row r="381" spans="21:21" x14ac:dyDescent="0.25">
      <c r="U381" s="29"/>
    </row>
    <row r="382" spans="21:21" x14ac:dyDescent="0.25">
      <c r="U382" s="29"/>
    </row>
    <row r="383" spans="21:21" x14ac:dyDescent="0.25">
      <c r="U383" s="29"/>
    </row>
    <row r="384" spans="21:21" x14ac:dyDescent="0.25">
      <c r="U384" s="29"/>
    </row>
    <row r="385" spans="21:21" x14ac:dyDescent="0.25">
      <c r="U385" s="29"/>
    </row>
    <row r="386" spans="21:21" x14ac:dyDescent="0.25">
      <c r="U386" s="29"/>
    </row>
    <row r="387" spans="21:21" x14ac:dyDescent="0.25">
      <c r="U387" s="29"/>
    </row>
    <row r="388" spans="21:21" x14ac:dyDescent="0.25">
      <c r="U388" s="29"/>
    </row>
    <row r="389" spans="21:21" x14ac:dyDescent="0.25">
      <c r="U389" s="29"/>
    </row>
    <row r="390" spans="21:21" x14ac:dyDescent="0.25">
      <c r="U390" s="29"/>
    </row>
    <row r="391" spans="21:21" x14ac:dyDescent="0.25">
      <c r="U391" s="29"/>
    </row>
    <row r="392" spans="21:21" x14ac:dyDescent="0.25">
      <c r="U392" s="29"/>
    </row>
    <row r="393" spans="21:21" x14ac:dyDescent="0.25">
      <c r="U393" s="29"/>
    </row>
    <row r="394" spans="21:21" x14ac:dyDescent="0.25">
      <c r="U394" s="29"/>
    </row>
    <row r="395" spans="21:21" x14ac:dyDescent="0.25">
      <c r="U395" s="29"/>
    </row>
    <row r="396" spans="21:21" x14ac:dyDescent="0.25">
      <c r="U396" s="29"/>
    </row>
    <row r="397" spans="21:21" x14ac:dyDescent="0.25">
      <c r="U397" s="29"/>
    </row>
    <row r="398" spans="21:21" x14ac:dyDescent="0.25">
      <c r="U398" s="29"/>
    </row>
    <row r="399" spans="21:21" x14ac:dyDescent="0.25">
      <c r="U399" s="29"/>
    </row>
    <row r="400" spans="21:21" x14ac:dyDescent="0.25">
      <c r="U400" s="29"/>
    </row>
    <row r="401" spans="21:21" x14ac:dyDescent="0.25">
      <c r="U401" s="29"/>
    </row>
    <row r="402" spans="21:21" x14ac:dyDescent="0.25">
      <c r="U402" s="29"/>
    </row>
    <row r="403" spans="21:21" x14ac:dyDescent="0.25">
      <c r="U403" s="29"/>
    </row>
    <row r="404" spans="21:21" x14ac:dyDescent="0.25">
      <c r="U404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834D-3362-40B1-909F-EA9F221C0489}">
  <dimension ref="A2:BR404"/>
  <sheetViews>
    <sheetView topLeftCell="C3" zoomScale="55" zoomScaleNormal="55" workbookViewId="0">
      <selection activeCell="BH37" sqref="BH37:BI37"/>
    </sheetView>
  </sheetViews>
  <sheetFormatPr baseColWidth="10" defaultRowHeight="15" x14ac:dyDescent="0.25"/>
  <cols>
    <col min="1" max="1" width="8.140625" bestFit="1" customWidth="1"/>
    <col min="2" max="2" width="10.85546875" bestFit="1" customWidth="1"/>
    <col min="3" max="4" width="18.42578125" bestFit="1" customWidth="1"/>
    <col min="5" max="5" width="13.140625" bestFit="1" customWidth="1"/>
    <col min="6" max="6" width="12.42578125" bestFit="1" customWidth="1"/>
    <col min="7" max="7" width="10.5703125" bestFit="1" customWidth="1"/>
    <col min="9" max="9" width="19.42578125" bestFit="1" customWidth="1"/>
    <col min="10" max="10" width="7.5703125" bestFit="1" customWidth="1"/>
    <col min="11" max="11" width="10.85546875" bestFit="1" customWidth="1"/>
    <col min="12" max="12" width="17.5703125" bestFit="1" customWidth="1"/>
    <col min="13" max="13" width="18.42578125" bestFit="1" customWidth="1"/>
    <col min="14" max="14" width="13.28515625" bestFit="1" customWidth="1"/>
    <col min="15" max="15" width="11.5703125" bestFit="1" customWidth="1"/>
    <col min="16" max="16" width="10.5703125" bestFit="1" customWidth="1"/>
    <col min="17" max="19" width="7.5703125" customWidth="1"/>
    <col min="23" max="23" width="3.5703125" customWidth="1"/>
    <col min="24" max="31" width="2.7109375" bestFit="1" customWidth="1"/>
    <col min="32" max="54" width="3.7109375" bestFit="1" customWidth="1"/>
  </cols>
  <sheetData>
    <row r="2" spans="1:70" x14ac:dyDescent="0.25">
      <c r="H2" s="1"/>
      <c r="T2" s="1"/>
      <c r="U2" s="1"/>
      <c r="V2" s="1"/>
      <c r="W2" s="1"/>
      <c r="X2" s="1"/>
      <c r="Y2" s="1"/>
    </row>
    <row r="3" spans="1:70" ht="15.75" x14ac:dyDescent="0.25">
      <c r="A3" s="5" t="s">
        <v>187</v>
      </c>
      <c r="B3" s="5" t="s">
        <v>188</v>
      </c>
      <c r="C3" s="5" t="s">
        <v>189</v>
      </c>
      <c r="D3" s="5" t="s">
        <v>190</v>
      </c>
      <c r="E3" s="5" t="s">
        <v>191</v>
      </c>
      <c r="F3" s="5" t="s">
        <v>192</v>
      </c>
      <c r="G3" s="5" t="s">
        <v>193</v>
      </c>
      <c r="I3" s="6" t="s">
        <v>194</v>
      </c>
      <c r="J3" s="6" t="s">
        <v>187</v>
      </c>
      <c r="K3" s="5" t="s">
        <v>188</v>
      </c>
      <c r="L3" s="5" t="s">
        <v>189</v>
      </c>
      <c r="M3" s="5" t="s">
        <v>190</v>
      </c>
      <c r="N3" s="5" t="s">
        <v>191</v>
      </c>
      <c r="O3" s="5" t="s">
        <v>192</v>
      </c>
      <c r="P3" s="5" t="s">
        <v>193</v>
      </c>
      <c r="Q3" s="32"/>
      <c r="R3" s="32"/>
      <c r="S3" s="32"/>
      <c r="V3" s="30" t="s">
        <v>334</v>
      </c>
      <c r="W3" s="30" t="s">
        <v>333</v>
      </c>
      <c r="BF3" s="13" t="s">
        <v>326</v>
      </c>
      <c r="BH3" t="s">
        <v>327</v>
      </c>
      <c r="BI3">
        <v>1</v>
      </c>
      <c r="BJ3">
        <f>BI3+1</f>
        <v>2</v>
      </c>
      <c r="BK3">
        <f t="shared" ref="BK3:BL3" si="0">BJ3+1</f>
        <v>3</v>
      </c>
      <c r="BL3">
        <f t="shared" si="0"/>
        <v>4</v>
      </c>
      <c r="BN3">
        <v>1</v>
      </c>
      <c r="BO3">
        <f>BN3+1</f>
        <v>2</v>
      </c>
      <c r="BP3">
        <f t="shared" ref="BP3:BQ3" si="1">BO3+1</f>
        <v>3</v>
      </c>
      <c r="BQ3">
        <f t="shared" si="1"/>
        <v>4</v>
      </c>
      <c r="BR3" s="13" t="s">
        <v>330</v>
      </c>
    </row>
    <row r="4" spans="1:70" x14ac:dyDescent="0.25">
      <c r="A4" s="7">
        <v>1</v>
      </c>
      <c r="B4" s="8" t="s">
        <v>195</v>
      </c>
      <c r="C4" s="9" t="s">
        <v>196</v>
      </c>
      <c r="D4" s="9">
        <v>72</v>
      </c>
      <c r="E4" s="9">
        <v>56</v>
      </c>
      <c r="F4" s="9" t="s">
        <v>197</v>
      </c>
      <c r="G4" s="9" t="s">
        <v>198</v>
      </c>
      <c r="I4" s="9" t="s">
        <v>199</v>
      </c>
      <c r="J4" s="9">
        <v>2</v>
      </c>
      <c r="K4" s="8" t="str">
        <f t="shared" ref="K4:P19" si="2" xml:space="preserve"> VLOOKUP($J4,$A$4:$G$35, MATCH(K$3,$A$3:$G$3,0))</f>
        <v>January</v>
      </c>
      <c r="L4" s="8" t="str">
        <f t="shared" si="2"/>
        <v>Pinot Noir</v>
      </c>
      <c r="M4" s="8">
        <f t="shared" si="2"/>
        <v>72</v>
      </c>
      <c r="N4" s="33">
        <f t="shared" si="2"/>
        <v>17</v>
      </c>
      <c r="O4" s="8" t="str">
        <f t="shared" si="2"/>
        <v>France</v>
      </c>
      <c r="P4" s="8" t="str">
        <f t="shared" si="2"/>
        <v>FALSE</v>
      </c>
      <c r="Q4" s="22"/>
      <c r="R4" s="22"/>
      <c r="S4" s="22"/>
      <c r="U4" s="29"/>
      <c r="V4" s="30" t="s">
        <v>332</v>
      </c>
      <c r="W4" s="28">
        <v>1</v>
      </c>
      <c r="X4" s="28">
        <v>2</v>
      </c>
      <c r="Y4" s="28">
        <v>3</v>
      </c>
      <c r="Z4" s="28">
        <v>4</v>
      </c>
      <c r="AA4" s="28">
        <v>5</v>
      </c>
      <c r="AB4" s="28">
        <v>6</v>
      </c>
      <c r="AC4" s="28">
        <v>7</v>
      </c>
      <c r="AD4" s="28">
        <v>8</v>
      </c>
      <c r="AE4" s="28">
        <v>9</v>
      </c>
      <c r="AF4" s="28">
        <v>10</v>
      </c>
      <c r="AG4" s="28">
        <v>11</v>
      </c>
      <c r="AH4" s="28">
        <v>12</v>
      </c>
      <c r="AI4" s="28">
        <v>13</v>
      </c>
      <c r="AJ4" s="28">
        <v>14</v>
      </c>
      <c r="AK4" s="28">
        <v>15</v>
      </c>
      <c r="AL4" s="28">
        <v>16</v>
      </c>
      <c r="AM4" s="28">
        <v>17</v>
      </c>
      <c r="AN4" s="28">
        <v>18</v>
      </c>
      <c r="AO4" s="28">
        <v>19</v>
      </c>
      <c r="AP4" s="28">
        <v>20</v>
      </c>
      <c r="AQ4" s="28">
        <v>21</v>
      </c>
      <c r="AR4" s="28">
        <v>22</v>
      </c>
      <c r="AS4" s="28">
        <v>23</v>
      </c>
      <c r="AT4" s="28">
        <v>24</v>
      </c>
      <c r="AU4" s="28">
        <v>25</v>
      </c>
      <c r="AV4" s="28">
        <v>26</v>
      </c>
      <c r="AW4" s="28">
        <v>27</v>
      </c>
      <c r="AX4" s="28">
        <v>28</v>
      </c>
      <c r="AY4" s="28">
        <v>29</v>
      </c>
      <c r="AZ4" s="28">
        <v>30</v>
      </c>
      <c r="BA4" s="28">
        <v>31</v>
      </c>
      <c r="BB4" s="28">
        <v>32</v>
      </c>
      <c r="BE4">
        <v>1</v>
      </c>
      <c r="BF4" s="15">
        <f t="array" aca="1" ref="BF4:BF102" ca="1">[1]!ClustAnal(W6:BB104,BI37,BI39)</f>
        <v>2</v>
      </c>
      <c r="BH4">
        <f t="array" ref="BH4:BH35">TRANSPOSE(W5:BB5)</f>
        <v>0</v>
      </c>
      <c r="BI4" s="18">
        <f ca="1">AVERAGEIF($BF$4:$BF$102,BI$3,$W$6:$W$104)</f>
        <v>0.23809523809523808</v>
      </c>
      <c r="BJ4" s="19">
        <f t="shared" ref="BJ4:BL4" ca="1" si="3">AVERAGEIF($BF$4:$BF$102,BJ$3,$W$6:$W$104)</f>
        <v>0.13513513513513514</v>
      </c>
      <c r="BK4" s="19">
        <f t="shared" ca="1" si="3"/>
        <v>0</v>
      </c>
      <c r="BL4" s="20">
        <f t="shared" ca="1" si="3"/>
        <v>0</v>
      </c>
      <c r="BN4" s="18">
        <f ca="1">SUMXMY2($W6:$BB6,BI$4:BI$35)</f>
        <v>3.1768707482993204</v>
      </c>
      <c r="BO4" s="19">
        <f t="shared" ref="BO4:BQ19" ca="1" si="4">SUMXMY2($W6:$BB6,BJ$4:BJ$35)</f>
        <v>1.689554419284149</v>
      </c>
      <c r="BP4" s="19">
        <f t="shared" ca="1" si="4"/>
        <v>3.5155555555555558</v>
      </c>
      <c r="BQ4" s="20">
        <f t="shared" ca="1" si="4"/>
        <v>3.3402366863905328</v>
      </c>
      <c r="BR4" s="15">
        <f ca="1">MIN(BN4:BQ4)</f>
        <v>1.689554419284149</v>
      </c>
    </row>
    <row r="5" spans="1:70" x14ac:dyDescent="0.25">
      <c r="A5" s="7">
        <v>2</v>
      </c>
      <c r="B5" s="8" t="s">
        <v>195</v>
      </c>
      <c r="C5" s="9" t="s">
        <v>200</v>
      </c>
      <c r="D5" s="9">
        <v>72</v>
      </c>
      <c r="E5" s="9">
        <v>17</v>
      </c>
      <c r="F5" s="9" t="s">
        <v>197</v>
      </c>
      <c r="G5" s="9" t="s">
        <v>198</v>
      </c>
      <c r="I5" s="9" t="s">
        <v>199</v>
      </c>
      <c r="J5" s="9">
        <v>24</v>
      </c>
      <c r="K5" s="8" t="str">
        <f t="shared" si="2"/>
        <v>September</v>
      </c>
      <c r="L5" s="8" t="str">
        <f t="shared" si="2"/>
        <v>Pinot Noir</v>
      </c>
      <c r="M5" s="8">
        <f t="shared" si="2"/>
        <v>6</v>
      </c>
      <c r="N5" s="33">
        <f t="shared" si="2"/>
        <v>34</v>
      </c>
      <c r="O5" s="8" t="str">
        <f t="shared" si="2"/>
        <v>Italy</v>
      </c>
      <c r="P5" s="8" t="str">
        <f t="shared" si="2"/>
        <v>FALSE</v>
      </c>
      <c r="Q5" s="22"/>
      <c r="R5" s="22"/>
      <c r="S5" s="22"/>
      <c r="U5" s="29">
        <v>1</v>
      </c>
      <c r="V5" s="31" t="s">
        <v>265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28">
        <v>1</v>
      </c>
      <c r="AO5" s="28">
        <v>0</v>
      </c>
      <c r="AP5" s="28">
        <v>0</v>
      </c>
      <c r="AQ5" s="28">
        <v>0</v>
      </c>
      <c r="AR5" s="28">
        <v>0</v>
      </c>
      <c r="AS5" s="28">
        <v>0</v>
      </c>
      <c r="AT5" s="28">
        <v>0</v>
      </c>
      <c r="AU5" s="28">
        <v>0</v>
      </c>
      <c r="AV5" s="28">
        <v>0</v>
      </c>
      <c r="AW5" s="28">
        <v>0</v>
      </c>
      <c r="AX5" s="28">
        <v>0</v>
      </c>
      <c r="AY5" s="28">
        <v>1</v>
      </c>
      <c r="AZ5" s="28">
        <v>1</v>
      </c>
      <c r="BA5" s="28">
        <v>0</v>
      </c>
      <c r="BB5" s="28">
        <v>0</v>
      </c>
      <c r="BE5">
        <f>BE4+1</f>
        <v>2</v>
      </c>
      <c r="BF5" s="16">
        <f ca="1"/>
        <v>3</v>
      </c>
      <c r="BH5">
        <v>0</v>
      </c>
      <c r="BI5" s="21">
        <f ca="1">AVERAGEIF($BF$4:$BF$102,BI$3,$X$6:$X$104)</f>
        <v>9.5238095238095233E-2</v>
      </c>
      <c r="BJ5" s="22">
        <f t="shared" ref="BJ5:BL5" ca="1" si="5">AVERAGEIF($BF$4:$BF$102,BJ$3,$X$6:$X$104)</f>
        <v>8.1081081081081086E-2</v>
      </c>
      <c r="BK5" s="22">
        <f t="shared" ca="1" si="5"/>
        <v>0.33333333333333331</v>
      </c>
      <c r="BL5" s="23">
        <f t="shared" ca="1" si="5"/>
        <v>0</v>
      </c>
      <c r="BN5" s="21">
        <f t="shared" ref="BN5:BQ20" ca="1" si="6">SUMXMY2($W7:$BB7,BI$4:BI$35)</f>
        <v>3.5578231292517004</v>
      </c>
      <c r="BO5" s="22">
        <f t="shared" ca="1" si="4"/>
        <v>2.2841490138787433</v>
      </c>
      <c r="BP5" s="22">
        <f t="shared" ca="1" si="4"/>
        <v>0.44888888888888889</v>
      </c>
      <c r="BQ5" s="23">
        <f t="shared" ca="1" si="4"/>
        <v>3.3402366863905324</v>
      </c>
      <c r="BR5" s="16">
        <f t="shared" ref="BR5:BR68" ca="1" si="7">MIN(BN5:BQ5)</f>
        <v>0.44888888888888889</v>
      </c>
    </row>
    <row r="6" spans="1:70" x14ac:dyDescent="0.25">
      <c r="A6" s="7">
        <v>3</v>
      </c>
      <c r="B6" s="8" t="s">
        <v>201</v>
      </c>
      <c r="C6" s="9" t="s">
        <v>202</v>
      </c>
      <c r="D6" s="9">
        <v>144</v>
      </c>
      <c r="E6" s="9">
        <v>32</v>
      </c>
      <c r="F6" s="9" t="s">
        <v>203</v>
      </c>
      <c r="G6" s="9" t="s">
        <v>204</v>
      </c>
      <c r="I6" s="9" t="s">
        <v>205</v>
      </c>
      <c r="J6" s="9">
        <v>17</v>
      </c>
      <c r="K6" s="8" t="str">
        <f t="shared" si="2"/>
        <v>July</v>
      </c>
      <c r="L6" s="8" t="str">
        <f t="shared" si="2"/>
        <v>Pinot Noir</v>
      </c>
      <c r="M6" s="8">
        <f t="shared" si="2"/>
        <v>12</v>
      </c>
      <c r="N6" s="33">
        <f t="shared" si="2"/>
        <v>47</v>
      </c>
      <c r="O6" s="8" t="str">
        <f t="shared" si="2"/>
        <v>Germany</v>
      </c>
      <c r="P6" s="8" t="str">
        <f t="shared" si="2"/>
        <v>FALSE</v>
      </c>
      <c r="Q6" s="22"/>
      <c r="R6" s="22"/>
      <c r="S6" s="22"/>
      <c r="U6" s="29">
        <v>2</v>
      </c>
      <c r="V6" s="31" t="s">
        <v>258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1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1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E6">
        <f t="shared" ref="BE6:BE69" si="8">BE5+1</f>
        <v>3</v>
      </c>
      <c r="BF6" s="16">
        <f ca="1"/>
        <v>4</v>
      </c>
      <c r="BH6">
        <v>0</v>
      </c>
      <c r="BI6" s="21">
        <f ca="1">AVERAGEIF($BF$4:$BF$102,BI$3,$Y$6:$Y$104)</f>
        <v>0.19047619047619047</v>
      </c>
      <c r="BJ6" s="22">
        <f t="shared" ref="BJ6:BL6" ca="1" si="9">AVERAGEIF($BF$4:$BF$102,BJ$3,$Y$6:$Y$104)</f>
        <v>2.7027027027027029E-2</v>
      </c>
      <c r="BK6" s="22">
        <f t="shared" ca="1" si="9"/>
        <v>0</v>
      </c>
      <c r="BL6" s="23">
        <f t="shared" ca="1" si="9"/>
        <v>3.8461538461538464E-2</v>
      </c>
      <c r="BN6" s="21">
        <f t="shared" ca="1" si="6"/>
        <v>2.9863945578231297</v>
      </c>
      <c r="BO6" s="22">
        <f t="shared" ca="1" si="4"/>
        <v>2.2841490138787433</v>
      </c>
      <c r="BP6" s="22">
        <f t="shared" ca="1" si="4"/>
        <v>3.5155555555555558</v>
      </c>
      <c r="BQ6" s="23">
        <f t="shared" ca="1" si="4"/>
        <v>1.0325443786982249</v>
      </c>
      <c r="BR6" s="16">
        <f t="shared" ca="1" si="7"/>
        <v>1.0325443786982249</v>
      </c>
    </row>
    <row r="7" spans="1:70" x14ac:dyDescent="0.25">
      <c r="A7" s="7">
        <v>4</v>
      </c>
      <c r="B7" s="8" t="s">
        <v>201</v>
      </c>
      <c r="C7" s="9" t="s">
        <v>206</v>
      </c>
      <c r="D7" s="9">
        <v>72</v>
      </c>
      <c r="E7" s="9">
        <v>48</v>
      </c>
      <c r="F7" s="9" t="s">
        <v>197</v>
      </c>
      <c r="G7" s="9" t="s">
        <v>204</v>
      </c>
      <c r="I7" s="9" t="s">
        <v>205</v>
      </c>
      <c r="J7" s="9">
        <v>24</v>
      </c>
      <c r="K7" s="8" t="str">
        <f t="shared" si="2"/>
        <v>September</v>
      </c>
      <c r="L7" s="8" t="str">
        <f t="shared" si="2"/>
        <v>Pinot Noir</v>
      </c>
      <c r="M7" s="8">
        <f t="shared" si="2"/>
        <v>6</v>
      </c>
      <c r="N7" s="33">
        <f t="shared" si="2"/>
        <v>34</v>
      </c>
      <c r="O7" s="8" t="str">
        <f t="shared" si="2"/>
        <v>Italy</v>
      </c>
      <c r="P7" s="8" t="str">
        <f t="shared" si="2"/>
        <v>FALSE</v>
      </c>
      <c r="Q7" s="22"/>
      <c r="R7" s="22"/>
      <c r="S7" s="22"/>
      <c r="U7" s="29">
        <v>3</v>
      </c>
      <c r="V7" s="31" t="s">
        <v>238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  <c r="AJ7" s="28">
        <v>0</v>
      </c>
      <c r="AK7" s="28">
        <v>0</v>
      </c>
      <c r="AL7" s="28">
        <v>0</v>
      </c>
      <c r="AM7" s="28">
        <v>0</v>
      </c>
      <c r="AN7" s="28">
        <v>0</v>
      </c>
      <c r="AO7" s="28">
        <v>0</v>
      </c>
      <c r="AP7" s="28">
        <v>0</v>
      </c>
      <c r="AQ7" s="28">
        <v>0</v>
      </c>
      <c r="AR7" s="28">
        <v>0</v>
      </c>
      <c r="AS7" s="28">
        <v>0</v>
      </c>
      <c r="AT7" s="28">
        <v>1</v>
      </c>
      <c r="AU7" s="28">
        <v>0</v>
      </c>
      <c r="AV7" s="28">
        <v>1</v>
      </c>
      <c r="AW7" s="28">
        <v>0</v>
      </c>
      <c r="AX7" s="28">
        <v>0</v>
      </c>
      <c r="AY7" s="28">
        <v>0</v>
      </c>
      <c r="AZ7" s="28">
        <v>0</v>
      </c>
      <c r="BA7" s="28">
        <v>0</v>
      </c>
      <c r="BB7" s="28">
        <v>0</v>
      </c>
      <c r="BE7">
        <f t="shared" si="8"/>
        <v>4</v>
      </c>
      <c r="BF7" s="16">
        <f ca="1"/>
        <v>2</v>
      </c>
      <c r="BH7">
        <v>0</v>
      </c>
      <c r="BI7" s="21">
        <f ca="1">AVERAGEIF($BF$4:$BF$102,BI$3,$Z$6:$Z$104)</f>
        <v>0.19047619047619047</v>
      </c>
      <c r="BJ7" s="22">
        <f t="shared" ref="BJ7:BL7" ca="1" si="10">AVERAGEIF($BF$4:$BF$102,BJ$3,$Z$6:$Z$104)</f>
        <v>0.21621621621621623</v>
      </c>
      <c r="BK7" s="22">
        <f t="shared" ca="1" si="10"/>
        <v>0</v>
      </c>
      <c r="BL7" s="23">
        <f t="shared" ca="1" si="10"/>
        <v>0</v>
      </c>
      <c r="BN7" s="21">
        <f t="shared" ca="1" si="6"/>
        <v>4.2244897959183687</v>
      </c>
      <c r="BO7" s="22">
        <f t="shared" ca="1" si="4"/>
        <v>3.5273922571219862</v>
      </c>
      <c r="BP7" s="22">
        <f t="shared" ca="1" si="4"/>
        <v>5.5155555555555553</v>
      </c>
      <c r="BQ7" s="23">
        <f t="shared" ca="1" si="4"/>
        <v>4.109467455621302</v>
      </c>
      <c r="BR7" s="16">
        <f t="shared" ca="1" si="7"/>
        <v>3.5273922571219862</v>
      </c>
    </row>
    <row r="8" spans="1:70" x14ac:dyDescent="0.25">
      <c r="A8" s="7">
        <v>5</v>
      </c>
      <c r="B8" s="8" t="s">
        <v>201</v>
      </c>
      <c r="C8" s="9" t="s">
        <v>207</v>
      </c>
      <c r="D8" s="9">
        <v>144</v>
      </c>
      <c r="E8" s="9">
        <v>44</v>
      </c>
      <c r="F8" s="9" t="s">
        <v>208</v>
      </c>
      <c r="G8" s="9" t="s">
        <v>204</v>
      </c>
      <c r="I8" s="9" t="s">
        <v>205</v>
      </c>
      <c r="J8" s="9">
        <v>26</v>
      </c>
      <c r="K8" s="8" t="str">
        <f t="shared" si="2"/>
        <v>October</v>
      </c>
      <c r="L8" s="8" t="str">
        <f t="shared" si="2"/>
        <v>Pinot Noir</v>
      </c>
      <c r="M8" s="8">
        <f t="shared" si="2"/>
        <v>144</v>
      </c>
      <c r="N8" s="33">
        <f t="shared" si="2"/>
        <v>83</v>
      </c>
      <c r="O8" s="8" t="str">
        <f t="shared" si="2"/>
        <v>Australia</v>
      </c>
      <c r="P8" s="8" t="str">
        <f t="shared" si="2"/>
        <v>FALSE</v>
      </c>
      <c r="Q8" s="22"/>
      <c r="R8" s="22"/>
      <c r="S8" s="22"/>
      <c r="U8" s="29">
        <v>4</v>
      </c>
      <c r="V8" s="31" t="s">
        <v>292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1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1</v>
      </c>
      <c r="BA8" s="28">
        <v>0</v>
      </c>
      <c r="BB8" s="28">
        <v>0</v>
      </c>
      <c r="BE8">
        <f t="shared" si="8"/>
        <v>5</v>
      </c>
      <c r="BF8" s="16">
        <f ca="1"/>
        <v>1</v>
      </c>
      <c r="BH8">
        <v>0</v>
      </c>
      <c r="BI8" s="21">
        <f ca="1">AVERAGEIF($BF$4:$BF$102,BI$3,$AA$6:$AA$104)</f>
        <v>4.7619047619047616E-2</v>
      </c>
      <c r="BJ8" s="22">
        <f t="shared" ref="BJ8:BL8" ca="1" si="11">AVERAGEIF($BF$4:$BF$102,BJ$3,$AA$6:$AA$104)</f>
        <v>8.1081081081081086E-2</v>
      </c>
      <c r="BK8" s="22">
        <f t="shared" ca="1" si="11"/>
        <v>0</v>
      </c>
      <c r="BL8" s="23">
        <f t="shared" ca="1" si="11"/>
        <v>0</v>
      </c>
      <c r="BN8" s="21">
        <f t="shared" ca="1" si="6"/>
        <v>2.6054421768707487</v>
      </c>
      <c r="BO8" s="22">
        <f t="shared" ca="1" si="4"/>
        <v>3.5814463111760402</v>
      </c>
      <c r="BP8" s="22">
        <f t="shared" ca="1" si="4"/>
        <v>5.5155555555555562</v>
      </c>
      <c r="BQ8" s="23">
        <f t="shared" ca="1" si="4"/>
        <v>5.2633136094674553</v>
      </c>
      <c r="BR8" s="16">
        <f t="shared" ca="1" si="7"/>
        <v>2.6054421768707487</v>
      </c>
    </row>
    <row r="9" spans="1:70" x14ac:dyDescent="0.25">
      <c r="A9" s="7">
        <v>6</v>
      </c>
      <c r="B9" s="8" t="s">
        <v>209</v>
      </c>
      <c r="C9" s="9" t="s">
        <v>210</v>
      </c>
      <c r="D9" s="9">
        <v>144</v>
      </c>
      <c r="E9" s="9">
        <v>86</v>
      </c>
      <c r="F9" s="9" t="s">
        <v>211</v>
      </c>
      <c r="G9" s="9" t="s">
        <v>198</v>
      </c>
      <c r="I9" s="9" t="s">
        <v>212</v>
      </c>
      <c r="J9" s="9">
        <v>18</v>
      </c>
      <c r="K9" s="8" t="str">
        <f t="shared" si="2"/>
        <v>July</v>
      </c>
      <c r="L9" s="8" t="str">
        <f t="shared" si="2"/>
        <v>Espumante</v>
      </c>
      <c r="M9" s="8">
        <f t="shared" si="2"/>
        <v>6</v>
      </c>
      <c r="N9" s="33">
        <f t="shared" si="2"/>
        <v>50</v>
      </c>
      <c r="O9" s="8" t="str">
        <f t="shared" si="2"/>
        <v>Oregon</v>
      </c>
      <c r="P9" s="8" t="str">
        <f t="shared" si="2"/>
        <v>FALSE</v>
      </c>
      <c r="Q9" s="22"/>
      <c r="R9" s="22"/>
      <c r="S9" s="22"/>
      <c r="U9" s="29">
        <v>5</v>
      </c>
      <c r="V9" s="31" t="s">
        <v>264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1</v>
      </c>
      <c r="AD9" s="28">
        <v>0</v>
      </c>
      <c r="AE9" s="28">
        <v>0</v>
      </c>
      <c r="AF9" s="28">
        <v>1</v>
      </c>
      <c r="AG9" s="28">
        <v>0</v>
      </c>
      <c r="AH9" s="28">
        <v>0</v>
      </c>
      <c r="AI9" s="28">
        <v>0</v>
      </c>
      <c r="AJ9" s="28">
        <v>0</v>
      </c>
      <c r="AK9" s="28">
        <v>0</v>
      </c>
      <c r="AL9" s="28">
        <v>0</v>
      </c>
      <c r="AM9" s="28">
        <v>0</v>
      </c>
      <c r="AN9" s="28">
        <v>0</v>
      </c>
      <c r="AO9" s="28">
        <v>1</v>
      </c>
      <c r="AP9" s="28">
        <v>0</v>
      </c>
      <c r="AQ9" s="28">
        <v>0</v>
      </c>
      <c r="AR9" s="28">
        <v>0</v>
      </c>
      <c r="AS9" s="28">
        <v>0</v>
      </c>
      <c r="AT9" s="28">
        <v>0</v>
      </c>
      <c r="AU9" s="28">
        <v>0</v>
      </c>
      <c r="AV9" s="28">
        <v>0</v>
      </c>
      <c r="AW9" s="28">
        <v>0</v>
      </c>
      <c r="AX9" s="28">
        <v>0</v>
      </c>
      <c r="AY9" s="28">
        <v>0</v>
      </c>
      <c r="AZ9" s="28">
        <v>0</v>
      </c>
      <c r="BA9" s="28">
        <v>1</v>
      </c>
      <c r="BB9" s="28">
        <v>0</v>
      </c>
      <c r="BE9">
        <f t="shared" si="8"/>
        <v>6</v>
      </c>
      <c r="BF9" s="16">
        <f ca="1"/>
        <v>3</v>
      </c>
      <c r="BH9">
        <v>0</v>
      </c>
      <c r="BI9" s="21">
        <f ca="1">AVERAGEIF($BF$4:$BF$102,BI$3,$AB$6:$AB$104)</f>
        <v>0.2857142857142857</v>
      </c>
      <c r="BJ9" s="22">
        <f t="shared" ref="BJ9:BL9" ca="1" si="12">AVERAGEIF($BF$4:$BF$102,BJ$3,$AB$6:$AB$104)</f>
        <v>0.16216216216216217</v>
      </c>
      <c r="BK9" s="22">
        <f t="shared" ca="1" si="12"/>
        <v>0</v>
      </c>
      <c r="BL9" s="23">
        <f t="shared" ca="1" si="12"/>
        <v>0</v>
      </c>
      <c r="BN9" s="21">
        <f t="shared" ca="1" si="6"/>
        <v>5.3673469387755093</v>
      </c>
      <c r="BO9" s="22">
        <f t="shared" ca="1" si="4"/>
        <v>4.1219868517165805</v>
      </c>
      <c r="BP9" s="22">
        <f t="shared" ca="1" si="4"/>
        <v>0.84888888888888903</v>
      </c>
      <c r="BQ9" s="23">
        <f t="shared" ca="1" si="4"/>
        <v>5.3402366863905328</v>
      </c>
      <c r="BR9" s="16">
        <f t="shared" ca="1" si="7"/>
        <v>0.84888888888888903</v>
      </c>
    </row>
    <row r="10" spans="1:70" x14ac:dyDescent="0.25">
      <c r="A10" s="7">
        <v>7</v>
      </c>
      <c r="B10" s="8" t="s">
        <v>209</v>
      </c>
      <c r="C10" s="9" t="s">
        <v>210</v>
      </c>
      <c r="D10" s="9">
        <v>6</v>
      </c>
      <c r="E10" s="9">
        <v>40</v>
      </c>
      <c r="F10" s="9" t="s">
        <v>213</v>
      </c>
      <c r="G10" s="9" t="s">
        <v>204</v>
      </c>
      <c r="I10" s="9" t="s">
        <v>212</v>
      </c>
      <c r="J10" s="9">
        <v>22</v>
      </c>
      <c r="K10" s="8" t="str">
        <f t="shared" si="2"/>
        <v>August</v>
      </c>
      <c r="L10" s="8" t="str">
        <f t="shared" si="2"/>
        <v>Champagne</v>
      </c>
      <c r="M10" s="8">
        <f t="shared" si="2"/>
        <v>72</v>
      </c>
      <c r="N10" s="33">
        <f t="shared" si="2"/>
        <v>63</v>
      </c>
      <c r="O10" s="8" t="str">
        <f t="shared" si="2"/>
        <v>France</v>
      </c>
      <c r="P10" s="8" t="str">
        <f t="shared" si="2"/>
        <v>FALSE</v>
      </c>
      <c r="Q10" s="22"/>
      <c r="R10" s="22"/>
      <c r="S10" s="22"/>
      <c r="U10" s="29">
        <v>6</v>
      </c>
      <c r="V10" s="31" t="s">
        <v>324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1</v>
      </c>
      <c r="AG10" s="28">
        <v>0</v>
      </c>
      <c r="AH10" s="28">
        <v>0</v>
      </c>
      <c r="AI10" s="28">
        <v>0</v>
      </c>
      <c r="AJ10" s="28">
        <v>0</v>
      </c>
      <c r="AK10" s="28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1</v>
      </c>
      <c r="AR10" s="28">
        <v>1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1</v>
      </c>
      <c r="BB10" s="28">
        <v>0</v>
      </c>
      <c r="BE10">
        <f t="shared" si="8"/>
        <v>7</v>
      </c>
      <c r="BF10" s="16">
        <f ca="1"/>
        <v>4</v>
      </c>
      <c r="BH10">
        <v>0</v>
      </c>
      <c r="BI10" s="21">
        <f ca="1">AVERAGEIF($BF$4:$BF$102,BI$3,$AC$6:$AC$104)</f>
        <v>0.14285714285714285</v>
      </c>
      <c r="BJ10" s="22">
        <f t="shared" ref="BJ10:BL10" ca="1" si="13">AVERAGEIF($BF$4:$BF$102,BJ$3,$AC$6:$AC$104)</f>
        <v>2.7027027027027029E-2</v>
      </c>
      <c r="BK10" s="22">
        <f t="shared" ca="1" si="13"/>
        <v>0</v>
      </c>
      <c r="BL10" s="23">
        <f t="shared" ca="1" si="13"/>
        <v>0.57692307692307687</v>
      </c>
      <c r="BN10" s="21">
        <f t="shared" ca="1" si="6"/>
        <v>3.3673469387755106</v>
      </c>
      <c r="BO10" s="22">
        <f t="shared" ca="1" si="4"/>
        <v>2.0138787436084735</v>
      </c>
      <c r="BP10" s="22">
        <f t="shared" ca="1" si="4"/>
        <v>3.5155555555555558</v>
      </c>
      <c r="BQ10" s="23">
        <f t="shared" ca="1" si="4"/>
        <v>1.4171597633136093</v>
      </c>
      <c r="BR10" s="16">
        <f t="shared" ca="1" si="7"/>
        <v>1.4171597633136093</v>
      </c>
    </row>
    <row r="11" spans="1:70" x14ac:dyDescent="0.25">
      <c r="A11" s="7">
        <v>8</v>
      </c>
      <c r="B11" s="8" t="s">
        <v>209</v>
      </c>
      <c r="C11" s="9" t="s">
        <v>202</v>
      </c>
      <c r="D11" s="9">
        <v>6</v>
      </c>
      <c r="E11" s="9">
        <v>45</v>
      </c>
      <c r="F11" s="9" t="s">
        <v>214</v>
      </c>
      <c r="G11" s="9" t="s">
        <v>198</v>
      </c>
      <c r="I11" s="9" t="s">
        <v>212</v>
      </c>
      <c r="J11" s="9">
        <v>31</v>
      </c>
      <c r="K11" s="8" t="str">
        <f t="shared" si="2"/>
        <v>December</v>
      </c>
      <c r="L11" s="8" t="str">
        <f t="shared" si="2"/>
        <v>Champagne</v>
      </c>
      <c r="M11" s="8">
        <f t="shared" si="2"/>
        <v>72</v>
      </c>
      <c r="N11" s="33">
        <f t="shared" si="2"/>
        <v>89</v>
      </c>
      <c r="O11" s="8" t="str">
        <f t="shared" si="2"/>
        <v>France</v>
      </c>
      <c r="P11" s="8" t="str">
        <f t="shared" si="2"/>
        <v>FALSE</v>
      </c>
      <c r="Q11" s="22"/>
      <c r="R11" s="22"/>
      <c r="S11" s="22"/>
      <c r="U11" s="29">
        <v>7</v>
      </c>
      <c r="V11" s="31" t="s">
        <v>293</v>
      </c>
      <c r="W11" s="28">
        <v>0</v>
      </c>
      <c r="X11" s="28">
        <v>1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28">
        <v>0</v>
      </c>
      <c r="AL11" s="28">
        <v>0</v>
      </c>
      <c r="AM11" s="28">
        <v>1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1</v>
      </c>
      <c r="AU11" s="28">
        <v>0</v>
      </c>
      <c r="AV11" s="28">
        <v>1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E11">
        <f t="shared" si="8"/>
        <v>8</v>
      </c>
      <c r="BF11" s="16">
        <f ca="1"/>
        <v>1</v>
      </c>
      <c r="BH11">
        <v>0</v>
      </c>
      <c r="BI11" s="21">
        <f ca="1">AVERAGEIF($BF$4:$BF$102,BI$3,$AD$6:$AD$104)</f>
        <v>0.14285714285714285</v>
      </c>
      <c r="BJ11" s="22">
        <f t="shared" ref="BJ11:BL11" ca="1" si="14">AVERAGEIF($BF$4:$BF$102,BJ$3,$AD$6:$AD$104)</f>
        <v>0.16216216216216217</v>
      </c>
      <c r="BK11" s="22">
        <f t="shared" ca="1" si="14"/>
        <v>0</v>
      </c>
      <c r="BL11" s="23">
        <f t="shared" ca="1" si="14"/>
        <v>0.42307692307692307</v>
      </c>
      <c r="BN11" s="21">
        <f t="shared" ca="1" si="6"/>
        <v>2.5102040816326538</v>
      </c>
      <c r="BO11" s="22">
        <f t="shared" ca="1" si="4"/>
        <v>3.6355003652300946</v>
      </c>
      <c r="BP11" s="22">
        <f t="shared" ca="1" si="4"/>
        <v>5.5155555555555553</v>
      </c>
      <c r="BQ11" s="23">
        <f t="shared" ca="1" si="4"/>
        <v>4.4171597633136095</v>
      </c>
      <c r="BR11" s="16">
        <f t="shared" ca="1" si="7"/>
        <v>2.5102040816326538</v>
      </c>
    </row>
    <row r="12" spans="1:70" x14ac:dyDescent="0.25">
      <c r="A12" s="7">
        <v>9</v>
      </c>
      <c r="B12" s="8" t="s">
        <v>215</v>
      </c>
      <c r="C12" s="9" t="s">
        <v>216</v>
      </c>
      <c r="D12" s="9">
        <v>144</v>
      </c>
      <c r="E12" s="9">
        <v>57</v>
      </c>
      <c r="F12" s="9" t="s">
        <v>211</v>
      </c>
      <c r="G12" s="9" t="s">
        <v>198</v>
      </c>
      <c r="I12" s="9" t="s">
        <v>217</v>
      </c>
      <c r="J12" s="9">
        <v>7</v>
      </c>
      <c r="K12" s="8" t="str">
        <f t="shared" si="2"/>
        <v>March</v>
      </c>
      <c r="L12" s="8" t="str">
        <f t="shared" si="2"/>
        <v>Prosecco</v>
      </c>
      <c r="M12" s="8">
        <f t="shared" si="2"/>
        <v>6</v>
      </c>
      <c r="N12" s="33">
        <f t="shared" si="2"/>
        <v>40</v>
      </c>
      <c r="O12" s="8" t="str">
        <f t="shared" si="2"/>
        <v>Australia</v>
      </c>
      <c r="P12" s="8" t="str">
        <f t="shared" si="2"/>
        <v>TRUE</v>
      </c>
      <c r="Q12" s="22"/>
      <c r="R12" s="22"/>
      <c r="S12" s="22"/>
      <c r="U12" s="29">
        <v>8</v>
      </c>
      <c r="V12" s="31" t="s">
        <v>304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1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1</v>
      </c>
      <c r="AZ12" s="28">
        <v>0</v>
      </c>
      <c r="BA12" s="28">
        <v>0</v>
      </c>
      <c r="BB12" s="28">
        <v>0</v>
      </c>
      <c r="BE12">
        <f t="shared" si="8"/>
        <v>9</v>
      </c>
      <c r="BF12" s="16">
        <f ca="1"/>
        <v>4</v>
      </c>
      <c r="BH12">
        <v>0</v>
      </c>
      <c r="BI12" s="21">
        <f ca="1">AVERAGEIF($BF$4:$BF$102,BI$3,$AE$6:$AE$104)</f>
        <v>9.5238095238095233E-2</v>
      </c>
      <c r="BJ12" s="22">
        <f t="shared" ref="BJ12:BL12" ca="1" si="15">AVERAGEIF($BF$4:$BF$102,BJ$3,$AE$6:$AE$104)</f>
        <v>0.21621621621621623</v>
      </c>
      <c r="BK12" s="22">
        <f t="shared" ca="1" si="15"/>
        <v>0</v>
      </c>
      <c r="BL12" s="23">
        <f t="shared" ca="1" si="15"/>
        <v>0</v>
      </c>
      <c r="BN12" s="21">
        <f t="shared" ca="1" si="6"/>
        <v>3.9863945578231297</v>
      </c>
      <c r="BO12" s="22">
        <f t="shared" ca="1" si="4"/>
        <v>3.1760409057706354</v>
      </c>
      <c r="BP12" s="22">
        <f t="shared" ca="1" si="4"/>
        <v>4.5155555555555562</v>
      </c>
      <c r="BQ12" s="23">
        <f t="shared" ca="1" si="4"/>
        <v>0.95562130177514804</v>
      </c>
      <c r="BR12" s="16">
        <f t="shared" ca="1" si="7"/>
        <v>0.95562130177514804</v>
      </c>
    </row>
    <row r="13" spans="1:70" x14ac:dyDescent="0.25">
      <c r="A13" s="7">
        <v>10</v>
      </c>
      <c r="B13" s="8" t="s">
        <v>215</v>
      </c>
      <c r="C13" s="9" t="s">
        <v>210</v>
      </c>
      <c r="D13" s="9">
        <v>72</v>
      </c>
      <c r="E13" s="9">
        <v>52</v>
      </c>
      <c r="F13" s="9" t="s">
        <v>218</v>
      </c>
      <c r="G13" s="9" t="s">
        <v>198</v>
      </c>
      <c r="I13" s="9" t="s">
        <v>217</v>
      </c>
      <c r="J13" s="9">
        <v>29</v>
      </c>
      <c r="K13" s="8" t="str">
        <f t="shared" si="2"/>
        <v>November</v>
      </c>
      <c r="L13" s="8" t="str">
        <f t="shared" si="2"/>
        <v>Pinot Grigio</v>
      </c>
      <c r="M13" s="8">
        <f t="shared" si="2"/>
        <v>6</v>
      </c>
      <c r="N13" s="33">
        <f t="shared" si="2"/>
        <v>87</v>
      </c>
      <c r="O13" s="8" t="str">
        <f t="shared" si="2"/>
        <v>France</v>
      </c>
      <c r="P13" s="8" t="str">
        <f t="shared" si="2"/>
        <v>FALSE</v>
      </c>
      <c r="Q13" s="22"/>
      <c r="R13" s="22"/>
      <c r="S13" s="22"/>
      <c r="U13" s="29">
        <v>9</v>
      </c>
      <c r="V13" s="31" t="s">
        <v>303</v>
      </c>
      <c r="W13" s="28">
        <v>0</v>
      </c>
      <c r="X13" s="28">
        <v>0</v>
      </c>
      <c r="Y13" s="28">
        <v>1</v>
      </c>
      <c r="Z13" s="28">
        <v>0</v>
      </c>
      <c r="AA13" s="28">
        <v>0</v>
      </c>
      <c r="AB13" s="28">
        <v>0</v>
      </c>
      <c r="AC13" s="28">
        <v>0</v>
      </c>
      <c r="AD13" s="28">
        <v>1</v>
      </c>
      <c r="AE13" s="28">
        <v>0</v>
      </c>
      <c r="AF13" s="28">
        <v>0</v>
      </c>
      <c r="AG13" s="28">
        <v>1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1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E13">
        <f t="shared" si="8"/>
        <v>10</v>
      </c>
      <c r="BF13" s="16">
        <f ca="1"/>
        <v>1</v>
      </c>
      <c r="BH13">
        <v>0</v>
      </c>
      <c r="BI13" s="21">
        <f ca="1">AVERAGEIF($BF$4:$BF$102,BI$3,$AF$6:$AF$104)</f>
        <v>9.5238095238095233E-2</v>
      </c>
      <c r="BJ13" s="22">
        <f t="shared" ref="BJ13:BL13" ca="1" si="16">AVERAGEIF($BF$4:$BF$102,BJ$3,$AF$6:$AF$104)</f>
        <v>0.10810810810810811</v>
      </c>
      <c r="BK13" s="22">
        <f t="shared" ca="1" si="16"/>
        <v>0</v>
      </c>
      <c r="BL13" s="23">
        <f t="shared" ca="1" si="16"/>
        <v>3.8461538461538464E-2</v>
      </c>
      <c r="BN13" s="21">
        <f t="shared" ca="1" si="6"/>
        <v>3.2244897959183669</v>
      </c>
      <c r="BO13" s="22">
        <f t="shared" ca="1" si="4"/>
        <v>4.4192841490138779</v>
      </c>
      <c r="BP13" s="22">
        <f t="shared" ca="1" si="4"/>
        <v>6.5155555555555553</v>
      </c>
      <c r="BQ13" s="23">
        <f t="shared" ca="1" si="4"/>
        <v>5.1863905325443787</v>
      </c>
      <c r="BR13" s="16">
        <f t="shared" ca="1" si="7"/>
        <v>3.2244897959183669</v>
      </c>
    </row>
    <row r="14" spans="1:70" x14ac:dyDescent="0.25">
      <c r="A14" s="7">
        <v>11</v>
      </c>
      <c r="B14" s="8" t="s">
        <v>219</v>
      </c>
      <c r="C14" s="9" t="s">
        <v>206</v>
      </c>
      <c r="D14" s="9">
        <v>72</v>
      </c>
      <c r="E14" s="9">
        <v>85</v>
      </c>
      <c r="F14" s="9" t="s">
        <v>197</v>
      </c>
      <c r="G14" s="9" t="s">
        <v>198</v>
      </c>
      <c r="I14" s="9" t="s">
        <v>217</v>
      </c>
      <c r="J14" s="9">
        <v>30</v>
      </c>
      <c r="K14" s="8" t="str">
        <f t="shared" si="2"/>
        <v>December</v>
      </c>
      <c r="L14" s="8" t="str">
        <f t="shared" si="2"/>
        <v>Malbec</v>
      </c>
      <c r="M14" s="8">
        <f t="shared" si="2"/>
        <v>6</v>
      </c>
      <c r="N14" s="33">
        <f t="shared" si="2"/>
        <v>54</v>
      </c>
      <c r="O14" s="8" t="str">
        <f t="shared" si="2"/>
        <v>France</v>
      </c>
      <c r="P14" s="8" t="str">
        <f t="shared" si="2"/>
        <v>FALSE</v>
      </c>
      <c r="Q14" s="22"/>
      <c r="R14" s="22"/>
      <c r="S14" s="22"/>
      <c r="U14" s="29">
        <v>10</v>
      </c>
      <c r="V14" s="31" t="s">
        <v>217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1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1</v>
      </c>
      <c r="AZ14" s="28">
        <v>1</v>
      </c>
      <c r="BA14" s="28">
        <v>0</v>
      </c>
      <c r="BB14" s="28">
        <v>0</v>
      </c>
      <c r="BE14">
        <f t="shared" si="8"/>
        <v>11</v>
      </c>
      <c r="BF14" s="16">
        <f ca="1"/>
        <v>3</v>
      </c>
      <c r="BH14">
        <v>0</v>
      </c>
      <c r="BI14" s="21">
        <f ca="1">AVERAGEIF($BF$4:$BF$102,BI$3,$AG$6:$AG$104)</f>
        <v>0.23809523809523808</v>
      </c>
      <c r="BJ14" s="22">
        <f t="shared" ref="BJ14:BL14" ca="1" si="17">AVERAGEIF($BF$4:$BF$102,BJ$3,$AG$6:$AG$104)</f>
        <v>0.21621621621621623</v>
      </c>
      <c r="BK14" s="22">
        <f t="shared" ca="1" si="17"/>
        <v>0</v>
      </c>
      <c r="BL14" s="23">
        <f t="shared" ca="1" si="17"/>
        <v>0</v>
      </c>
      <c r="BN14" s="21">
        <f t="shared" ca="1" si="6"/>
        <v>4.3673469387755093</v>
      </c>
      <c r="BO14" s="22">
        <f t="shared" ca="1" si="4"/>
        <v>3.1219868517165805</v>
      </c>
      <c r="BP14" s="22">
        <f t="shared" ca="1" si="4"/>
        <v>0.78222222222222237</v>
      </c>
      <c r="BQ14" s="23">
        <f t="shared" ca="1" si="4"/>
        <v>4.3402366863905328</v>
      </c>
      <c r="BR14" s="16">
        <f t="shared" ca="1" si="7"/>
        <v>0.78222222222222237</v>
      </c>
    </row>
    <row r="15" spans="1:70" x14ac:dyDescent="0.25">
      <c r="A15" s="7">
        <v>12</v>
      </c>
      <c r="B15" s="8" t="s">
        <v>219</v>
      </c>
      <c r="C15" s="9" t="s">
        <v>210</v>
      </c>
      <c r="D15" s="9">
        <v>72</v>
      </c>
      <c r="E15" s="9">
        <v>83</v>
      </c>
      <c r="F15" s="9" t="s">
        <v>213</v>
      </c>
      <c r="G15" s="9" t="s">
        <v>198</v>
      </c>
      <c r="I15" s="9" t="s">
        <v>220</v>
      </c>
      <c r="J15" s="9">
        <v>8</v>
      </c>
      <c r="K15" s="8" t="str">
        <f t="shared" si="2"/>
        <v>March</v>
      </c>
      <c r="L15" s="8" t="str">
        <f t="shared" si="2"/>
        <v>Espumante</v>
      </c>
      <c r="M15" s="8">
        <f t="shared" si="2"/>
        <v>6</v>
      </c>
      <c r="N15" s="33">
        <f t="shared" si="2"/>
        <v>45</v>
      </c>
      <c r="O15" s="8" t="str">
        <f t="shared" si="2"/>
        <v>South Africa</v>
      </c>
      <c r="P15" s="8" t="str">
        <f t="shared" si="2"/>
        <v>FALSE</v>
      </c>
      <c r="Q15" s="22"/>
      <c r="R15" s="22"/>
      <c r="S15" s="22"/>
      <c r="U15" s="29">
        <v>11</v>
      </c>
      <c r="V15" s="31" t="s">
        <v>323</v>
      </c>
      <c r="W15" s="28">
        <v>1</v>
      </c>
      <c r="X15" s="28">
        <v>0</v>
      </c>
      <c r="Y15" s="28">
        <v>0</v>
      </c>
      <c r="Z15" s="28">
        <v>1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1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1</v>
      </c>
      <c r="AY15" s="28">
        <v>0</v>
      </c>
      <c r="AZ15" s="28">
        <v>1</v>
      </c>
      <c r="BA15" s="28">
        <v>0</v>
      </c>
      <c r="BB15" s="28">
        <v>0</v>
      </c>
      <c r="BE15">
        <f t="shared" si="8"/>
        <v>12</v>
      </c>
      <c r="BF15" s="16">
        <f ca="1"/>
        <v>4</v>
      </c>
      <c r="BH15">
        <v>0</v>
      </c>
      <c r="BI15" s="21">
        <f ca="1">AVERAGEIF($BF$4:$BF$102,BI$3,$AH$6:$AH$104)</f>
        <v>9.5238095238095233E-2</v>
      </c>
      <c r="BJ15" s="22">
        <f t="shared" ref="BJ15:BL15" ca="1" si="18">AVERAGEIF($BF$4:$BF$102,BJ$3,$AH$6:$AH$104)</f>
        <v>2.7027027027027029E-2</v>
      </c>
      <c r="BK15" s="22">
        <f t="shared" ca="1" si="18"/>
        <v>6.6666666666666666E-2</v>
      </c>
      <c r="BL15" s="23">
        <f t="shared" ca="1" si="18"/>
        <v>3.8461538461538464E-2</v>
      </c>
      <c r="BN15" s="21">
        <f t="shared" ca="1" si="6"/>
        <v>4.9863945578231297</v>
      </c>
      <c r="BO15" s="22">
        <f t="shared" ca="1" si="4"/>
        <v>4.1760409057706349</v>
      </c>
      <c r="BP15" s="22">
        <f t="shared" ca="1" si="4"/>
        <v>5.5155555555555553</v>
      </c>
      <c r="BQ15" s="23">
        <f t="shared" ca="1" si="4"/>
        <v>1.4940828402366866</v>
      </c>
      <c r="BR15" s="16">
        <f t="shared" ca="1" si="7"/>
        <v>1.4940828402366866</v>
      </c>
    </row>
    <row r="16" spans="1:70" x14ac:dyDescent="0.25">
      <c r="A16" s="7">
        <v>13</v>
      </c>
      <c r="B16" s="8" t="s">
        <v>219</v>
      </c>
      <c r="C16" s="9" t="s">
        <v>221</v>
      </c>
      <c r="D16" s="9">
        <v>6</v>
      </c>
      <c r="E16" s="9">
        <v>43</v>
      </c>
      <c r="F16" s="9" t="s">
        <v>211</v>
      </c>
      <c r="G16" s="9" t="s">
        <v>198</v>
      </c>
      <c r="I16" s="9" t="s">
        <v>222</v>
      </c>
      <c r="J16" s="9">
        <v>6</v>
      </c>
      <c r="K16" s="8" t="str">
        <f t="shared" si="2"/>
        <v>March</v>
      </c>
      <c r="L16" s="8" t="str">
        <f t="shared" si="2"/>
        <v>Prosecco</v>
      </c>
      <c r="M16" s="8">
        <f t="shared" si="2"/>
        <v>144</v>
      </c>
      <c r="N16" s="33">
        <f t="shared" si="2"/>
        <v>86</v>
      </c>
      <c r="O16" s="8" t="str">
        <f t="shared" si="2"/>
        <v>Chile</v>
      </c>
      <c r="P16" s="8" t="str">
        <f t="shared" si="2"/>
        <v>FALSE</v>
      </c>
      <c r="Q16" s="22"/>
      <c r="R16" s="22"/>
      <c r="S16" s="22"/>
      <c r="U16" s="29">
        <v>12</v>
      </c>
      <c r="V16" s="31" t="s">
        <v>269</v>
      </c>
      <c r="W16" s="28">
        <v>0</v>
      </c>
      <c r="X16" s="28">
        <v>1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  <c r="AJ16" s="28">
        <v>0</v>
      </c>
      <c r="AK16" s="28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1</v>
      </c>
      <c r="AU16" s="28">
        <v>0</v>
      </c>
      <c r="AV16" s="28">
        <v>1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E16">
        <f t="shared" si="8"/>
        <v>13</v>
      </c>
      <c r="BF16" s="16">
        <f ca="1"/>
        <v>2</v>
      </c>
      <c r="BH16">
        <v>0</v>
      </c>
      <c r="BI16" s="21">
        <f ca="1">AVERAGEIF($BF$4:$BF$102,BI$3,$AI$6:$AI$104)</f>
        <v>0</v>
      </c>
      <c r="BJ16" s="22">
        <f t="shared" ref="BJ16:BL16" ca="1" si="19">AVERAGEIF($BF$4:$BF$102,BJ$3,$AI$6:$AI$104)</f>
        <v>0</v>
      </c>
      <c r="BK16" s="22">
        <f t="shared" ca="1" si="19"/>
        <v>0</v>
      </c>
      <c r="BL16" s="23">
        <f t="shared" ca="1" si="19"/>
        <v>0.23076923076923078</v>
      </c>
      <c r="BN16" s="21">
        <f t="shared" ca="1" si="6"/>
        <v>3.9387755102040813</v>
      </c>
      <c r="BO16" s="22">
        <f t="shared" ca="1" si="4"/>
        <v>2.8246895544192836</v>
      </c>
      <c r="BP16" s="22">
        <f t="shared" ca="1" si="4"/>
        <v>5.5155555555555553</v>
      </c>
      <c r="BQ16" s="23">
        <f t="shared" ca="1" si="4"/>
        <v>5.3402366863905328</v>
      </c>
      <c r="BR16" s="16">
        <f t="shared" ca="1" si="7"/>
        <v>2.8246895544192836</v>
      </c>
    </row>
    <row r="17" spans="1:70" x14ac:dyDescent="0.25">
      <c r="A17" s="7">
        <v>14</v>
      </c>
      <c r="B17" s="8" t="s">
        <v>223</v>
      </c>
      <c r="C17" s="9" t="s">
        <v>221</v>
      </c>
      <c r="D17" s="9">
        <v>72</v>
      </c>
      <c r="E17" s="9">
        <v>64</v>
      </c>
      <c r="F17" s="9" t="s">
        <v>211</v>
      </c>
      <c r="G17" s="9" t="s">
        <v>198</v>
      </c>
      <c r="I17" s="9" t="s">
        <v>222</v>
      </c>
      <c r="J17" s="9">
        <v>10</v>
      </c>
      <c r="K17" s="8" t="str">
        <f t="shared" si="2"/>
        <v>April</v>
      </c>
      <c r="L17" s="8" t="str">
        <f t="shared" si="2"/>
        <v>Prosecco</v>
      </c>
      <c r="M17" s="8">
        <f t="shared" si="2"/>
        <v>72</v>
      </c>
      <c r="N17" s="33">
        <f t="shared" si="2"/>
        <v>52</v>
      </c>
      <c r="O17" s="8" t="str">
        <f t="shared" si="2"/>
        <v>California</v>
      </c>
      <c r="P17" s="8" t="str">
        <f t="shared" si="2"/>
        <v>FALSE</v>
      </c>
      <c r="Q17" s="22"/>
      <c r="R17" s="22"/>
      <c r="S17" s="22"/>
      <c r="U17" s="29">
        <v>13</v>
      </c>
      <c r="V17" s="31" t="s">
        <v>272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1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1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1</v>
      </c>
      <c r="AZ17" s="28">
        <v>1</v>
      </c>
      <c r="BA17" s="28">
        <v>0</v>
      </c>
      <c r="BB17" s="28">
        <v>0</v>
      </c>
      <c r="BE17">
        <f t="shared" si="8"/>
        <v>14</v>
      </c>
      <c r="BF17" s="16">
        <f ca="1"/>
        <v>2</v>
      </c>
      <c r="BH17">
        <v>0</v>
      </c>
      <c r="BI17" s="21">
        <f ca="1">AVERAGEIF($BF$4:$BF$102,BI$3,$AJ$6:$AJ$104)</f>
        <v>0.19047619047619047</v>
      </c>
      <c r="BJ17" s="22">
        <f t="shared" ref="BJ17:BL17" ca="1" si="20">AVERAGEIF($BF$4:$BF$102,BJ$3,$AJ$6:$AJ$104)</f>
        <v>0.13513513513513514</v>
      </c>
      <c r="BK17" s="22">
        <f t="shared" ca="1" si="20"/>
        <v>0</v>
      </c>
      <c r="BL17" s="23">
        <f t="shared" ca="1" si="20"/>
        <v>0</v>
      </c>
      <c r="BN17" s="21">
        <f t="shared" ca="1" si="6"/>
        <v>2.795918367346939</v>
      </c>
      <c r="BO17" s="22">
        <f t="shared" ca="1" si="4"/>
        <v>1.9057706355003656</v>
      </c>
      <c r="BP17" s="22">
        <f t="shared" ca="1" si="4"/>
        <v>3.5155555555555558</v>
      </c>
      <c r="BQ17" s="23">
        <f t="shared" ca="1" si="4"/>
        <v>2.1863905325443787</v>
      </c>
      <c r="BR17" s="16">
        <f t="shared" ca="1" si="7"/>
        <v>1.9057706355003656</v>
      </c>
    </row>
    <row r="18" spans="1:70" x14ac:dyDescent="0.25">
      <c r="A18" s="7">
        <v>15</v>
      </c>
      <c r="B18" s="8" t="s">
        <v>223</v>
      </c>
      <c r="C18" s="9" t="s">
        <v>207</v>
      </c>
      <c r="D18" s="9">
        <v>144</v>
      </c>
      <c r="E18" s="9">
        <v>19</v>
      </c>
      <c r="F18" s="9" t="s">
        <v>224</v>
      </c>
      <c r="G18" s="9" t="s">
        <v>198</v>
      </c>
      <c r="I18" s="9" t="s">
        <v>222</v>
      </c>
      <c r="J18" s="9">
        <v>14</v>
      </c>
      <c r="K18" s="8" t="str">
        <f t="shared" si="2"/>
        <v>June</v>
      </c>
      <c r="L18" s="8" t="str">
        <f t="shared" si="2"/>
        <v>Merlot</v>
      </c>
      <c r="M18" s="8">
        <f t="shared" si="2"/>
        <v>72</v>
      </c>
      <c r="N18" s="33">
        <f t="shared" si="2"/>
        <v>64</v>
      </c>
      <c r="O18" s="8" t="str">
        <f t="shared" si="2"/>
        <v>Chile</v>
      </c>
      <c r="P18" s="8" t="str">
        <f t="shared" si="2"/>
        <v>FALSE</v>
      </c>
      <c r="Q18" s="22"/>
      <c r="R18" s="22"/>
      <c r="S18" s="22"/>
      <c r="U18" s="29">
        <v>14</v>
      </c>
      <c r="V18" s="31" t="s">
        <v>251</v>
      </c>
      <c r="W18" s="28">
        <v>0</v>
      </c>
      <c r="X18" s="28">
        <v>0</v>
      </c>
      <c r="Y18" s="28">
        <v>0</v>
      </c>
      <c r="Z18" s="28">
        <v>1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1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  <c r="AR18" s="28">
        <v>0</v>
      </c>
      <c r="AS18" s="28">
        <v>0</v>
      </c>
      <c r="AT18" s="28">
        <v>0</v>
      </c>
      <c r="AU18" s="28">
        <v>0</v>
      </c>
      <c r="AV18" s="28">
        <v>0</v>
      </c>
      <c r="AW18" s="28">
        <v>0</v>
      </c>
      <c r="AX18" s="28">
        <v>1</v>
      </c>
      <c r="AY18" s="28">
        <v>0</v>
      </c>
      <c r="AZ18" s="28">
        <v>0</v>
      </c>
      <c r="BA18" s="28">
        <v>1</v>
      </c>
      <c r="BB18" s="28">
        <v>0</v>
      </c>
      <c r="BE18">
        <f t="shared" si="8"/>
        <v>15</v>
      </c>
      <c r="BF18" s="16">
        <f ca="1"/>
        <v>3</v>
      </c>
      <c r="BH18">
        <v>0</v>
      </c>
      <c r="BI18" s="21">
        <f ca="1">AVERAGEIF($BF$4:$BF$102,BI$3,$AK$6:$AK$104)</f>
        <v>0.19047619047619047</v>
      </c>
      <c r="BJ18" s="22">
        <f t="shared" ref="BJ18:BL18" ca="1" si="21">AVERAGEIF($BF$4:$BF$102,BJ$3,$AK$6:$AK$104)</f>
        <v>5.4054054054054057E-2</v>
      </c>
      <c r="BK18" s="22">
        <f t="shared" ca="1" si="21"/>
        <v>0</v>
      </c>
      <c r="BL18" s="23">
        <f t="shared" ca="1" si="21"/>
        <v>0</v>
      </c>
      <c r="BN18" s="21">
        <f t="shared" ca="1" si="6"/>
        <v>3.5578231292517004</v>
      </c>
      <c r="BO18" s="22">
        <f t="shared" ca="1" si="4"/>
        <v>2.2841490138787433</v>
      </c>
      <c r="BP18" s="22">
        <f t="shared" ca="1" si="4"/>
        <v>0.44888888888888889</v>
      </c>
      <c r="BQ18" s="23">
        <f t="shared" ca="1" si="4"/>
        <v>3.3402366863905324</v>
      </c>
      <c r="BR18" s="16">
        <f t="shared" ca="1" si="7"/>
        <v>0.44888888888888889</v>
      </c>
    </row>
    <row r="19" spans="1:70" x14ac:dyDescent="0.25">
      <c r="A19" s="7">
        <v>16</v>
      </c>
      <c r="B19" s="8" t="s">
        <v>223</v>
      </c>
      <c r="C19" s="9" t="s">
        <v>221</v>
      </c>
      <c r="D19" s="9">
        <v>72</v>
      </c>
      <c r="E19" s="9">
        <v>88</v>
      </c>
      <c r="F19" s="9" t="s">
        <v>218</v>
      </c>
      <c r="G19" s="9" t="s">
        <v>198</v>
      </c>
      <c r="I19" s="9" t="s">
        <v>222</v>
      </c>
      <c r="J19" s="9">
        <v>15</v>
      </c>
      <c r="K19" s="8" t="str">
        <f t="shared" si="2"/>
        <v>June</v>
      </c>
      <c r="L19" s="8" t="str">
        <f t="shared" si="2"/>
        <v>Cabernet Sauvignon</v>
      </c>
      <c r="M19" s="8">
        <f t="shared" si="2"/>
        <v>144</v>
      </c>
      <c r="N19" s="33">
        <f t="shared" si="2"/>
        <v>19</v>
      </c>
      <c r="O19" s="8" t="str">
        <f t="shared" si="2"/>
        <v>Italy</v>
      </c>
      <c r="P19" s="8" t="str">
        <f t="shared" si="2"/>
        <v>FALSE</v>
      </c>
      <c r="Q19" s="22"/>
      <c r="R19" s="22"/>
      <c r="S19" s="22"/>
      <c r="U19" s="29">
        <v>15</v>
      </c>
      <c r="V19" s="31" t="s">
        <v>278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1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  <c r="AW19" s="28">
        <v>0</v>
      </c>
      <c r="AX19" s="28">
        <v>0</v>
      </c>
      <c r="AY19" s="28">
        <v>0</v>
      </c>
      <c r="AZ19" s="28">
        <v>1</v>
      </c>
      <c r="BA19" s="28">
        <v>0</v>
      </c>
      <c r="BB19" s="28">
        <v>0</v>
      </c>
      <c r="BE19">
        <f t="shared" si="8"/>
        <v>16</v>
      </c>
      <c r="BF19" s="16">
        <f ca="1"/>
        <v>2</v>
      </c>
      <c r="BH19">
        <v>0</v>
      </c>
      <c r="BI19" s="21">
        <f ca="1">AVERAGEIF($BF$4:$BF$102,BI$3,$AL$6:$AL$104)</f>
        <v>0</v>
      </c>
      <c r="BJ19" s="22">
        <f t="shared" ref="BJ19:BL19" ca="1" si="22">AVERAGEIF($BF$4:$BF$102,BJ$3,$AL$6:$AL$104)</f>
        <v>0.10810810810810811</v>
      </c>
      <c r="BK19" s="22">
        <f t="shared" ca="1" si="22"/>
        <v>6.6666666666666666E-2</v>
      </c>
      <c r="BL19" s="23">
        <f t="shared" ca="1" si="22"/>
        <v>0</v>
      </c>
      <c r="BN19" s="21">
        <f t="shared" ca="1" si="6"/>
        <v>5.0816326530612237</v>
      </c>
      <c r="BO19" s="22">
        <f t="shared" ca="1" si="4"/>
        <v>3.3652300949598244</v>
      </c>
      <c r="BP19" s="22">
        <f t="shared" ca="1" si="4"/>
        <v>5.3822222222222225</v>
      </c>
      <c r="BQ19" s="23">
        <f t="shared" ca="1" si="4"/>
        <v>5.3402366863905328</v>
      </c>
      <c r="BR19" s="16">
        <f t="shared" ca="1" si="7"/>
        <v>3.3652300949598244</v>
      </c>
    </row>
    <row r="20" spans="1:70" x14ac:dyDescent="0.25">
      <c r="A20" s="7">
        <v>17</v>
      </c>
      <c r="B20" s="8" t="s">
        <v>225</v>
      </c>
      <c r="C20" s="9" t="s">
        <v>200</v>
      </c>
      <c r="D20" s="9">
        <v>12</v>
      </c>
      <c r="E20" s="9">
        <v>47</v>
      </c>
      <c r="F20" s="9" t="s">
        <v>226</v>
      </c>
      <c r="G20" s="9" t="s">
        <v>198</v>
      </c>
      <c r="I20" s="9" t="s">
        <v>222</v>
      </c>
      <c r="J20" s="9">
        <v>22</v>
      </c>
      <c r="K20" s="8" t="str">
        <f t="shared" ref="K20:P62" si="23" xml:space="preserve"> VLOOKUP($J20,$A$4:$G$35, MATCH(K$3,$A$3:$G$3,0))</f>
        <v>August</v>
      </c>
      <c r="L20" s="8" t="str">
        <f t="shared" si="23"/>
        <v>Champagne</v>
      </c>
      <c r="M20" s="8">
        <f t="shared" si="23"/>
        <v>72</v>
      </c>
      <c r="N20" s="33">
        <f t="shared" si="23"/>
        <v>63</v>
      </c>
      <c r="O20" s="8" t="str">
        <f t="shared" si="23"/>
        <v>France</v>
      </c>
      <c r="P20" s="8" t="str">
        <f t="shared" si="23"/>
        <v>FALSE</v>
      </c>
      <c r="Q20" s="22"/>
      <c r="R20" s="22"/>
      <c r="S20" s="22"/>
      <c r="U20" s="29">
        <v>16</v>
      </c>
      <c r="V20" s="31" t="s">
        <v>286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  <c r="AR20" s="28">
        <v>0</v>
      </c>
      <c r="AS20" s="28">
        <v>0</v>
      </c>
      <c r="AT20" s="28">
        <v>1</v>
      </c>
      <c r="AU20" s="28">
        <v>0</v>
      </c>
      <c r="AV20" s="28">
        <v>1</v>
      </c>
      <c r="AW20" s="28">
        <v>0</v>
      </c>
      <c r="AX20" s="28">
        <v>0</v>
      </c>
      <c r="AY20" s="28">
        <v>0</v>
      </c>
      <c r="AZ20" s="28">
        <v>0</v>
      </c>
      <c r="BA20" s="28">
        <v>0</v>
      </c>
      <c r="BB20" s="28">
        <v>0</v>
      </c>
      <c r="BE20">
        <f t="shared" si="8"/>
        <v>17</v>
      </c>
      <c r="BF20" s="16">
        <f ca="1"/>
        <v>3</v>
      </c>
      <c r="BH20">
        <v>0</v>
      </c>
      <c r="BI20" s="21">
        <f ca="1">AVERAGEIF($BF$4:$BF$102,BI$3,$AM$6:$AM$104)</f>
        <v>0</v>
      </c>
      <c r="BJ20" s="22">
        <f t="shared" ref="BJ20:BL20" ca="1" si="24">AVERAGEIF($BF$4:$BF$102,BJ$3,$AM$6:$AM$104)</f>
        <v>0</v>
      </c>
      <c r="BK20" s="22">
        <f t="shared" ca="1" si="24"/>
        <v>0.46666666666666667</v>
      </c>
      <c r="BL20" s="23">
        <f t="shared" ca="1" si="24"/>
        <v>0</v>
      </c>
      <c r="BN20" s="21">
        <f t="shared" ca="1" si="6"/>
        <v>5.3673469387755093</v>
      </c>
      <c r="BO20" s="22">
        <f t="shared" ca="1" si="6"/>
        <v>4.1219868517165805</v>
      </c>
      <c r="BP20" s="22">
        <f t="shared" ca="1" si="6"/>
        <v>0.84888888888888903</v>
      </c>
      <c r="BQ20" s="23">
        <f t="shared" ca="1" si="6"/>
        <v>5.3402366863905328</v>
      </c>
      <c r="BR20" s="16">
        <f t="shared" ca="1" si="7"/>
        <v>0.84888888888888903</v>
      </c>
    </row>
    <row r="21" spans="1:70" x14ac:dyDescent="0.25">
      <c r="A21" s="7">
        <v>18</v>
      </c>
      <c r="B21" s="8" t="s">
        <v>225</v>
      </c>
      <c r="C21" s="9" t="s">
        <v>202</v>
      </c>
      <c r="D21" s="9">
        <v>6</v>
      </c>
      <c r="E21" s="9">
        <v>50</v>
      </c>
      <c r="F21" s="9" t="s">
        <v>203</v>
      </c>
      <c r="G21" s="9" t="s">
        <v>198</v>
      </c>
      <c r="I21" s="9" t="s">
        <v>222</v>
      </c>
      <c r="J21" s="9">
        <v>23</v>
      </c>
      <c r="K21" s="8" t="str">
        <f t="shared" si="23"/>
        <v>September</v>
      </c>
      <c r="L21" s="8" t="str">
        <f t="shared" si="23"/>
        <v>Chardonnay</v>
      </c>
      <c r="M21" s="8">
        <f t="shared" si="23"/>
        <v>144</v>
      </c>
      <c r="N21" s="33">
        <f t="shared" si="23"/>
        <v>39</v>
      </c>
      <c r="O21" s="8" t="str">
        <f t="shared" si="23"/>
        <v>South Africa</v>
      </c>
      <c r="P21" s="8" t="str">
        <f t="shared" si="23"/>
        <v>FALSE</v>
      </c>
      <c r="Q21" s="22"/>
      <c r="R21" s="22"/>
      <c r="S21" s="22"/>
      <c r="U21" s="29">
        <v>17</v>
      </c>
      <c r="V21" s="31" t="s">
        <v>290</v>
      </c>
      <c r="W21" s="28">
        <v>0</v>
      </c>
      <c r="X21" s="28">
        <v>0</v>
      </c>
      <c r="Y21" s="28">
        <v>0</v>
      </c>
      <c r="Z21" s="28">
        <v>1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  <c r="AJ21" s="28">
        <v>0</v>
      </c>
      <c r="AK21" s="28">
        <v>0</v>
      </c>
      <c r="AL21" s="28">
        <v>1</v>
      </c>
      <c r="AM21" s="28">
        <v>0</v>
      </c>
      <c r="AN21" s="28">
        <v>0</v>
      </c>
      <c r="AO21" s="28">
        <v>0</v>
      </c>
      <c r="AP21" s="28">
        <v>1</v>
      </c>
      <c r="AQ21" s="28">
        <v>0</v>
      </c>
      <c r="AR21" s="28">
        <v>0</v>
      </c>
      <c r="AS21" s="28">
        <v>0</v>
      </c>
      <c r="AT21" s="28">
        <v>0</v>
      </c>
      <c r="AU21" s="28">
        <v>0</v>
      </c>
      <c r="AV21" s="28">
        <v>0</v>
      </c>
      <c r="AW21" s="28">
        <v>0</v>
      </c>
      <c r="AX21" s="28">
        <v>0</v>
      </c>
      <c r="AY21" s="28">
        <v>0</v>
      </c>
      <c r="AZ21" s="28">
        <v>0</v>
      </c>
      <c r="BA21" s="28">
        <v>0</v>
      </c>
      <c r="BB21" s="28">
        <v>1</v>
      </c>
      <c r="BE21">
        <f t="shared" si="8"/>
        <v>18</v>
      </c>
      <c r="BF21" s="16">
        <f ca="1"/>
        <v>4</v>
      </c>
      <c r="BH21">
        <v>1</v>
      </c>
      <c r="BI21" s="21">
        <f ca="1">AVERAGEIF($BF$4:$BF$102,BI$3,$AN$6:$AN$104)</f>
        <v>4.7619047619047616E-2</v>
      </c>
      <c r="BJ21" s="22">
        <f t="shared" ref="BJ21:BL21" ca="1" si="25">AVERAGEIF($BF$4:$BF$102,BJ$3,$AN$6:$AN$104)</f>
        <v>5.4054054054054057E-2</v>
      </c>
      <c r="BK21" s="22">
        <f t="shared" ca="1" si="25"/>
        <v>0</v>
      </c>
      <c r="BL21" s="23">
        <f t="shared" ca="1" si="25"/>
        <v>0.38461538461538464</v>
      </c>
      <c r="BN21" s="21">
        <f t="shared" ref="BN21:BQ36" ca="1" si="26">SUMXMY2($W23:$BB23,BI$4:BI$35)</f>
        <v>3.2721088435374144</v>
      </c>
      <c r="BO21" s="22">
        <f t="shared" ca="1" si="26"/>
        <v>2.2300949598246897</v>
      </c>
      <c r="BP21" s="22">
        <f t="shared" ca="1" si="26"/>
        <v>3.5155555555555553</v>
      </c>
      <c r="BQ21" s="23">
        <f t="shared" ca="1" si="26"/>
        <v>1.1094674556213018</v>
      </c>
      <c r="BR21" s="16">
        <f t="shared" ca="1" si="7"/>
        <v>1.1094674556213018</v>
      </c>
    </row>
    <row r="22" spans="1:70" x14ac:dyDescent="0.25">
      <c r="A22" s="7">
        <v>19</v>
      </c>
      <c r="B22" s="8" t="s">
        <v>225</v>
      </c>
      <c r="C22" s="9" t="s">
        <v>206</v>
      </c>
      <c r="D22" s="9">
        <v>12</v>
      </c>
      <c r="E22" s="9">
        <v>66</v>
      </c>
      <c r="F22" s="9" t="s">
        <v>226</v>
      </c>
      <c r="G22" s="9" t="s">
        <v>198</v>
      </c>
      <c r="I22" s="9" t="s">
        <v>222</v>
      </c>
      <c r="J22" s="9">
        <v>31</v>
      </c>
      <c r="K22" s="8" t="str">
        <f t="shared" si="23"/>
        <v>December</v>
      </c>
      <c r="L22" s="8" t="str">
        <f t="shared" si="23"/>
        <v>Champagne</v>
      </c>
      <c r="M22" s="8">
        <f t="shared" si="23"/>
        <v>72</v>
      </c>
      <c r="N22" s="33">
        <f t="shared" si="23"/>
        <v>89</v>
      </c>
      <c r="O22" s="8" t="str">
        <f t="shared" si="23"/>
        <v>France</v>
      </c>
      <c r="P22" s="8" t="str">
        <f t="shared" si="23"/>
        <v>FALSE</v>
      </c>
      <c r="Q22" s="22"/>
      <c r="R22" s="22"/>
      <c r="S22" s="22"/>
      <c r="U22" s="29">
        <v>18</v>
      </c>
      <c r="V22" s="31" t="s">
        <v>298</v>
      </c>
      <c r="W22" s="28">
        <v>0</v>
      </c>
      <c r="X22" s="28">
        <v>1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  <c r="AJ22" s="28">
        <v>0</v>
      </c>
      <c r="AK22" s="28">
        <v>0</v>
      </c>
      <c r="AL22" s="28">
        <v>0</v>
      </c>
      <c r="AM22" s="28">
        <v>1</v>
      </c>
      <c r="AN22" s="28">
        <v>0</v>
      </c>
      <c r="AO22" s="28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1</v>
      </c>
      <c r="AU22" s="28">
        <v>0</v>
      </c>
      <c r="AV22" s="28">
        <v>1</v>
      </c>
      <c r="AW22" s="28">
        <v>0</v>
      </c>
      <c r="AX22" s="28">
        <v>0</v>
      </c>
      <c r="AY22" s="28">
        <v>0</v>
      </c>
      <c r="AZ22" s="28">
        <v>0</v>
      </c>
      <c r="BA22" s="28">
        <v>0</v>
      </c>
      <c r="BB22" s="28">
        <v>0</v>
      </c>
      <c r="BE22">
        <f t="shared" si="8"/>
        <v>19</v>
      </c>
      <c r="BF22" s="16">
        <f ca="1"/>
        <v>1</v>
      </c>
      <c r="BH22">
        <v>0</v>
      </c>
      <c r="BI22" s="21">
        <f ca="1">AVERAGEIF($BF$4:$BF$102,BI$3,$AO$6:$AO$104)</f>
        <v>0.14285714285714285</v>
      </c>
      <c r="BJ22" s="22">
        <f t="shared" ref="BJ22:BL22" ca="1" si="27">AVERAGEIF($BF$4:$BF$102,BJ$3,$AO$6:$AO$104)</f>
        <v>5.4054054054054057E-2</v>
      </c>
      <c r="BK22" s="22">
        <f t="shared" ca="1" si="27"/>
        <v>0</v>
      </c>
      <c r="BL22" s="23">
        <f t="shared" ca="1" si="27"/>
        <v>0</v>
      </c>
      <c r="BN22" s="21">
        <f t="shared" ca="1" si="26"/>
        <v>2.2721088435374148</v>
      </c>
      <c r="BO22" s="22">
        <f t="shared" ca="1" si="26"/>
        <v>3.1760409057706354</v>
      </c>
      <c r="BP22" s="22">
        <f t="shared" ca="1" si="26"/>
        <v>4.3822222222222225</v>
      </c>
      <c r="BQ22" s="23">
        <f t="shared" ca="1" si="26"/>
        <v>4.2633136094674553</v>
      </c>
      <c r="BR22" s="16">
        <f t="shared" ca="1" si="7"/>
        <v>2.2721088435374148</v>
      </c>
    </row>
    <row r="23" spans="1:70" x14ac:dyDescent="0.25">
      <c r="A23" s="7">
        <v>20</v>
      </c>
      <c r="B23" s="8" t="s">
        <v>227</v>
      </c>
      <c r="C23" s="9" t="s">
        <v>207</v>
      </c>
      <c r="D23" s="9">
        <v>72</v>
      </c>
      <c r="E23" s="9">
        <v>82</v>
      </c>
      <c r="F23" s="9" t="s">
        <v>224</v>
      </c>
      <c r="G23" s="9" t="s">
        <v>198</v>
      </c>
      <c r="I23" s="9" t="s">
        <v>228</v>
      </c>
      <c r="J23" s="9">
        <v>12</v>
      </c>
      <c r="K23" s="8" t="str">
        <f t="shared" si="23"/>
        <v>May</v>
      </c>
      <c r="L23" s="8" t="str">
        <f t="shared" si="23"/>
        <v>Prosecco</v>
      </c>
      <c r="M23" s="8">
        <f t="shared" si="23"/>
        <v>72</v>
      </c>
      <c r="N23" s="33">
        <f t="shared" si="23"/>
        <v>83</v>
      </c>
      <c r="O23" s="8" t="str">
        <f t="shared" si="23"/>
        <v>Australia</v>
      </c>
      <c r="P23" s="8" t="str">
        <f t="shared" si="23"/>
        <v>FALSE</v>
      </c>
      <c r="Q23" s="22"/>
      <c r="R23" s="22"/>
      <c r="S23" s="22"/>
      <c r="U23" s="29">
        <v>19</v>
      </c>
      <c r="V23" s="31" t="s">
        <v>308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  <c r="AJ23" s="28">
        <v>0</v>
      </c>
      <c r="AK23" s="28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1</v>
      </c>
      <c r="AZ23" s="28">
        <v>1</v>
      </c>
      <c r="BA23" s="28">
        <v>0</v>
      </c>
      <c r="BB23" s="28">
        <v>0</v>
      </c>
      <c r="BE23">
        <f t="shared" si="8"/>
        <v>20</v>
      </c>
      <c r="BF23" s="16">
        <f ca="1"/>
        <v>4</v>
      </c>
      <c r="BH23">
        <v>0</v>
      </c>
      <c r="BI23" s="21">
        <f ca="1">AVERAGEIF($BF$4:$BF$102,BI$3,$AP$6:$AP$104)</f>
        <v>4.7619047619047616E-2</v>
      </c>
      <c r="BJ23" s="22">
        <f t="shared" ref="BJ23:BL23" ca="1" si="28">AVERAGEIF($BF$4:$BF$102,BJ$3,$AP$6:$AP$104)</f>
        <v>0.13513513513513514</v>
      </c>
      <c r="BK23" s="22">
        <f t="shared" ca="1" si="28"/>
        <v>0</v>
      </c>
      <c r="BL23" s="23">
        <f t="shared" ca="1" si="28"/>
        <v>0</v>
      </c>
      <c r="BN23" s="21">
        <f t="shared" ca="1" si="26"/>
        <v>4.7006802721088441</v>
      </c>
      <c r="BO23" s="22">
        <f t="shared" ca="1" si="26"/>
        <v>3.8517165814463112</v>
      </c>
      <c r="BP23" s="22">
        <f t="shared" ca="1" si="26"/>
        <v>5.5155555555555553</v>
      </c>
      <c r="BQ23" s="23">
        <f t="shared" ca="1" si="26"/>
        <v>1.1094674556213018</v>
      </c>
      <c r="BR23" s="16">
        <f t="shared" ca="1" si="7"/>
        <v>1.1094674556213018</v>
      </c>
    </row>
    <row r="24" spans="1:70" x14ac:dyDescent="0.25">
      <c r="A24" s="7">
        <v>21</v>
      </c>
      <c r="B24" s="8" t="s">
        <v>227</v>
      </c>
      <c r="C24" s="9" t="s">
        <v>206</v>
      </c>
      <c r="D24" s="9">
        <v>12</v>
      </c>
      <c r="E24" s="9">
        <v>50</v>
      </c>
      <c r="F24" s="9" t="s">
        <v>218</v>
      </c>
      <c r="G24" s="9" t="s">
        <v>198</v>
      </c>
      <c r="I24" s="9" t="s">
        <v>228</v>
      </c>
      <c r="J24" s="9">
        <v>22</v>
      </c>
      <c r="K24" s="8" t="str">
        <f t="shared" si="23"/>
        <v>August</v>
      </c>
      <c r="L24" s="8" t="str">
        <f t="shared" si="23"/>
        <v>Champagne</v>
      </c>
      <c r="M24" s="8">
        <f t="shared" si="23"/>
        <v>72</v>
      </c>
      <c r="N24" s="33">
        <f t="shared" si="23"/>
        <v>63</v>
      </c>
      <c r="O24" s="8" t="str">
        <f t="shared" si="23"/>
        <v>France</v>
      </c>
      <c r="P24" s="8" t="str">
        <f t="shared" si="23"/>
        <v>FALSE</v>
      </c>
      <c r="Q24" s="22"/>
      <c r="R24" s="22"/>
      <c r="S24" s="22"/>
      <c r="U24" s="29">
        <v>20</v>
      </c>
      <c r="V24" s="31" t="s">
        <v>228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>
        <v>1</v>
      </c>
      <c r="AI24" s="28">
        <v>0</v>
      </c>
      <c r="AJ24" s="28">
        <v>0</v>
      </c>
      <c r="AK24" s="28">
        <v>0</v>
      </c>
      <c r="AL24" s="28">
        <v>0</v>
      </c>
      <c r="AM24" s="28">
        <v>0</v>
      </c>
      <c r="AN24" s="28">
        <v>0</v>
      </c>
      <c r="AO24" s="28">
        <v>0</v>
      </c>
      <c r="AP24" s="28">
        <v>0</v>
      </c>
      <c r="AQ24" s="28">
        <v>0</v>
      </c>
      <c r="AR24" s="28">
        <v>1</v>
      </c>
      <c r="AS24" s="28">
        <v>0</v>
      </c>
      <c r="AT24" s="28">
        <v>0</v>
      </c>
      <c r="AU24" s="28">
        <v>1</v>
      </c>
      <c r="AV24" s="28">
        <v>0</v>
      </c>
      <c r="AW24" s="28">
        <v>0</v>
      </c>
      <c r="AX24" s="28">
        <v>0</v>
      </c>
      <c r="AY24" s="28">
        <v>0</v>
      </c>
      <c r="AZ24" s="28">
        <v>0</v>
      </c>
      <c r="BA24" s="28">
        <v>0</v>
      </c>
      <c r="BB24" s="28">
        <v>0</v>
      </c>
      <c r="BE24">
        <f t="shared" si="8"/>
        <v>21</v>
      </c>
      <c r="BF24" s="16">
        <f ca="1"/>
        <v>2</v>
      </c>
      <c r="BH24">
        <v>0</v>
      </c>
      <c r="BI24" s="21">
        <f ca="1">AVERAGEIF($BF$4:$BF$102,BI$3,$AQ$6:$AQ$104)</f>
        <v>9.5238095238095233E-2</v>
      </c>
      <c r="BJ24" s="22">
        <f t="shared" ref="BJ24:BL24" ca="1" si="29">AVERAGEIF($BF$4:$BF$102,BJ$3,$AQ$6:$AQ$104)</f>
        <v>5.4054054054054057E-2</v>
      </c>
      <c r="BK24" s="22">
        <f t="shared" ca="1" si="29"/>
        <v>0</v>
      </c>
      <c r="BL24" s="23">
        <f t="shared" ca="1" si="29"/>
        <v>0</v>
      </c>
      <c r="BN24" s="21">
        <f t="shared" ca="1" si="26"/>
        <v>3.0816326530612255</v>
      </c>
      <c r="BO24" s="22">
        <f t="shared" ca="1" si="26"/>
        <v>1.7976625273922573</v>
      </c>
      <c r="BP24" s="22">
        <f t="shared" ca="1" si="26"/>
        <v>3.5155555555555558</v>
      </c>
      <c r="BQ24" s="23">
        <f t="shared" ca="1" si="26"/>
        <v>2.4940828402366861</v>
      </c>
      <c r="BR24" s="16">
        <f t="shared" ca="1" si="7"/>
        <v>1.7976625273922573</v>
      </c>
    </row>
    <row r="25" spans="1:70" x14ac:dyDescent="0.25">
      <c r="A25" s="7">
        <v>22</v>
      </c>
      <c r="B25" s="8" t="s">
        <v>227</v>
      </c>
      <c r="C25" s="9" t="s">
        <v>206</v>
      </c>
      <c r="D25" s="9">
        <v>72</v>
      </c>
      <c r="E25" s="9">
        <v>63</v>
      </c>
      <c r="F25" s="9" t="s">
        <v>197</v>
      </c>
      <c r="G25" s="9" t="s">
        <v>198</v>
      </c>
      <c r="I25" s="9" t="s">
        <v>228</v>
      </c>
      <c r="J25" s="9">
        <v>25</v>
      </c>
      <c r="K25" s="8" t="str">
        <f t="shared" si="23"/>
        <v>October</v>
      </c>
      <c r="L25" s="8" t="str">
        <f t="shared" si="23"/>
        <v>Cabernet Sauvignon</v>
      </c>
      <c r="M25" s="8">
        <f t="shared" si="23"/>
        <v>72</v>
      </c>
      <c r="N25" s="33">
        <f t="shared" si="23"/>
        <v>59</v>
      </c>
      <c r="O25" s="8" t="str">
        <f t="shared" si="23"/>
        <v>Oregon</v>
      </c>
      <c r="P25" s="8" t="str">
        <f t="shared" si="23"/>
        <v>TRUE</v>
      </c>
      <c r="Q25" s="22"/>
      <c r="R25" s="22"/>
      <c r="S25" s="22"/>
      <c r="U25" s="29">
        <v>21</v>
      </c>
      <c r="V25" s="31" t="s">
        <v>299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1</v>
      </c>
      <c r="AD25" s="28">
        <v>1</v>
      </c>
      <c r="AE25" s="28">
        <v>0</v>
      </c>
      <c r="AF25" s="28">
        <v>0</v>
      </c>
      <c r="AG25" s="28">
        <v>0</v>
      </c>
      <c r="AH25" s="28">
        <v>0</v>
      </c>
      <c r="AI25" s="28">
        <v>0</v>
      </c>
      <c r="AJ25" s="28">
        <v>0</v>
      </c>
      <c r="AK25" s="28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1</v>
      </c>
      <c r="AZ25" s="28">
        <v>1</v>
      </c>
      <c r="BA25" s="28">
        <v>0</v>
      </c>
      <c r="BB25" s="28">
        <v>0</v>
      </c>
      <c r="BE25">
        <f t="shared" si="8"/>
        <v>22</v>
      </c>
      <c r="BF25" s="16">
        <f ca="1"/>
        <v>1</v>
      </c>
      <c r="BH25">
        <v>0</v>
      </c>
      <c r="BI25" s="21">
        <f ca="1">AVERAGEIF($BF$4:$BF$102,BI$3,$AR$6:$AR$104)</f>
        <v>1</v>
      </c>
      <c r="BJ25" s="22">
        <f t="shared" ref="BJ25:BL25" ca="1" si="30">AVERAGEIF($BF$4:$BF$102,BJ$3,$AR$6:$AR$104)</f>
        <v>0</v>
      </c>
      <c r="BK25" s="22">
        <f t="shared" ca="1" si="30"/>
        <v>0</v>
      </c>
      <c r="BL25" s="23">
        <f t="shared" ca="1" si="30"/>
        <v>0</v>
      </c>
      <c r="BN25" s="21">
        <f t="shared" ca="1" si="26"/>
        <v>1.3673469387755102</v>
      </c>
      <c r="BO25" s="22">
        <f t="shared" ca="1" si="26"/>
        <v>2.1219868517165814</v>
      </c>
      <c r="BP25" s="22">
        <f t="shared" ca="1" si="26"/>
        <v>3.5155555555555553</v>
      </c>
      <c r="BQ25" s="23">
        <f t="shared" ca="1" si="26"/>
        <v>3.3402366863905324</v>
      </c>
      <c r="BR25" s="16">
        <f t="shared" ca="1" si="7"/>
        <v>1.3673469387755102</v>
      </c>
    </row>
    <row r="26" spans="1:70" x14ac:dyDescent="0.25">
      <c r="A26" s="7">
        <v>23</v>
      </c>
      <c r="B26" s="8" t="s">
        <v>229</v>
      </c>
      <c r="C26" s="9" t="s">
        <v>216</v>
      </c>
      <c r="D26" s="9">
        <v>144</v>
      </c>
      <c r="E26" s="9">
        <v>39</v>
      </c>
      <c r="F26" s="9" t="s">
        <v>214</v>
      </c>
      <c r="G26" s="9" t="s">
        <v>198</v>
      </c>
      <c r="I26" s="9" t="s">
        <v>230</v>
      </c>
      <c r="J26" s="9">
        <v>14</v>
      </c>
      <c r="K26" s="8" t="str">
        <f t="shared" si="23"/>
        <v>June</v>
      </c>
      <c r="L26" s="8" t="str">
        <f t="shared" si="23"/>
        <v>Merlot</v>
      </c>
      <c r="M26" s="8">
        <f t="shared" si="23"/>
        <v>72</v>
      </c>
      <c r="N26" s="33">
        <f t="shared" si="23"/>
        <v>64</v>
      </c>
      <c r="O26" s="8" t="str">
        <f t="shared" si="23"/>
        <v>Chile</v>
      </c>
      <c r="P26" s="8" t="str">
        <f t="shared" si="23"/>
        <v>FALSE</v>
      </c>
      <c r="Q26" s="22"/>
      <c r="R26" s="22"/>
      <c r="S26" s="22"/>
      <c r="U26" s="29">
        <v>22</v>
      </c>
      <c r="V26" s="31" t="s">
        <v>279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1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1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E26">
        <f t="shared" si="8"/>
        <v>23</v>
      </c>
      <c r="BF26" s="16">
        <f ca="1"/>
        <v>1</v>
      </c>
      <c r="BH26">
        <v>0</v>
      </c>
      <c r="BI26" s="21">
        <f ca="1">AVERAGEIF($BF$4:$BF$102,BI$3,$AS$6:$AS$104)</f>
        <v>9.5238095238095233E-2</v>
      </c>
      <c r="BJ26" s="22">
        <f t="shared" ref="BJ26:BL26" ca="1" si="31">AVERAGEIF($BF$4:$BF$102,BJ$3,$AS$6:$AS$104)</f>
        <v>8.1081081081081086E-2</v>
      </c>
      <c r="BK26" s="22">
        <f t="shared" ca="1" si="31"/>
        <v>0</v>
      </c>
      <c r="BL26" s="23">
        <f t="shared" ca="1" si="31"/>
        <v>0</v>
      </c>
      <c r="BN26" s="21">
        <f t="shared" ca="1" si="26"/>
        <v>4.2721088435374153</v>
      </c>
      <c r="BO26" s="22">
        <f t="shared" ca="1" si="26"/>
        <v>5.7165814463111762</v>
      </c>
      <c r="BP26" s="22">
        <f t="shared" ca="1" si="26"/>
        <v>7.8488888888888884</v>
      </c>
      <c r="BQ26" s="23">
        <f t="shared" ca="1" si="26"/>
        <v>7.1863905325443787</v>
      </c>
      <c r="BR26" s="16">
        <f t="shared" ca="1" si="7"/>
        <v>4.2721088435374153</v>
      </c>
    </row>
    <row r="27" spans="1:70" x14ac:dyDescent="0.25">
      <c r="A27" s="7">
        <v>24</v>
      </c>
      <c r="B27" s="8" t="s">
        <v>229</v>
      </c>
      <c r="C27" s="9" t="s">
        <v>200</v>
      </c>
      <c r="D27" s="9">
        <v>6</v>
      </c>
      <c r="E27" s="9">
        <v>34</v>
      </c>
      <c r="F27" s="9" t="s">
        <v>224</v>
      </c>
      <c r="G27" s="9" t="s">
        <v>198</v>
      </c>
      <c r="I27" s="9" t="s">
        <v>230</v>
      </c>
      <c r="J27" s="9">
        <v>15</v>
      </c>
      <c r="K27" s="8" t="str">
        <f t="shared" si="23"/>
        <v>June</v>
      </c>
      <c r="L27" s="8" t="str">
        <f t="shared" si="23"/>
        <v>Cabernet Sauvignon</v>
      </c>
      <c r="M27" s="8">
        <f t="shared" si="23"/>
        <v>144</v>
      </c>
      <c r="N27" s="33">
        <f t="shared" si="23"/>
        <v>19</v>
      </c>
      <c r="O27" s="8" t="str">
        <f t="shared" si="23"/>
        <v>Italy</v>
      </c>
      <c r="P27" s="8" t="str">
        <f t="shared" si="23"/>
        <v>FALSE</v>
      </c>
      <c r="Q27" s="22"/>
      <c r="R27" s="22"/>
      <c r="S27" s="22"/>
      <c r="U27" s="29">
        <v>23</v>
      </c>
      <c r="V27" s="31" t="s">
        <v>274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1</v>
      </c>
      <c r="AS27" s="28">
        <v>0</v>
      </c>
      <c r="AT27" s="28">
        <v>0</v>
      </c>
      <c r="AU27" s="28">
        <v>0</v>
      </c>
      <c r="AV27" s="28">
        <v>0</v>
      </c>
      <c r="AW27" s="28">
        <v>1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E27">
        <f t="shared" si="8"/>
        <v>24</v>
      </c>
      <c r="BF27" s="16">
        <f ca="1"/>
        <v>3</v>
      </c>
      <c r="BH27">
        <v>0</v>
      </c>
      <c r="BI27" s="21">
        <f ca="1">AVERAGEIF($BF$4:$BF$102,BI$3,$AT$6:$AT$104)</f>
        <v>0</v>
      </c>
      <c r="BJ27" s="22">
        <f t="shared" ref="BJ27:BL27" ca="1" si="32">AVERAGEIF($BF$4:$BF$102,BJ$3,$AT$6:$AT$104)</f>
        <v>0</v>
      </c>
      <c r="BK27" s="22">
        <f t="shared" ca="1" si="32"/>
        <v>0.8</v>
      </c>
      <c r="BL27" s="23">
        <f t="shared" ca="1" si="32"/>
        <v>0</v>
      </c>
      <c r="BN27" s="21">
        <f t="shared" ca="1" si="26"/>
        <v>3.6530612244897962</v>
      </c>
      <c r="BO27" s="22">
        <f t="shared" ca="1" si="26"/>
        <v>2.4463111760409055</v>
      </c>
      <c r="BP27" s="22">
        <f t="shared" ca="1" si="26"/>
        <v>0.98222222222222211</v>
      </c>
      <c r="BQ27" s="23">
        <f t="shared" ca="1" si="26"/>
        <v>3.3402366863905324</v>
      </c>
      <c r="BR27" s="16">
        <f t="shared" ca="1" si="7"/>
        <v>0.98222222222222211</v>
      </c>
    </row>
    <row r="28" spans="1:70" x14ac:dyDescent="0.25">
      <c r="A28" s="7">
        <v>25</v>
      </c>
      <c r="B28" s="8" t="s">
        <v>231</v>
      </c>
      <c r="C28" s="9" t="s">
        <v>207</v>
      </c>
      <c r="D28" s="9">
        <v>72</v>
      </c>
      <c r="E28" s="9">
        <v>59</v>
      </c>
      <c r="F28" s="9" t="s">
        <v>203</v>
      </c>
      <c r="G28" s="9" t="s">
        <v>204</v>
      </c>
      <c r="I28" s="9" t="s">
        <v>232</v>
      </c>
      <c r="J28" s="9">
        <v>2</v>
      </c>
      <c r="K28" s="8" t="str">
        <f t="shared" si="23"/>
        <v>January</v>
      </c>
      <c r="L28" s="8" t="str">
        <f t="shared" si="23"/>
        <v>Pinot Noir</v>
      </c>
      <c r="M28" s="8">
        <f t="shared" si="23"/>
        <v>72</v>
      </c>
      <c r="N28" s="33">
        <f t="shared" si="23"/>
        <v>17</v>
      </c>
      <c r="O28" s="8" t="str">
        <f t="shared" si="23"/>
        <v>France</v>
      </c>
      <c r="P28" s="8" t="str">
        <f t="shared" si="23"/>
        <v>FALSE</v>
      </c>
      <c r="Q28" s="22"/>
      <c r="R28" s="22"/>
      <c r="S28" s="22"/>
      <c r="U28" s="29">
        <v>24</v>
      </c>
      <c r="V28" s="31" t="s">
        <v>325</v>
      </c>
      <c r="W28" s="28">
        <v>1</v>
      </c>
      <c r="X28" s="28">
        <v>1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  <c r="AG28" s="28">
        <v>1</v>
      </c>
      <c r="AH28" s="28">
        <v>0</v>
      </c>
      <c r="AI28" s="28">
        <v>0</v>
      </c>
      <c r="AJ28" s="28">
        <v>0</v>
      </c>
      <c r="AK28" s="28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1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1</v>
      </c>
      <c r="AY28" s="28">
        <v>0</v>
      </c>
      <c r="AZ28" s="28">
        <v>1</v>
      </c>
      <c r="BA28" s="28">
        <v>1</v>
      </c>
      <c r="BB28" s="28">
        <v>0</v>
      </c>
      <c r="BE28">
        <f t="shared" si="8"/>
        <v>25</v>
      </c>
      <c r="BF28" s="16">
        <f ca="1"/>
        <v>1</v>
      </c>
      <c r="BH28">
        <v>0</v>
      </c>
      <c r="BI28" s="21">
        <f ca="1">AVERAGEIF($BF$4:$BF$102,BI$3,$AU$6:$AU$104)</f>
        <v>9.5238095238095233E-2</v>
      </c>
      <c r="BJ28" s="22">
        <f t="shared" ref="BJ28:BL28" ca="1" si="33">AVERAGEIF($BF$4:$BF$102,BJ$3,$AU$6:$AU$104)</f>
        <v>0.10810810810810811</v>
      </c>
      <c r="BK28" s="22">
        <f t="shared" ca="1" si="33"/>
        <v>0</v>
      </c>
      <c r="BL28" s="23">
        <f t="shared" ca="1" si="33"/>
        <v>0</v>
      </c>
      <c r="BN28" s="21">
        <f t="shared" ca="1" si="26"/>
        <v>3.4149659863945581</v>
      </c>
      <c r="BO28" s="22">
        <f t="shared" ca="1" si="26"/>
        <v>4.3111760409057691</v>
      </c>
      <c r="BP28" s="22">
        <f t="shared" ca="1" si="26"/>
        <v>6.5155555555555553</v>
      </c>
      <c r="BQ28" s="23">
        <f t="shared" ca="1" si="26"/>
        <v>6.3402366863905328</v>
      </c>
      <c r="BR28" s="16">
        <f t="shared" ca="1" si="7"/>
        <v>3.4149659863945581</v>
      </c>
    </row>
    <row r="29" spans="1:70" x14ac:dyDescent="0.25">
      <c r="A29" s="7">
        <v>26</v>
      </c>
      <c r="B29" s="8" t="s">
        <v>231</v>
      </c>
      <c r="C29" s="9" t="s">
        <v>200</v>
      </c>
      <c r="D29" s="9">
        <v>144</v>
      </c>
      <c r="E29" s="9">
        <v>83</v>
      </c>
      <c r="F29" s="9" t="s">
        <v>213</v>
      </c>
      <c r="G29" s="9" t="s">
        <v>198</v>
      </c>
      <c r="I29" s="9" t="s">
        <v>232</v>
      </c>
      <c r="J29" s="9">
        <v>26</v>
      </c>
      <c r="K29" s="8" t="str">
        <f t="shared" si="23"/>
        <v>October</v>
      </c>
      <c r="L29" s="8" t="str">
        <f t="shared" si="23"/>
        <v>Pinot Noir</v>
      </c>
      <c r="M29" s="8">
        <f t="shared" si="23"/>
        <v>144</v>
      </c>
      <c r="N29" s="33">
        <f t="shared" si="23"/>
        <v>83</v>
      </c>
      <c r="O29" s="8" t="str">
        <f t="shared" si="23"/>
        <v>Australia</v>
      </c>
      <c r="P29" s="8" t="str">
        <f t="shared" si="23"/>
        <v>FALSE</v>
      </c>
      <c r="Q29" s="22"/>
      <c r="R29" s="22"/>
      <c r="S29" s="22"/>
      <c r="U29" s="29">
        <v>25</v>
      </c>
      <c r="V29" s="31" t="s">
        <v>281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1</v>
      </c>
      <c r="AN29" s="28">
        <v>0</v>
      </c>
      <c r="AO29" s="28">
        <v>0</v>
      </c>
      <c r="AP29" s="28">
        <v>0</v>
      </c>
      <c r="AQ29" s="28">
        <v>0</v>
      </c>
      <c r="AR29" s="28">
        <v>0</v>
      </c>
      <c r="AS29" s="28">
        <v>0</v>
      </c>
      <c r="AT29" s="28">
        <v>1</v>
      </c>
      <c r="AU29" s="28">
        <v>0</v>
      </c>
      <c r="AV29" s="28">
        <v>0</v>
      </c>
      <c r="AW29" s="28">
        <v>0</v>
      </c>
      <c r="AX29" s="28">
        <v>0</v>
      </c>
      <c r="AY29" s="28">
        <v>0</v>
      </c>
      <c r="AZ29" s="28">
        <v>0</v>
      </c>
      <c r="BA29" s="28">
        <v>0</v>
      </c>
      <c r="BB29" s="28">
        <v>0</v>
      </c>
      <c r="BE29">
        <f t="shared" si="8"/>
        <v>26</v>
      </c>
      <c r="BF29" s="16">
        <f ca="1"/>
        <v>2</v>
      </c>
      <c r="BH29">
        <v>0</v>
      </c>
      <c r="BI29" s="21">
        <f ca="1">AVERAGEIF($BF$4:$BF$102,BI$3,$AV$6:$AV$104)</f>
        <v>4.7619047619047616E-2</v>
      </c>
      <c r="BJ29" s="22">
        <f t="shared" ref="BJ29:BL29" ca="1" si="34">AVERAGEIF($BF$4:$BF$102,BJ$3,$AV$6:$AV$104)</f>
        <v>8.1081081081081086E-2</v>
      </c>
      <c r="BK29" s="22">
        <f t="shared" ca="1" si="34"/>
        <v>0.73333333333333328</v>
      </c>
      <c r="BL29" s="23">
        <f t="shared" ca="1" si="34"/>
        <v>0</v>
      </c>
      <c r="BN29" s="21">
        <f t="shared" ca="1" si="26"/>
        <v>2.8911564625850343</v>
      </c>
      <c r="BO29" s="22">
        <f t="shared" ca="1" si="26"/>
        <v>2.067932797662527</v>
      </c>
      <c r="BP29" s="22">
        <f t="shared" ca="1" si="26"/>
        <v>3.5155555555555553</v>
      </c>
      <c r="BQ29" s="23">
        <f t="shared" ca="1" si="26"/>
        <v>3.3402366863905324</v>
      </c>
      <c r="BR29" s="16">
        <f t="shared" ca="1" si="7"/>
        <v>2.067932797662527</v>
      </c>
    </row>
    <row r="30" spans="1:70" x14ac:dyDescent="0.25">
      <c r="A30" s="7">
        <v>27</v>
      </c>
      <c r="B30" s="8" t="s">
        <v>231</v>
      </c>
      <c r="C30" s="9" t="s">
        <v>206</v>
      </c>
      <c r="D30" s="9">
        <v>72</v>
      </c>
      <c r="E30" s="9">
        <v>88</v>
      </c>
      <c r="F30" s="9" t="s">
        <v>208</v>
      </c>
      <c r="G30" s="9" t="s">
        <v>198</v>
      </c>
      <c r="I30" s="9" t="s">
        <v>233</v>
      </c>
      <c r="J30" s="9">
        <v>8</v>
      </c>
      <c r="K30" s="8" t="str">
        <f t="shared" si="23"/>
        <v>March</v>
      </c>
      <c r="L30" s="8" t="str">
        <f t="shared" si="23"/>
        <v>Espumante</v>
      </c>
      <c r="M30" s="8">
        <f t="shared" si="23"/>
        <v>6</v>
      </c>
      <c r="N30" s="33">
        <f t="shared" si="23"/>
        <v>45</v>
      </c>
      <c r="O30" s="8" t="str">
        <f t="shared" si="23"/>
        <v>South Africa</v>
      </c>
      <c r="P30" s="8" t="str">
        <f t="shared" si="23"/>
        <v>FALSE</v>
      </c>
      <c r="Q30" s="22"/>
      <c r="R30" s="22"/>
      <c r="S30" s="22"/>
      <c r="U30" s="29">
        <v>26</v>
      </c>
      <c r="V30" s="31" t="s">
        <v>312</v>
      </c>
      <c r="W30" s="28">
        <v>1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1</v>
      </c>
      <c r="AF30" s="28">
        <v>0</v>
      </c>
      <c r="AG30" s="28">
        <v>0</v>
      </c>
      <c r="AH30" s="28">
        <v>0</v>
      </c>
      <c r="AI30" s="28">
        <v>0</v>
      </c>
      <c r="AJ30" s="28">
        <v>1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1</v>
      </c>
      <c r="AS30" s="28">
        <v>1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E30">
        <f t="shared" si="8"/>
        <v>27</v>
      </c>
      <c r="BF30" s="16">
        <f ca="1"/>
        <v>2</v>
      </c>
      <c r="BH30">
        <v>0</v>
      </c>
      <c r="BI30" s="21">
        <f ca="1">AVERAGEIF($BF$4:$BF$102,BI$3,$AW$6:$AW$104)</f>
        <v>0.14285714285714285</v>
      </c>
      <c r="BJ30" s="22">
        <f t="shared" ref="BJ30:BL30" ca="1" si="35">AVERAGEIF($BF$4:$BF$102,BJ$3,$AW$6:$AW$104)</f>
        <v>0.16216216216216217</v>
      </c>
      <c r="BK30" s="22">
        <f t="shared" ca="1" si="35"/>
        <v>0</v>
      </c>
      <c r="BL30" s="23">
        <f t="shared" ca="1" si="35"/>
        <v>0</v>
      </c>
      <c r="BN30" s="21">
        <f t="shared" ca="1" si="26"/>
        <v>4.795918367346939</v>
      </c>
      <c r="BO30" s="22">
        <f t="shared" ca="1" si="26"/>
        <v>3.3652300949598248</v>
      </c>
      <c r="BP30" s="22">
        <f t="shared" ca="1" si="26"/>
        <v>5.5155555555555562</v>
      </c>
      <c r="BQ30" s="23">
        <f t="shared" ca="1" si="26"/>
        <v>5.3402366863905328</v>
      </c>
      <c r="BR30" s="16">
        <f t="shared" ca="1" si="7"/>
        <v>3.3652300949598248</v>
      </c>
    </row>
    <row r="31" spans="1:70" x14ac:dyDescent="0.25">
      <c r="A31" s="7">
        <v>28</v>
      </c>
      <c r="B31" s="8" t="s">
        <v>234</v>
      </c>
      <c r="C31" s="9" t="s">
        <v>207</v>
      </c>
      <c r="D31" s="9">
        <v>12</v>
      </c>
      <c r="E31" s="9">
        <v>56</v>
      </c>
      <c r="F31" s="9" t="s">
        <v>197</v>
      </c>
      <c r="G31" s="9" t="s">
        <v>204</v>
      </c>
      <c r="I31" s="9" t="s">
        <v>233</v>
      </c>
      <c r="J31" s="9">
        <v>30</v>
      </c>
      <c r="K31" s="8" t="str">
        <f t="shared" si="23"/>
        <v>December</v>
      </c>
      <c r="L31" s="8" t="str">
        <f t="shared" si="23"/>
        <v>Malbec</v>
      </c>
      <c r="M31" s="8">
        <f t="shared" si="23"/>
        <v>6</v>
      </c>
      <c r="N31" s="33">
        <f t="shared" si="23"/>
        <v>54</v>
      </c>
      <c r="O31" s="8" t="str">
        <f t="shared" si="23"/>
        <v>France</v>
      </c>
      <c r="P31" s="8" t="str">
        <f t="shared" si="23"/>
        <v>FALSE</v>
      </c>
      <c r="Q31" s="22"/>
      <c r="R31" s="22"/>
      <c r="S31" s="22"/>
      <c r="U31" s="29">
        <v>27</v>
      </c>
      <c r="V31" s="31" t="s">
        <v>230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1</v>
      </c>
      <c r="AK31" s="28">
        <v>1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E31">
        <f t="shared" si="8"/>
        <v>28</v>
      </c>
      <c r="BF31" s="16">
        <f ca="1"/>
        <v>2</v>
      </c>
      <c r="BH31">
        <v>0</v>
      </c>
      <c r="BI31" s="21">
        <f ca="1">AVERAGEIF($BF$4:$BF$102,BI$3,$AX$6:$AX$104)</f>
        <v>9.5238095238095233E-2</v>
      </c>
      <c r="BJ31" s="22">
        <f t="shared" ref="BJ31:BL31" ca="1" si="36">AVERAGEIF($BF$4:$BF$102,BJ$3,$AX$6:$AX$104)</f>
        <v>0.10810810810810811</v>
      </c>
      <c r="BK31" s="22">
        <f t="shared" ca="1" si="36"/>
        <v>0</v>
      </c>
      <c r="BL31" s="23">
        <f t="shared" ca="1" si="36"/>
        <v>0</v>
      </c>
      <c r="BN31" s="21">
        <f t="shared" ca="1" si="26"/>
        <v>2.795918367346939</v>
      </c>
      <c r="BO31" s="22">
        <f t="shared" ca="1" si="26"/>
        <v>1.4733382030679332</v>
      </c>
      <c r="BP31" s="22">
        <f t="shared" ca="1" si="26"/>
        <v>3.5155555555555558</v>
      </c>
      <c r="BQ31" s="23">
        <f t="shared" ca="1" si="26"/>
        <v>3.3402366863905328</v>
      </c>
      <c r="BR31" s="16">
        <f t="shared" ca="1" si="7"/>
        <v>1.4733382030679332</v>
      </c>
    </row>
    <row r="32" spans="1:70" x14ac:dyDescent="0.25">
      <c r="A32" s="7">
        <v>29</v>
      </c>
      <c r="B32" s="8" t="s">
        <v>234</v>
      </c>
      <c r="C32" s="9" t="s">
        <v>235</v>
      </c>
      <c r="D32" s="9">
        <v>6</v>
      </c>
      <c r="E32" s="9">
        <v>87</v>
      </c>
      <c r="F32" s="9" t="s">
        <v>197</v>
      </c>
      <c r="G32" s="9" t="s">
        <v>198</v>
      </c>
      <c r="I32" s="9" t="s">
        <v>236</v>
      </c>
      <c r="J32" s="9">
        <v>12</v>
      </c>
      <c r="K32" s="8" t="str">
        <f t="shared" si="23"/>
        <v>May</v>
      </c>
      <c r="L32" s="8" t="str">
        <f t="shared" si="23"/>
        <v>Prosecco</v>
      </c>
      <c r="M32" s="8">
        <f t="shared" si="23"/>
        <v>72</v>
      </c>
      <c r="N32" s="33">
        <f t="shared" si="23"/>
        <v>83</v>
      </c>
      <c r="O32" s="8" t="str">
        <f t="shared" si="23"/>
        <v>Australia</v>
      </c>
      <c r="P32" s="8" t="str">
        <f t="shared" si="23"/>
        <v>FALSE</v>
      </c>
      <c r="Q32" s="22"/>
      <c r="R32" s="22"/>
      <c r="S32" s="22"/>
      <c r="U32" s="29">
        <v>28</v>
      </c>
      <c r="V32" s="31" t="s">
        <v>294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0</v>
      </c>
      <c r="AG32" s="28">
        <v>1</v>
      </c>
      <c r="AH32" s="28">
        <v>0</v>
      </c>
      <c r="AI32" s="28">
        <v>0</v>
      </c>
      <c r="AJ32" s="28">
        <v>0</v>
      </c>
      <c r="AK32" s="28">
        <v>0</v>
      </c>
      <c r="AL32" s="28">
        <v>0</v>
      </c>
      <c r="AM32" s="28">
        <v>0</v>
      </c>
      <c r="AN32" s="28">
        <v>0</v>
      </c>
      <c r="AO32" s="28">
        <v>0</v>
      </c>
      <c r="AP32" s="28">
        <v>1</v>
      </c>
      <c r="AQ32" s="28">
        <v>0</v>
      </c>
      <c r="AR32" s="28">
        <v>0</v>
      </c>
      <c r="AS32" s="28">
        <v>0</v>
      </c>
      <c r="AT32" s="28">
        <v>0</v>
      </c>
      <c r="AU32" s="28">
        <v>1</v>
      </c>
      <c r="AV32" s="28">
        <v>0</v>
      </c>
      <c r="AW32" s="28">
        <v>0</v>
      </c>
      <c r="AX32" s="28">
        <v>0</v>
      </c>
      <c r="AY32" s="28">
        <v>0</v>
      </c>
      <c r="AZ32" s="28">
        <v>0</v>
      </c>
      <c r="BA32" s="28">
        <v>0</v>
      </c>
      <c r="BB32" s="28">
        <v>1</v>
      </c>
      <c r="BE32">
        <f t="shared" si="8"/>
        <v>29</v>
      </c>
      <c r="BF32" s="16">
        <f ca="1"/>
        <v>3</v>
      </c>
      <c r="BH32">
        <v>1</v>
      </c>
      <c r="BI32" s="21">
        <f ca="1">AVERAGEIF($BF$4:$BF$102,BI$3,$AY$6:$AY$104)</f>
        <v>0</v>
      </c>
      <c r="BJ32" s="22">
        <f t="shared" ref="BJ32:BL32" ca="1" si="37">AVERAGEIF($BF$4:$BF$102,BJ$3,$AY$6:$AY$104)</f>
        <v>5.4054054054054057E-2</v>
      </c>
      <c r="BK32" s="22">
        <f t="shared" ca="1" si="37"/>
        <v>0</v>
      </c>
      <c r="BL32" s="23">
        <f t="shared" ca="1" si="37"/>
        <v>0.53846153846153844</v>
      </c>
      <c r="BN32" s="21">
        <f t="shared" ca="1" si="26"/>
        <v>4.3673469387755093</v>
      </c>
      <c r="BO32" s="22">
        <f t="shared" ca="1" si="26"/>
        <v>3.0138787436084731</v>
      </c>
      <c r="BP32" s="22">
        <f t="shared" ca="1" si="26"/>
        <v>2.7822222222222224</v>
      </c>
      <c r="BQ32" s="23">
        <f t="shared" ca="1" si="26"/>
        <v>4.2633136094674553</v>
      </c>
      <c r="BR32" s="16">
        <f t="shared" ca="1" si="7"/>
        <v>2.7822222222222224</v>
      </c>
    </row>
    <row r="33" spans="1:70" x14ac:dyDescent="0.25">
      <c r="A33" s="7">
        <v>30</v>
      </c>
      <c r="B33" s="8" t="s">
        <v>237</v>
      </c>
      <c r="C33" s="9" t="s">
        <v>196</v>
      </c>
      <c r="D33" s="9">
        <v>6</v>
      </c>
      <c r="E33" s="9">
        <v>54</v>
      </c>
      <c r="F33" s="9" t="s">
        <v>197</v>
      </c>
      <c r="G33" s="9" t="s">
        <v>198</v>
      </c>
      <c r="I33" s="9" t="s">
        <v>236</v>
      </c>
      <c r="J33" s="9">
        <v>25</v>
      </c>
      <c r="K33" s="8" t="str">
        <f t="shared" si="23"/>
        <v>October</v>
      </c>
      <c r="L33" s="8" t="str">
        <f t="shared" si="23"/>
        <v>Cabernet Sauvignon</v>
      </c>
      <c r="M33" s="8">
        <f t="shared" si="23"/>
        <v>72</v>
      </c>
      <c r="N33" s="33">
        <f t="shared" si="23"/>
        <v>59</v>
      </c>
      <c r="O33" s="8" t="str">
        <f t="shared" si="23"/>
        <v>Oregon</v>
      </c>
      <c r="P33" s="8" t="str">
        <f t="shared" si="23"/>
        <v>TRUE</v>
      </c>
      <c r="Q33" s="22"/>
      <c r="R33" s="22"/>
      <c r="S33" s="22"/>
      <c r="U33" s="29">
        <v>29</v>
      </c>
      <c r="V33" s="31" t="s">
        <v>249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1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1</v>
      </c>
      <c r="BB33" s="28">
        <v>0</v>
      </c>
      <c r="BE33">
        <f t="shared" si="8"/>
        <v>30</v>
      </c>
      <c r="BF33" s="16">
        <f ca="1"/>
        <v>4</v>
      </c>
      <c r="BH33">
        <v>1</v>
      </c>
      <c r="BI33" s="21">
        <f ca="1">AVERAGEIF($BF$4:$BF$102,BI$3,$AZ$6:$AZ$104)</f>
        <v>0.19047619047619047</v>
      </c>
      <c r="BJ33" s="22">
        <f t="shared" ref="BJ33:BL33" ca="1" si="38">AVERAGEIF($BF$4:$BF$102,BJ$3,$AZ$6:$AZ$104)</f>
        <v>5.4054054054054057E-2</v>
      </c>
      <c r="BK33" s="22">
        <f t="shared" ca="1" si="38"/>
        <v>0</v>
      </c>
      <c r="BL33" s="23">
        <f t="shared" ca="1" si="38"/>
        <v>0.57692307692307687</v>
      </c>
      <c r="BN33" s="21">
        <f t="shared" ca="1" si="26"/>
        <v>2.3673469387755106</v>
      </c>
      <c r="BO33" s="22">
        <f t="shared" ca="1" si="26"/>
        <v>1.3922571219868511</v>
      </c>
      <c r="BP33" s="22">
        <f t="shared" ca="1" si="26"/>
        <v>2.5155555555555558</v>
      </c>
      <c r="BQ33" s="23">
        <f t="shared" ca="1" si="26"/>
        <v>1.1863905325443787</v>
      </c>
      <c r="BR33" s="16">
        <f t="shared" ca="1" si="7"/>
        <v>1.1863905325443787</v>
      </c>
    </row>
    <row r="34" spans="1:70" x14ac:dyDescent="0.25">
      <c r="A34" s="7">
        <v>31</v>
      </c>
      <c r="B34" s="8" t="s">
        <v>237</v>
      </c>
      <c r="C34" s="9" t="s">
        <v>206</v>
      </c>
      <c r="D34" s="9">
        <v>72</v>
      </c>
      <c r="E34" s="9">
        <v>89</v>
      </c>
      <c r="F34" s="9" t="s">
        <v>197</v>
      </c>
      <c r="G34" s="9" t="s">
        <v>198</v>
      </c>
      <c r="I34" s="9" t="s">
        <v>236</v>
      </c>
      <c r="J34" s="9">
        <v>28</v>
      </c>
      <c r="K34" s="8" t="str">
        <f t="shared" si="23"/>
        <v>November</v>
      </c>
      <c r="L34" s="8" t="str">
        <f t="shared" si="23"/>
        <v>Cabernet Sauvignon</v>
      </c>
      <c r="M34" s="8">
        <f t="shared" si="23"/>
        <v>12</v>
      </c>
      <c r="N34" s="33">
        <f t="shared" si="23"/>
        <v>56</v>
      </c>
      <c r="O34" s="8" t="str">
        <f t="shared" si="23"/>
        <v>France</v>
      </c>
      <c r="P34" s="8" t="str">
        <f t="shared" si="23"/>
        <v>TRUE</v>
      </c>
      <c r="Q34" s="22"/>
      <c r="R34" s="22"/>
      <c r="S34" s="22"/>
      <c r="U34" s="29">
        <v>30</v>
      </c>
      <c r="V34" s="31" t="s">
        <v>305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1</v>
      </c>
      <c r="AI34" s="28">
        <v>0</v>
      </c>
      <c r="AJ34" s="28">
        <v>0</v>
      </c>
      <c r="AK34" s="28">
        <v>0</v>
      </c>
      <c r="AL34" s="28">
        <v>1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1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E34">
        <f t="shared" si="8"/>
        <v>31</v>
      </c>
      <c r="BF34" s="16">
        <f ca="1"/>
        <v>2</v>
      </c>
      <c r="BH34">
        <v>0</v>
      </c>
      <c r="BI34" s="21">
        <f ca="1">AVERAGEIF($BF$4:$BF$102,BI$3,$BA$6:$BA$104)</f>
        <v>0.33333333333333331</v>
      </c>
      <c r="BJ34" s="22">
        <f t="shared" ref="BJ34:BL34" ca="1" si="39">AVERAGEIF($BF$4:$BF$102,BJ$3,$BA$6:$BA$104)</f>
        <v>0.27027027027027029</v>
      </c>
      <c r="BK34" s="22">
        <f t="shared" ca="1" si="39"/>
        <v>0</v>
      </c>
      <c r="BL34" s="23">
        <f t="shared" ca="1" si="39"/>
        <v>0</v>
      </c>
      <c r="BN34" s="21">
        <f t="shared" ca="1" si="26"/>
        <v>4.5102040816326525</v>
      </c>
      <c r="BO34" s="22">
        <f t="shared" ca="1" si="26"/>
        <v>3.4733382030679327</v>
      </c>
      <c r="BP34" s="22">
        <f t="shared" ca="1" si="26"/>
        <v>5.5155555555555553</v>
      </c>
      <c r="BQ34" s="23">
        <f t="shared" ca="1" si="26"/>
        <v>3.6479289940828403</v>
      </c>
      <c r="BR34" s="16">
        <f t="shared" ca="1" si="7"/>
        <v>3.4733382030679327</v>
      </c>
    </row>
    <row r="35" spans="1:70" x14ac:dyDescent="0.25">
      <c r="A35" s="7">
        <v>32</v>
      </c>
      <c r="B35" s="8" t="s">
        <v>237</v>
      </c>
      <c r="C35" s="9" t="s">
        <v>207</v>
      </c>
      <c r="D35" s="9">
        <v>72</v>
      </c>
      <c r="E35" s="9">
        <v>45</v>
      </c>
      <c r="F35" s="9" t="s">
        <v>226</v>
      </c>
      <c r="G35" s="9" t="s">
        <v>204</v>
      </c>
      <c r="I35" s="9" t="s">
        <v>238</v>
      </c>
      <c r="J35" s="9">
        <v>24</v>
      </c>
      <c r="K35" s="8" t="str">
        <f t="shared" si="23"/>
        <v>September</v>
      </c>
      <c r="L35" s="8" t="str">
        <f t="shared" si="23"/>
        <v>Pinot Noir</v>
      </c>
      <c r="M35" s="8">
        <f t="shared" si="23"/>
        <v>6</v>
      </c>
      <c r="N35" s="33">
        <f t="shared" si="23"/>
        <v>34</v>
      </c>
      <c r="O35" s="8" t="str">
        <f t="shared" si="23"/>
        <v>Italy</v>
      </c>
      <c r="P35" s="8" t="str">
        <f t="shared" si="23"/>
        <v>FALSE</v>
      </c>
      <c r="Q35" s="22"/>
      <c r="R35" s="22"/>
      <c r="S35" s="22"/>
      <c r="U35" s="29">
        <v>31</v>
      </c>
      <c r="V35" s="31" t="s">
        <v>263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1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8">
        <v>0</v>
      </c>
      <c r="AV35" s="28">
        <v>0</v>
      </c>
      <c r="AW35" s="28">
        <v>0</v>
      </c>
      <c r="AX35" s="28">
        <v>0</v>
      </c>
      <c r="AY35" s="28">
        <v>0</v>
      </c>
      <c r="AZ35" s="28">
        <v>0</v>
      </c>
      <c r="BA35" s="28">
        <v>0</v>
      </c>
      <c r="BB35" s="28">
        <v>0</v>
      </c>
      <c r="BE35">
        <f t="shared" si="8"/>
        <v>32</v>
      </c>
      <c r="BF35" s="16">
        <f ca="1"/>
        <v>1</v>
      </c>
      <c r="BH35">
        <v>0</v>
      </c>
      <c r="BI35" s="24">
        <f ca="1">AVERAGEIF($BF$4:$BF$102,BI$3,$BB$6:$BB$104)</f>
        <v>4.7619047619047616E-2</v>
      </c>
      <c r="BJ35" s="25">
        <f t="shared" ref="BJ35:BL35" ca="1" si="40">AVERAGEIF($BF$4:$BF$102,BJ$3,$BB$6:$BB$104)</f>
        <v>8.1081081081081086E-2</v>
      </c>
      <c r="BK35" s="25">
        <f t="shared" ca="1" si="40"/>
        <v>0</v>
      </c>
      <c r="BL35" s="26">
        <f t="shared" ca="1" si="40"/>
        <v>0</v>
      </c>
      <c r="BN35" s="21">
        <f t="shared" ca="1" si="26"/>
        <v>1.1768707482993197</v>
      </c>
      <c r="BO35" s="22">
        <f t="shared" ca="1" si="26"/>
        <v>2.0138787436084735</v>
      </c>
      <c r="BP35" s="22">
        <f t="shared" ca="1" si="26"/>
        <v>3.5155555555555562</v>
      </c>
      <c r="BQ35" s="23">
        <f t="shared" ca="1" si="26"/>
        <v>3.3402366863905324</v>
      </c>
      <c r="BR35" s="16">
        <f t="shared" ca="1" si="7"/>
        <v>1.1768707482993197</v>
      </c>
    </row>
    <row r="36" spans="1:70" x14ac:dyDescent="0.25">
      <c r="I36" s="9" t="s">
        <v>238</v>
      </c>
      <c r="J36" s="9">
        <v>26</v>
      </c>
      <c r="K36" s="8" t="str">
        <f t="shared" si="23"/>
        <v>October</v>
      </c>
      <c r="L36" s="8" t="str">
        <f t="shared" si="23"/>
        <v>Pinot Noir</v>
      </c>
      <c r="M36" s="8">
        <f t="shared" si="23"/>
        <v>144</v>
      </c>
      <c r="N36" s="33">
        <f t="shared" si="23"/>
        <v>83</v>
      </c>
      <c r="O36" s="8" t="str">
        <f t="shared" si="23"/>
        <v>Australia</v>
      </c>
      <c r="P36" s="8" t="str">
        <f t="shared" si="23"/>
        <v>FALSE</v>
      </c>
      <c r="Q36" s="22"/>
      <c r="R36" s="22"/>
      <c r="S36" s="22"/>
      <c r="U36" s="29">
        <v>32</v>
      </c>
      <c r="V36" s="31" t="s">
        <v>321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1</v>
      </c>
      <c r="AC36" s="28">
        <v>0</v>
      </c>
      <c r="AD36" s="28">
        <v>1</v>
      </c>
      <c r="AE36" s="28">
        <v>0</v>
      </c>
      <c r="AF36" s="28">
        <v>1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1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E36">
        <f t="shared" si="8"/>
        <v>33</v>
      </c>
      <c r="BF36" s="16">
        <f ca="1"/>
        <v>1</v>
      </c>
      <c r="BN36" s="21">
        <f t="shared" ca="1" si="26"/>
        <v>3.8435374149659882</v>
      </c>
      <c r="BO36" s="22">
        <f t="shared" ca="1" si="26"/>
        <v>5.2030679327976621</v>
      </c>
      <c r="BP36" s="22">
        <f t="shared" ca="1" si="26"/>
        <v>7.5155555555555553</v>
      </c>
      <c r="BQ36" s="23">
        <f t="shared" ca="1" si="26"/>
        <v>6.1863905325443795</v>
      </c>
      <c r="BR36" s="16">
        <f t="shared" ca="1" si="7"/>
        <v>3.8435374149659882</v>
      </c>
    </row>
    <row r="37" spans="1:70" x14ac:dyDescent="0.25">
      <c r="I37" s="9" t="s">
        <v>239</v>
      </c>
      <c r="J37" s="9">
        <v>7</v>
      </c>
      <c r="K37" s="8" t="str">
        <f t="shared" si="23"/>
        <v>March</v>
      </c>
      <c r="L37" s="8" t="str">
        <f t="shared" si="23"/>
        <v>Prosecco</v>
      </c>
      <c r="M37" s="8">
        <f t="shared" si="23"/>
        <v>6</v>
      </c>
      <c r="N37" s="33">
        <f t="shared" si="23"/>
        <v>40</v>
      </c>
      <c r="O37" s="8" t="str">
        <f t="shared" si="23"/>
        <v>Australia</v>
      </c>
      <c r="P37" s="8" t="str">
        <f t="shared" si="23"/>
        <v>TRUE</v>
      </c>
      <c r="Q37" s="22"/>
      <c r="R37" s="22"/>
      <c r="S37" s="22"/>
      <c r="U37" s="29">
        <v>33</v>
      </c>
      <c r="V37" s="31" t="s">
        <v>256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1</v>
      </c>
      <c r="AH37" s="28">
        <v>0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8">
        <v>0</v>
      </c>
      <c r="AR37" s="28">
        <v>1</v>
      </c>
      <c r="AS37" s="28">
        <v>0</v>
      </c>
      <c r="AT37" s="28">
        <v>0</v>
      </c>
      <c r="AU37" s="28">
        <v>0</v>
      </c>
      <c r="AV37" s="28">
        <v>0</v>
      </c>
      <c r="AW37" s="28">
        <v>0</v>
      </c>
      <c r="AX37" s="28">
        <v>0</v>
      </c>
      <c r="AY37" s="28">
        <v>0</v>
      </c>
      <c r="AZ37" s="28">
        <v>0</v>
      </c>
      <c r="BA37" s="28">
        <v>0</v>
      </c>
      <c r="BB37" s="28">
        <v>0</v>
      </c>
      <c r="BE37">
        <f t="shared" si="8"/>
        <v>34</v>
      </c>
      <c r="BF37" s="16">
        <f ca="1"/>
        <v>2</v>
      </c>
      <c r="BH37" s="63" t="s">
        <v>328</v>
      </c>
      <c r="BI37" s="64">
        <v>4</v>
      </c>
      <c r="BN37" s="21">
        <f t="shared" ref="BN37:BQ52" ca="1" si="41">SUMXMY2($W39:$BB39,BI$4:BI$35)</f>
        <v>3.4625850340136055</v>
      </c>
      <c r="BO37" s="22">
        <f t="shared" ca="1" si="41"/>
        <v>2.1219868517165814</v>
      </c>
      <c r="BP37" s="22">
        <f t="shared" ca="1" si="41"/>
        <v>3.5155555555555553</v>
      </c>
      <c r="BQ37" s="23">
        <f t="shared" ca="1" si="41"/>
        <v>2.2633136094674553</v>
      </c>
      <c r="BR37" s="16">
        <f t="shared" ca="1" si="7"/>
        <v>2.1219868517165814</v>
      </c>
    </row>
    <row r="38" spans="1:70" x14ac:dyDescent="0.25">
      <c r="I38" s="9" t="s">
        <v>239</v>
      </c>
      <c r="J38" s="9">
        <v>18</v>
      </c>
      <c r="K38" s="8" t="str">
        <f t="shared" si="23"/>
        <v>July</v>
      </c>
      <c r="L38" s="8" t="str">
        <f t="shared" si="23"/>
        <v>Espumante</v>
      </c>
      <c r="M38" s="8">
        <f t="shared" si="23"/>
        <v>6</v>
      </c>
      <c r="N38" s="33">
        <f t="shared" si="23"/>
        <v>50</v>
      </c>
      <c r="O38" s="8" t="str">
        <f t="shared" si="23"/>
        <v>Oregon</v>
      </c>
      <c r="P38" s="8" t="str">
        <f t="shared" si="23"/>
        <v>FALSE</v>
      </c>
      <c r="Q38" s="22"/>
      <c r="R38" s="22"/>
      <c r="S38" s="22"/>
      <c r="U38" s="29">
        <v>34</v>
      </c>
      <c r="V38" s="31" t="s">
        <v>250</v>
      </c>
      <c r="W38" s="28">
        <v>0</v>
      </c>
      <c r="X38" s="28">
        <v>0</v>
      </c>
      <c r="Y38" s="28">
        <v>0</v>
      </c>
      <c r="Z38" s="28">
        <v>1</v>
      </c>
      <c r="AA38" s="28">
        <v>0</v>
      </c>
      <c r="AB38" s="28">
        <v>1</v>
      </c>
      <c r="AC38" s="28">
        <v>1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1</v>
      </c>
      <c r="AP38" s="28">
        <v>0</v>
      </c>
      <c r="AQ38" s="28">
        <v>0</v>
      </c>
      <c r="AR38" s="28">
        <v>1</v>
      </c>
      <c r="AS38" s="28">
        <v>0</v>
      </c>
      <c r="AT38" s="28">
        <v>0</v>
      </c>
      <c r="AU38" s="28">
        <v>0</v>
      </c>
      <c r="AV38" s="28">
        <v>0</v>
      </c>
      <c r="AW38" s="28">
        <v>1</v>
      </c>
      <c r="AX38" s="28">
        <v>0</v>
      </c>
      <c r="AY38" s="28">
        <v>0</v>
      </c>
      <c r="AZ38" s="28">
        <v>0</v>
      </c>
      <c r="BA38" s="28">
        <v>0</v>
      </c>
      <c r="BB38" s="28">
        <v>0</v>
      </c>
      <c r="BE38">
        <f t="shared" si="8"/>
        <v>35</v>
      </c>
      <c r="BF38" s="16">
        <f ca="1"/>
        <v>4</v>
      </c>
      <c r="BN38" s="21">
        <f t="shared" ca="1" si="41"/>
        <v>4.8911564625850339</v>
      </c>
      <c r="BO38" s="22">
        <f t="shared" ca="1" si="41"/>
        <v>3.9057706355003652</v>
      </c>
      <c r="BP38" s="22">
        <f t="shared" ca="1" si="41"/>
        <v>5.5155555555555553</v>
      </c>
      <c r="BQ38" s="23">
        <f t="shared" ca="1" si="41"/>
        <v>2.1094674556213016</v>
      </c>
      <c r="BR38" s="16">
        <f t="shared" ca="1" si="7"/>
        <v>2.1094674556213016</v>
      </c>
    </row>
    <row r="39" spans="1:70" x14ac:dyDescent="0.25">
      <c r="I39" s="9" t="s">
        <v>239</v>
      </c>
      <c r="J39" s="9">
        <v>29</v>
      </c>
      <c r="K39" s="8" t="str">
        <f t="shared" si="23"/>
        <v>November</v>
      </c>
      <c r="L39" s="8" t="str">
        <f t="shared" si="23"/>
        <v>Pinot Grigio</v>
      </c>
      <c r="M39" s="8">
        <f t="shared" si="23"/>
        <v>6</v>
      </c>
      <c r="N39" s="33">
        <f t="shared" si="23"/>
        <v>87</v>
      </c>
      <c r="O39" s="8" t="str">
        <f t="shared" si="23"/>
        <v>France</v>
      </c>
      <c r="P39" s="8" t="str">
        <f t="shared" si="23"/>
        <v>FALSE</v>
      </c>
      <c r="Q39" s="22"/>
      <c r="R39" s="22"/>
      <c r="S39" s="22"/>
      <c r="U39" s="29">
        <v>35</v>
      </c>
      <c r="V39" s="31" t="s">
        <v>241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8">
        <v>0</v>
      </c>
      <c r="AO39" s="28">
        <v>0</v>
      </c>
      <c r="AP39" s="28">
        <v>0</v>
      </c>
      <c r="AQ39" s="28">
        <v>0</v>
      </c>
      <c r="AR39" s="28">
        <v>0</v>
      </c>
      <c r="AS39" s="28">
        <v>0</v>
      </c>
      <c r="AT39" s="28">
        <v>0</v>
      </c>
      <c r="AU39" s="28">
        <v>0</v>
      </c>
      <c r="AV39" s="28">
        <v>0</v>
      </c>
      <c r="AW39" s="28">
        <v>0</v>
      </c>
      <c r="AX39" s="28">
        <v>1</v>
      </c>
      <c r="AY39" s="28">
        <v>1</v>
      </c>
      <c r="AZ39" s="28">
        <v>0</v>
      </c>
      <c r="BA39" s="28">
        <v>0</v>
      </c>
      <c r="BB39" s="28">
        <v>0</v>
      </c>
      <c r="BE39">
        <f t="shared" si="8"/>
        <v>36</v>
      </c>
      <c r="BF39" s="16">
        <f ca="1"/>
        <v>1</v>
      </c>
      <c r="BH39" t="s">
        <v>329</v>
      </c>
      <c r="BI39" s="14">
        <v>10</v>
      </c>
      <c r="BN39" s="21">
        <f t="shared" ca="1" si="41"/>
        <v>1.9863945578231286</v>
      </c>
      <c r="BO39" s="22">
        <f t="shared" ca="1" si="41"/>
        <v>2.9598246895544191</v>
      </c>
      <c r="BP39" s="22">
        <f t="shared" ca="1" si="41"/>
        <v>4.3822222222222225</v>
      </c>
      <c r="BQ39" s="23">
        <f t="shared" ca="1" si="41"/>
        <v>4.2633136094674553</v>
      </c>
      <c r="BR39" s="16">
        <f t="shared" ca="1" si="7"/>
        <v>1.9863945578231286</v>
      </c>
    </row>
    <row r="40" spans="1:70" x14ac:dyDescent="0.25">
      <c r="I40" s="9" t="s">
        <v>239</v>
      </c>
      <c r="J40" s="9">
        <v>30</v>
      </c>
      <c r="K40" s="8" t="str">
        <f t="shared" si="23"/>
        <v>December</v>
      </c>
      <c r="L40" s="8" t="str">
        <f t="shared" si="23"/>
        <v>Malbec</v>
      </c>
      <c r="M40" s="8">
        <f t="shared" si="23"/>
        <v>6</v>
      </c>
      <c r="N40" s="33">
        <f t="shared" si="23"/>
        <v>54</v>
      </c>
      <c r="O40" s="8" t="str">
        <f t="shared" si="23"/>
        <v>France</v>
      </c>
      <c r="P40" s="8" t="str">
        <f t="shared" si="23"/>
        <v>FALSE</v>
      </c>
      <c r="Q40" s="22"/>
      <c r="R40" s="22"/>
      <c r="S40" s="22"/>
      <c r="U40" s="29">
        <v>36</v>
      </c>
      <c r="V40" s="31" t="s">
        <v>267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8">
        <v>0</v>
      </c>
      <c r="AC40" s="28">
        <v>0</v>
      </c>
      <c r="AD40" s="28">
        <v>1</v>
      </c>
      <c r="AE40" s="28">
        <v>0</v>
      </c>
      <c r="AF40" s="28">
        <v>0</v>
      </c>
      <c r="AG40" s="28">
        <v>0</v>
      </c>
      <c r="AH40" s="28">
        <v>0</v>
      </c>
      <c r="AI40" s="28">
        <v>1</v>
      </c>
      <c r="AJ40" s="28">
        <v>0</v>
      </c>
      <c r="AK40" s="28">
        <v>0</v>
      </c>
      <c r="AL40" s="28">
        <v>0</v>
      </c>
      <c r="AM40" s="28">
        <v>0</v>
      </c>
      <c r="AN40" s="28">
        <v>1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1</v>
      </c>
      <c r="BA40" s="28">
        <v>0</v>
      </c>
      <c r="BB40" s="28">
        <v>0</v>
      </c>
      <c r="BE40">
        <f t="shared" si="8"/>
        <v>37</v>
      </c>
      <c r="BF40" s="16">
        <f ca="1"/>
        <v>4</v>
      </c>
      <c r="BN40" s="21">
        <f t="shared" ca="1" si="41"/>
        <v>5.700680272108845</v>
      </c>
      <c r="BO40" s="22">
        <f t="shared" ca="1" si="41"/>
        <v>4.8517165814463112</v>
      </c>
      <c r="BP40" s="22">
        <f t="shared" ca="1" si="41"/>
        <v>6.5155555555555553</v>
      </c>
      <c r="BQ40" s="23">
        <f t="shared" ca="1" si="41"/>
        <v>1.6479289940828401</v>
      </c>
      <c r="BR40" s="16">
        <f t="shared" ca="1" si="7"/>
        <v>1.6479289940828401</v>
      </c>
    </row>
    <row r="41" spans="1:70" x14ac:dyDescent="0.25">
      <c r="I41" s="9" t="s">
        <v>240</v>
      </c>
      <c r="J41" s="9">
        <v>1</v>
      </c>
      <c r="K41" s="8" t="str">
        <f t="shared" si="23"/>
        <v>January</v>
      </c>
      <c r="L41" s="8" t="str">
        <f t="shared" si="23"/>
        <v>Malbec</v>
      </c>
      <c r="M41" s="8">
        <f t="shared" si="23"/>
        <v>72</v>
      </c>
      <c r="N41" s="33">
        <f t="shared" si="23"/>
        <v>56</v>
      </c>
      <c r="O41" s="8" t="str">
        <f t="shared" si="23"/>
        <v>France</v>
      </c>
      <c r="P41" s="8" t="str">
        <f t="shared" si="23"/>
        <v>FALSE</v>
      </c>
      <c r="Q41" s="22"/>
      <c r="R41" s="22"/>
      <c r="S41" s="22"/>
      <c r="U41" s="29">
        <v>37</v>
      </c>
      <c r="V41" s="31" t="s">
        <v>296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28">
        <v>0</v>
      </c>
      <c r="AD41" s="28">
        <v>0</v>
      </c>
      <c r="AE41" s="28">
        <v>0</v>
      </c>
      <c r="AF41" s="28">
        <v>0</v>
      </c>
      <c r="AG41" s="28">
        <v>1</v>
      </c>
      <c r="AH41" s="28">
        <v>1</v>
      </c>
      <c r="AI41" s="28">
        <v>0</v>
      </c>
      <c r="AJ41" s="28">
        <v>0</v>
      </c>
      <c r="AK41" s="28">
        <v>0</v>
      </c>
      <c r="AL41" s="28">
        <v>0</v>
      </c>
      <c r="AM41" s="28">
        <v>0</v>
      </c>
      <c r="AN41" s="28">
        <v>0</v>
      </c>
      <c r="AO41" s="28">
        <v>0</v>
      </c>
      <c r="AP41" s="28">
        <v>0</v>
      </c>
      <c r="AQ41" s="28">
        <v>0</v>
      </c>
      <c r="AR41" s="28">
        <v>1</v>
      </c>
      <c r="AS41" s="28">
        <v>0</v>
      </c>
      <c r="AT41" s="28">
        <v>0</v>
      </c>
      <c r="AU41" s="28">
        <v>0</v>
      </c>
      <c r="AV41" s="28">
        <v>0</v>
      </c>
      <c r="AW41" s="28">
        <v>0</v>
      </c>
      <c r="AX41" s="28">
        <v>0</v>
      </c>
      <c r="AY41" s="28">
        <v>0</v>
      </c>
      <c r="AZ41" s="28">
        <v>0</v>
      </c>
      <c r="BA41" s="28">
        <v>0</v>
      </c>
      <c r="BB41" s="28">
        <v>0</v>
      </c>
      <c r="BE41">
        <f t="shared" si="8"/>
        <v>38</v>
      </c>
      <c r="BF41" s="16">
        <f ca="1"/>
        <v>1</v>
      </c>
      <c r="BH41" t="s">
        <v>331</v>
      </c>
      <c r="BI41" s="14">
        <f ca="1">SUM(BR4:BR102)</f>
        <v>212.19271359271366</v>
      </c>
      <c r="BN41" s="21">
        <f t="shared" ca="1" si="41"/>
        <v>3.129251700680272</v>
      </c>
      <c r="BO41" s="22">
        <f t="shared" ca="1" si="41"/>
        <v>4.4733382030679314</v>
      </c>
      <c r="BP41" s="22">
        <f t="shared" ca="1" si="41"/>
        <v>5.8488888888888892</v>
      </c>
      <c r="BQ41" s="23">
        <f t="shared" ca="1" si="41"/>
        <v>6.3402366863905328</v>
      </c>
      <c r="BR41" s="16">
        <f t="shared" ca="1" si="7"/>
        <v>3.129251700680272</v>
      </c>
    </row>
    <row r="42" spans="1:70" x14ac:dyDescent="0.25">
      <c r="I42" s="9" t="s">
        <v>240</v>
      </c>
      <c r="J42" s="9">
        <v>4</v>
      </c>
      <c r="K42" s="8" t="str">
        <f t="shared" si="23"/>
        <v>February</v>
      </c>
      <c r="L42" s="8" t="str">
        <f t="shared" si="23"/>
        <v>Champagne</v>
      </c>
      <c r="M42" s="8">
        <f t="shared" si="23"/>
        <v>72</v>
      </c>
      <c r="N42" s="33">
        <f t="shared" si="23"/>
        <v>48</v>
      </c>
      <c r="O42" s="8" t="str">
        <f t="shared" si="23"/>
        <v>France</v>
      </c>
      <c r="P42" s="8" t="str">
        <f t="shared" si="23"/>
        <v>TRUE</v>
      </c>
      <c r="Q42" s="22"/>
      <c r="R42" s="22"/>
      <c r="S42" s="22"/>
      <c r="U42" s="29">
        <v>38</v>
      </c>
      <c r="V42" s="31" t="s">
        <v>309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1</v>
      </c>
      <c r="AD42" s="28">
        <v>1</v>
      </c>
      <c r="AE42" s="28">
        <v>0</v>
      </c>
      <c r="AF42" s="28">
        <v>0</v>
      </c>
      <c r="AG42" s="28">
        <v>0</v>
      </c>
      <c r="AH42" s="28">
        <v>0</v>
      </c>
      <c r="AI42" s="28">
        <v>1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1</v>
      </c>
      <c r="AZ42" s="28">
        <v>1</v>
      </c>
      <c r="BA42" s="28">
        <v>0</v>
      </c>
      <c r="BB42" s="28">
        <v>0</v>
      </c>
      <c r="BE42">
        <f t="shared" si="8"/>
        <v>39</v>
      </c>
      <c r="BF42" s="16">
        <f ca="1"/>
        <v>4</v>
      </c>
      <c r="BN42" s="21">
        <f t="shared" ca="1" si="41"/>
        <v>5.6054421768707483</v>
      </c>
      <c r="BO42" s="22">
        <f t="shared" ca="1" si="41"/>
        <v>4.8517165814463112</v>
      </c>
      <c r="BP42" s="22">
        <f t="shared" ca="1" si="41"/>
        <v>6.5155555555555553</v>
      </c>
      <c r="BQ42" s="23">
        <f t="shared" ca="1" si="41"/>
        <v>1.9556213017751478</v>
      </c>
      <c r="BR42" s="16">
        <f t="shared" ca="1" si="7"/>
        <v>1.9556213017751478</v>
      </c>
    </row>
    <row r="43" spans="1:70" x14ac:dyDescent="0.25">
      <c r="I43" s="9" t="s">
        <v>240</v>
      </c>
      <c r="J43" s="9">
        <v>9</v>
      </c>
      <c r="K43" s="8" t="str">
        <f t="shared" si="23"/>
        <v>April</v>
      </c>
      <c r="L43" s="8" t="str">
        <f t="shared" si="23"/>
        <v>Chardonnay</v>
      </c>
      <c r="M43" s="8">
        <f t="shared" si="23"/>
        <v>144</v>
      </c>
      <c r="N43" s="33">
        <f t="shared" si="23"/>
        <v>57</v>
      </c>
      <c r="O43" s="8" t="str">
        <f t="shared" si="23"/>
        <v>Chile</v>
      </c>
      <c r="P43" s="8" t="str">
        <f t="shared" si="23"/>
        <v>FALSE</v>
      </c>
      <c r="Q43" s="22"/>
      <c r="R43" s="22"/>
      <c r="S43" s="22"/>
      <c r="U43" s="29">
        <v>39</v>
      </c>
      <c r="V43" s="31" t="s">
        <v>244</v>
      </c>
      <c r="W43" s="28">
        <v>1</v>
      </c>
      <c r="X43" s="28">
        <v>1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1</v>
      </c>
      <c r="AH43" s="28">
        <v>0</v>
      </c>
      <c r="AI43" s="28">
        <v>0</v>
      </c>
      <c r="AJ43" s="28">
        <v>0</v>
      </c>
      <c r="AK43" s="28">
        <v>1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1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  <c r="BE43">
        <f t="shared" si="8"/>
        <v>40</v>
      </c>
      <c r="BF43" s="16">
        <f ca="1"/>
        <v>3</v>
      </c>
      <c r="BN43" s="21">
        <f t="shared" ca="1" si="41"/>
        <v>3.5578231292517004</v>
      </c>
      <c r="BO43" s="22">
        <f t="shared" ca="1" si="41"/>
        <v>2.2841490138787433</v>
      </c>
      <c r="BP43" s="22">
        <f t="shared" ca="1" si="41"/>
        <v>0.44888888888888889</v>
      </c>
      <c r="BQ43" s="23">
        <f t="shared" ca="1" si="41"/>
        <v>3.3402366863905324</v>
      </c>
      <c r="BR43" s="16">
        <f t="shared" ca="1" si="7"/>
        <v>0.44888888888888889</v>
      </c>
    </row>
    <row r="44" spans="1:70" x14ac:dyDescent="0.25">
      <c r="I44" s="9" t="s">
        <v>240</v>
      </c>
      <c r="J44" s="9">
        <v>11</v>
      </c>
      <c r="K44" s="8" t="str">
        <f t="shared" si="23"/>
        <v>May</v>
      </c>
      <c r="L44" s="8" t="str">
        <f t="shared" si="23"/>
        <v>Champagne</v>
      </c>
      <c r="M44" s="8">
        <f t="shared" si="23"/>
        <v>72</v>
      </c>
      <c r="N44" s="33">
        <f t="shared" si="23"/>
        <v>85</v>
      </c>
      <c r="O44" s="8" t="str">
        <f t="shared" si="23"/>
        <v>France</v>
      </c>
      <c r="P44" s="8" t="str">
        <f t="shared" si="23"/>
        <v>FALSE</v>
      </c>
      <c r="Q44" s="22"/>
      <c r="R44" s="22"/>
      <c r="S44" s="22"/>
      <c r="U44" s="29">
        <v>40</v>
      </c>
      <c r="V44" s="31" t="s">
        <v>306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1</v>
      </c>
      <c r="AD44" s="28">
        <v>1</v>
      </c>
      <c r="AE44" s="28">
        <v>0</v>
      </c>
      <c r="AF44" s="28">
        <v>0</v>
      </c>
      <c r="AG44" s="28">
        <v>0</v>
      </c>
      <c r="AH44" s="28">
        <v>0</v>
      </c>
      <c r="AI44" s="28">
        <v>1</v>
      </c>
      <c r="AJ44" s="28">
        <v>0</v>
      </c>
      <c r="AK44" s="28">
        <v>0</v>
      </c>
      <c r="AL44" s="28">
        <v>0</v>
      </c>
      <c r="AM44" s="28">
        <v>0</v>
      </c>
      <c r="AN44" s="28">
        <v>1</v>
      </c>
      <c r="AO44" s="28">
        <v>0</v>
      </c>
      <c r="AP44" s="28">
        <v>0</v>
      </c>
      <c r="AQ44" s="28">
        <v>0</v>
      </c>
      <c r="AR44" s="28">
        <v>0</v>
      </c>
      <c r="AS44" s="28">
        <v>0</v>
      </c>
      <c r="AT44" s="28">
        <v>0</v>
      </c>
      <c r="AU44" s="28">
        <v>0</v>
      </c>
      <c r="AV44" s="28">
        <v>0</v>
      </c>
      <c r="AW44" s="28">
        <v>0</v>
      </c>
      <c r="AX44" s="28">
        <v>0</v>
      </c>
      <c r="AY44" s="28">
        <v>0</v>
      </c>
      <c r="AZ44" s="28">
        <v>1</v>
      </c>
      <c r="BA44" s="28">
        <v>0</v>
      </c>
      <c r="BB44" s="28">
        <v>0</v>
      </c>
      <c r="BE44">
        <f t="shared" si="8"/>
        <v>41</v>
      </c>
      <c r="BF44" s="16">
        <f ca="1"/>
        <v>3</v>
      </c>
      <c r="BN44" s="21">
        <f t="shared" ca="1" si="41"/>
        <v>4.5578231292517</v>
      </c>
      <c r="BO44" s="22">
        <f t="shared" ca="1" si="41"/>
        <v>3.2841490138787433</v>
      </c>
      <c r="BP44" s="22">
        <f t="shared" ca="1" si="41"/>
        <v>0.51555555555555554</v>
      </c>
      <c r="BQ44" s="23">
        <f t="shared" ca="1" si="41"/>
        <v>4.3402366863905328</v>
      </c>
      <c r="BR44" s="16">
        <f t="shared" ca="1" si="7"/>
        <v>0.51555555555555554</v>
      </c>
    </row>
    <row r="45" spans="1:70" x14ac:dyDescent="0.25">
      <c r="I45" s="9" t="s">
        <v>240</v>
      </c>
      <c r="J45" s="9">
        <v>14</v>
      </c>
      <c r="K45" s="8" t="str">
        <f t="shared" si="23"/>
        <v>June</v>
      </c>
      <c r="L45" s="8" t="str">
        <f t="shared" si="23"/>
        <v>Merlot</v>
      </c>
      <c r="M45" s="8">
        <f t="shared" si="23"/>
        <v>72</v>
      </c>
      <c r="N45" s="33">
        <f t="shared" si="23"/>
        <v>64</v>
      </c>
      <c r="O45" s="8" t="str">
        <f t="shared" si="23"/>
        <v>Chile</v>
      </c>
      <c r="P45" s="8" t="str">
        <f t="shared" si="23"/>
        <v>FALSE</v>
      </c>
      <c r="Q45" s="22"/>
      <c r="R45" s="22"/>
      <c r="S45" s="22"/>
      <c r="U45" s="29">
        <v>41</v>
      </c>
      <c r="V45" s="31" t="s">
        <v>320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0</v>
      </c>
      <c r="AC45" s="28">
        <v>0</v>
      </c>
      <c r="AD45" s="28">
        <v>0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8">
        <v>0</v>
      </c>
      <c r="AP45" s="28">
        <v>0</v>
      </c>
      <c r="AQ45" s="28">
        <v>0</v>
      </c>
      <c r="AR45" s="28">
        <v>0</v>
      </c>
      <c r="AS45" s="28">
        <v>0</v>
      </c>
      <c r="AT45" s="28">
        <v>1</v>
      </c>
      <c r="AU45" s="28">
        <v>0</v>
      </c>
      <c r="AV45" s="28">
        <v>1</v>
      </c>
      <c r="AW45" s="28">
        <v>0</v>
      </c>
      <c r="AX45" s="28">
        <v>0</v>
      </c>
      <c r="AY45" s="28">
        <v>0</v>
      </c>
      <c r="AZ45" s="28">
        <v>0</v>
      </c>
      <c r="BA45" s="28">
        <v>0</v>
      </c>
      <c r="BB45" s="28">
        <v>0</v>
      </c>
      <c r="BE45">
        <f t="shared" si="8"/>
        <v>42</v>
      </c>
      <c r="BF45" s="16">
        <f ca="1"/>
        <v>2</v>
      </c>
      <c r="BN45" s="21">
        <f t="shared" ca="1" si="41"/>
        <v>2.3673469387755106</v>
      </c>
      <c r="BO45" s="22">
        <f t="shared" ca="1" si="41"/>
        <v>1.1219868517165814</v>
      </c>
      <c r="BP45" s="22">
        <f t="shared" ca="1" si="41"/>
        <v>2.5155555555555558</v>
      </c>
      <c r="BQ45" s="23">
        <f t="shared" ca="1" si="41"/>
        <v>1.4940828402366861</v>
      </c>
      <c r="BR45" s="16">
        <f t="shared" ca="1" si="7"/>
        <v>1.1219868517165814</v>
      </c>
    </row>
    <row r="46" spans="1:70" x14ac:dyDescent="0.25">
      <c r="I46" s="9" t="s">
        <v>240</v>
      </c>
      <c r="J46" s="9">
        <v>26</v>
      </c>
      <c r="K46" s="8" t="str">
        <f t="shared" si="23"/>
        <v>October</v>
      </c>
      <c r="L46" s="8" t="str">
        <f t="shared" si="23"/>
        <v>Pinot Noir</v>
      </c>
      <c r="M46" s="8">
        <f t="shared" si="23"/>
        <v>144</v>
      </c>
      <c r="N46" s="33">
        <f t="shared" si="23"/>
        <v>83</v>
      </c>
      <c r="O46" s="8" t="str">
        <f t="shared" si="23"/>
        <v>Australia</v>
      </c>
      <c r="P46" s="8" t="str">
        <f t="shared" si="23"/>
        <v>FALSE</v>
      </c>
      <c r="Q46" s="22"/>
      <c r="R46" s="22"/>
      <c r="S46" s="22"/>
      <c r="U46" s="29">
        <v>42</v>
      </c>
      <c r="V46" s="31" t="s">
        <v>205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1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1</v>
      </c>
      <c r="AU46" s="28">
        <v>0</v>
      </c>
      <c r="AV46" s="28">
        <v>1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E46">
        <f t="shared" si="8"/>
        <v>43</v>
      </c>
      <c r="BF46" s="16">
        <f ca="1"/>
        <v>2</v>
      </c>
      <c r="BN46" s="21">
        <f t="shared" ca="1" si="41"/>
        <v>4.2244897959183678</v>
      </c>
      <c r="BO46" s="22">
        <f t="shared" ca="1" si="41"/>
        <v>3.1490138787436082</v>
      </c>
      <c r="BP46" s="22">
        <f t="shared" ca="1" si="41"/>
        <v>5.5155555555555562</v>
      </c>
      <c r="BQ46" s="23">
        <f t="shared" ca="1" si="41"/>
        <v>5.3402366863905328</v>
      </c>
      <c r="BR46" s="16">
        <f t="shared" ca="1" si="7"/>
        <v>3.1490138787436082</v>
      </c>
    </row>
    <row r="47" spans="1:70" x14ac:dyDescent="0.25">
      <c r="I47" s="9" t="s">
        <v>241</v>
      </c>
      <c r="J47" s="9">
        <v>28</v>
      </c>
      <c r="K47" s="8" t="str">
        <f t="shared" si="23"/>
        <v>November</v>
      </c>
      <c r="L47" s="8" t="str">
        <f t="shared" si="23"/>
        <v>Cabernet Sauvignon</v>
      </c>
      <c r="M47" s="8">
        <f t="shared" si="23"/>
        <v>12</v>
      </c>
      <c r="N47" s="33">
        <f t="shared" si="23"/>
        <v>56</v>
      </c>
      <c r="O47" s="8" t="str">
        <f t="shared" si="23"/>
        <v>France</v>
      </c>
      <c r="P47" s="8" t="str">
        <f t="shared" si="23"/>
        <v>TRUE</v>
      </c>
      <c r="Q47" s="22"/>
      <c r="R47" s="22"/>
      <c r="S47" s="22"/>
      <c r="U47" s="29">
        <v>43</v>
      </c>
      <c r="V47" s="31" t="s">
        <v>220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  <c r="AC47" s="28">
        <v>0</v>
      </c>
      <c r="AD47" s="28">
        <v>1</v>
      </c>
      <c r="AE47" s="28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28">
        <v>0</v>
      </c>
      <c r="AO47" s="28">
        <v>0</v>
      </c>
      <c r="AP47" s="28">
        <v>0</v>
      </c>
      <c r="AQ47" s="28">
        <v>0</v>
      </c>
      <c r="AR47" s="28">
        <v>0</v>
      </c>
      <c r="AS47" s="28">
        <v>0</v>
      </c>
      <c r="AT47" s="28">
        <v>0</v>
      </c>
      <c r="AU47" s="28">
        <v>0</v>
      </c>
      <c r="AV47" s="28">
        <v>0</v>
      </c>
      <c r="AW47" s="28">
        <v>0</v>
      </c>
      <c r="AX47" s="28">
        <v>0</v>
      </c>
      <c r="AY47" s="28">
        <v>0</v>
      </c>
      <c r="AZ47" s="28">
        <v>0</v>
      </c>
      <c r="BA47" s="28">
        <v>0</v>
      </c>
      <c r="BB47" s="28">
        <v>0</v>
      </c>
      <c r="BE47">
        <f t="shared" si="8"/>
        <v>44</v>
      </c>
      <c r="BF47" s="16">
        <f ca="1"/>
        <v>4</v>
      </c>
      <c r="BN47" s="21">
        <f t="shared" ca="1" si="41"/>
        <v>5.2721088435374144</v>
      </c>
      <c r="BO47" s="22">
        <f t="shared" ca="1" si="41"/>
        <v>4.1760409057706349</v>
      </c>
      <c r="BP47" s="22">
        <f t="shared" ca="1" si="41"/>
        <v>5.5155555555555553</v>
      </c>
      <c r="BQ47" s="23">
        <f t="shared" ca="1" si="41"/>
        <v>1.8786982248520709</v>
      </c>
      <c r="BR47" s="16">
        <f t="shared" ca="1" si="7"/>
        <v>1.8786982248520709</v>
      </c>
    </row>
    <row r="48" spans="1:70" x14ac:dyDescent="0.25">
      <c r="I48" s="9" t="s">
        <v>241</v>
      </c>
      <c r="J48" s="9">
        <v>29</v>
      </c>
      <c r="K48" s="8" t="str">
        <f t="shared" si="23"/>
        <v>November</v>
      </c>
      <c r="L48" s="8" t="str">
        <f t="shared" si="23"/>
        <v>Pinot Grigio</v>
      </c>
      <c r="M48" s="8">
        <f t="shared" si="23"/>
        <v>6</v>
      </c>
      <c r="N48" s="33">
        <f t="shared" si="23"/>
        <v>87</v>
      </c>
      <c r="O48" s="8" t="str">
        <f t="shared" si="23"/>
        <v>France</v>
      </c>
      <c r="P48" s="8" t="str">
        <f t="shared" si="23"/>
        <v>FALSE</v>
      </c>
      <c r="Q48" s="22"/>
      <c r="R48" s="22"/>
      <c r="S48" s="22"/>
      <c r="U48" s="29">
        <v>44</v>
      </c>
      <c r="V48" s="31" t="s">
        <v>295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8">
        <v>1</v>
      </c>
      <c r="AC48" s="28">
        <v>0</v>
      </c>
      <c r="AD48" s="28">
        <v>0</v>
      </c>
      <c r="AE48" s="28">
        <v>0</v>
      </c>
      <c r="AF48" s="28">
        <v>0</v>
      </c>
      <c r="AG48" s="28">
        <v>0</v>
      </c>
      <c r="AH48" s="28">
        <v>0</v>
      </c>
      <c r="AI48" s="28">
        <v>0</v>
      </c>
      <c r="AJ48" s="28">
        <v>0</v>
      </c>
      <c r="AK48" s="28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1</v>
      </c>
      <c r="AQ48" s="28">
        <v>0</v>
      </c>
      <c r="AR48" s="28">
        <v>0</v>
      </c>
      <c r="AS48" s="28">
        <v>0</v>
      </c>
      <c r="AT48" s="28">
        <v>0</v>
      </c>
      <c r="AU48" s="28">
        <v>0</v>
      </c>
      <c r="AV48" s="28">
        <v>0</v>
      </c>
      <c r="AW48" s="28">
        <v>0</v>
      </c>
      <c r="AX48" s="28">
        <v>0</v>
      </c>
      <c r="AY48" s="28">
        <v>0</v>
      </c>
      <c r="AZ48" s="28">
        <v>0</v>
      </c>
      <c r="BA48" s="28">
        <v>1</v>
      </c>
      <c r="BB48" s="28">
        <v>1</v>
      </c>
      <c r="BE48">
        <f t="shared" si="8"/>
        <v>45</v>
      </c>
      <c r="BF48" s="16">
        <f ca="1"/>
        <v>1</v>
      </c>
      <c r="BN48" s="21">
        <f t="shared" ca="1" si="41"/>
        <v>3.034013605442178</v>
      </c>
      <c r="BO48" s="22">
        <f t="shared" ca="1" si="41"/>
        <v>4.3111760409057709</v>
      </c>
      <c r="BP48" s="22">
        <f t="shared" ca="1" si="41"/>
        <v>6.5155555555555553</v>
      </c>
      <c r="BQ48" s="23">
        <f t="shared" ca="1" si="41"/>
        <v>6.2633136094674562</v>
      </c>
      <c r="BR48" s="16">
        <f t="shared" ca="1" si="7"/>
        <v>3.034013605442178</v>
      </c>
    </row>
    <row r="49" spans="9:70" x14ac:dyDescent="0.25">
      <c r="I49" s="9" t="s">
        <v>242</v>
      </c>
      <c r="J49" s="9">
        <v>17</v>
      </c>
      <c r="K49" s="8" t="str">
        <f t="shared" si="23"/>
        <v>July</v>
      </c>
      <c r="L49" s="8" t="str">
        <f t="shared" si="23"/>
        <v>Pinot Noir</v>
      </c>
      <c r="M49" s="8">
        <f t="shared" si="23"/>
        <v>12</v>
      </c>
      <c r="N49" s="33">
        <f t="shared" si="23"/>
        <v>47</v>
      </c>
      <c r="O49" s="8" t="str">
        <f t="shared" si="23"/>
        <v>Germany</v>
      </c>
      <c r="P49" s="8" t="str">
        <f t="shared" si="23"/>
        <v>FALSE</v>
      </c>
      <c r="Q49" s="22"/>
      <c r="R49" s="22"/>
      <c r="S49" s="22"/>
      <c r="U49" s="29">
        <v>45</v>
      </c>
      <c r="V49" s="31" t="s">
        <v>261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8">
        <v>0</v>
      </c>
      <c r="AC49" s="28">
        <v>1</v>
      </c>
      <c r="AD49" s="28">
        <v>0</v>
      </c>
      <c r="AE49" s="28">
        <v>0</v>
      </c>
      <c r="AF49" s="28">
        <v>0</v>
      </c>
      <c r="AG49" s="28">
        <v>0</v>
      </c>
      <c r="AH49" s="28">
        <v>0</v>
      </c>
      <c r="AI49" s="28">
        <v>1</v>
      </c>
      <c r="AJ49" s="28">
        <v>0</v>
      </c>
      <c r="AK49" s="28">
        <v>0</v>
      </c>
      <c r="AL49" s="28">
        <v>0</v>
      </c>
      <c r="AM49" s="28">
        <v>0</v>
      </c>
      <c r="AN49" s="28">
        <v>1</v>
      </c>
      <c r="AO49" s="28">
        <v>0</v>
      </c>
      <c r="AP49" s="28">
        <v>0</v>
      </c>
      <c r="AQ49" s="28">
        <v>0</v>
      </c>
      <c r="AR49" s="28">
        <v>0</v>
      </c>
      <c r="AS49" s="28">
        <v>0</v>
      </c>
      <c r="AT49" s="28">
        <v>0</v>
      </c>
      <c r="AU49" s="28">
        <v>0</v>
      </c>
      <c r="AV49" s="28">
        <v>0</v>
      </c>
      <c r="AW49" s="28">
        <v>0</v>
      </c>
      <c r="AX49" s="28">
        <v>0</v>
      </c>
      <c r="AY49" s="28">
        <v>1</v>
      </c>
      <c r="AZ49" s="28">
        <v>0</v>
      </c>
      <c r="BA49" s="28">
        <v>0</v>
      </c>
      <c r="BB49" s="28">
        <v>0</v>
      </c>
      <c r="BE49">
        <f t="shared" si="8"/>
        <v>46</v>
      </c>
      <c r="BF49" s="16">
        <f ca="1"/>
        <v>4</v>
      </c>
      <c r="BN49" s="21">
        <f t="shared" ca="1" si="41"/>
        <v>3.7006802721088441</v>
      </c>
      <c r="BO49" s="22">
        <f t="shared" ca="1" si="41"/>
        <v>2.9598246895544191</v>
      </c>
      <c r="BP49" s="22">
        <f t="shared" ca="1" si="41"/>
        <v>4.5155555555555553</v>
      </c>
      <c r="BQ49" s="23">
        <f t="shared" ca="1" si="41"/>
        <v>1.1863905325443787</v>
      </c>
      <c r="BR49" s="16">
        <f t="shared" ca="1" si="7"/>
        <v>1.1863905325443787</v>
      </c>
    </row>
    <row r="50" spans="9:70" x14ac:dyDescent="0.25">
      <c r="I50" s="9" t="s">
        <v>242</v>
      </c>
      <c r="J50" s="9">
        <v>24</v>
      </c>
      <c r="K50" s="8" t="str">
        <f t="shared" si="23"/>
        <v>September</v>
      </c>
      <c r="L50" s="8" t="str">
        <f t="shared" si="23"/>
        <v>Pinot Noir</v>
      </c>
      <c r="M50" s="8">
        <f t="shared" si="23"/>
        <v>6</v>
      </c>
      <c r="N50" s="33">
        <f t="shared" si="23"/>
        <v>34</v>
      </c>
      <c r="O50" s="8" t="str">
        <f t="shared" si="23"/>
        <v>Italy</v>
      </c>
      <c r="P50" s="8" t="str">
        <f t="shared" si="23"/>
        <v>FALSE</v>
      </c>
      <c r="Q50" s="22"/>
      <c r="R50" s="22"/>
      <c r="S50" s="22"/>
      <c r="U50" s="29">
        <v>46</v>
      </c>
      <c r="V50" s="31" t="s">
        <v>248</v>
      </c>
      <c r="W50" s="28">
        <v>0</v>
      </c>
      <c r="X50" s="28">
        <v>0</v>
      </c>
      <c r="Y50" s="28">
        <v>1</v>
      </c>
      <c r="Z50" s="28">
        <v>1</v>
      </c>
      <c r="AA50" s="28">
        <v>0</v>
      </c>
      <c r="AB50" s="28">
        <v>1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1</v>
      </c>
      <c r="AS50" s="28">
        <v>0</v>
      </c>
      <c r="AT50" s="28">
        <v>0</v>
      </c>
      <c r="AU50" s="28">
        <v>0</v>
      </c>
      <c r="AV50" s="28">
        <v>0</v>
      </c>
      <c r="AW50" s="28">
        <v>1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  <c r="BE50">
        <f t="shared" si="8"/>
        <v>47</v>
      </c>
      <c r="BF50" s="16">
        <f ca="1"/>
        <v>4</v>
      </c>
      <c r="BN50" s="21">
        <f t="shared" ca="1" si="41"/>
        <v>3.7959183673469394</v>
      </c>
      <c r="BO50" s="22">
        <f t="shared" ca="1" si="41"/>
        <v>3.1219868517165819</v>
      </c>
      <c r="BP50" s="22">
        <f t="shared" ca="1" si="41"/>
        <v>4.5155555555555553</v>
      </c>
      <c r="BQ50" s="23">
        <f t="shared" ca="1" si="41"/>
        <v>3.0325443786982249</v>
      </c>
      <c r="BR50" s="16">
        <f t="shared" ca="1" si="7"/>
        <v>3.0325443786982249</v>
      </c>
    </row>
    <row r="51" spans="9:70" x14ac:dyDescent="0.25">
      <c r="I51" s="9" t="s">
        <v>243</v>
      </c>
      <c r="J51" s="9">
        <v>2</v>
      </c>
      <c r="K51" s="8" t="str">
        <f t="shared" si="23"/>
        <v>January</v>
      </c>
      <c r="L51" s="8" t="str">
        <f t="shared" si="23"/>
        <v>Pinot Noir</v>
      </c>
      <c r="M51" s="8">
        <f t="shared" si="23"/>
        <v>72</v>
      </c>
      <c r="N51" s="33">
        <f t="shared" si="23"/>
        <v>17</v>
      </c>
      <c r="O51" s="8" t="str">
        <f t="shared" si="23"/>
        <v>France</v>
      </c>
      <c r="P51" s="8" t="str">
        <f t="shared" si="23"/>
        <v>FALSE</v>
      </c>
      <c r="Q51" s="22"/>
      <c r="R51" s="22"/>
      <c r="S51" s="22"/>
      <c r="U51" s="29">
        <v>47</v>
      </c>
      <c r="V51" s="31" t="s">
        <v>252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1</v>
      </c>
      <c r="AD51" s="28">
        <v>1</v>
      </c>
      <c r="AE51" s="28">
        <v>0</v>
      </c>
      <c r="AF51" s="28">
        <v>0</v>
      </c>
      <c r="AG51" s="28">
        <v>0</v>
      </c>
      <c r="AH51" s="28">
        <v>0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1</v>
      </c>
      <c r="BA51" s="28">
        <v>0</v>
      </c>
      <c r="BB51" s="28">
        <v>0</v>
      </c>
      <c r="BE51">
        <f t="shared" si="8"/>
        <v>48</v>
      </c>
      <c r="BF51" s="16">
        <f ca="1"/>
        <v>2</v>
      </c>
      <c r="BN51" s="21">
        <f t="shared" ca="1" si="41"/>
        <v>5.3197278911564618</v>
      </c>
      <c r="BO51" s="22">
        <f t="shared" ca="1" si="41"/>
        <v>3.9327976625273924</v>
      </c>
      <c r="BP51" s="22">
        <f t="shared" ca="1" si="41"/>
        <v>6.3822222222222225</v>
      </c>
      <c r="BQ51" s="23">
        <f t="shared" ca="1" si="41"/>
        <v>6.340236686390532</v>
      </c>
      <c r="BR51" s="16">
        <f t="shared" ca="1" si="7"/>
        <v>3.9327976625273924</v>
      </c>
    </row>
    <row r="52" spans="9:70" x14ac:dyDescent="0.25">
      <c r="I52" s="9" t="s">
        <v>243</v>
      </c>
      <c r="J52" s="9">
        <v>11</v>
      </c>
      <c r="K52" s="8" t="str">
        <f t="shared" si="23"/>
        <v>May</v>
      </c>
      <c r="L52" s="8" t="str">
        <f t="shared" si="23"/>
        <v>Champagne</v>
      </c>
      <c r="M52" s="8">
        <f t="shared" si="23"/>
        <v>72</v>
      </c>
      <c r="N52" s="33">
        <f t="shared" si="23"/>
        <v>85</v>
      </c>
      <c r="O52" s="8" t="str">
        <f t="shared" si="23"/>
        <v>France</v>
      </c>
      <c r="P52" s="8" t="str">
        <f t="shared" si="23"/>
        <v>FALSE</v>
      </c>
      <c r="Q52" s="22"/>
      <c r="R52" s="22"/>
      <c r="S52" s="22"/>
      <c r="U52" s="29">
        <v>48</v>
      </c>
      <c r="V52" s="31" t="s">
        <v>311</v>
      </c>
      <c r="W52" s="28">
        <v>0</v>
      </c>
      <c r="X52" s="28">
        <v>0</v>
      </c>
      <c r="Y52" s="28">
        <v>1</v>
      </c>
      <c r="Z52" s="28">
        <v>0</v>
      </c>
      <c r="AA52" s="28">
        <v>0</v>
      </c>
      <c r="AB52" s="28">
        <v>0</v>
      </c>
      <c r="AC52" s="28">
        <v>1</v>
      </c>
      <c r="AD52" s="28">
        <v>0</v>
      </c>
      <c r="AE52" s="28">
        <v>0</v>
      </c>
      <c r="AF52" s="28">
        <v>1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0</v>
      </c>
      <c r="AT52" s="28">
        <v>0</v>
      </c>
      <c r="AU52" s="28">
        <v>0</v>
      </c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E52">
        <f t="shared" si="8"/>
        <v>49</v>
      </c>
      <c r="BF52" s="16">
        <f ca="1"/>
        <v>2</v>
      </c>
      <c r="BN52" s="21">
        <f t="shared" ca="1" si="41"/>
        <v>3.7959183673469385</v>
      </c>
      <c r="BO52" s="22">
        <f t="shared" ca="1" si="41"/>
        <v>2.6355003652300946</v>
      </c>
      <c r="BP52" s="22">
        <f t="shared" ca="1" si="41"/>
        <v>3.8488888888888892</v>
      </c>
      <c r="BQ52" s="23">
        <f t="shared" ca="1" si="41"/>
        <v>4.3402366863905328</v>
      </c>
      <c r="BR52" s="16">
        <f t="shared" ca="1" si="7"/>
        <v>2.6355003652300946</v>
      </c>
    </row>
    <row r="53" spans="9:70" x14ac:dyDescent="0.25">
      <c r="I53" s="9" t="s">
        <v>243</v>
      </c>
      <c r="J53" s="9">
        <v>28</v>
      </c>
      <c r="K53" s="8" t="str">
        <f t="shared" si="23"/>
        <v>November</v>
      </c>
      <c r="L53" s="8" t="str">
        <f t="shared" si="23"/>
        <v>Cabernet Sauvignon</v>
      </c>
      <c r="M53" s="8">
        <f t="shared" si="23"/>
        <v>12</v>
      </c>
      <c r="N53" s="33">
        <f t="shared" si="23"/>
        <v>56</v>
      </c>
      <c r="O53" s="8" t="str">
        <f t="shared" si="23"/>
        <v>France</v>
      </c>
      <c r="P53" s="8" t="str">
        <f t="shared" si="23"/>
        <v>TRUE</v>
      </c>
      <c r="Q53" s="22"/>
      <c r="R53" s="22"/>
      <c r="S53" s="22"/>
      <c r="U53" s="29">
        <v>49</v>
      </c>
      <c r="V53" s="31" t="s">
        <v>247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8">
        <v>0</v>
      </c>
      <c r="AC53" s="28">
        <v>0</v>
      </c>
      <c r="AD53" s="28">
        <v>0</v>
      </c>
      <c r="AE53" s="28">
        <v>1</v>
      </c>
      <c r="AF53" s="28">
        <v>0</v>
      </c>
      <c r="AG53" s="28">
        <v>1</v>
      </c>
      <c r="AH53" s="28">
        <v>0</v>
      </c>
      <c r="AI53" s="28">
        <v>0</v>
      </c>
      <c r="AJ53" s="28">
        <v>0</v>
      </c>
      <c r="AK53" s="28">
        <v>1</v>
      </c>
      <c r="AL53" s="28">
        <v>1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8">
        <v>0</v>
      </c>
      <c r="AS53" s="28">
        <v>0</v>
      </c>
      <c r="AT53" s="28">
        <v>0</v>
      </c>
      <c r="AU53" s="28">
        <v>0</v>
      </c>
      <c r="AV53" s="28">
        <v>0</v>
      </c>
      <c r="AW53" s="28">
        <v>1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  <c r="BE53">
        <f t="shared" si="8"/>
        <v>50</v>
      </c>
      <c r="BF53" s="16">
        <f ca="1"/>
        <v>2</v>
      </c>
      <c r="BN53" s="21">
        <f t="shared" ref="BN53:BQ68" ca="1" si="42">SUMXMY2($W55:$BB55,BI$4:BI$35)</f>
        <v>4.0816326530612246</v>
      </c>
      <c r="BO53" s="22">
        <f t="shared" ca="1" si="42"/>
        <v>2.9598246895544191</v>
      </c>
      <c r="BP53" s="22">
        <f t="shared" ca="1" si="42"/>
        <v>4.3822222222222225</v>
      </c>
      <c r="BQ53" s="23">
        <f t="shared" ca="1" si="42"/>
        <v>4.2633136094674553</v>
      </c>
      <c r="BR53" s="16">
        <f t="shared" ca="1" si="7"/>
        <v>2.9598246895544191</v>
      </c>
    </row>
    <row r="54" spans="9:70" x14ac:dyDescent="0.25">
      <c r="I54" s="9" t="s">
        <v>244</v>
      </c>
      <c r="J54" s="9">
        <v>1</v>
      </c>
      <c r="K54" s="8" t="str">
        <f t="shared" si="23"/>
        <v>January</v>
      </c>
      <c r="L54" s="8" t="str">
        <f t="shared" si="23"/>
        <v>Malbec</v>
      </c>
      <c r="M54" s="8">
        <f t="shared" si="23"/>
        <v>72</v>
      </c>
      <c r="N54" s="33">
        <f t="shared" si="23"/>
        <v>56</v>
      </c>
      <c r="O54" s="8" t="str">
        <f t="shared" si="23"/>
        <v>France</v>
      </c>
      <c r="P54" s="8" t="str">
        <f t="shared" si="23"/>
        <v>FALSE</v>
      </c>
      <c r="Q54" s="22"/>
      <c r="R54" s="22"/>
      <c r="S54" s="22"/>
      <c r="U54" s="29">
        <v>50</v>
      </c>
      <c r="V54" s="31" t="s">
        <v>243</v>
      </c>
      <c r="W54" s="28">
        <v>0</v>
      </c>
      <c r="X54" s="28">
        <v>1</v>
      </c>
      <c r="Y54" s="28">
        <v>0</v>
      </c>
      <c r="Z54" s="28">
        <v>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0</v>
      </c>
      <c r="AG54" s="28">
        <v>1</v>
      </c>
      <c r="AH54" s="28">
        <v>0</v>
      </c>
      <c r="AI54" s="28">
        <v>0</v>
      </c>
      <c r="AJ54" s="28">
        <v>0</v>
      </c>
      <c r="AK54" s="28">
        <v>0</v>
      </c>
      <c r="AL54" s="28">
        <v>0</v>
      </c>
      <c r="AM54" s="28">
        <v>0</v>
      </c>
      <c r="AN54" s="28">
        <v>0</v>
      </c>
      <c r="AO54" s="28">
        <v>0</v>
      </c>
      <c r="AP54" s="28">
        <v>0</v>
      </c>
      <c r="AQ54" s="28">
        <v>0</v>
      </c>
      <c r="AR54" s="28">
        <v>0</v>
      </c>
      <c r="AS54" s="28">
        <v>0</v>
      </c>
      <c r="AT54" s="28">
        <v>0</v>
      </c>
      <c r="AU54" s="28">
        <v>0</v>
      </c>
      <c r="AV54" s="28">
        <v>0</v>
      </c>
      <c r="AW54" s="28">
        <v>0</v>
      </c>
      <c r="AX54" s="28">
        <v>1</v>
      </c>
      <c r="AY54" s="28">
        <v>0</v>
      </c>
      <c r="AZ54" s="28">
        <v>0</v>
      </c>
      <c r="BA54" s="28">
        <v>0</v>
      </c>
      <c r="BB54" s="28">
        <v>0</v>
      </c>
      <c r="BE54">
        <f t="shared" si="8"/>
        <v>51</v>
      </c>
      <c r="BF54" s="16">
        <f ca="1"/>
        <v>1</v>
      </c>
      <c r="BN54" s="21">
        <f t="shared" ca="1" si="42"/>
        <v>4.2721088435374153</v>
      </c>
      <c r="BO54" s="22">
        <f t="shared" ca="1" si="42"/>
        <v>5.8246895544192832</v>
      </c>
      <c r="BP54" s="22">
        <f t="shared" ca="1" si="42"/>
        <v>8.5155555555555544</v>
      </c>
      <c r="BQ54" s="23">
        <f t="shared" ca="1" si="42"/>
        <v>8.2633136094674562</v>
      </c>
      <c r="BR54" s="16">
        <f t="shared" ca="1" si="7"/>
        <v>4.2721088435374153</v>
      </c>
    </row>
    <row r="55" spans="9:70" x14ac:dyDescent="0.25">
      <c r="I55" s="9" t="s">
        <v>244</v>
      </c>
      <c r="J55" s="9">
        <v>2</v>
      </c>
      <c r="K55" s="8" t="str">
        <f t="shared" si="23"/>
        <v>January</v>
      </c>
      <c r="L55" s="8" t="str">
        <f t="shared" si="23"/>
        <v>Pinot Noir</v>
      </c>
      <c r="M55" s="8">
        <f t="shared" si="23"/>
        <v>72</v>
      </c>
      <c r="N55" s="33">
        <f t="shared" si="23"/>
        <v>17</v>
      </c>
      <c r="O55" s="8" t="str">
        <f t="shared" si="23"/>
        <v>France</v>
      </c>
      <c r="P55" s="8" t="str">
        <f t="shared" si="23"/>
        <v>FALSE</v>
      </c>
      <c r="Q55" s="22"/>
      <c r="R55" s="22"/>
      <c r="S55" s="22"/>
      <c r="U55" s="29">
        <v>51</v>
      </c>
      <c r="V55" s="31" t="s">
        <v>236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8">
        <v>0</v>
      </c>
      <c r="AC55" s="28">
        <v>0</v>
      </c>
      <c r="AD55" s="28">
        <v>0</v>
      </c>
      <c r="AE55" s="28">
        <v>0</v>
      </c>
      <c r="AF55" s="28">
        <v>0</v>
      </c>
      <c r="AG55" s="28">
        <v>0</v>
      </c>
      <c r="AH55" s="28">
        <v>1</v>
      </c>
      <c r="AI55" s="28">
        <v>0</v>
      </c>
      <c r="AJ55" s="28">
        <v>0</v>
      </c>
      <c r="AK55" s="28">
        <v>0</v>
      </c>
      <c r="AL55" s="28">
        <v>0</v>
      </c>
      <c r="AM55" s="28">
        <v>0</v>
      </c>
      <c r="AN55" s="28">
        <v>0</v>
      </c>
      <c r="AO55" s="28">
        <v>0</v>
      </c>
      <c r="AP55" s="28">
        <v>0</v>
      </c>
      <c r="AQ55" s="28">
        <v>0</v>
      </c>
      <c r="AR55" s="28">
        <v>0</v>
      </c>
      <c r="AS55" s="28">
        <v>0</v>
      </c>
      <c r="AT55" s="28">
        <v>0</v>
      </c>
      <c r="AU55" s="28">
        <v>1</v>
      </c>
      <c r="AV55" s="28">
        <v>0</v>
      </c>
      <c r="AW55" s="28">
        <v>0</v>
      </c>
      <c r="AX55" s="28">
        <v>1</v>
      </c>
      <c r="AY55" s="28">
        <v>0</v>
      </c>
      <c r="AZ55" s="28">
        <v>0</v>
      </c>
      <c r="BA55" s="28">
        <v>0</v>
      </c>
      <c r="BB55" s="28">
        <v>0</v>
      </c>
      <c r="BE55">
        <f t="shared" si="8"/>
        <v>52</v>
      </c>
      <c r="BF55" s="16">
        <f ca="1"/>
        <v>2</v>
      </c>
      <c r="BN55" s="21">
        <f t="shared" ca="1" si="42"/>
        <v>2.9863945578231292</v>
      </c>
      <c r="BO55" s="22">
        <f t="shared" ca="1" si="42"/>
        <v>2.0138787436084726</v>
      </c>
      <c r="BP55" s="22">
        <f t="shared" ca="1" si="42"/>
        <v>2.8488888888888892</v>
      </c>
      <c r="BQ55" s="23">
        <f t="shared" ca="1" si="42"/>
        <v>3.3402366863905328</v>
      </c>
      <c r="BR55" s="16">
        <f t="shared" ca="1" si="7"/>
        <v>2.0138787436084726</v>
      </c>
    </row>
    <row r="56" spans="9:70" x14ac:dyDescent="0.25">
      <c r="I56" s="9" t="s">
        <v>244</v>
      </c>
      <c r="J56" s="9">
        <v>11</v>
      </c>
      <c r="K56" s="8" t="str">
        <f t="shared" si="23"/>
        <v>May</v>
      </c>
      <c r="L56" s="8" t="str">
        <f t="shared" si="23"/>
        <v>Champagne</v>
      </c>
      <c r="M56" s="8">
        <f t="shared" si="23"/>
        <v>72</v>
      </c>
      <c r="N56" s="33">
        <f t="shared" si="23"/>
        <v>85</v>
      </c>
      <c r="O56" s="8" t="str">
        <f t="shared" si="23"/>
        <v>France</v>
      </c>
      <c r="P56" s="8" t="str">
        <f t="shared" si="23"/>
        <v>FALSE</v>
      </c>
      <c r="Q56" s="22"/>
      <c r="R56" s="22"/>
      <c r="S56" s="22"/>
      <c r="U56" s="29">
        <v>52</v>
      </c>
      <c r="V56" s="31" t="s">
        <v>222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1</v>
      </c>
      <c r="AC56" s="28">
        <v>0</v>
      </c>
      <c r="AD56" s="28">
        <v>0</v>
      </c>
      <c r="AE56" s="28">
        <v>0</v>
      </c>
      <c r="AF56" s="28">
        <v>1</v>
      </c>
      <c r="AG56" s="28">
        <v>0</v>
      </c>
      <c r="AH56" s="28">
        <v>0</v>
      </c>
      <c r="AI56" s="28">
        <v>0</v>
      </c>
      <c r="AJ56" s="28">
        <v>1</v>
      </c>
      <c r="AK56" s="28">
        <v>1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1</v>
      </c>
      <c r="AS56" s="28">
        <v>1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1</v>
      </c>
      <c r="BB56" s="28">
        <v>0</v>
      </c>
      <c r="BE56">
        <f t="shared" si="8"/>
        <v>53</v>
      </c>
      <c r="BF56" s="16">
        <f ca="1"/>
        <v>3</v>
      </c>
      <c r="BN56" s="21">
        <f t="shared" ca="1" si="42"/>
        <v>3.6530612244897962</v>
      </c>
      <c r="BO56" s="22">
        <f t="shared" ca="1" si="42"/>
        <v>2.4463111760409055</v>
      </c>
      <c r="BP56" s="22">
        <f t="shared" ca="1" si="42"/>
        <v>0.98222222222222211</v>
      </c>
      <c r="BQ56" s="23">
        <f t="shared" ca="1" si="42"/>
        <v>3.3402366863905324</v>
      </c>
      <c r="BR56" s="16">
        <f t="shared" ca="1" si="7"/>
        <v>0.98222222222222211</v>
      </c>
    </row>
    <row r="57" spans="9:70" x14ac:dyDescent="0.25">
      <c r="I57" s="9" t="s">
        <v>244</v>
      </c>
      <c r="J57" s="9">
        <v>15</v>
      </c>
      <c r="K57" s="8" t="str">
        <f t="shared" si="23"/>
        <v>June</v>
      </c>
      <c r="L57" s="8" t="str">
        <f t="shared" si="23"/>
        <v>Cabernet Sauvignon</v>
      </c>
      <c r="M57" s="8">
        <f t="shared" si="23"/>
        <v>144</v>
      </c>
      <c r="N57" s="33">
        <f t="shared" si="23"/>
        <v>19</v>
      </c>
      <c r="O57" s="8" t="str">
        <f t="shared" si="23"/>
        <v>Italy</v>
      </c>
      <c r="P57" s="8" t="str">
        <f t="shared" si="23"/>
        <v>FALSE</v>
      </c>
      <c r="Q57" s="22"/>
      <c r="R57" s="22"/>
      <c r="S57" s="22"/>
      <c r="U57" s="29">
        <v>53</v>
      </c>
      <c r="V57" s="31" t="s">
        <v>270</v>
      </c>
      <c r="W57" s="28">
        <v>1</v>
      </c>
      <c r="X57" s="28">
        <v>1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E57">
        <f t="shared" si="8"/>
        <v>54</v>
      </c>
      <c r="BF57" s="16">
        <f ca="1"/>
        <v>1</v>
      </c>
      <c r="BN57" s="21">
        <f t="shared" ca="1" si="42"/>
        <v>3.5578231292517026</v>
      </c>
      <c r="BO57" s="22">
        <f t="shared" ca="1" si="42"/>
        <v>5.0949598246895542</v>
      </c>
      <c r="BP57" s="22">
        <f t="shared" ca="1" si="42"/>
        <v>7.5155555555555553</v>
      </c>
      <c r="BQ57" s="23">
        <f t="shared" ca="1" si="42"/>
        <v>5.3402366863905328</v>
      </c>
      <c r="BR57" s="16">
        <f t="shared" ca="1" si="7"/>
        <v>3.5578231292517026</v>
      </c>
    </row>
    <row r="58" spans="9:70" x14ac:dyDescent="0.25">
      <c r="I58" s="9" t="s">
        <v>244</v>
      </c>
      <c r="J58" s="9">
        <v>22</v>
      </c>
      <c r="K58" s="8" t="str">
        <f t="shared" si="23"/>
        <v>August</v>
      </c>
      <c r="L58" s="8" t="str">
        <f t="shared" si="23"/>
        <v>Champagne</v>
      </c>
      <c r="M58" s="8">
        <f t="shared" si="23"/>
        <v>72</v>
      </c>
      <c r="N58" s="33">
        <f t="shared" si="23"/>
        <v>63</v>
      </c>
      <c r="O58" s="8" t="str">
        <f t="shared" si="23"/>
        <v>France</v>
      </c>
      <c r="P58" s="8" t="str">
        <f t="shared" si="23"/>
        <v>FALSE</v>
      </c>
      <c r="Q58" s="22"/>
      <c r="R58" s="22"/>
      <c r="S58" s="22"/>
      <c r="U58" s="29">
        <v>54</v>
      </c>
      <c r="V58" s="31" t="s">
        <v>242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1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1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E58">
        <f t="shared" si="8"/>
        <v>55</v>
      </c>
      <c r="BF58" s="16">
        <f ca="1"/>
        <v>4</v>
      </c>
      <c r="BN58" s="21">
        <f t="shared" ca="1" si="42"/>
        <v>3.3673469387755106</v>
      </c>
      <c r="BO58" s="22">
        <f t="shared" ca="1" si="42"/>
        <v>2.0138787436084735</v>
      </c>
      <c r="BP58" s="22">
        <f t="shared" ca="1" si="42"/>
        <v>3.5155555555555558</v>
      </c>
      <c r="BQ58" s="23">
        <f t="shared" ca="1" si="42"/>
        <v>1.4171597633136093</v>
      </c>
      <c r="BR58" s="16">
        <f t="shared" ca="1" si="7"/>
        <v>1.4171597633136093</v>
      </c>
    </row>
    <row r="59" spans="9:70" x14ac:dyDescent="0.25">
      <c r="I59" s="9" t="s">
        <v>245</v>
      </c>
      <c r="J59" s="9">
        <v>9</v>
      </c>
      <c r="K59" s="8" t="str">
        <f t="shared" si="23"/>
        <v>April</v>
      </c>
      <c r="L59" s="8" t="str">
        <f t="shared" si="23"/>
        <v>Chardonnay</v>
      </c>
      <c r="M59" s="8">
        <f t="shared" si="23"/>
        <v>144</v>
      </c>
      <c r="N59" s="33">
        <f t="shared" si="23"/>
        <v>57</v>
      </c>
      <c r="O59" s="8" t="str">
        <f t="shared" si="23"/>
        <v>Chile</v>
      </c>
      <c r="P59" s="8" t="str">
        <f t="shared" si="23"/>
        <v>FALSE</v>
      </c>
      <c r="Q59" s="22"/>
      <c r="R59" s="22"/>
      <c r="S59" s="22"/>
      <c r="U59" s="29">
        <v>55</v>
      </c>
      <c r="V59" s="31" t="s">
        <v>315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1</v>
      </c>
      <c r="AC59" s="28">
        <v>1</v>
      </c>
      <c r="AD59" s="28">
        <v>1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1</v>
      </c>
      <c r="AP59" s="28">
        <v>0</v>
      </c>
      <c r="AQ59" s="28">
        <v>0</v>
      </c>
      <c r="AR59" s="28">
        <v>1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1</v>
      </c>
      <c r="BB59" s="28">
        <v>0</v>
      </c>
      <c r="BE59">
        <f t="shared" si="8"/>
        <v>56</v>
      </c>
      <c r="BF59" s="16">
        <f ca="1"/>
        <v>3</v>
      </c>
      <c r="BN59" s="21">
        <f t="shared" ca="1" si="42"/>
        <v>4.5578231292517</v>
      </c>
      <c r="BO59" s="22">
        <f t="shared" ca="1" si="42"/>
        <v>3.2841490138787433</v>
      </c>
      <c r="BP59" s="22">
        <f t="shared" ca="1" si="42"/>
        <v>0.51555555555555554</v>
      </c>
      <c r="BQ59" s="23">
        <f t="shared" ca="1" si="42"/>
        <v>4.3402366863905328</v>
      </c>
      <c r="BR59" s="16">
        <f t="shared" ca="1" si="7"/>
        <v>0.51555555555555554</v>
      </c>
    </row>
    <row r="60" spans="9:70" x14ac:dyDescent="0.25">
      <c r="I60" s="9" t="s">
        <v>245</v>
      </c>
      <c r="J60" s="9">
        <v>16</v>
      </c>
      <c r="K60" s="8" t="str">
        <f t="shared" si="23"/>
        <v>June</v>
      </c>
      <c r="L60" s="8" t="str">
        <f t="shared" si="23"/>
        <v>Merlot</v>
      </c>
      <c r="M60" s="8">
        <f t="shared" si="23"/>
        <v>72</v>
      </c>
      <c r="N60" s="33">
        <f t="shared" si="23"/>
        <v>88</v>
      </c>
      <c r="O60" s="8" t="str">
        <f t="shared" si="23"/>
        <v>California</v>
      </c>
      <c r="P60" s="8" t="str">
        <f t="shared" si="23"/>
        <v>FALSE</v>
      </c>
      <c r="Q60" s="22"/>
      <c r="R60" s="22"/>
      <c r="S60" s="22"/>
      <c r="U60" s="29">
        <v>56</v>
      </c>
      <c r="V60" s="31" t="s">
        <v>288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1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1</v>
      </c>
      <c r="AZ60" s="28">
        <v>0</v>
      </c>
      <c r="BA60" s="28">
        <v>0</v>
      </c>
      <c r="BB60" s="28">
        <v>0</v>
      </c>
      <c r="BE60">
        <f t="shared" si="8"/>
        <v>57</v>
      </c>
      <c r="BF60" s="16">
        <f ca="1"/>
        <v>4</v>
      </c>
      <c r="BN60" s="21">
        <f t="shared" ca="1" si="42"/>
        <v>3.1768707482993204</v>
      </c>
      <c r="BO60" s="22">
        <f t="shared" ca="1" si="42"/>
        <v>2.3382030679327976</v>
      </c>
      <c r="BP60" s="22">
        <f t="shared" ca="1" si="42"/>
        <v>3.3822222222222225</v>
      </c>
      <c r="BQ60" s="23">
        <f t="shared" ca="1" si="42"/>
        <v>2.109467455621302</v>
      </c>
      <c r="BR60" s="16">
        <f t="shared" ca="1" si="7"/>
        <v>2.109467455621302</v>
      </c>
    </row>
    <row r="61" spans="9:70" x14ac:dyDescent="0.25">
      <c r="I61" s="9" t="s">
        <v>245</v>
      </c>
      <c r="J61" s="9">
        <v>25</v>
      </c>
      <c r="K61" s="8" t="str">
        <f t="shared" si="23"/>
        <v>October</v>
      </c>
      <c r="L61" s="8" t="str">
        <f t="shared" si="23"/>
        <v>Cabernet Sauvignon</v>
      </c>
      <c r="M61" s="8">
        <f t="shared" si="23"/>
        <v>72</v>
      </c>
      <c r="N61" s="33">
        <f t="shared" si="23"/>
        <v>59</v>
      </c>
      <c r="O61" s="8" t="str">
        <f t="shared" si="23"/>
        <v>Oregon</v>
      </c>
      <c r="P61" s="8" t="str">
        <f t="shared" si="23"/>
        <v>TRUE</v>
      </c>
      <c r="Q61" s="22"/>
      <c r="R61" s="22"/>
      <c r="S61" s="22"/>
      <c r="U61" s="29">
        <v>57</v>
      </c>
      <c r="V61" s="31" t="s">
        <v>282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1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1</v>
      </c>
      <c r="AU61" s="28">
        <v>0</v>
      </c>
      <c r="AV61" s="28">
        <v>1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E61">
        <f t="shared" si="8"/>
        <v>58</v>
      </c>
      <c r="BF61" s="16">
        <f ca="1"/>
        <v>4</v>
      </c>
      <c r="BN61" s="21">
        <f t="shared" ca="1" si="42"/>
        <v>3.1768707482993195</v>
      </c>
      <c r="BO61" s="22">
        <f t="shared" ca="1" si="42"/>
        <v>2.2300949598246893</v>
      </c>
      <c r="BP61" s="22">
        <f t="shared" ca="1" si="42"/>
        <v>3.5155555555555553</v>
      </c>
      <c r="BQ61" s="23">
        <f t="shared" ca="1" si="42"/>
        <v>1.4171597633136095</v>
      </c>
      <c r="BR61" s="16">
        <f t="shared" ca="1" si="7"/>
        <v>1.4171597633136095</v>
      </c>
    </row>
    <row r="62" spans="9:70" x14ac:dyDescent="0.25">
      <c r="I62" s="9" t="s">
        <v>245</v>
      </c>
      <c r="J62" s="9">
        <v>30</v>
      </c>
      <c r="K62" s="8" t="str">
        <f t="shared" si="23"/>
        <v>December</v>
      </c>
      <c r="L62" s="8" t="str">
        <f t="shared" si="23"/>
        <v>Malbec</v>
      </c>
      <c r="M62" s="8">
        <f t="shared" si="23"/>
        <v>6</v>
      </c>
      <c r="N62" s="33">
        <f t="shared" ref="K62:P104" si="43" xml:space="preserve"> VLOOKUP($J62,$A$4:$G$35, MATCH(N$3,$A$3:$G$3,0))</f>
        <v>54</v>
      </c>
      <c r="O62" s="8" t="str">
        <f t="shared" si="43"/>
        <v>France</v>
      </c>
      <c r="P62" s="8" t="str">
        <f t="shared" si="43"/>
        <v>FALSE</v>
      </c>
      <c r="Q62" s="22"/>
      <c r="R62" s="22"/>
      <c r="S62" s="22"/>
      <c r="U62" s="29">
        <v>58</v>
      </c>
      <c r="V62" s="31" t="s">
        <v>284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8">
        <v>0</v>
      </c>
      <c r="AC62" s="28">
        <v>1</v>
      </c>
      <c r="AD62" s="28">
        <v>0</v>
      </c>
      <c r="AE62" s="28">
        <v>0</v>
      </c>
      <c r="AF62" s="28">
        <v>0</v>
      </c>
      <c r="AG62" s="28">
        <v>0</v>
      </c>
      <c r="AH62" s="28">
        <v>1</v>
      </c>
      <c r="AI62" s="28">
        <v>0</v>
      </c>
      <c r="AJ62" s="28">
        <v>0</v>
      </c>
      <c r="AK62" s="28">
        <v>0</v>
      </c>
      <c r="AL62" s="28">
        <v>0</v>
      </c>
      <c r="AM62" s="28">
        <v>0</v>
      </c>
      <c r="AN62" s="28">
        <v>0</v>
      </c>
      <c r="AO62" s="28">
        <v>0</v>
      </c>
      <c r="AP62" s="28">
        <v>0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8">
        <v>0</v>
      </c>
      <c r="AW62" s="28">
        <v>0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  <c r="BE62">
        <f t="shared" si="8"/>
        <v>59</v>
      </c>
      <c r="BF62" s="16">
        <f ca="1"/>
        <v>2</v>
      </c>
      <c r="BN62" s="21">
        <f t="shared" ca="1" si="42"/>
        <v>3.9387755102040831</v>
      </c>
      <c r="BO62" s="22">
        <f t="shared" ca="1" si="42"/>
        <v>3.0949598246895542</v>
      </c>
      <c r="BP62" s="22">
        <f t="shared" ca="1" si="42"/>
        <v>5.5155555555555553</v>
      </c>
      <c r="BQ62" s="23">
        <f t="shared" ca="1" si="42"/>
        <v>4.4171597633136095</v>
      </c>
      <c r="BR62" s="16">
        <f t="shared" ca="1" si="7"/>
        <v>3.0949598246895542</v>
      </c>
    </row>
    <row r="63" spans="9:70" x14ac:dyDescent="0.25">
      <c r="I63" s="9" t="s">
        <v>246</v>
      </c>
      <c r="J63" s="9">
        <v>14</v>
      </c>
      <c r="K63" s="8" t="str">
        <f t="shared" si="43"/>
        <v>June</v>
      </c>
      <c r="L63" s="8" t="str">
        <f t="shared" si="43"/>
        <v>Merlot</v>
      </c>
      <c r="M63" s="8">
        <f t="shared" si="43"/>
        <v>72</v>
      </c>
      <c r="N63" s="33">
        <f t="shared" si="43"/>
        <v>64</v>
      </c>
      <c r="O63" s="8" t="str">
        <f t="shared" si="43"/>
        <v>Chile</v>
      </c>
      <c r="P63" s="8" t="str">
        <f t="shared" si="43"/>
        <v>FALSE</v>
      </c>
      <c r="Q63" s="22"/>
      <c r="R63" s="22"/>
      <c r="S63" s="22"/>
      <c r="U63" s="29">
        <v>59</v>
      </c>
      <c r="V63" s="31" t="s">
        <v>310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1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1</v>
      </c>
      <c r="BA63" s="28">
        <v>0</v>
      </c>
      <c r="BB63" s="28">
        <v>0</v>
      </c>
      <c r="BE63">
        <f t="shared" si="8"/>
        <v>60</v>
      </c>
      <c r="BF63" s="16">
        <f ca="1"/>
        <v>2</v>
      </c>
      <c r="BN63" s="21">
        <f t="shared" ca="1" si="42"/>
        <v>2.7006802721088441</v>
      </c>
      <c r="BO63" s="22">
        <f t="shared" ca="1" si="42"/>
        <v>1.7976625273922568</v>
      </c>
      <c r="BP63" s="22">
        <f t="shared" ca="1" si="42"/>
        <v>3.5155555555555553</v>
      </c>
      <c r="BQ63" s="23">
        <f t="shared" ca="1" si="42"/>
        <v>3.3402366863905324</v>
      </c>
      <c r="BR63" s="16">
        <f t="shared" ca="1" si="7"/>
        <v>1.7976625273922568</v>
      </c>
    </row>
    <row r="64" spans="9:70" x14ac:dyDescent="0.25">
      <c r="I64" s="9" t="s">
        <v>246</v>
      </c>
      <c r="J64" s="9">
        <v>22</v>
      </c>
      <c r="K64" s="8" t="str">
        <f t="shared" si="43"/>
        <v>August</v>
      </c>
      <c r="L64" s="8" t="str">
        <f t="shared" si="43"/>
        <v>Champagne</v>
      </c>
      <c r="M64" s="8">
        <f t="shared" si="43"/>
        <v>72</v>
      </c>
      <c r="N64" s="33">
        <f t="shared" si="43"/>
        <v>63</v>
      </c>
      <c r="O64" s="8" t="str">
        <f t="shared" si="43"/>
        <v>France</v>
      </c>
      <c r="P64" s="8" t="str">
        <f t="shared" si="43"/>
        <v>FALSE</v>
      </c>
      <c r="Q64" s="22"/>
      <c r="R64" s="22"/>
      <c r="S64" s="22"/>
      <c r="U64" s="29">
        <v>60</v>
      </c>
      <c r="V64" s="31" t="s">
        <v>266</v>
      </c>
      <c r="W64" s="28">
        <v>0</v>
      </c>
      <c r="X64" s="28">
        <v>0</v>
      </c>
      <c r="Y64" s="28">
        <v>1</v>
      </c>
      <c r="Z64" s="28">
        <v>1</v>
      </c>
      <c r="AA64" s="28">
        <v>0</v>
      </c>
      <c r="AB64" s="28">
        <v>0</v>
      </c>
      <c r="AC64" s="28">
        <v>0</v>
      </c>
      <c r="AD64" s="28">
        <v>1</v>
      </c>
      <c r="AE64" s="28">
        <v>0</v>
      </c>
      <c r="AF64" s="28">
        <v>0</v>
      </c>
      <c r="AG64" s="28">
        <v>0</v>
      </c>
      <c r="AH64" s="28">
        <v>0</v>
      </c>
      <c r="AI64" s="28">
        <v>0</v>
      </c>
      <c r="AJ64" s="28">
        <v>0</v>
      </c>
      <c r="AK64" s="28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8">
        <v>0</v>
      </c>
      <c r="AW64" s="28">
        <v>0</v>
      </c>
      <c r="AX64" s="28">
        <v>0</v>
      </c>
      <c r="AY64" s="28">
        <v>0</v>
      </c>
      <c r="AZ64" s="28">
        <v>0</v>
      </c>
      <c r="BA64" s="28">
        <v>1</v>
      </c>
      <c r="BB64" s="28">
        <v>0</v>
      </c>
      <c r="BE64">
        <f t="shared" si="8"/>
        <v>61</v>
      </c>
      <c r="BF64" s="16">
        <f ca="1"/>
        <v>2</v>
      </c>
      <c r="BN64" s="21">
        <f t="shared" ca="1" si="42"/>
        <v>2.3673469387755106</v>
      </c>
      <c r="BO64" s="22">
        <f t="shared" ca="1" si="42"/>
        <v>1.1219868517165814</v>
      </c>
      <c r="BP64" s="22">
        <f t="shared" ca="1" si="42"/>
        <v>2.5155555555555558</v>
      </c>
      <c r="BQ64" s="23">
        <f t="shared" ca="1" si="42"/>
        <v>1.4940828402366861</v>
      </c>
      <c r="BR64" s="16">
        <f t="shared" ca="1" si="7"/>
        <v>1.1219868517165814</v>
      </c>
    </row>
    <row r="65" spans="9:70" x14ac:dyDescent="0.25">
      <c r="I65" s="9" t="s">
        <v>246</v>
      </c>
      <c r="J65" s="9">
        <v>25</v>
      </c>
      <c r="K65" s="8" t="str">
        <f t="shared" si="43"/>
        <v>October</v>
      </c>
      <c r="L65" s="8" t="str">
        <f t="shared" si="43"/>
        <v>Cabernet Sauvignon</v>
      </c>
      <c r="M65" s="8">
        <f t="shared" si="43"/>
        <v>72</v>
      </c>
      <c r="N65" s="33">
        <f t="shared" si="43"/>
        <v>59</v>
      </c>
      <c r="O65" s="8" t="str">
        <f t="shared" si="43"/>
        <v>Oregon</v>
      </c>
      <c r="P65" s="8" t="str">
        <f t="shared" si="43"/>
        <v>TRUE</v>
      </c>
      <c r="Q65" s="22"/>
      <c r="R65" s="22"/>
      <c r="S65" s="22"/>
      <c r="U65" s="29">
        <v>61</v>
      </c>
      <c r="V65" s="31" t="s">
        <v>283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8">
        <v>0</v>
      </c>
      <c r="AC65" s="28">
        <v>0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8">
        <v>0</v>
      </c>
      <c r="AJ65" s="28">
        <v>0</v>
      </c>
      <c r="AK65" s="28">
        <v>0</v>
      </c>
      <c r="AL65" s="28">
        <v>0</v>
      </c>
      <c r="AM65" s="28">
        <v>0</v>
      </c>
      <c r="AN65" s="28">
        <v>0</v>
      </c>
      <c r="AO65" s="28">
        <v>1</v>
      </c>
      <c r="AP65" s="28">
        <v>0</v>
      </c>
      <c r="AQ65" s="28">
        <v>0</v>
      </c>
      <c r="AR65" s="28">
        <v>0</v>
      </c>
      <c r="AS65" s="28">
        <v>0</v>
      </c>
      <c r="AT65" s="28">
        <v>0</v>
      </c>
      <c r="AU65" s="28">
        <v>0</v>
      </c>
      <c r="AV65" s="28">
        <v>0</v>
      </c>
      <c r="AW65" s="28">
        <v>0</v>
      </c>
      <c r="AX65" s="28">
        <v>0</v>
      </c>
      <c r="AY65" s="28">
        <v>0</v>
      </c>
      <c r="AZ65" s="28">
        <v>0</v>
      </c>
      <c r="BA65" s="28">
        <v>1</v>
      </c>
      <c r="BB65" s="28">
        <v>0</v>
      </c>
      <c r="BE65">
        <f t="shared" si="8"/>
        <v>62</v>
      </c>
      <c r="BF65" s="16">
        <f ca="1"/>
        <v>2</v>
      </c>
      <c r="BN65" s="21">
        <f t="shared" ca="1" si="42"/>
        <v>5.4149659863945585</v>
      </c>
      <c r="BO65" s="22">
        <f t="shared" ca="1" si="42"/>
        <v>3.878743608473338</v>
      </c>
      <c r="BP65" s="22">
        <f t="shared" ca="1" si="42"/>
        <v>6.3822222222222225</v>
      </c>
      <c r="BQ65" s="23">
        <f t="shared" ca="1" si="42"/>
        <v>5.2633136094674553</v>
      </c>
      <c r="BR65" s="16">
        <f t="shared" ca="1" si="7"/>
        <v>3.878743608473338</v>
      </c>
    </row>
    <row r="66" spans="9:70" x14ac:dyDescent="0.25">
      <c r="I66" s="9" t="s">
        <v>246</v>
      </c>
      <c r="J66" s="9">
        <v>30</v>
      </c>
      <c r="K66" s="8" t="str">
        <f t="shared" si="43"/>
        <v>December</v>
      </c>
      <c r="L66" s="8" t="str">
        <f t="shared" si="43"/>
        <v>Malbec</v>
      </c>
      <c r="M66" s="8">
        <f t="shared" si="43"/>
        <v>6</v>
      </c>
      <c r="N66" s="33">
        <f t="shared" si="43"/>
        <v>54</v>
      </c>
      <c r="O66" s="8" t="str">
        <f t="shared" si="43"/>
        <v>France</v>
      </c>
      <c r="P66" s="8" t="str">
        <f t="shared" si="43"/>
        <v>FALSE</v>
      </c>
      <c r="Q66" s="22"/>
      <c r="R66" s="22"/>
      <c r="S66" s="22"/>
      <c r="U66" s="29">
        <v>62</v>
      </c>
      <c r="V66" s="31" t="s">
        <v>319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>
        <v>0</v>
      </c>
      <c r="AC66" s="28">
        <v>0</v>
      </c>
      <c r="AD66" s="28">
        <v>1</v>
      </c>
      <c r="AE66" s="28">
        <v>0</v>
      </c>
      <c r="AF66" s="28">
        <v>0</v>
      </c>
      <c r="AG66" s="28">
        <v>0</v>
      </c>
      <c r="AH66" s="28">
        <v>0</v>
      </c>
      <c r="AI66" s="28">
        <v>0</v>
      </c>
      <c r="AJ66" s="28">
        <v>0</v>
      </c>
      <c r="AK66" s="28">
        <v>0</v>
      </c>
      <c r="AL66" s="28">
        <v>0</v>
      </c>
      <c r="AM66" s="28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0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E66">
        <f t="shared" si="8"/>
        <v>63</v>
      </c>
      <c r="BF66" s="16">
        <f ca="1"/>
        <v>4</v>
      </c>
      <c r="BN66" s="21">
        <f t="shared" ca="1" si="42"/>
        <v>3.1768707482993195</v>
      </c>
      <c r="BO66" s="22">
        <f t="shared" ca="1" si="42"/>
        <v>2.2300949598246893</v>
      </c>
      <c r="BP66" s="22">
        <f t="shared" ca="1" si="42"/>
        <v>3.5155555555555553</v>
      </c>
      <c r="BQ66" s="23">
        <f t="shared" ca="1" si="42"/>
        <v>1.4171597633136095</v>
      </c>
      <c r="BR66" s="16">
        <f t="shared" ca="1" si="7"/>
        <v>1.4171597633136095</v>
      </c>
    </row>
    <row r="67" spans="9:70" x14ac:dyDescent="0.25">
      <c r="I67" s="9" t="s">
        <v>247</v>
      </c>
      <c r="J67" s="9">
        <v>9</v>
      </c>
      <c r="K67" s="8" t="str">
        <f t="shared" si="43"/>
        <v>April</v>
      </c>
      <c r="L67" s="8" t="str">
        <f t="shared" si="43"/>
        <v>Chardonnay</v>
      </c>
      <c r="M67" s="8">
        <f t="shared" si="43"/>
        <v>144</v>
      </c>
      <c r="N67" s="33">
        <f t="shared" si="43"/>
        <v>57</v>
      </c>
      <c r="O67" s="8" t="str">
        <f t="shared" si="43"/>
        <v>Chile</v>
      </c>
      <c r="P67" s="8" t="str">
        <f t="shared" si="43"/>
        <v>FALSE</v>
      </c>
      <c r="Q67" s="22"/>
      <c r="R67" s="22"/>
      <c r="S67" s="22"/>
      <c r="U67" s="29">
        <v>63</v>
      </c>
      <c r="V67" s="31" t="s">
        <v>277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8">
        <v>0</v>
      </c>
      <c r="AC67" s="28">
        <v>0</v>
      </c>
      <c r="AD67" s="28">
        <v>0</v>
      </c>
      <c r="AE67" s="28">
        <v>0</v>
      </c>
      <c r="AF67" s="28">
        <v>0</v>
      </c>
      <c r="AG67" s="28">
        <v>1</v>
      </c>
      <c r="AH67" s="28">
        <v>0</v>
      </c>
      <c r="AI67" s="28">
        <v>0</v>
      </c>
      <c r="AJ67" s="28">
        <v>0</v>
      </c>
      <c r="AK67" s="28">
        <v>0</v>
      </c>
      <c r="AL67" s="28">
        <v>1</v>
      </c>
      <c r="AM67" s="28">
        <v>0</v>
      </c>
      <c r="AN67" s="28">
        <v>0</v>
      </c>
      <c r="AO67" s="28">
        <v>0</v>
      </c>
      <c r="AP67" s="28">
        <v>1</v>
      </c>
      <c r="AQ67" s="28">
        <v>0</v>
      </c>
      <c r="AR67" s="28">
        <v>0</v>
      </c>
      <c r="AS67" s="28">
        <v>0</v>
      </c>
      <c r="AT67" s="28">
        <v>0</v>
      </c>
      <c r="AU67" s="28">
        <v>0</v>
      </c>
      <c r="AV67" s="28">
        <v>0</v>
      </c>
      <c r="AW67" s="28">
        <v>0</v>
      </c>
      <c r="AX67" s="28">
        <v>0</v>
      </c>
      <c r="AY67" s="28">
        <v>1</v>
      </c>
      <c r="AZ67" s="28">
        <v>0</v>
      </c>
      <c r="BA67" s="28">
        <v>1</v>
      </c>
      <c r="BB67" s="28">
        <v>0</v>
      </c>
      <c r="BE67">
        <f t="shared" si="8"/>
        <v>64</v>
      </c>
      <c r="BF67" s="16">
        <f ca="1"/>
        <v>4</v>
      </c>
      <c r="BN67" s="21">
        <f t="shared" ca="1" si="42"/>
        <v>4.8911564625850348</v>
      </c>
      <c r="BO67" s="22">
        <f t="shared" ca="1" si="42"/>
        <v>3.7976625273922573</v>
      </c>
      <c r="BP67" s="22">
        <f t="shared" ca="1" si="42"/>
        <v>5.5155555555555562</v>
      </c>
      <c r="BQ67" s="23">
        <f t="shared" ca="1" si="42"/>
        <v>1.4940828402366864</v>
      </c>
      <c r="BR67" s="16">
        <f t="shared" ca="1" si="7"/>
        <v>1.4940828402366864</v>
      </c>
    </row>
    <row r="68" spans="9:70" x14ac:dyDescent="0.25">
      <c r="I68" s="9" t="s">
        <v>247</v>
      </c>
      <c r="J68" s="9">
        <v>11</v>
      </c>
      <c r="K68" s="8" t="str">
        <f t="shared" si="43"/>
        <v>May</v>
      </c>
      <c r="L68" s="8" t="str">
        <f t="shared" si="43"/>
        <v>Champagne</v>
      </c>
      <c r="M68" s="8">
        <f t="shared" si="43"/>
        <v>72</v>
      </c>
      <c r="N68" s="33">
        <f t="shared" si="43"/>
        <v>85</v>
      </c>
      <c r="O68" s="8" t="str">
        <f t="shared" si="43"/>
        <v>France</v>
      </c>
      <c r="P68" s="8" t="str">
        <f t="shared" si="43"/>
        <v>FALSE</v>
      </c>
      <c r="Q68" s="22"/>
      <c r="R68" s="22"/>
      <c r="S68" s="22"/>
      <c r="U68" s="29">
        <v>64</v>
      </c>
      <c r="V68" s="31" t="s">
        <v>255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8">
        <v>0</v>
      </c>
      <c r="AC68" s="28">
        <v>0</v>
      </c>
      <c r="AD68" s="28">
        <v>0</v>
      </c>
      <c r="AE68" s="28">
        <v>0</v>
      </c>
      <c r="AF68" s="28">
        <v>0</v>
      </c>
      <c r="AG68" s="28">
        <v>0</v>
      </c>
      <c r="AH68" s="28">
        <v>0</v>
      </c>
      <c r="AI68" s="28">
        <v>0</v>
      </c>
      <c r="AJ68" s="28">
        <v>0</v>
      </c>
      <c r="AK68" s="28">
        <v>0</v>
      </c>
      <c r="AL68" s="28">
        <v>0</v>
      </c>
      <c r="AM68" s="28">
        <v>0</v>
      </c>
      <c r="AN68" s="28">
        <v>1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1</v>
      </c>
      <c r="BA68" s="28">
        <v>0</v>
      </c>
      <c r="BB68" s="28">
        <v>0</v>
      </c>
      <c r="BE68">
        <f t="shared" si="8"/>
        <v>65</v>
      </c>
      <c r="BF68" s="16">
        <f ca="1"/>
        <v>2</v>
      </c>
      <c r="BN68" s="21">
        <f t="shared" ca="1" si="42"/>
        <v>6.2244897959183669</v>
      </c>
      <c r="BO68" s="22">
        <f t="shared" ca="1" si="42"/>
        <v>5.1490138787436068</v>
      </c>
      <c r="BP68" s="22">
        <f t="shared" ca="1" si="42"/>
        <v>5.3822222222222225</v>
      </c>
      <c r="BQ68" s="23">
        <f t="shared" ca="1" si="42"/>
        <v>7.2633136094674562</v>
      </c>
      <c r="BR68" s="16">
        <f t="shared" ca="1" si="7"/>
        <v>5.1490138787436068</v>
      </c>
    </row>
    <row r="69" spans="9:70" x14ac:dyDescent="0.25">
      <c r="I69" s="9" t="s">
        <v>247</v>
      </c>
      <c r="J69" s="9">
        <v>15</v>
      </c>
      <c r="K69" s="8" t="str">
        <f t="shared" si="43"/>
        <v>June</v>
      </c>
      <c r="L69" s="8" t="str">
        <f t="shared" si="43"/>
        <v>Cabernet Sauvignon</v>
      </c>
      <c r="M69" s="8">
        <f t="shared" si="43"/>
        <v>144</v>
      </c>
      <c r="N69" s="33">
        <f t="shared" si="43"/>
        <v>19</v>
      </c>
      <c r="O69" s="8" t="str">
        <f t="shared" si="43"/>
        <v>Italy</v>
      </c>
      <c r="P69" s="8" t="str">
        <f t="shared" si="43"/>
        <v>FALSE</v>
      </c>
      <c r="Q69" s="22"/>
      <c r="R69" s="22"/>
      <c r="S69" s="22"/>
      <c r="U69" s="29">
        <v>65</v>
      </c>
      <c r="V69" s="31" t="s">
        <v>322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1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1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1</v>
      </c>
      <c r="AZ69" s="28">
        <v>1</v>
      </c>
      <c r="BA69" s="28">
        <v>0</v>
      </c>
      <c r="BB69" s="28">
        <v>0</v>
      </c>
      <c r="BE69">
        <f t="shared" si="8"/>
        <v>66</v>
      </c>
      <c r="BF69" s="16">
        <f ca="1"/>
        <v>3</v>
      </c>
      <c r="BN69" s="21">
        <f t="shared" ref="BN69:BQ84" ca="1" si="44">SUMXMY2($W71:$BB71,BI$4:BI$35)</f>
        <v>3.6530612244897962</v>
      </c>
      <c r="BO69" s="22">
        <f t="shared" ca="1" si="44"/>
        <v>2.4463111760409055</v>
      </c>
      <c r="BP69" s="22">
        <f t="shared" ca="1" si="44"/>
        <v>0.98222222222222211</v>
      </c>
      <c r="BQ69" s="23">
        <f t="shared" ca="1" si="44"/>
        <v>3.3402366863905324</v>
      </c>
      <c r="BR69" s="16">
        <f t="shared" ref="BR69:BR102" ca="1" si="45">MIN(BN69:BQ69)</f>
        <v>0.98222222222222211</v>
      </c>
    </row>
    <row r="70" spans="9:70" x14ac:dyDescent="0.25">
      <c r="I70" s="9" t="s">
        <v>247</v>
      </c>
      <c r="J70" s="9">
        <v>16</v>
      </c>
      <c r="K70" s="8" t="str">
        <f t="shared" si="43"/>
        <v>June</v>
      </c>
      <c r="L70" s="8" t="str">
        <f t="shared" si="43"/>
        <v>Merlot</v>
      </c>
      <c r="M70" s="8">
        <f t="shared" si="43"/>
        <v>72</v>
      </c>
      <c r="N70" s="33">
        <f t="shared" si="43"/>
        <v>88</v>
      </c>
      <c r="O70" s="8" t="str">
        <f t="shared" si="43"/>
        <v>California</v>
      </c>
      <c r="P70" s="8" t="str">
        <f t="shared" si="43"/>
        <v>FALSE</v>
      </c>
      <c r="Q70" s="22"/>
      <c r="R70" s="22"/>
      <c r="S70" s="22"/>
      <c r="U70" s="29">
        <v>66</v>
      </c>
      <c r="V70" s="31" t="s">
        <v>289</v>
      </c>
      <c r="W70" s="28">
        <v>1</v>
      </c>
      <c r="X70" s="28">
        <v>1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1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1</v>
      </c>
      <c r="AT70" s="28">
        <v>0</v>
      </c>
      <c r="AU70" s="28">
        <v>0</v>
      </c>
      <c r="AV70" s="28">
        <v>1</v>
      </c>
      <c r="AW70" s="28">
        <v>1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  <c r="BE70">
        <f t="shared" ref="BE70:BE102" si="46">BE69+1</f>
        <v>67</v>
      </c>
      <c r="BF70" s="16">
        <f ca="1"/>
        <v>2</v>
      </c>
      <c r="BN70" s="21">
        <f t="shared" ca="1" si="44"/>
        <v>2.5578231292517004</v>
      </c>
      <c r="BO70" s="22">
        <f t="shared" ca="1" si="44"/>
        <v>1.2841490138787428</v>
      </c>
      <c r="BP70" s="22">
        <f t="shared" ca="1" si="44"/>
        <v>2.5155555555555558</v>
      </c>
      <c r="BQ70" s="23">
        <f t="shared" ca="1" si="44"/>
        <v>2.3402366863905328</v>
      </c>
      <c r="BR70" s="16">
        <f t="shared" ca="1" si="45"/>
        <v>1.2841490138787428</v>
      </c>
    </row>
    <row r="71" spans="9:70" x14ac:dyDescent="0.25">
      <c r="I71" s="9" t="s">
        <v>247</v>
      </c>
      <c r="J71" s="9">
        <v>27</v>
      </c>
      <c r="K71" s="8" t="str">
        <f t="shared" si="43"/>
        <v>October</v>
      </c>
      <c r="L71" s="8" t="str">
        <f t="shared" si="43"/>
        <v>Champagne</v>
      </c>
      <c r="M71" s="8">
        <f t="shared" si="43"/>
        <v>72</v>
      </c>
      <c r="N71" s="33">
        <f t="shared" si="43"/>
        <v>88</v>
      </c>
      <c r="O71" s="8" t="str">
        <f t="shared" si="43"/>
        <v>New Zealand</v>
      </c>
      <c r="P71" s="8" t="str">
        <f t="shared" si="43"/>
        <v>FALSE</v>
      </c>
      <c r="Q71" s="22"/>
      <c r="R71" s="22"/>
      <c r="S71" s="22"/>
      <c r="U71" s="29">
        <v>67</v>
      </c>
      <c r="V71" s="31" t="s">
        <v>273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8">
        <v>0</v>
      </c>
      <c r="AC71" s="28">
        <v>0</v>
      </c>
      <c r="AD71" s="28">
        <v>0</v>
      </c>
      <c r="AE71" s="28">
        <v>0</v>
      </c>
      <c r="AF71" s="28">
        <v>0</v>
      </c>
      <c r="AG71" s="28">
        <v>0</v>
      </c>
      <c r="AH71" s="28">
        <v>0</v>
      </c>
      <c r="AI71" s="28">
        <v>0</v>
      </c>
      <c r="AJ71" s="28">
        <v>0</v>
      </c>
      <c r="AK71" s="28">
        <v>0</v>
      </c>
      <c r="AL71" s="28">
        <v>0</v>
      </c>
      <c r="AM71" s="28">
        <v>1</v>
      </c>
      <c r="AN71" s="28">
        <v>0</v>
      </c>
      <c r="AO71" s="28">
        <v>0</v>
      </c>
      <c r="AP71" s="28">
        <v>0</v>
      </c>
      <c r="AQ71" s="28">
        <v>0</v>
      </c>
      <c r="AR71" s="28">
        <v>0</v>
      </c>
      <c r="AS71" s="28">
        <v>0</v>
      </c>
      <c r="AT71" s="28">
        <v>1</v>
      </c>
      <c r="AU71" s="28">
        <v>0</v>
      </c>
      <c r="AV71" s="28">
        <v>0</v>
      </c>
      <c r="AW71" s="28">
        <v>0</v>
      </c>
      <c r="AX71" s="28">
        <v>0</v>
      </c>
      <c r="AY71" s="28">
        <v>0</v>
      </c>
      <c r="AZ71" s="28">
        <v>0</v>
      </c>
      <c r="BA71" s="28">
        <v>0</v>
      </c>
      <c r="BB71" s="28">
        <v>0</v>
      </c>
      <c r="BE71">
        <f t="shared" si="46"/>
        <v>68</v>
      </c>
      <c r="BF71" s="16">
        <f ca="1"/>
        <v>1</v>
      </c>
      <c r="BN71" s="21">
        <f t="shared" ca="1" si="44"/>
        <v>2.1292517006802725</v>
      </c>
      <c r="BO71" s="22">
        <f t="shared" ca="1" si="44"/>
        <v>3.5273922571219867</v>
      </c>
      <c r="BP71" s="22">
        <f t="shared" ca="1" si="44"/>
        <v>5.5155555555555562</v>
      </c>
      <c r="BQ71" s="23">
        <f t="shared" ca="1" si="44"/>
        <v>4.1863905325443795</v>
      </c>
      <c r="BR71" s="16">
        <f t="shared" ca="1" si="45"/>
        <v>2.1292517006802725</v>
      </c>
    </row>
    <row r="72" spans="9:70" x14ac:dyDescent="0.25">
      <c r="I72" s="9" t="s">
        <v>248</v>
      </c>
      <c r="J72" s="9">
        <v>3</v>
      </c>
      <c r="K72" s="8" t="str">
        <f t="shared" si="43"/>
        <v>February</v>
      </c>
      <c r="L72" s="8" t="str">
        <f t="shared" si="43"/>
        <v>Espumante</v>
      </c>
      <c r="M72" s="8">
        <f t="shared" si="43"/>
        <v>144</v>
      </c>
      <c r="N72" s="33">
        <f t="shared" si="43"/>
        <v>32</v>
      </c>
      <c r="O72" s="8" t="str">
        <f t="shared" si="43"/>
        <v>Oregon</v>
      </c>
      <c r="P72" s="8" t="str">
        <f t="shared" si="43"/>
        <v>TRUE</v>
      </c>
      <c r="Q72" s="22"/>
      <c r="R72" s="22"/>
      <c r="S72" s="22"/>
      <c r="U72" s="29">
        <v>68</v>
      </c>
      <c r="V72" s="31" t="s">
        <v>316</v>
      </c>
      <c r="W72" s="28">
        <v>0</v>
      </c>
      <c r="X72" s="28">
        <v>0</v>
      </c>
      <c r="Y72" s="28">
        <v>0</v>
      </c>
      <c r="Z72" s="28">
        <v>0</v>
      </c>
      <c r="AA72" s="28">
        <v>1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  <c r="BE72">
        <f t="shared" si="46"/>
        <v>69</v>
      </c>
      <c r="BF72" s="16">
        <f ca="1"/>
        <v>2</v>
      </c>
      <c r="BN72" s="21">
        <f t="shared" ca="1" si="44"/>
        <v>2.4625850340136055</v>
      </c>
      <c r="BO72" s="22">
        <f t="shared" ca="1" si="44"/>
        <v>1.0138787436084735</v>
      </c>
      <c r="BP72" s="22">
        <f t="shared" ca="1" si="44"/>
        <v>2.5155555555555558</v>
      </c>
      <c r="BQ72" s="23">
        <f t="shared" ca="1" si="44"/>
        <v>2.3402366863905328</v>
      </c>
      <c r="BR72" s="16">
        <f t="shared" ca="1" si="45"/>
        <v>1.0138787436084735</v>
      </c>
    </row>
    <row r="73" spans="9:70" x14ac:dyDescent="0.25">
      <c r="I73" s="9" t="s">
        <v>248</v>
      </c>
      <c r="J73" s="9">
        <v>4</v>
      </c>
      <c r="K73" s="8" t="str">
        <f t="shared" si="43"/>
        <v>February</v>
      </c>
      <c r="L73" s="8" t="str">
        <f t="shared" si="43"/>
        <v>Champagne</v>
      </c>
      <c r="M73" s="8">
        <f t="shared" si="43"/>
        <v>72</v>
      </c>
      <c r="N73" s="33">
        <f t="shared" si="43"/>
        <v>48</v>
      </c>
      <c r="O73" s="8" t="str">
        <f t="shared" si="43"/>
        <v>France</v>
      </c>
      <c r="P73" s="8" t="str">
        <f t="shared" si="43"/>
        <v>TRUE</v>
      </c>
      <c r="Q73" s="22"/>
      <c r="R73" s="22"/>
      <c r="S73" s="22"/>
      <c r="U73" s="29">
        <v>69</v>
      </c>
      <c r="V73" s="31" t="s">
        <v>112</v>
      </c>
      <c r="W73" s="28">
        <v>1</v>
      </c>
      <c r="X73" s="28">
        <v>0</v>
      </c>
      <c r="Y73" s="28">
        <v>0</v>
      </c>
      <c r="Z73" s="28">
        <v>0</v>
      </c>
      <c r="AA73" s="28">
        <v>0</v>
      </c>
      <c r="AB73" s="28">
        <v>0</v>
      </c>
      <c r="AC73" s="28">
        <v>0</v>
      </c>
      <c r="AD73" s="28">
        <v>0</v>
      </c>
      <c r="AE73" s="28">
        <v>0</v>
      </c>
      <c r="AF73" s="28">
        <v>0</v>
      </c>
      <c r="AG73" s="28">
        <v>0</v>
      </c>
      <c r="AH73" s="28">
        <v>0</v>
      </c>
      <c r="AI73" s="28">
        <v>0</v>
      </c>
      <c r="AJ73" s="28">
        <v>0</v>
      </c>
      <c r="AK73" s="28">
        <v>0</v>
      </c>
      <c r="AL73" s="28">
        <v>0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28">
        <v>1</v>
      </c>
      <c r="AS73" s="28">
        <v>0</v>
      </c>
      <c r="AT73" s="28">
        <v>0</v>
      </c>
      <c r="AU73" s="28">
        <v>0</v>
      </c>
      <c r="AV73" s="28">
        <v>0</v>
      </c>
      <c r="AW73" s="28">
        <v>0</v>
      </c>
      <c r="AX73" s="28">
        <v>0</v>
      </c>
      <c r="AY73" s="28">
        <v>0</v>
      </c>
      <c r="AZ73" s="28">
        <v>1</v>
      </c>
      <c r="BA73" s="28">
        <v>1</v>
      </c>
      <c r="BB73" s="28">
        <v>0</v>
      </c>
      <c r="BE73">
        <f t="shared" si="46"/>
        <v>70</v>
      </c>
      <c r="BF73" s="16">
        <f ca="1"/>
        <v>2</v>
      </c>
      <c r="BN73" s="21">
        <f t="shared" ca="1" si="44"/>
        <v>3.1768707482993199</v>
      </c>
      <c r="BO73" s="22">
        <f t="shared" ca="1" si="44"/>
        <v>2.0138787436084726</v>
      </c>
      <c r="BP73" s="22">
        <f t="shared" ca="1" si="44"/>
        <v>3.5155555555555553</v>
      </c>
      <c r="BQ73" s="23">
        <f t="shared" ca="1" si="44"/>
        <v>3.3402366863905328</v>
      </c>
      <c r="BR73" s="16">
        <f t="shared" ca="1" si="45"/>
        <v>2.0138787436084726</v>
      </c>
    </row>
    <row r="74" spans="9:70" x14ac:dyDescent="0.25">
      <c r="I74" s="9" t="s">
        <v>248</v>
      </c>
      <c r="J74" s="9">
        <v>6</v>
      </c>
      <c r="K74" s="8" t="str">
        <f t="shared" si="43"/>
        <v>March</v>
      </c>
      <c r="L74" s="8" t="str">
        <f t="shared" si="43"/>
        <v>Prosecco</v>
      </c>
      <c r="M74" s="8">
        <f t="shared" si="43"/>
        <v>144</v>
      </c>
      <c r="N74" s="33">
        <f t="shared" si="43"/>
        <v>86</v>
      </c>
      <c r="O74" s="8" t="str">
        <f t="shared" si="43"/>
        <v>Chile</v>
      </c>
      <c r="P74" s="8" t="str">
        <f t="shared" si="43"/>
        <v>FALSE</v>
      </c>
      <c r="Q74" s="22"/>
      <c r="R74" s="22"/>
      <c r="S74" s="22"/>
      <c r="U74" s="29">
        <v>70</v>
      </c>
      <c r="V74" s="31" t="s">
        <v>268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8">
        <v>0</v>
      </c>
      <c r="AC74" s="28">
        <v>0</v>
      </c>
      <c r="AD74" s="28">
        <v>0</v>
      </c>
      <c r="AE74" s="28">
        <v>1</v>
      </c>
      <c r="AF74" s="28">
        <v>0</v>
      </c>
      <c r="AG74" s="28">
        <v>0</v>
      </c>
      <c r="AH74" s="28">
        <v>0</v>
      </c>
      <c r="AI74" s="28">
        <v>0</v>
      </c>
      <c r="AJ74" s="28">
        <v>0</v>
      </c>
      <c r="AK74" s="28">
        <v>0</v>
      </c>
      <c r="AL74" s="28">
        <v>0</v>
      </c>
      <c r="AM74" s="28">
        <v>0</v>
      </c>
      <c r="AN74" s="28">
        <v>0</v>
      </c>
      <c r="AO74" s="28">
        <v>0</v>
      </c>
      <c r="AP74" s="28">
        <v>0</v>
      </c>
      <c r="AQ74" s="28">
        <v>0</v>
      </c>
      <c r="AR74" s="28">
        <v>0</v>
      </c>
      <c r="AS74" s="28">
        <v>0</v>
      </c>
      <c r="AT74" s="28">
        <v>0</v>
      </c>
      <c r="AU74" s="28">
        <v>0</v>
      </c>
      <c r="AV74" s="28">
        <v>0</v>
      </c>
      <c r="AW74" s="28">
        <v>0</v>
      </c>
      <c r="AX74" s="28">
        <v>0</v>
      </c>
      <c r="AY74" s="28">
        <v>0</v>
      </c>
      <c r="AZ74" s="28">
        <v>0</v>
      </c>
      <c r="BA74" s="28">
        <v>0</v>
      </c>
      <c r="BB74" s="28">
        <v>0</v>
      </c>
      <c r="BE74">
        <f t="shared" si="46"/>
        <v>71</v>
      </c>
      <c r="BF74" s="16">
        <f ca="1"/>
        <v>2</v>
      </c>
      <c r="BN74" s="21">
        <f t="shared" ca="1" si="44"/>
        <v>3.2721088435374148</v>
      </c>
      <c r="BO74" s="22">
        <f t="shared" ca="1" si="44"/>
        <v>1.8517165814463112</v>
      </c>
      <c r="BP74" s="22">
        <f t="shared" ca="1" si="44"/>
        <v>3.5155555555555562</v>
      </c>
      <c r="BQ74" s="23">
        <f t="shared" ca="1" si="44"/>
        <v>3.3402366863905328</v>
      </c>
      <c r="BR74" s="16">
        <f t="shared" ca="1" si="45"/>
        <v>1.8517165814463112</v>
      </c>
    </row>
    <row r="75" spans="9:70" x14ac:dyDescent="0.25">
      <c r="I75" s="9" t="s">
        <v>248</v>
      </c>
      <c r="J75" s="9">
        <v>22</v>
      </c>
      <c r="K75" s="8" t="str">
        <f t="shared" si="43"/>
        <v>August</v>
      </c>
      <c r="L75" s="8" t="str">
        <f t="shared" si="43"/>
        <v>Champagne</v>
      </c>
      <c r="M75" s="8">
        <f t="shared" si="43"/>
        <v>72</v>
      </c>
      <c r="N75" s="33">
        <f t="shared" si="43"/>
        <v>63</v>
      </c>
      <c r="O75" s="8" t="str">
        <f t="shared" si="43"/>
        <v>France</v>
      </c>
      <c r="P75" s="8" t="str">
        <f t="shared" si="43"/>
        <v>FALSE</v>
      </c>
      <c r="Q75" s="22"/>
      <c r="R75" s="22"/>
      <c r="S75" s="22"/>
      <c r="U75" s="29">
        <v>71</v>
      </c>
      <c r="V75" s="31" t="s">
        <v>291</v>
      </c>
      <c r="W75" s="28">
        <v>0</v>
      </c>
      <c r="X75" s="28">
        <v>0</v>
      </c>
      <c r="Y75" s="28">
        <v>0</v>
      </c>
      <c r="Z75" s="28">
        <v>0</v>
      </c>
      <c r="AA75" s="28">
        <v>1</v>
      </c>
      <c r="AB75" s="28">
        <v>0</v>
      </c>
      <c r="AC75" s="28">
        <v>0</v>
      </c>
      <c r="AD75" s="28">
        <v>0</v>
      </c>
      <c r="AE75" s="28">
        <v>0</v>
      </c>
      <c r="AF75" s="28">
        <v>0</v>
      </c>
      <c r="AG75" s="28">
        <v>0</v>
      </c>
      <c r="AH75" s="28">
        <v>0</v>
      </c>
      <c r="AI75" s="28">
        <v>0</v>
      </c>
      <c r="AJ75" s="28">
        <v>1</v>
      </c>
      <c r="AK75" s="28">
        <v>0</v>
      </c>
      <c r="AL75" s="28">
        <v>0</v>
      </c>
      <c r="AM75" s="28">
        <v>0</v>
      </c>
      <c r="AN75" s="28">
        <v>0</v>
      </c>
      <c r="AO75" s="28">
        <v>0</v>
      </c>
      <c r="AP75" s="28">
        <v>0</v>
      </c>
      <c r="AQ75" s="28">
        <v>0</v>
      </c>
      <c r="AR75" s="28">
        <v>0</v>
      </c>
      <c r="AS75" s="28">
        <v>0</v>
      </c>
      <c r="AT75" s="28">
        <v>0</v>
      </c>
      <c r="AU75" s="28">
        <v>0</v>
      </c>
      <c r="AV75" s="28">
        <v>0</v>
      </c>
      <c r="AW75" s="28">
        <v>0</v>
      </c>
      <c r="AX75" s="28">
        <v>0</v>
      </c>
      <c r="AY75" s="28">
        <v>0</v>
      </c>
      <c r="AZ75" s="28">
        <v>0</v>
      </c>
      <c r="BA75" s="28">
        <v>0</v>
      </c>
      <c r="BB75" s="28">
        <v>0</v>
      </c>
      <c r="BE75">
        <f t="shared" si="46"/>
        <v>72</v>
      </c>
      <c r="BF75" s="16">
        <f ca="1"/>
        <v>1</v>
      </c>
      <c r="BN75" s="21">
        <f t="shared" ca="1" si="44"/>
        <v>1.7006802721088428</v>
      </c>
      <c r="BO75" s="22">
        <f t="shared" ca="1" si="44"/>
        <v>3.067932797662527</v>
      </c>
      <c r="BP75" s="22">
        <f t="shared" ca="1" si="44"/>
        <v>4.5155555555555553</v>
      </c>
      <c r="BQ75" s="23">
        <f t="shared" ca="1" si="44"/>
        <v>4.2633136094674553</v>
      </c>
      <c r="BR75" s="16">
        <f t="shared" ca="1" si="45"/>
        <v>1.7006802721088428</v>
      </c>
    </row>
    <row r="76" spans="9:70" x14ac:dyDescent="0.25">
      <c r="I76" s="9" t="s">
        <v>248</v>
      </c>
      <c r="J76" s="9">
        <v>27</v>
      </c>
      <c r="K76" s="8" t="str">
        <f t="shared" si="43"/>
        <v>October</v>
      </c>
      <c r="L76" s="8" t="str">
        <f t="shared" si="43"/>
        <v>Champagne</v>
      </c>
      <c r="M76" s="8">
        <f t="shared" si="43"/>
        <v>72</v>
      </c>
      <c r="N76" s="33">
        <f t="shared" si="43"/>
        <v>88</v>
      </c>
      <c r="O76" s="8" t="str">
        <f t="shared" si="43"/>
        <v>New Zealand</v>
      </c>
      <c r="P76" s="8" t="str">
        <f t="shared" si="43"/>
        <v>FALSE</v>
      </c>
      <c r="Q76" s="22"/>
      <c r="R76" s="22"/>
      <c r="S76" s="22"/>
      <c r="U76" s="29">
        <v>72</v>
      </c>
      <c r="V76" s="31" t="s">
        <v>307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8">
        <v>0</v>
      </c>
      <c r="AD76" s="28">
        <v>0</v>
      </c>
      <c r="AE76" s="28">
        <v>1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0</v>
      </c>
      <c r="AL76" s="28">
        <v>0</v>
      </c>
      <c r="AM76" s="28">
        <v>0</v>
      </c>
      <c r="AN76" s="28">
        <v>0</v>
      </c>
      <c r="AO76" s="28">
        <v>0</v>
      </c>
      <c r="AP76" s="28">
        <v>0</v>
      </c>
      <c r="AQ76" s="28">
        <v>0</v>
      </c>
      <c r="AR76" s="28">
        <v>0</v>
      </c>
      <c r="AS76" s="28">
        <v>1</v>
      </c>
      <c r="AT76" s="28">
        <v>0</v>
      </c>
      <c r="AU76" s="28">
        <v>0</v>
      </c>
      <c r="AV76" s="28">
        <v>0</v>
      </c>
      <c r="AW76" s="28">
        <v>0</v>
      </c>
      <c r="AX76" s="28">
        <v>0</v>
      </c>
      <c r="AY76" s="28">
        <v>0</v>
      </c>
      <c r="AZ76" s="28">
        <v>0</v>
      </c>
      <c r="BA76" s="28">
        <v>0</v>
      </c>
      <c r="BB76" s="28">
        <v>0</v>
      </c>
      <c r="BE76">
        <f t="shared" si="46"/>
        <v>73</v>
      </c>
      <c r="BF76" s="16">
        <f ca="1"/>
        <v>4</v>
      </c>
      <c r="BN76" s="21">
        <f t="shared" ca="1" si="44"/>
        <v>3.2721088435374153</v>
      </c>
      <c r="BO76" s="22">
        <f t="shared" ca="1" si="44"/>
        <v>2.2841490138787433</v>
      </c>
      <c r="BP76" s="22">
        <f t="shared" ca="1" si="44"/>
        <v>3.5155555555555562</v>
      </c>
      <c r="BQ76" s="23">
        <f t="shared" ca="1" si="44"/>
        <v>1.4171597633136095</v>
      </c>
      <c r="BR76" s="16">
        <f t="shared" ca="1" si="45"/>
        <v>1.4171597633136095</v>
      </c>
    </row>
    <row r="77" spans="9:70" x14ac:dyDescent="0.25">
      <c r="I77" s="9" t="s">
        <v>249</v>
      </c>
      <c r="J77" s="9">
        <v>9</v>
      </c>
      <c r="K77" s="8" t="str">
        <f t="shared" si="43"/>
        <v>April</v>
      </c>
      <c r="L77" s="8" t="str">
        <f t="shared" si="43"/>
        <v>Chardonnay</v>
      </c>
      <c r="M77" s="8">
        <f t="shared" si="43"/>
        <v>144</v>
      </c>
      <c r="N77" s="33">
        <f t="shared" si="43"/>
        <v>57</v>
      </c>
      <c r="O77" s="8" t="str">
        <f t="shared" si="43"/>
        <v>Chile</v>
      </c>
      <c r="P77" s="8" t="str">
        <f t="shared" si="43"/>
        <v>FALSE</v>
      </c>
      <c r="Q77" s="22"/>
      <c r="R77" s="22"/>
      <c r="S77" s="22"/>
      <c r="U77" s="29">
        <v>73</v>
      </c>
      <c r="V77" s="31" t="s">
        <v>300</v>
      </c>
      <c r="W77" s="28">
        <v>0</v>
      </c>
      <c r="X77" s="28">
        <v>0</v>
      </c>
      <c r="Y77" s="28">
        <v>1</v>
      </c>
      <c r="Z77" s="28">
        <v>0</v>
      </c>
      <c r="AA77" s="28">
        <v>0</v>
      </c>
      <c r="AB77" s="28">
        <v>1</v>
      </c>
      <c r="AC77" s="28">
        <v>0</v>
      </c>
      <c r="AD77" s="28">
        <v>0</v>
      </c>
      <c r="AE77" s="28">
        <v>0</v>
      </c>
      <c r="AF77" s="28">
        <v>0</v>
      </c>
      <c r="AG77" s="28">
        <v>0</v>
      </c>
      <c r="AH77" s="28">
        <v>0</v>
      </c>
      <c r="AI77" s="28">
        <v>0</v>
      </c>
      <c r="AJ77" s="28">
        <v>0</v>
      </c>
      <c r="AK77" s="28">
        <v>0</v>
      </c>
      <c r="AL77" s="28">
        <v>0</v>
      </c>
      <c r="AM77" s="28">
        <v>0</v>
      </c>
      <c r="AN77" s="28">
        <v>0</v>
      </c>
      <c r="AO77" s="28">
        <v>0</v>
      </c>
      <c r="AP77" s="28">
        <v>0</v>
      </c>
      <c r="AQ77" s="28">
        <v>0</v>
      </c>
      <c r="AR77" s="28">
        <v>1</v>
      </c>
      <c r="AS77" s="28">
        <v>0</v>
      </c>
      <c r="AT77" s="28">
        <v>0</v>
      </c>
      <c r="AU77" s="28">
        <v>0</v>
      </c>
      <c r="AV77" s="28">
        <v>0</v>
      </c>
      <c r="AW77" s="28">
        <v>0</v>
      </c>
      <c r="AX77" s="28">
        <v>0</v>
      </c>
      <c r="AY77" s="28">
        <v>0</v>
      </c>
      <c r="AZ77" s="28">
        <v>0</v>
      </c>
      <c r="BA77" s="28">
        <v>0</v>
      </c>
      <c r="BB77" s="28">
        <v>0</v>
      </c>
      <c r="BE77">
        <f t="shared" si="46"/>
        <v>74</v>
      </c>
      <c r="BF77" s="16">
        <f ca="1"/>
        <v>2</v>
      </c>
      <c r="BN77" s="21">
        <f t="shared" ca="1" si="44"/>
        <v>1.9863945578231288</v>
      </c>
      <c r="BO77" s="22">
        <f t="shared" ca="1" si="44"/>
        <v>0.90577063550036518</v>
      </c>
      <c r="BP77" s="22">
        <f t="shared" ca="1" si="44"/>
        <v>2.5155555555555553</v>
      </c>
      <c r="BQ77" s="23">
        <f t="shared" ca="1" si="44"/>
        <v>2.3402366863905324</v>
      </c>
      <c r="BR77" s="16">
        <f t="shared" ca="1" si="45"/>
        <v>0.90577063550036518</v>
      </c>
    </row>
    <row r="78" spans="9:70" x14ac:dyDescent="0.25">
      <c r="I78" s="9" t="s">
        <v>249</v>
      </c>
      <c r="J78" s="9">
        <v>31</v>
      </c>
      <c r="K78" s="8" t="str">
        <f t="shared" si="43"/>
        <v>December</v>
      </c>
      <c r="L78" s="8" t="str">
        <f t="shared" si="43"/>
        <v>Champagne</v>
      </c>
      <c r="M78" s="8">
        <f t="shared" si="43"/>
        <v>72</v>
      </c>
      <c r="N78" s="33">
        <f t="shared" si="43"/>
        <v>89</v>
      </c>
      <c r="O78" s="8" t="str">
        <f t="shared" si="43"/>
        <v>France</v>
      </c>
      <c r="P78" s="8" t="str">
        <f t="shared" si="43"/>
        <v>FALSE</v>
      </c>
      <c r="Q78" s="22"/>
      <c r="R78" s="22"/>
      <c r="S78" s="22"/>
      <c r="U78" s="29">
        <v>74</v>
      </c>
      <c r="V78" s="31" t="s">
        <v>285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8">
        <v>0</v>
      </c>
      <c r="AC78" s="28">
        <v>1</v>
      </c>
      <c r="AD78" s="28">
        <v>0</v>
      </c>
      <c r="AE78" s="28">
        <v>0</v>
      </c>
      <c r="AF78" s="28">
        <v>0</v>
      </c>
      <c r="AG78" s="28">
        <v>0</v>
      </c>
      <c r="AH78" s="28">
        <v>0</v>
      </c>
      <c r="AI78" s="28">
        <v>0</v>
      </c>
      <c r="AJ78" s="28">
        <v>0</v>
      </c>
      <c r="AK78" s="28">
        <v>0</v>
      </c>
      <c r="AL78" s="28">
        <v>0</v>
      </c>
      <c r="AM78" s="28">
        <v>0</v>
      </c>
      <c r="AN78" s="28">
        <v>1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8">
        <v>0</v>
      </c>
      <c r="AW78" s="28">
        <v>0</v>
      </c>
      <c r="AX78" s="28">
        <v>0</v>
      </c>
      <c r="AY78" s="28">
        <v>0</v>
      </c>
      <c r="AZ78" s="28">
        <v>0</v>
      </c>
      <c r="BA78" s="28">
        <v>0</v>
      </c>
      <c r="BB78" s="28">
        <v>0</v>
      </c>
      <c r="BE78">
        <f t="shared" si="46"/>
        <v>75</v>
      </c>
      <c r="BF78" s="16">
        <f ca="1"/>
        <v>4</v>
      </c>
      <c r="BN78" s="21">
        <f t="shared" ca="1" si="44"/>
        <v>3.3673469387755106</v>
      </c>
      <c r="BO78" s="22">
        <f t="shared" ca="1" si="44"/>
        <v>2.2841490138787433</v>
      </c>
      <c r="BP78" s="22">
        <f t="shared" ca="1" si="44"/>
        <v>3.5155555555555558</v>
      </c>
      <c r="BQ78" s="23">
        <f t="shared" ca="1" si="44"/>
        <v>1.1094674556213018</v>
      </c>
      <c r="BR78" s="16">
        <f t="shared" ca="1" si="45"/>
        <v>1.1094674556213018</v>
      </c>
    </row>
    <row r="79" spans="9:70" x14ac:dyDescent="0.25">
      <c r="I79" s="9" t="s">
        <v>250</v>
      </c>
      <c r="J79" s="9">
        <v>4</v>
      </c>
      <c r="K79" s="8" t="str">
        <f t="shared" si="43"/>
        <v>February</v>
      </c>
      <c r="L79" s="8" t="str">
        <f t="shared" si="43"/>
        <v>Champagne</v>
      </c>
      <c r="M79" s="8">
        <f t="shared" si="43"/>
        <v>72</v>
      </c>
      <c r="N79" s="33">
        <f t="shared" si="43"/>
        <v>48</v>
      </c>
      <c r="O79" s="8" t="str">
        <f t="shared" si="43"/>
        <v>France</v>
      </c>
      <c r="P79" s="8" t="str">
        <f t="shared" si="43"/>
        <v>TRUE</v>
      </c>
      <c r="Q79" s="22"/>
      <c r="R79" s="22"/>
      <c r="S79" s="22"/>
      <c r="U79" s="29">
        <v>75</v>
      </c>
      <c r="V79" s="31" t="s">
        <v>271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8">
        <v>0</v>
      </c>
      <c r="AC79" s="28">
        <v>0</v>
      </c>
      <c r="AD79" s="28">
        <v>0</v>
      </c>
      <c r="AE79" s="28">
        <v>0</v>
      </c>
      <c r="AF79" s="28">
        <v>0</v>
      </c>
      <c r="AG79" s="28">
        <v>0</v>
      </c>
      <c r="AH79" s="28">
        <v>0</v>
      </c>
      <c r="AI79" s="28">
        <v>0</v>
      </c>
      <c r="AJ79" s="28">
        <v>0</v>
      </c>
      <c r="AK79" s="28">
        <v>0</v>
      </c>
      <c r="AL79" s="28">
        <v>0</v>
      </c>
      <c r="AM79" s="28">
        <v>0</v>
      </c>
      <c r="AN79" s="28">
        <v>0</v>
      </c>
      <c r="AO79" s="28">
        <v>0</v>
      </c>
      <c r="AP79" s="28">
        <v>0</v>
      </c>
      <c r="AQ79" s="28">
        <v>0</v>
      </c>
      <c r="AR79" s="28">
        <v>0</v>
      </c>
      <c r="AS79" s="28">
        <v>0</v>
      </c>
      <c r="AT79" s="28">
        <v>0</v>
      </c>
      <c r="AU79" s="28">
        <v>0</v>
      </c>
      <c r="AV79" s="28">
        <v>0</v>
      </c>
      <c r="AW79" s="28">
        <v>0</v>
      </c>
      <c r="AX79" s="28">
        <v>0</v>
      </c>
      <c r="AY79" s="28">
        <v>0</v>
      </c>
      <c r="AZ79" s="28">
        <v>0</v>
      </c>
      <c r="BA79" s="28">
        <v>1</v>
      </c>
      <c r="BB79" s="28">
        <v>0</v>
      </c>
      <c r="BE79">
        <f t="shared" si="46"/>
        <v>76</v>
      </c>
      <c r="BF79" s="16">
        <f ca="1"/>
        <v>3</v>
      </c>
      <c r="BN79" s="21">
        <f t="shared" ca="1" si="44"/>
        <v>3.3673469387755102</v>
      </c>
      <c r="BO79" s="22">
        <f t="shared" ca="1" si="44"/>
        <v>2.121986851716581</v>
      </c>
      <c r="BP79" s="22">
        <f t="shared" ca="1" si="44"/>
        <v>1.3822222222222225</v>
      </c>
      <c r="BQ79" s="23">
        <f t="shared" ca="1" si="44"/>
        <v>3.3402366863905328</v>
      </c>
      <c r="BR79" s="16">
        <f t="shared" ca="1" si="45"/>
        <v>1.3822222222222225</v>
      </c>
    </row>
    <row r="80" spans="9:70" x14ac:dyDescent="0.25">
      <c r="I80" s="9" t="s">
        <v>250</v>
      </c>
      <c r="J80" s="9">
        <v>6</v>
      </c>
      <c r="K80" s="8" t="str">
        <f t="shared" si="43"/>
        <v>March</v>
      </c>
      <c r="L80" s="8" t="str">
        <f t="shared" si="43"/>
        <v>Prosecco</v>
      </c>
      <c r="M80" s="8">
        <f t="shared" si="43"/>
        <v>144</v>
      </c>
      <c r="N80" s="33">
        <f t="shared" si="43"/>
        <v>86</v>
      </c>
      <c r="O80" s="8" t="str">
        <f t="shared" si="43"/>
        <v>Chile</v>
      </c>
      <c r="P80" s="8" t="str">
        <f t="shared" si="43"/>
        <v>FALSE</v>
      </c>
      <c r="Q80" s="22"/>
      <c r="R80" s="22"/>
      <c r="S80" s="22"/>
      <c r="U80" s="29">
        <v>76</v>
      </c>
      <c r="V80" s="31" t="s">
        <v>253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8">
        <v>0</v>
      </c>
      <c r="AC80" s="28">
        <v>1</v>
      </c>
      <c r="AD80" s="28">
        <v>0</v>
      </c>
      <c r="AE80" s="28">
        <v>0</v>
      </c>
      <c r="AF80" s="28">
        <v>0</v>
      </c>
      <c r="AG80" s="28">
        <v>0</v>
      </c>
      <c r="AH80" s="28">
        <v>0</v>
      </c>
      <c r="AI80" s="28">
        <v>0</v>
      </c>
      <c r="AJ80" s="28">
        <v>0</v>
      </c>
      <c r="AK80" s="28">
        <v>0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1</v>
      </c>
      <c r="AZ80" s="28">
        <v>0</v>
      </c>
      <c r="BA80" s="28">
        <v>0</v>
      </c>
      <c r="BB80" s="28">
        <v>0</v>
      </c>
      <c r="BE80">
        <f t="shared" si="46"/>
        <v>77</v>
      </c>
      <c r="BF80" s="16">
        <f ca="1"/>
        <v>1</v>
      </c>
      <c r="BN80" s="21">
        <f t="shared" ca="1" si="44"/>
        <v>4.2244897959183678</v>
      </c>
      <c r="BO80" s="22">
        <f t="shared" ca="1" si="44"/>
        <v>5.7976625273922568</v>
      </c>
      <c r="BP80" s="22">
        <f t="shared" ca="1" si="44"/>
        <v>7.5155555555555553</v>
      </c>
      <c r="BQ80" s="23">
        <f t="shared" ca="1" si="44"/>
        <v>5.2633136094674562</v>
      </c>
      <c r="BR80" s="16">
        <f t="shared" ca="1" si="45"/>
        <v>4.2244897959183678</v>
      </c>
    </row>
    <row r="81" spans="9:70" x14ac:dyDescent="0.25">
      <c r="I81" s="9" t="s">
        <v>250</v>
      </c>
      <c r="J81" s="9">
        <v>7</v>
      </c>
      <c r="K81" s="8" t="str">
        <f t="shared" si="43"/>
        <v>March</v>
      </c>
      <c r="L81" s="8" t="str">
        <f t="shared" si="43"/>
        <v>Prosecco</v>
      </c>
      <c r="M81" s="8">
        <f t="shared" si="43"/>
        <v>6</v>
      </c>
      <c r="N81" s="33">
        <f t="shared" si="43"/>
        <v>40</v>
      </c>
      <c r="O81" s="8" t="str">
        <f t="shared" si="43"/>
        <v>Australia</v>
      </c>
      <c r="P81" s="8" t="str">
        <f t="shared" si="43"/>
        <v>TRUE</v>
      </c>
      <c r="Q81" s="22"/>
      <c r="R81" s="22"/>
      <c r="S81" s="22"/>
      <c r="U81" s="29">
        <v>77</v>
      </c>
      <c r="V81" s="31" t="s">
        <v>232</v>
      </c>
      <c r="W81" s="28">
        <v>0</v>
      </c>
      <c r="X81" s="28">
        <v>1</v>
      </c>
      <c r="Y81" s="28">
        <v>0</v>
      </c>
      <c r="Z81" s="28">
        <v>0</v>
      </c>
      <c r="AA81" s="28">
        <v>0</v>
      </c>
      <c r="AB81" s="28">
        <v>0</v>
      </c>
      <c r="AC81" s="28">
        <v>0</v>
      </c>
      <c r="AD81" s="28">
        <v>0</v>
      </c>
      <c r="AE81" s="28">
        <v>0</v>
      </c>
      <c r="AF81" s="28">
        <v>0</v>
      </c>
      <c r="AG81" s="28">
        <v>0</v>
      </c>
      <c r="AH81" s="28">
        <v>0</v>
      </c>
      <c r="AI81" s="28">
        <v>0</v>
      </c>
      <c r="AJ81" s="28">
        <v>0</v>
      </c>
      <c r="AK81" s="28">
        <v>0</v>
      </c>
      <c r="AL81" s="28">
        <v>0</v>
      </c>
      <c r="AM81" s="28">
        <v>0</v>
      </c>
      <c r="AN81" s="28">
        <v>0</v>
      </c>
      <c r="AO81" s="28">
        <v>0</v>
      </c>
      <c r="AP81" s="28">
        <v>0</v>
      </c>
      <c r="AQ81" s="28">
        <v>0</v>
      </c>
      <c r="AR81" s="28">
        <v>0</v>
      </c>
      <c r="AS81" s="28">
        <v>0</v>
      </c>
      <c r="AT81" s="28">
        <v>0</v>
      </c>
      <c r="AU81" s="28">
        <v>0</v>
      </c>
      <c r="AV81" s="28">
        <v>1</v>
      </c>
      <c r="AW81" s="28">
        <v>0</v>
      </c>
      <c r="AX81" s="28">
        <v>0</v>
      </c>
      <c r="AY81" s="28">
        <v>0</v>
      </c>
      <c r="AZ81" s="28">
        <v>0</v>
      </c>
      <c r="BA81" s="28">
        <v>0</v>
      </c>
      <c r="BB81" s="28">
        <v>0</v>
      </c>
      <c r="BE81">
        <f t="shared" si="46"/>
        <v>78</v>
      </c>
      <c r="BF81" s="16">
        <f ca="1"/>
        <v>2</v>
      </c>
      <c r="BN81" s="21">
        <f t="shared" ca="1" si="44"/>
        <v>3.3673469387755106</v>
      </c>
      <c r="BO81" s="22">
        <f t="shared" ca="1" si="44"/>
        <v>2.2300949598246893</v>
      </c>
      <c r="BP81" s="22">
        <f t="shared" ca="1" si="44"/>
        <v>3.5155555555555553</v>
      </c>
      <c r="BQ81" s="23">
        <f t="shared" ca="1" si="44"/>
        <v>2.5710059171597632</v>
      </c>
      <c r="BR81" s="16">
        <f t="shared" ca="1" si="45"/>
        <v>2.2300949598246893</v>
      </c>
    </row>
    <row r="82" spans="9:70" x14ac:dyDescent="0.25">
      <c r="I82" s="9" t="s">
        <v>250</v>
      </c>
      <c r="J82" s="9">
        <v>19</v>
      </c>
      <c r="K82" s="8" t="str">
        <f t="shared" si="43"/>
        <v>July</v>
      </c>
      <c r="L82" s="8" t="str">
        <f t="shared" si="43"/>
        <v>Champagne</v>
      </c>
      <c r="M82" s="8">
        <f t="shared" si="43"/>
        <v>12</v>
      </c>
      <c r="N82" s="33">
        <f t="shared" si="43"/>
        <v>66</v>
      </c>
      <c r="O82" s="8" t="str">
        <f t="shared" si="43"/>
        <v>Germany</v>
      </c>
      <c r="P82" s="8" t="str">
        <f t="shared" si="43"/>
        <v>FALSE</v>
      </c>
      <c r="Q82" s="22"/>
      <c r="R82" s="22"/>
      <c r="S82" s="22"/>
      <c r="U82" s="29">
        <v>78</v>
      </c>
      <c r="V82" s="31" t="s">
        <v>287</v>
      </c>
      <c r="W82" s="28">
        <v>0</v>
      </c>
      <c r="X82" s="28">
        <v>0</v>
      </c>
      <c r="Y82" s="28">
        <v>1</v>
      </c>
      <c r="Z82" s="28">
        <v>0</v>
      </c>
      <c r="AA82" s="28">
        <v>0</v>
      </c>
      <c r="AB82" s="28">
        <v>0</v>
      </c>
      <c r="AC82" s="28">
        <v>1</v>
      </c>
      <c r="AD82" s="28">
        <v>1</v>
      </c>
      <c r="AE82" s="28">
        <v>0</v>
      </c>
      <c r="AF82" s="28">
        <v>0</v>
      </c>
      <c r="AG82" s="28">
        <v>0</v>
      </c>
      <c r="AH82" s="28">
        <v>0</v>
      </c>
      <c r="AI82" s="28">
        <v>0</v>
      </c>
      <c r="AJ82" s="28">
        <v>0</v>
      </c>
      <c r="AK82" s="28">
        <v>0</v>
      </c>
      <c r="AL82" s="28">
        <v>0</v>
      </c>
      <c r="AM82" s="28">
        <v>0</v>
      </c>
      <c r="AN82" s="28">
        <v>0</v>
      </c>
      <c r="AO82" s="28">
        <v>1</v>
      </c>
      <c r="AP82" s="28">
        <v>0</v>
      </c>
      <c r="AQ82" s="28">
        <v>1</v>
      </c>
      <c r="AR82" s="28">
        <v>1</v>
      </c>
      <c r="AS82" s="28">
        <v>0</v>
      </c>
      <c r="AT82" s="28">
        <v>0</v>
      </c>
      <c r="AU82" s="28">
        <v>0</v>
      </c>
      <c r="AV82" s="28">
        <v>0</v>
      </c>
      <c r="AW82" s="28">
        <v>0</v>
      </c>
      <c r="AX82" s="28">
        <v>0</v>
      </c>
      <c r="AY82" s="28">
        <v>0</v>
      </c>
      <c r="AZ82" s="28">
        <v>0</v>
      </c>
      <c r="BA82" s="28">
        <v>0</v>
      </c>
      <c r="BB82" s="28">
        <v>0</v>
      </c>
      <c r="BE82">
        <f t="shared" si="46"/>
        <v>79</v>
      </c>
      <c r="BF82" s="16">
        <f ca="1"/>
        <v>3</v>
      </c>
      <c r="BN82" s="21">
        <f t="shared" ca="1" si="44"/>
        <v>2.5578231292517004</v>
      </c>
      <c r="BO82" s="22">
        <f t="shared" ca="1" si="44"/>
        <v>1.2841490138787433</v>
      </c>
      <c r="BP82" s="22">
        <f t="shared" ca="1" si="44"/>
        <v>1.048888888888889</v>
      </c>
      <c r="BQ82" s="23">
        <f t="shared" ca="1" si="44"/>
        <v>2.3402366863905324</v>
      </c>
      <c r="BR82" s="16">
        <f t="shared" ca="1" si="45"/>
        <v>1.048888888888889</v>
      </c>
    </row>
    <row r="83" spans="9:70" x14ac:dyDescent="0.25">
      <c r="I83" s="9" t="s">
        <v>250</v>
      </c>
      <c r="J83" s="9">
        <v>22</v>
      </c>
      <c r="K83" s="8" t="str">
        <f t="shared" si="43"/>
        <v>August</v>
      </c>
      <c r="L83" s="8" t="str">
        <f t="shared" si="43"/>
        <v>Champagne</v>
      </c>
      <c r="M83" s="8">
        <f t="shared" si="43"/>
        <v>72</v>
      </c>
      <c r="N83" s="33">
        <f t="shared" si="43"/>
        <v>63</v>
      </c>
      <c r="O83" s="8" t="str">
        <f t="shared" si="43"/>
        <v>France</v>
      </c>
      <c r="P83" s="8" t="str">
        <f t="shared" si="43"/>
        <v>FALSE</v>
      </c>
      <c r="Q83" s="22"/>
      <c r="R83" s="22"/>
      <c r="S83" s="22"/>
      <c r="U83" s="29">
        <v>79</v>
      </c>
      <c r="V83" s="31" t="s">
        <v>314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8">
        <v>0</v>
      </c>
      <c r="AC83" s="28">
        <v>0</v>
      </c>
      <c r="AD83" s="28">
        <v>0</v>
      </c>
      <c r="AE83" s="28">
        <v>0</v>
      </c>
      <c r="AF83" s="28">
        <v>0</v>
      </c>
      <c r="AG83" s="28">
        <v>0</v>
      </c>
      <c r="AH83" s="28">
        <v>0</v>
      </c>
      <c r="AI83" s="28">
        <v>0</v>
      </c>
      <c r="AJ83" s="28">
        <v>0</v>
      </c>
      <c r="AK83" s="28">
        <v>0</v>
      </c>
      <c r="AL83" s="28">
        <v>0</v>
      </c>
      <c r="AM83" s="28">
        <v>0</v>
      </c>
      <c r="AN83" s="28">
        <v>1</v>
      </c>
      <c r="AO83" s="28">
        <v>0</v>
      </c>
      <c r="AP83" s="28">
        <v>0</v>
      </c>
      <c r="AQ83" s="28">
        <v>1</v>
      </c>
      <c r="AR83" s="28">
        <v>0</v>
      </c>
      <c r="AS83" s="28">
        <v>0</v>
      </c>
      <c r="AT83" s="28">
        <v>0</v>
      </c>
      <c r="AU83" s="28">
        <v>0</v>
      </c>
      <c r="AV83" s="28">
        <v>0</v>
      </c>
      <c r="AW83" s="28">
        <v>0</v>
      </c>
      <c r="AX83" s="28">
        <v>0</v>
      </c>
      <c r="AY83" s="28">
        <v>0</v>
      </c>
      <c r="AZ83" s="28">
        <v>0</v>
      </c>
      <c r="BA83" s="28">
        <v>0</v>
      </c>
      <c r="BB83" s="28">
        <v>0</v>
      </c>
      <c r="BE83">
        <f t="shared" si="46"/>
        <v>80</v>
      </c>
      <c r="BF83" s="16">
        <f ca="1"/>
        <v>1</v>
      </c>
      <c r="BN83" s="21">
        <f t="shared" ca="1" si="44"/>
        <v>5.2244897959183652</v>
      </c>
      <c r="BO83" s="22">
        <f t="shared" ca="1" si="44"/>
        <v>6.0409057706354989</v>
      </c>
      <c r="BP83" s="22">
        <f t="shared" ca="1" si="44"/>
        <v>7.0488888888888894</v>
      </c>
      <c r="BQ83" s="23">
        <f t="shared" ca="1" si="44"/>
        <v>8.3402366863905328</v>
      </c>
      <c r="BR83" s="16">
        <f t="shared" ca="1" si="45"/>
        <v>5.2244897959183652</v>
      </c>
    </row>
    <row r="84" spans="9:70" x14ac:dyDescent="0.25">
      <c r="I84" s="9" t="s">
        <v>250</v>
      </c>
      <c r="J84" s="9">
        <v>27</v>
      </c>
      <c r="K84" s="8" t="str">
        <f t="shared" si="43"/>
        <v>October</v>
      </c>
      <c r="L84" s="8" t="str">
        <f t="shared" si="43"/>
        <v>Champagne</v>
      </c>
      <c r="M84" s="8">
        <f t="shared" si="43"/>
        <v>72</v>
      </c>
      <c r="N84" s="33">
        <f t="shared" si="43"/>
        <v>88</v>
      </c>
      <c r="O84" s="8" t="str">
        <f t="shared" si="43"/>
        <v>New Zealand</v>
      </c>
      <c r="P84" s="8" t="str">
        <f t="shared" si="43"/>
        <v>FALSE</v>
      </c>
      <c r="Q84" s="22"/>
      <c r="R84" s="22"/>
      <c r="S84" s="22"/>
      <c r="U84" s="29">
        <v>80</v>
      </c>
      <c r="V84" s="31" t="s">
        <v>318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8">
        <v>0</v>
      </c>
      <c r="AC84" s="28">
        <v>0</v>
      </c>
      <c r="AD84" s="28">
        <v>0</v>
      </c>
      <c r="AE84" s="28">
        <v>0</v>
      </c>
      <c r="AF84" s="28">
        <v>0</v>
      </c>
      <c r="AG84" s="28">
        <v>0</v>
      </c>
      <c r="AH84" s="28">
        <v>0</v>
      </c>
      <c r="AI84" s="28">
        <v>0</v>
      </c>
      <c r="AJ84" s="28">
        <v>0</v>
      </c>
      <c r="AK84" s="28">
        <v>0</v>
      </c>
      <c r="AL84" s="28">
        <v>0</v>
      </c>
      <c r="AM84" s="28">
        <v>0</v>
      </c>
      <c r="AN84" s="28">
        <v>0</v>
      </c>
      <c r="AO84" s="28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8">
        <v>1</v>
      </c>
      <c r="AW84" s="28">
        <v>0</v>
      </c>
      <c r="AX84" s="28">
        <v>0</v>
      </c>
      <c r="AY84" s="28">
        <v>0</v>
      </c>
      <c r="AZ84" s="28">
        <v>0</v>
      </c>
      <c r="BA84" s="28">
        <v>0</v>
      </c>
      <c r="BB84" s="28">
        <v>0</v>
      </c>
      <c r="BE84">
        <f t="shared" si="46"/>
        <v>81</v>
      </c>
      <c r="BF84" s="16">
        <f ca="1"/>
        <v>2</v>
      </c>
      <c r="BN84" s="21">
        <f t="shared" ca="1" si="44"/>
        <v>8.0816326530612219</v>
      </c>
      <c r="BO84" s="22">
        <f t="shared" ca="1" si="44"/>
        <v>6.7436084733382016</v>
      </c>
      <c r="BP84" s="22">
        <f t="shared" ca="1" si="44"/>
        <v>9.0488888888888894</v>
      </c>
      <c r="BQ84" s="23">
        <f t="shared" ca="1" si="44"/>
        <v>10.340236686390531</v>
      </c>
      <c r="BR84" s="16">
        <f t="shared" ca="1" si="45"/>
        <v>6.7436084733382016</v>
      </c>
    </row>
    <row r="85" spans="9:70" x14ac:dyDescent="0.25">
      <c r="I85" s="9" t="s">
        <v>251</v>
      </c>
      <c r="J85" s="9">
        <v>4</v>
      </c>
      <c r="K85" s="8" t="str">
        <f t="shared" si="43"/>
        <v>February</v>
      </c>
      <c r="L85" s="8" t="str">
        <f t="shared" si="43"/>
        <v>Champagne</v>
      </c>
      <c r="M85" s="8">
        <f t="shared" si="43"/>
        <v>72</v>
      </c>
      <c r="N85" s="33">
        <f t="shared" si="43"/>
        <v>48</v>
      </c>
      <c r="O85" s="8" t="str">
        <f t="shared" si="43"/>
        <v>France</v>
      </c>
      <c r="P85" s="8" t="str">
        <f t="shared" si="43"/>
        <v>TRUE</v>
      </c>
      <c r="Q85" s="22"/>
      <c r="R85" s="22"/>
      <c r="S85" s="22"/>
      <c r="U85" s="29">
        <v>81</v>
      </c>
      <c r="V85" s="31" t="s">
        <v>259</v>
      </c>
      <c r="W85" s="28">
        <v>0</v>
      </c>
      <c r="X85" s="28">
        <v>0</v>
      </c>
      <c r="Y85" s="28">
        <v>0</v>
      </c>
      <c r="Z85" s="28">
        <v>1</v>
      </c>
      <c r="AA85" s="28">
        <v>1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1</v>
      </c>
      <c r="AK85" s="28">
        <v>1</v>
      </c>
      <c r="AL85" s="28">
        <v>0</v>
      </c>
      <c r="AM85" s="28">
        <v>0</v>
      </c>
      <c r="AN85" s="28">
        <v>0</v>
      </c>
      <c r="AO85" s="28">
        <v>0</v>
      </c>
      <c r="AP85" s="28">
        <v>1</v>
      </c>
      <c r="AQ85" s="28">
        <v>0</v>
      </c>
      <c r="AR85" s="28">
        <v>1</v>
      </c>
      <c r="AS85" s="28">
        <v>0</v>
      </c>
      <c r="AT85" s="28">
        <v>0</v>
      </c>
      <c r="AU85" s="28">
        <v>0</v>
      </c>
      <c r="AV85" s="28">
        <v>1</v>
      </c>
      <c r="AW85" s="28">
        <v>0</v>
      </c>
      <c r="AX85" s="28">
        <v>0</v>
      </c>
      <c r="AY85" s="28">
        <v>0</v>
      </c>
      <c r="AZ85" s="28">
        <v>0</v>
      </c>
      <c r="BA85" s="28">
        <v>0</v>
      </c>
      <c r="BB85" s="28">
        <v>0</v>
      </c>
      <c r="BE85">
        <f t="shared" si="46"/>
        <v>82</v>
      </c>
      <c r="BF85" s="16">
        <f ca="1"/>
        <v>2</v>
      </c>
      <c r="BN85" s="21">
        <f t="shared" ref="BN85:BQ100" ca="1" si="47">SUMXMY2($W87:$BB87,BI$4:BI$35)</f>
        <v>3.510204081632653</v>
      </c>
      <c r="BO85" s="22">
        <f t="shared" ca="1" si="47"/>
        <v>2.6895544192841485</v>
      </c>
      <c r="BP85" s="22">
        <f t="shared" ca="1" si="47"/>
        <v>4.5155555555555553</v>
      </c>
      <c r="BQ85" s="23">
        <f t="shared" ca="1" si="47"/>
        <v>4.3402366863905328</v>
      </c>
      <c r="BR85" s="16">
        <f t="shared" ca="1" si="45"/>
        <v>2.6895544192841485</v>
      </c>
    </row>
    <row r="86" spans="9:70" x14ac:dyDescent="0.25">
      <c r="I86" s="9" t="s">
        <v>251</v>
      </c>
      <c r="J86" s="9">
        <v>11</v>
      </c>
      <c r="K86" s="8" t="str">
        <f t="shared" si="43"/>
        <v>May</v>
      </c>
      <c r="L86" s="8" t="str">
        <f t="shared" si="43"/>
        <v>Champagne</v>
      </c>
      <c r="M86" s="8">
        <f t="shared" si="43"/>
        <v>72</v>
      </c>
      <c r="N86" s="33">
        <f t="shared" si="43"/>
        <v>85</v>
      </c>
      <c r="O86" s="8" t="str">
        <f t="shared" si="43"/>
        <v>France</v>
      </c>
      <c r="P86" s="8" t="str">
        <f t="shared" si="43"/>
        <v>FALSE</v>
      </c>
      <c r="Q86" s="22"/>
      <c r="R86" s="22"/>
      <c r="S86" s="22"/>
      <c r="U86" s="29">
        <v>82</v>
      </c>
      <c r="V86" s="31" t="s">
        <v>313</v>
      </c>
      <c r="W86" s="28">
        <v>1</v>
      </c>
      <c r="X86" s="28">
        <v>0</v>
      </c>
      <c r="Y86" s="28">
        <v>0</v>
      </c>
      <c r="Z86" s="28">
        <v>1</v>
      </c>
      <c r="AA86" s="28">
        <v>1</v>
      </c>
      <c r="AB86" s="28">
        <v>1</v>
      </c>
      <c r="AC86" s="28">
        <v>0</v>
      </c>
      <c r="AD86" s="28">
        <v>0</v>
      </c>
      <c r="AE86" s="28">
        <v>1</v>
      </c>
      <c r="AF86" s="28">
        <v>0</v>
      </c>
      <c r="AG86" s="28">
        <v>1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1</v>
      </c>
      <c r="AQ86" s="28">
        <v>0</v>
      </c>
      <c r="AR86" s="28">
        <v>0</v>
      </c>
      <c r="AS86" s="28">
        <v>0</v>
      </c>
      <c r="AT86" s="28">
        <v>0</v>
      </c>
      <c r="AU86" s="28">
        <v>1</v>
      </c>
      <c r="AV86" s="28">
        <v>1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E86">
        <f t="shared" si="46"/>
        <v>83</v>
      </c>
      <c r="BF86" s="16">
        <f ca="1"/>
        <v>3</v>
      </c>
      <c r="BN86" s="21">
        <f t="shared" ca="1" si="47"/>
        <v>3.4625850340136055</v>
      </c>
      <c r="BO86" s="22">
        <f t="shared" ca="1" si="47"/>
        <v>2.2841490138787428</v>
      </c>
      <c r="BP86" s="22">
        <f t="shared" ca="1" si="47"/>
        <v>1.2488888888888889</v>
      </c>
      <c r="BQ86" s="23">
        <f t="shared" ca="1" si="47"/>
        <v>3.3402366863905328</v>
      </c>
      <c r="BR86" s="16">
        <f t="shared" ca="1" si="45"/>
        <v>1.2488888888888889</v>
      </c>
    </row>
    <row r="87" spans="9:70" x14ac:dyDescent="0.25">
      <c r="I87" s="9" t="s">
        <v>251</v>
      </c>
      <c r="J87" s="9">
        <v>28</v>
      </c>
      <c r="K87" s="8" t="str">
        <f t="shared" si="43"/>
        <v>November</v>
      </c>
      <c r="L87" s="8" t="str">
        <f t="shared" si="43"/>
        <v>Cabernet Sauvignon</v>
      </c>
      <c r="M87" s="8">
        <f t="shared" si="43"/>
        <v>12</v>
      </c>
      <c r="N87" s="33">
        <f t="shared" si="43"/>
        <v>56</v>
      </c>
      <c r="O87" s="8" t="str">
        <f t="shared" si="43"/>
        <v>France</v>
      </c>
      <c r="P87" s="8" t="str">
        <f t="shared" si="43"/>
        <v>TRUE</v>
      </c>
      <c r="Q87" s="22"/>
      <c r="R87" s="22"/>
      <c r="S87" s="22"/>
      <c r="U87" s="29">
        <v>83</v>
      </c>
      <c r="V87" s="31" t="s">
        <v>262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1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1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1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E87">
        <f t="shared" si="46"/>
        <v>84</v>
      </c>
      <c r="BF87" s="16">
        <f ca="1"/>
        <v>4</v>
      </c>
      <c r="BN87" s="21">
        <f t="shared" ca="1" si="47"/>
        <v>3.9863945578231297</v>
      </c>
      <c r="BO87" s="22">
        <f t="shared" ca="1" si="47"/>
        <v>2.9057706355003656</v>
      </c>
      <c r="BP87" s="22">
        <f t="shared" ca="1" si="47"/>
        <v>4.5155555555555562</v>
      </c>
      <c r="BQ87" s="23">
        <f t="shared" ca="1" si="47"/>
        <v>1.2633136094674555</v>
      </c>
      <c r="BR87" s="16">
        <f t="shared" ca="1" si="45"/>
        <v>1.2633136094674555</v>
      </c>
    </row>
    <row r="88" spans="9:70" x14ac:dyDescent="0.25">
      <c r="I88" s="9" t="s">
        <v>251</v>
      </c>
      <c r="J88" s="9">
        <v>31</v>
      </c>
      <c r="K88" s="8" t="str">
        <f t="shared" si="43"/>
        <v>December</v>
      </c>
      <c r="L88" s="8" t="str">
        <f t="shared" si="43"/>
        <v>Champagne</v>
      </c>
      <c r="M88" s="8">
        <f t="shared" si="43"/>
        <v>72</v>
      </c>
      <c r="N88" s="33">
        <f t="shared" si="43"/>
        <v>89</v>
      </c>
      <c r="O88" s="8" t="str">
        <f t="shared" si="43"/>
        <v>France</v>
      </c>
      <c r="P88" s="8" t="str">
        <f t="shared" si="43"/>
        <v>FALSE</v>
      </c>
      <c r="Q88" s="22"/>
      <c r="R88" s="22"/>
      <c r="S88" s="22"/>
      <c r="U88" s="29">
        <v>84</v>
      </c>
      <c r="V88" s="31" t="s">
        <v>199</v>
      </c>
      <c r="W88" s="28">
        <v>0</v>
      </c>
      <c r="X88" s="28">
        <v>1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1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  <c r="BE88">
        <f t="shared" si="46"/>
        <v>85</v>
      </c>
      <c r="BF88" s="16">
        <f ca="1"/>
        <v>4</v>
      </c>
      <c r="BN88" s="21">
        <f t="shared" ca="1" si="47"/>
        <v>4.2721088435374144</v>
      </c>
      <c r="BO88" s="22">
        <f t="shared" ca="1" si="47"/>
        <v>3.0138787436084731</v>
      </c>
      <c r="BP88" s="22">
        <f t="shared" ca="1" si="47"/>
        <v>4.5155555555555553</v>
      </c>
      <c r="BQ88" s="23">
        <f t="shared" ca="1" si="47"/>
        <v>2.2633136094674553</v>
      </c>
      <c r="BR88" s="16">
        <f t="shared" ca="1" si="45"/>
        <v>2.2633136094674553</v>
      </c>
    </row>
    <row r="89" spans="9:70" x14ac:dyDescent="0.25">
      <c r="I89" s="9" t="s">
        <v>252</v>
      </c>
      <c r="J89" s="9">
        <v>7</v>
      </c>
      <c r="K89" s="8" t="str">
        <f t="shared" si="43"/>
        <v>March</v>
      </c>
      <c r="L89" s="8" t="str">
        <f t="shared" si="43"/>
        <v>Prosecco</v>
      </c>
      <c r="M89" s="8">
        <f t="shared" si="43"/>
        <v>6</v>
      </c>
      <c r="N89" s="33">
        <f t="shared" si="43"/>
        <v>40</v>
      </c>
      <c r="O89" s="8" t="str">
        <f t="shared" si="43"/>
        <v>Australia</v>
      </c>
      <c r="P89" s="8" t="str">
        <f t="shared" si="43"/>
        <v>TRUE</v>
      </c>
      <c r="Q89" s="22"/>
      <c r="R89" s="22"/>
      <c r="S89" s="22"/>
      <c r="U89" s="29">
        <v>85</v>
      </c>
      <c r="V89" s="31" t="s">
        <v>280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1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1</v>
      </c>
      <c r="AZ89" s="28">
        <v>1</v>
      </c>
      <c r="BA89" s="28">
        <v>0</v>
      </c>
      <c r="BB89" s="28">
        <v>0</v>
      </c>
      <c r="BE89">
        <f t="shared" si="46"/>
        <v>86</v>
      </c>
      <c r="BF89" s="16">
        <f ca="1"/>
        <v>4</v>
      </c>
      <c r="BN89" s="21">
        <f t="shared" ca="1" si="47"/>
        <v>4.8911564625850348</v>
      </c>
      <c r="BO89" s="22">
        <f t="shared" ca="1" si="47"/>
        <v>4.067932797662527</v>
      </c>
      <c r="BP89" s="22">
        <f t="shared" ca="1" si="47"/>
        <v>5.5155555555555562</v>
      </c>
      <c r="BQ89" s="23">
        <f t="shared" ca="1" si="47"/>
        <v>1.1863905325443789</v>
      </c>
      <c r="BR89" s="16">
        <f t="shared" ca="1" si="45"/>
        <v>1.1863905325443789</v>
      </c>
    </row>
    <row r="90" spans="9:70" x14ac:dyDescent="0.25">
      <c r="I90" s="9" t="s">
        <v>252</v>
      </c>
      <c r="J90" s="9">
        <v>8</v>
      </c>
      <c r="K90" s="8" t="str">
        <f t="shared" si="43"/>
        <v>March</v>
      </c>
      <c r="L90" s="8" t="str">
        <f t="shared" si="43"/>
        <v>Espumante</v>
      </c>
      <c r="M90" s="8">
        <f t="shared" si="43"/>
        <v>6</v>
      </c>
      <c r="N90" s="33">
        <f t="shared" si="43"/>
        <v>45</v>
      </c>
      <c r="O90" s="8" t="str">
        <f t="shared" si="43"/>
        <v>South Africa</v>
      </c>
      <c r="P90" s="8" t="str">
        <f t="shared" si="43"/>
        <v>FALSE</v>
      </c>
      <c r="Q90" s="22"/>
      <c r="R90" s="22"/>
      <c r="S90" s="22"/>
      <c r="U90" s="29">
        <v>86</v>
      </c>
      <c r="V90" s="31" t="s">
        <v>317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1</v>
      </c>
      <c r="AE90" s="28">
        <v>0</v>
      </c>
      <c r="AF90" s="28">
        <v>0</v>
      </c>
      <c r="AG90" s="28">
        <v>0</v>
      </c>
      <c r="AH90" s="28">
        <v>0</v>
      </c>
      <c r="AI90" s="28">
        <v>1</v>
      </c>
      <c r="AJ90" s="28">
        <v>0</v>
      </c>
      <c r="AK90" s="28">
        <v>0</v>
      </c>
      <c r="AL90" s="28">
        <v>0</v>
      </c>
      <c r="AM90" s="28">
        <v>0</v>
      </c>
      <c r="AN90" s="28">
        <v>1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0</v>
      </c>
      <c r="BA90" s="28">
        <v>0</v>
      </c>
      <c r="BB90" s="28">
        <v>0</v>
      </c>
      <c r="BE90">
        <f t="shared" si="46"/>
        <v>87</v>
      </c>
      <c r="BF90" s="16">
        <f ca="1"/>
        <v>2</v>
      </c>
      <c r="BN90" s="21">
        <f t="shared" ca="1" si="47"/>
        <v>5.6530612244897949</v>
      </c>
      <c r="BO90" s="22">
        <f t="shared" ca="1" si="47"/>
        <v>4.4463111760409051</v>
      </c>
      <c r="BP90" s="22">
        <f t="shared" ca="1" si="47"/>
        <v>6.0488888888888894</v>
      </c>
      <c r="BQ90" s="23">
        <f t="shared" ca="1" si="47"/>
        <v>7.3402366863905328</v>
      </c>
      <c r="BR90" s="16">
        <f t="shared" ca="1" si="45"/>
        <v>4.4463111760409051</v>
      </c>
    </row>
    <row r="91" spans="9:70" x14ac:dyDescent="0.25">
      <c r="I91" s="9" t="s">
        <v>252</v>
      </c>
      <c r="J91" s="9">
        <v>30</v>
      </c>
      <c r="K91" s="8" t="str">
        <f t="shared" si="43"/>
        <v>December</v>
      </c>
      <c r="L91" s="8" t="str">
        <f t="shared" si="43"/>
        <v>Malbec</v>
      </c>
      <c r="M91" s="8">
        <f t="shared" si="43"/>
        <v>6</v>
      </c>
      <c r="N91" s="33">
        <f t="shared" si="43"/>
        <v>54</v>
      </c>
      <c r="O91" s="8" t="str">
        <f t="shared" si="43"/>
        <v>France</v>
      </c>
      <c r="P91" s="8" t="str">
        <f t="shared" si="43"/>
        <v>FALSE</v>
      </c>
      <c r="Q91" s="22"/>
      <c r="R91" s="22"/>
      <c r="S91" s="22"/>
      <c r="U91" s="29">
        <v>87</v>
      </c>
      <c r="V91" s="31" t="s">
        <v>239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8">
        <v>0</v>
      </c>
      <c r="AC91" s="28">
        <v>1</v>
      </c>
      <c r="AD91" s="28">
        <v>0</v>
      </c>
      <c r="AE91" s="28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28">
        <v>0</v>
      </c>
      <c r="AL91" s="28">
        <v>0</v>
      </c>
      <c r="AM91" s="28">
        <v>0</v>
      </c>
      <c r="AN91" s="28">
        <v>1</v>
      </c>
      <c r="AO91" s="28">
        <v>0</v>
      </c>
      <c r="AP91" s="28">
        <v>0</v>
      </c>
      <c r="AQ91" s="28">
        <v>0</v>
      </c>
      <c r="AR91" s="28">
        <v>0</v>
      </c>
      <c r="AS91" s="28">
        <v>0</v>
      </c>
      <c r="AT91" s="28">
        <v>0</v>
      </c>
      <c r="AU91" s="28">
        <v>0</v>
      </c>
      <c r="AV91" s="28">
        <v>0</v>
      </c>
      <c r="AW91" s="28">
        <v>0</v>
      </c>
      <c r="AX91" s="28">
        <v>0</v>
      </c>
      <c r="AY91" s="28">
        <v>1</v>
      </c>
      <c r="AZ91" s="28">
        <v>1</v>
      </c>
      <c r="BA91" s="28">
        <v>0</v>
      </c>
      <c r="BB91" s="28">
        <v>0</v>
      </c>
      <c r="BE91">
        <f t="shared" si="46"/>
        <v>88</v>
      </c>
      <c r="BF91" s="16">
        <f ca="1"/>
        <v>2</v>
      </c>
      <c r="BN91" s="21">
        <f t="shared" ca="1" si="47"/>
        <v>4.8911564625850339</v>
      </c>
      <c r="BO91" s="22">
        <f t="shared" ca="1" si="47"/>
        <v>3.4733382030679327</v>
      </c>
      <c r="BP91" s="22">
        <f t="shared" ca="1" si="47"/>
        <v>5.3822222222222225</v>
      </c>
      <c r="BQ91" s="23">
        <f t="shared" ca="1" si="47"/>
        <v>4.1863905325443787</v>
      </c>
      <c r="BR91" s="16">
        <f t="shared" ca="1" si="45"/>
        <v>3.4733382030679327</v>
      </c>
    </row>
    <row r="92" spans="9:70" x14ac:dyDescent="0.25">
      <c r="I92" s="9" t="s">
        <v>253</v>
      </c>
      <c r="J92" s="9">
        <v>7</v>
      </c>
      <c r="K92" s="8" t="str">
        <f t="shared" si="43"/>
        <v>March</v>
      </c>
      <c r="L92" s="8" t="str">
        <f t="shared" si="43"/>
        <v>Prosecco</v>
      </c>
      <c r="M92" s="8">
        <f t="shared" si="43"/>
        <v>6</v>
      </c>
      <c r="N92" s="33">
        <f t="shared" si="43"/>
        <v>40</v>
      </c>
      <c r="O92" s="8" t="str">
        <f t="shared" si="43"/>
        <v>Australia</v>
      </c>
      <c r="P92" s="8" t="str">
        <f t="shared" si="43"/>
        <v>TRUE</v>
      </c>
      <c r="Q92" s="22"/>
      <c r="R92" s="22"/>
      <c r="S92" s="22"/>
      <c r="U92" s="29">
        <v>88</v>
      </c>
      <c r="V92" s="31" t="s">
        <v>240</v>
      </c>
      <c r="W92" s="28">
        <v>1</v>
      </c>
      <c r="X92" s="28">
        <v>0</v>
      </c>
      <c r="Y92" s="28">
        <v>0</v>
      </c>
      <c r="Z92" s="28">
        <v>1</v>
      </c>
      <c r="AA92" s="28">
        <v>0</v>
      </c>
      <c r="AB92" s="28">
        <v>0</v>
      </c>
      <c r="AC92" s="28">
        <v>0</v>
      </c>
      <c r="AD92" s="28">
        <v>0</v>
      </c>
      <c r="AE92" s="28">
        <v>1</v>
      </c>
      <c r="AF92" s="28">
        <v>0</v>
      </c>
      <c r="AG92" s="28">
        <v>1</v>
      </c>
      <c r="AH92" s="28">
        <v>0</v>
      </c>
      <c r="AI92" s="28">
        <v>0</v>
      </c>
      <c r="AJ92" s="28">
        <v>1</v>
      </c>
      <c r="AK92" s="28">
        <v>0</v>
      </c>
      <c r="AL92" s="28">
        <v>0</v>
      </c>
      <c r="AM92" s="28">
        <v>0</v>
      </c>
      <c r="AN92" s="28">
        <v>0</v>
      </c>
      <c r="AO92" s="28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8">
        <v>1</v>
      </c>
      <c r="AW92" s="28">
        <v>0</v>
      </c>
      <c r="AX92" s="28">
        <v>0</v>
      </c>
      <c r="AY92" s="28">
        <v>0</v>
      </c>
      <c r="AZ92" s="28">
        <v>0</v>
      </c>
      <c r="BA92" s="28">
        <v>0</v>
      </c>
      <c r="BB92" s="28">
        <v>0</v>
      </c>
      <c r="BE92">
        <f t="shared" si="46"/>
        <v>89</v>
      </c>
      <c r="BF92" s="16">
        <f ca="1"/>
        <v>2</v>
      </c>
      <c r="BN92" s="21">
        <f t="shared" ca="1" si="47"/>
        <v>2.3673469387755106</v>
      </c>
      <c r="BO92" s="22">
        <f t="shared" ca="1" si="47"/>
        <v>1.1219868517165814</v>
      </c>
      <c r="BP92" s="22">
        <f t="shared" ca="1" si="47"/>
        <v>2.5155555555555558</v>
      </c>
      <c r="BQ92" s="23">
        <f t="shared" ca="1" si="47"/>
        <v>1.4940828402366861</v>
      </c>
      <c r="BR92" s="16">
        <f t="shared" ca="1" si="45"/>
        <v>1.1219868517165814</v>
      </c>
    </row>
    <row r="93" spans="9:70" x14ac:dyDescent="0.25">
      <c r="I93" s="9" t="s">
        <v>253</v>
      </c>
      <c r="J93" s="9">
        <v>29</v>
      </c>
      <c r="K93" s="8" t="str">
        <f t="shared" si="43"/>
        <v>November</v>
      </c>
      <c r="L93" s="8" t="str">
        <f t="shared" si="43"/>
        <v>Pinot Grigio</v>
      </c>
      <c r="M93" s="8">
        <f t="shared" si="43"/>
        <v>6</v>
      </c>
      <c r="N93" s="33">
        <f t="shared" si="43"/>
        <v>87</v>
      </c>
      <c r="O93" s="8" t="str">
        <f t="shared" si="43"/>
        <v>France</v>
      </c>
      <c r="P93" s="8" t="str">
        <f t="shared" si="43"/>
        <v>FALSE</v>
      </c>
      <c r="Q93" s="22"/>
      <c r="R93" s="22"/>
      <c r="S93" s="22"/>
      <c r="U93" s="29">
        <v>89</v>
      </c>
      <c r="V93" s="31" t="s">
        <v>245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8">
        <v>0</v>
      </c>
      <c r="AC93" s="28">
        <v>0</v>
      </c>
      <c r="AD93" s="28">
        <v>0</v>
      </c>
      <c r="AE93" s="28">
        <v>1</v>
      </c>
      <c r="AF93" s="28">
        <v>0</v>
      </c>
      <c r="AG93" s="28">
        <v>0</v>
      </c>
      <c r="AH93" s="28">
        <v>0</v>
      </c>
      <c r="AI93" s="28">
        <v>0</v>
      </c>
      <c r="AJ93" s="28">
        <v>0</v>
      </c>
      <c r="AK93" s="28">
        <v>0</v>
      </c>
      <c r="AL93" s="28">
        <v>1</v>
      </c>
      <c r="AM93" s="28">
        <v>0</v>
      </c>
      <c r="AN93" s="28">
        <v>0</v>
      </c>
      <c r="AO93" s="28">
        <v>0</v>
      </c>
      <c r="AP93" s="28">
        <v>0</v>
      </c>
      <c r="AQ93" s="28">
        <v>0</v>
      </c>
      <c r="AR93" s="28">
        <v>0</v>
      </c>
      <c r="AS93" s="28">
        <v>0</v>
      </c>
      <c r="AT93" s="28">
        <v>0</v>
      </c>
      <c r="AU93" s="28">
        <v>1</v>
      </c>
      <c r="AV93" s="28">
        <v>0</v>
      </c>
      <c r="AW93" s="28">
        <v>0</v>
      </c>
      <c r="AX93" s="28">
        <v>0</v>
      </c>
      <c r="AY93" s="28">
        <v>0</v>
      </c>
      <c r="AZ93" s="28">
        <v>1</v>
      </c>
      <c r="BA93" s="28">
        <v>0</v>
      </c>
      <c r="BB93" s="28">
        <v>0</v>
      </c>
      <c r="BE93">
        <f t="shared" si="46"/>
        <v>90</v>
      </c>
      <c r="BF93" s="16">
        <f ca="1"/>
        <v>2</v>
      </c>
      <c r="BN93" s="21">
        <f t="shared" ca="1" si="47"/>
        <v>3.748299319727892</v>
      </c>
      <c r="BO93" s="22">
        <f t="shared" ca="1" si="47"/>
        <v>2.8246895544192832</v>
      </c>
      <c r="BP93" s="22">
        <f t="shared" ca="1" si="47"/>
        <v>5.5155555555555553</v>
      </c>
      <c r="BQ93" s="23">
        <f t="shared" ca="1" si="47"/>
        <v>5.3402366863905328</v>
      </c>
      <c r="BR93" s="16">
        <f t="shared" ca="1" si="45"/>
        <v>2.8246895544192832</v>
      </c>
    </row>
    <row r="94" spans="9:70" x14ac:dyDescent="0.25">
      <c r="I94" s="9" t="s">
        <v>254</v>
      </c>
      <c r="J94" s="9">
        <v>18</v>
      </c>
      <c r="K94" s="8" t="str">
        <f t="shared" si="43"/>
        <v>July</v>
      </c>
      <c r="L94" s="8" t="str">
        <f t="shared" si="43"/>
        <v>Espumante</v>
      </c>
      <c r="M94" s="8">
        <f t="shared" si="43"/>
        <v>6</v>
      </c>
      <c r="N94" s="33">
        <f t="shared" si="43"/>
        <v>50</v>
      </c>
      <c r="O94" s="8" t="str">
        <f t="shared" si="43"/>
        <v>Oregon</v>
      </c>
      <c r="P94" s="8" t="str">
        <f t="shared" si="43"/>
        <v>FALSE</v>
      </c>
      <c r="Q94" s="22"/>
      <c r="R94" s="22"/>
      <c r="S94" s="22"/>
      <c r="U94" s="29">
        <v>90</v>
      </c>
      <c r="V94" s="31" t="s">
        <v>276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8">
        <v>0</v>
      </c>
      <c r="AC94" s="28">
        <v>0</v>
      </c>
      <c r="AD94" s="28">
        <v>1</v>
      </c>
      <c r="AE94" s="28">
        <v>0</v>
      </c>
      <c r="AF94" s="28">
        <v>0</v>
      </c>
      <c r="AG94" s="28">
        <v>0</v>
      </c>
      <c r="AH94" s="28">
        <v>0</v>
      </c>
      <c r="AI94" s="28">
        <v>0</v>
      </c>
      <c r="AJ94" s="28">
        <v>0</v>
      </c>
      <c r="AK94" s="28">
        <v>0</v>
      </c>
      <c r="AL94" s="28">
        <v>0</v>
      </c>
      <c r="AM94" s="28">
        <v>0</v>
      </c>
      <c r="AN94" s="28">
        <v>0</v>
      </c>
      <c r="AO94" s="28">
        <v>0</v>
      </c>
      <c r="AP94" s="28">
        <v>0</v>
      </c>
      <c r="AQ94" s="28">
        <v>0</v>
      </c>
      <c r="AR94" s="28">
        <v>0</v>
      </c>
      <c r="AS94" s="28">
        <v>0</v>
      </c>
      <c r="AT94" s="28">
        <v>0</v>
      </c>
      <c r="AU94" s="28">
        <v>0</v>
      </c>
      <c r="AV94" s="28">
        <v>0</v>
      </c>
      <c r="AW94" s="28">
        <v>0</v>
      </c>
      <c r="AX94" s="28">
        <v>0</v>
      </c>
      <c r="AY94" s="28">
        <v>0</v>
      </c>
      <c r="AZ94" s="28">
        <v>0</v>
      </c>
      <c r="BA94" s="28">
        <v>0</v>
      </c>
      <c r="BB94" s="28">
        <v>0</v>
      </c>
      <c r="BE94">
        <f t="shared" si="46"/>
        <v>91</v>
      </c>
      <c r="BF94" s="16">
        <f ca="1"/>
        <v>4</v>
      </c>
      <c r="BN94" s="21">
        <f t="shared" ca="1" si="47"/>
        <v>3.5578231292517009</v>
      </c>
      <c r="BO94" s="22">
        <f t="shared" ca="1" si="47"/>
        <v>2.2300949598246893</v>
      </c>
      <c r="BP94" s="22">
        <f t="shared" ca="1" si="47"/>
        <v>3.5155555555555553</v>
      </c>
      <c r="BQ94" s="23">
        <f t="shared" ca="1" si="47"/>
        <v>1.4940828402366864</v>
      </c>
      <c r="BR94" s="16">
        <f t="shared" ca="1" si="45"/>
        <v>1.4940828402366864</v>
      </c>
    </row>
    <row r="95" spans="9:70" x14ac:dyDescent="0.25">
      <c r="I95" s="9" t="s">
        <v>254</v>
      </c>
      <c r="J95" s="9">
        <v>29</v>
      </c>
      <c r="K95" s="8" t="str">
        <f t="shared" si="43"/>
        <v>November</v>
      </c>
      <c r="L95" s="8" t="str">
        <f t="shared" si="43"/>
        <v>Pinot Grigio</v>
      </c>
      <c r="M95" s="8">
        <f t="shared" si="43"/>
        <v>6</v>
      </c>
      <c r="N95" s="33">
        <f t="shared" si="43"/>
        <v>87</v>
      </c>
      <c r="O95" s="8" t="str">
        <f t="shared" si="43"/>
        <v>France</v>
      </c>
      <c r="P95" s="8" t="str">
        <f t="shared" si="43"/>
        <v>FALSE</v>
      </c>
      <c r="Q95" s="22"/>
      <c r="R95" s="22"/>
      <c r="S95" s="22"/>
      <c r="U95" s="29">
        <v>91</v>
      </c>
      <c r="V95" s="31" t="s">
        <v>275</v>
      </c>
      <c r="W95" s="28">
        <v>0</v>
      </c>
      <c r="X95" s="28">
        <v>0</v>
      </c>
      <c r="Y95" s="28">
        <v>0</v>
      </c>
      <c r="Z95" s="28">
        <v>1</v>
      </c>
      <c r="AA95" s="28">
        <v>0</v>
      </c>
      <c r="AB95" s="28">
        <v>1</v>
      </c>
      <c r="AC95" s="28">
        <v>0</v>
      </c>
      <c r="AD95" s="28">
        <v>0</v>
      </c>
      <c r="AE95" s="28">
        <v>0</v>
      </c>
      <c r="AF95" s="28">
        <v>0</v>
      </c>
      <c r="AG95" s="28">
        <v>0</v>
      </c>
      <c r="AH95" s="28">
        <v>0</v>
      </c>
      <c r="AI95" s="28">
        <v>0</v>
      </c>
      <c r="AJ95" s="28">
        <v>0</v>
      </c>
      <c r="AK95" s="28">
        <v>0</v>
      </c>
      <c r="AL95" s="28">
        <v>0</v>
      </c>
      <c r="AM95" s="28">
        <v>0</v>
      </c>
      <c r="AN95" s="28">
        <v>0</v>
      </c>
      <c r="AO95" s="28">
        <v>0</v>
      </c>
      <c r="AP95" s="28">
        <v>0</v>
      </c>
      <c r="AQ95" s="28">
        <v>0</v>
      </c>
      <c r="AR95" s="28">
        <v>0</v>
      </c>
      <c r="AS95" s="28">
        <v>0</v>
      </c>
      <c r="AT95" s="28">
        <v>0</v>
      </c>
      <c r="AU95" s="28">
        <v>0</v>
      </c>
      <c r="AV95" s="28">
        <v>0</v>
      </c>
      <c r="AW95" s="28">
        <v>1</v>
      </c>
      <c r="AX95" s="28">
        <v>0</v>
      </c>
      <c r="AY95" s="28">
        <v>0</v>
      </c>
      <c r="AZ95" s="28">
        <v>0</v>
      </c>
      <c r="BA95" s="28">
        <v>1</v>
      </c>
      <c r="BB95" s="28">
        <v>0</v>
      </c>
      <c r="BE95">
        <f t="shared" si="46"/>
        <v>92</v>
      </c>
      <c r="BF95" s="16">
        <f ca="1"/>
        <v>2</v>
      </c>
      <c r="BN95" s="21">
        <f t="shared" ca="1" si="47"/>
        <v>2.2721088435374153</v>
      </c>
      <c r="BO95" s="22">
        <f t="shared" ca="1" si="47"/>
        <v>1.0138787436084735</v>
      </c>
      <c r="BP95" s="22">
        <f t="shared" ca="1" si="47"/>
        <v>2.5155555555555558</v>
      </c>
      <c r="BQ95" s="23">
        <f t="shared" ca="1" si="47"/>
        <v>2.3402366863905328</v>
      </c>
      <c r="BR95" s="16">
        <f t="shared" ca="1" si="45"/>
        <v>1.0138787436084735</v>
      </c>
    </row>
    <row r="96" spans="9:70" x14ac:dyDescent="0.25">
      <c r="I96" s="9" t="s">
        <v>255</v>
      </c>
      <c r="J96" s="9">
        <v>18</v>
      </c>
      <c r="K96" s="8" t="str">
        <f t="shared" si="43"/>
        <v>July</v>
      </c>
      <c r="L96" s="8" t="str">
        <f t="shared" si="43"/>
        <v>Espumante</v>
      </c>
      <c r="M96" s="8">
        <f t="shared" si="43"/>
        <v>6</v>
      </c>
      <c r="N96" s="33">
        <f t="shared" si="43"/>
        <v>50</v>
      </c>
      <c r="O96" s="8" t="str">
        <f t="shared" si="43"/>
        <v>Oregon</v>
      </c>
      <c r="P96" s="8" t="str">
        <f t="shared" si="43"/>
        <v>FALSE</v>
      </c>
      <c r="Q96" s="22"/>
      <c r="R96" s="22"/>
      <c r="S96" s="22"/>
      <c r="U96" s="29">
        <v>92</v>
      </c>
      <c r="V96" s="31" t="s">
        <v>254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8">
        <v>0</v>
      </c>
      <c r="AC96" s="28">
        <v>0</v>
      </c>
      <c r="AD96" s="28">
        <v>0</v>
      </c>
      <c r="AE96" s="28">
        <v>0</v>
      </c>
      <c r="AF96" s="28">
        <v>0</v>
      </c>
      <c r="AG96" s="28">
        <v>0</v>
      </c>
      <c r="AH96" s="28">
        <v>0</v>
      </c>
      <c r="AI96" s="28">
        <v>0</v>
      </c>
      <c r="AJ96" s="28">
        <v>0</v>
      </c>
      <c r="AK96" s="28">
        <v>0</v>
      </c>
      <c r="AL96" s="28">
        <v>0</v>
      </c>
      <c r="AM96" s="28">
        <v>0</v>
      </c>
      <c r="AN96" s="28">
        <v>1</v>
      </c>
      <c r="AO96" s="28">
        <v>0</v>
      </c>
      <c r="AP96" s="28">
        <v>0</v>
      </c>
      <c r="AQ96" s="28">
        <v>0</v>
      </c>
      <c r="AR96" s="28">
        <v>0</v>
      </c>
      <c r="AS96" s="28">
        <v>0</v>
      </c>
      <c r="AT96" s="28">
        <v>0</v>
      </c>
      <c r="AU96" s="28">
        <v>0</v>
      </c>
      <c r="AV96" s="28">
        <v>0</v>
      </c>
      <c r="AW96" s="28">
        <v>0</v>
      </c>
      <c r="AX96" s="28">
        <v>0</v>
      </c>
      <c r="AY96" s="28">
        <v>1</v>
      </c>
      <c r="AZ96" s="28">
        <v>0</v>
      </c>
      <c r="BA96" s="28">
        <v>0</v>
      </c>
      <c r="BB96" s="28">
        <v>0</v>
      </c>
      <c r="BE96">
        <f t="shared" si="46"/>
        <v>93</v>
      </c>
      <c r="BF96" s="16">
        <f ca="1"/>
        <v>4</v>
      </c>
      <c r="BN96" s="21">
        <f t="shared" ca="1" si="47"/>
        <v>3.3673469387755106</v>
      </c>
      <c r="BO96" s="22">
        <f t="shared" ca="1" si="47"/>
        <v>2.2841490138787433</v>
      </c>
      <c r="BP96" s="22">
        <f t="shared" ca="1" si="47"/>
        <v>3.5155555555555558</v>
      </c>
      <c r="BQ96" s="23">
        <f t="shared" ca="1" si="47"/>
        <v>1.1094674556213018</v>
      </c>
      <c r="BR96" s="16">
        <f t="shared" ca="1" si="45"/>
        <v>1.1094674556213018</v>
      </c>
    </row>
    <row r="97" spans="9:70" x14ac:dyDescent="0.25">
      <c r="I97" s="9" t="s">
        <v>255</v>
      </c>
      <c r="J97" s="9">
        <v>30</v>
      </c>
      <c r="K97" s="8" t="str">
        <f t="shared" si="43"/>
        <v>December</v>
      </c>
      <c r="L97" s="8" t="str">
        <f t="shared" si="43"/>
        <v>Malbec</v>
      </c>
      <c r="M97" s="8">
        <f t="shared" si="43"/>
        <v>6</v>
      </c>
      <c r="N97" s="33">
        <f t="shared" si="43"/>
        <v>54</v>
      </c>
      <c r="O97" s="8" t="str">
        <f t="shared" si="43"/>
        <v>France</v>
      </c>
      <c r="P97" s="8" t="str">
        <f t="shared" si="43"/>
        <v>FALSE</v>
      </c>
      <c r="Q97" s="22"/>
      <c r="R97" s="22"/>
      <c r="S97" s="22"/>
      <c r="U97" s="29">
        <v>93</v>
      </c>
      <c r="V97" s="31" t="s">
        <v>297</v>
      </c>
      <c r="W97" s="28">
        <v>0</v>
      </c>
      <c r="X97" s="28">
        <v>0</v>
      </c>
      <c r="Y97" s="28">
        <v>0</v>
      </c>
      <c r="Z97" s="28">
        <v>1</v>
      </c>
      <c r="AA97" s="28">
        <v>0</v>
      </c>
      <c r="AB97" s="28">
        <v>0</v>
      </c>
      <c r="AC97" s="28">
        <v>0</v>
      </c>
      <c r="AD97" s="28">
        <v>0</v>
      </c>
      <c r="AE97" s="28">
        <v>0</v>
      </c>
      <c r="AF97" s="28">
        <v>0</v>
      </c>
      <c r="AG97" s="28">
        <v>0</v>
      </c>
      <c r="AH97" s="28">
        <v>0</v>
      </c>
      <c r="AI97" s="28">
        <v>0</v>
      </c>
      <c r="AJ97" s="28">
        <v>0</v>
      </c>
      <c r="AK97" s="28">
        <v>0</v>
      </c>
      <c r="AL97" s="28">
        <v>0</v>
      </c>
      <c r="AM97" s="28">
        <v>0</v>
      </c>
      <c r="AN97" s="28">
        <v>0</v>
      </c>
      <c r="AO97" s="28">
        <v>0</v>
      </c>
      <c r="AP97" s="28">
        <v>0</v>
      </c>
      <c r="AQ97" s="28">
        <v>0</v>
      </c>
      <c r="AR97" s="28">
        <v>0</v>
      </c>
      <c r="AS97" s="28">
        <v>0</v>
      </c>
      <c r="AT97" s="28">
        <v>0</v>
      </c>
      <c r="AU97" s="28">
        <v>0</v>
      </c>
      <c r="AV97" s="28">
        <v>0</v>
      </c>
      <c r="AW97" s="28">
        <v>0</v>
      </c>
      <c r="AX97" s="28">
        <v>0</v>
      </c>
      <c r="AY97" s="28">
        <v>0</v>
      </c>
      <c r="AZ97" s="28">
        <v>0</v>
      </c>
      <c r="BA97" s="28">
        <v>0</v>
      </c>
      <c r="BB97" s="28">
        <v>0</v>
      </c>
      <c r="BE97">
        <f t="shared" si="46"/>
        <v>94</v>
      </c>
      <c r="BF97" s="16">
        <f ca="1"/>
        <v>1</v>
      </c>
      <c r="BN97" s="21">
        <f t="shared" ca="1" si="47"/>
        <v>2.7006802721088432</v>
      </c>
      <c r="BO97" s="22">
        <f t="shared" ca="1" si="47"/>
        <v>3.8517165814463112</v>
      </c>
      <c r="BP97" s="22">
        <f t="shared" ca="1" si="47"/>
        <v>5.5155555555555562</v>
      </c>
      <c r="BQ97" s="23">
        <f t="shared" ca="1" si="47"/>
        <v>4.1863905325443787</v>
      </c>
      <c r="BR97" s="16">
        <f t="shared" ca="1" si="45"/>
        <v>2.7006802721088432</v>
      </c>
    </row>
    <row r="98" spans="9:70" x14ac:dyDescent="0.25">
      <c r="I98" s="9" t="s">
        <v>256</v>
      </c>
      <c r="J98" s="9">
        <v>11</v>
      </c>
      <c r="K98" s="8" t="str">
        <f t="shared" si="43"/>
        <v>May</v>
      </c>
      <c r="L98" s="8" t="str">
        <f t="shared" si="43"/>
        <v>Champagne</v>
      </c>
      <c r="M98" s="8">
        <f t="shared" si="43"/>
        <v>72</v>
      </c>
      <c r="N98" s="33">
        <f t="shared" si="43"/>
        <v>85</v>
      </c>
      <c r="O98" s="8" t="str">
        <f t="shared" si="43"/>
        <v>France</v>
      </c>
      <c r="P98" s="8" t="str">
        <f t="shared" si="43"/>
        <v>FALSE</v>
      </c>
      <c r="Q98" s="22"/>
      <c r="R98" s="22"/>
      <c r="S98" s="22"/>
      <c r="U98" s="29">
        <v>94</v>
      </c>
      <c r="V98" s="31" t="s">
        <v>302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1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1</v>
      </c>
      <c r="AZ98" s="28">
        <v>0</v>
      </c>
      <c r="BA98" s="28">
        <v>0</v>
      </c>
      <c r="BB98" s="28">
        <v>0</v>
      </c>
      <c r="BE98">
        <f t="shared" si="46"/>
        <v>95</v>
      </c>
      <c r="BF98" s="16">
        <f ca="1"/>
        <v>1</v>
      </c>
      <c r="BN98" s="21">
        <f t="shared" ca="1" si="47"/>
        <v>1.8911564625850334</v>
      </c>
      <c r="BO98" s="22">
        <f t="shared" ca="1" si="47"/>
        <v>2.7976625273922564</v>
      </c>
      <c r="BP98" s="22">
        <f t="shared" ca="1" si="47"/>
        <v>4.5155555555555553</v>
      </c>
      <c r="BQ98" s="23">
        <f t="shared" ca="1" si="47"/>
        <v>3.5710059171597632</v>
      </c>
      <c r="BR98" s="16">
        <f t="shared" ca="1" si="45"/>
        <v>1.8911564625850334</v>
      </c>
    </row>
    <row r="99" spans="9:70" x14ac:dyDescent="0.25">
      <c r="I99" s="9" t="s">
        <v>256</v>
      </c>
      <c r="J99" s="9">
        <v>22</v>
      </c>
      <c r="K99" s="8" t="str">
        <f t="shared" si="43"/>
        <v>August</v>
      </c>
      <c r="L99" s="8" t="str">
        <f t="shared" si="43"/>
        <v>Champagne</v>
      </c>
      <c r="M99" s="8">
        <f t="shared" si="43"/>
        <v>72</v>
      </c>
      <c r="N99" s="33">
        <f t="shared" si="43"/>
        <v>63</v>
      </c>
      <c r="O99" s="8" t="str">
        <f t="shared" si="43"/>
        <v>France</v>
      </c>
      <c r="P99" s="8" t="str">
        <f t="shared" si="43"/>
        <v>FALSE</v>
      </c>
      <c r="Q99" s="22"/>
      <c r="R99" s="22"/>
      <c r="S99" s="22"/>
      <c r="U99" s="29">
        <v>95</v>
      </c>
      <c r="V99" s="31" t="s">
        <v>246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0</v>
      </c>
      <c r="AI99" s="28">
        <v>0</v>
      </c>
      <c r="AJ99" s="28">
        <v>1</v>
      </c>
      <c r="AK99" s="28">
        <v>0</v>
      </c>
      <c r="AL99" s="28">
        <v>0</v>
      </c>
      <c r="AM99" s="28">
        <v>0</v>
      </c>
      <c r="AN99" s="28">
        <v>0</v>
      </c>
      <c r="AO99" s="28">
        <v>0</v>
      </c>
      <c r="AP99" s="28">
        <v>0</v>
      </c>
      <c r="AQ99" s="28">
        <v>0</v>
      </c>
      <c r="AR99" s="28">
        <v>1</v>
      </c>
      <c r="AS99" s="28">
        <v>0</v>
      </c>
      <c r="AT99" s="28">
        <v>0</v>
      </c>
      <c r="AU99" s="28">
        <v>1</v>
      </c>
      <c r="AV99" s="28">
        <v>0</v>
      </c>
      <c r="AW99" s="28">
        <v>0</v>
      </c>
      <c r="AX99" s="28">
        <v>0</v>
      </c>
      <c r="AY99" s="28">
        <v>0</v>
      </c>
      <c r="AZ99" s="28">
        <v>1</v>
      </c>
      <c r="BA99" s="28">
        <v>0</v>
      </c>
      <c r="BB99" s="28">
        <v>0</v>
      </c>
      <c r="BE99">
        <f t="shared" si="46"/>
        <v>96</v>
      </c>
      <c r="BF99" s="16">
        <f ca="1"/>
        <v>4</v>
      </c>
      <c r="BN99" s="21">
        <f t="shared" ca="1" si="47"/>
        <v>2.9863945578231297</v>
      </c>
      <c r="BO99" s="22">
        <f t="shared" ca="1" si="47"/>
        <v>2.0138787436084735</v>
      </c>
      <c r="BP99" s="22">
        <f t="shared" ca="1" si="47"/>
        <v>3.5155555555555558</v>
      </c>
      <c r="BQ99" s="23">
        <f t="shared" ca="1" si="47"/>
        <v>1.3402366863905324</v>
      </c>
      <c r="BR99" s="16">
        <f t="shared" ca="1" si="45"/>
        <v>1.3402366863905324</v>
      </c>
    </row>
    <row r="100" spans="9:70" x14ac:dyDescent="0.25">
      <c r="I100" s="9" t="s">
        <v>257</v>
      </c>
      <c r="J100" s="9">
        <v>6</v>
      </c>
      <c r="K100" s="8" t="str">
        <f t="shared" si="43"/>
        <v>March</v>
      </c>
      <c r="L100" s="8" t="str">
        <f t="shared" si="43"/>
        <v>Prosecco</v>
      </c>
      <c r="M100" s="8">
        <f t="shared" si="43"/>
        <v>144</v>
      </c>
      <c r="N100" s="33">
        <f t="shared" si="43"/>
        <v>86</v>
      </c>
      <c r="O100" s="8" t="str">
        <f t="shared" si="43"/>
        <v>Chile</v>
      </c>
      <c r="P100" s="8" t="str">
        <f t="shared" si="43"/>
        <v>FALSE</v>
      </c>
      <c r="Q100" s="22"/>
      <c r="R100" s="22"/>
      <c r="S100" s="22"/>
      <c r="U100" s="29">
        <v>96</v>
      </c>
      <c r="V100" s="31" t="s">
        <v>212</v>
      </c>
      <c r="W100" s="28">
        <v>0</v>
      </c>
      <c r="X100" s="28">
        <v>0</v>
      </c>
      <c r="Y100" s="28">
        <v>0</v>
      </c>
      <c r="Z100" s="28">
        <v>0</v>
      </c>
      <c r="AA100" s="28">
        <v>0</v>
      </c>
      <c r="AB100" s="28">
        <v>0</v>
      </c>
      <c r="AC100" s="28">
        <v>0</v>
      </c>
      <c r="AD100" s="28">
        <v>0</v>
      </c>
      <c r="AE100" s="28">
        <v>0</v>
      </c>
      <c r="AF100" s="28">
        <v>0</v>
      </c>
      <c r="AG100" s="28">
        <v>0</v>
      </c>
      <c r="AH100" s="28">
        <v>0</v>
      </c>
      <c r="AI100" s="28">
        <v>0</v>
      </c>
      <c r="AJ100" s="28">
        <v>0</v>
      </c>
      <c r="AK100" s="28">
        <v>0</v>
      </c>
      <c r="AL100" s="28">
        <v>0</v>
      </c>
      <c r="AM100" s="28">
        <v>0</v>
      </c>
      <c r="AN100" s="28">
        <v>1</v>
      </c>
      <c r="AO100" s="28">
        <v>0</v>
      </c>
      <c r="AP100" s="28">
        <v>0</v>
      </c>
      <c r="AQ100" s="28">
        <v>0</v>
      </c>
      <c r="AR100" s="28">
        <v>1</v>
      </c>
      <c r="AS100" s="28">
        <v>0</v>
      </c>
      <c r="AT100" s="28">
        <v>0</v>
      </c>
      <c r="AU100" s="28">
        <v>0</v>
      </c>
      <c r="AV100" s="28">
        <v>0</v>
      </c>
      <c r="AW100" s="28">
        <v>0</v>
      </c>
      <c r="AX100" s="28">
        <v>0</v>
      </c>
      <c r="AY100" s="28">
        <v>0</v>
      </c>
      <c r="AZ100" s="28">
        <v>0</v>
      </c>
      <c r="BA100" s="28">
        <v>1</v>
      </c>
      <c r="BB100" s="28">
        <v>0</v>
      </c>
      <c r="BE100">
        <f t="shared" si="46"/>
        <v>97</v>
      </c>
      <c r="BF100" s="16">
        <f ca="1"/>
        <v>2</v>
      </c>
      <c r="BN100" s="21">
        <f t="shared" ca="1" si="47"/>
        <v>3.9387755102040822</v>
      </c>
      <c r="BO100" s="22">
        <f t="shared" ca="1" si="47"/>
        <v>3.1490138787436082</v>
      </c>
      <c r="BP100" s="22">
        <f t="shared" ca="1" si="47"/>
        <v>5.5155555555555553</v>
      </c>
      <c r="BQ100" s="23">
        <f t="shared" ca="1" si="47"/>
        <v>5.2633136094674553</v>
      </c>
      <c r="BR100" s="16">
        <f t="shared" ca="1" si="45"/>
        <v>3.1490138787436082</v>
      </c>
    </row>
    <row r="101" spans="9:70" x14ac:dyDescent="0.25">
      <c r="I101" s="9" t="s">
        <v>257</v>
      </c>
      <c r="J101" s="9">
        <v>9</v>
      </c>
      <c r="K101" s="8" t="str">
        <f t="shared" si="43"/>
        <v>April</v>
      </c>
      <c r="L101" s="8" t="str">
        <f t="shared" si="43"/>
        <v>Chardonnay</v>
      </c>
      <c r="M101" s="8">
        <f t="shared" si="43"/>
        <v>144</v>
      </c>
      <c r="N101" s="33">
        <f t="shared" si="43"/>
        <v>57</v>
      </c>
      <c r="O101" s="8" t="str">
        <f t="shared" si="43"/>
        <v>Chile</v>
      </c>
      <c r="P101" s="8" t="str">
        <f t="shared" si="43"/>
        <v>FALSE</v>
      </c>
      <c r="Q101" s="22"/>
      <c r="R101" s="22"/>
      <c r="S101" s="22"/>
      <c r="U101" s="29">
        <v>97</v>
      </c>
      <c r="V101" s="31" t="s">
        <v>233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1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1</v>
      </c>
      <c r="BA101" s="28">
        <v>0</v>
      </c>
      <c r="BB101" s="28">
        <v>0</v>
      </c>
      <c r="BE101">
        <f t="shared" si="46"/>
        <v>98</v>
      </c>
      <c r="BF101" s="16">
        <f ca="1"/>
        <v>2</v>
      </c>
      <c r="BN101" s="21">
        <f t="shared" ref="BN101:BQ102" ca="1" si="48">SUMXMY2($W103:$BB103,BI$4:BI$35)</f>
        <v>4.2244897959183669</v>
      </c>
      <c r="BO101" s="22">
        <f t="shared" ca="1" si="48"/>
        <v>3.2571219868517161</v>
      </c>
      <c r="BP101" s="22">
        <f t="shared" ca="1" si="48"/>
        <v>5.5155555555555553</v>
      </c>
      <c r="BQ101" s="23">
        <f t="shared" ca="1" si="48"/>
        <v>5.3402366863905328</v>
      </c>
      <c r="BR101" s="16">
        <f t="shared" ca="1" si="45"/>
        <v>3.2571219868517161</v>
      </c>
    </row>
    <row r="102" spans="9:70" x14ac:dyDescent="0.25">
      <c r="I102" s="9" t="s">
        <v>257</v>
      </c>
      <c r="J102" s="9">
        <v>15</v>
      </c>
      <c r="K102" s="8" t="str">
        <f t="shared" si="43"/>
        <v>June</v>
      </c>
      <c r="L102" s="8" t="str">
        <f t="shared" si="43"/>
        <v>Cabernet Sauvignon</v>
      </c>
      <c r="M102" s="8">
        <f t="shared" si="43"/>
        <v>144</v>
      </c>
      <c r="N102" s="33">
        <f t="shared" si="43"/>
        <v>19</v>
      </c>
      <c r="O102" s="8" t="str">
        <f t="shared" si="43"/>
        <v>Italy</v>
      </c>
      <c r="P102" s="8" t="str">
        <f t="shared" si="43"/>
        <v>FALSE</v>
      </c>
      <c r="Q102" s="22"/>
      <c r="R102" s="22"/>
      <c r="S102" s="22"/>
      <c r="U102" s="29">
        <v>98</v>
      </c>
      <c r="V102" s="31" t="s">
        <v>301</v>
      </c>
      <c r="W102" s="28">
        <v>1</v>
      </c>
      <c r="X102" s="28">
        <v>0</v>
      </c>
      <c r="Y102" s="28">
        <v>0</v>
      </c>
      <c r="Z102" s="28">
        <v>0</v>
      </c>
      <c r="AA102" s="28">
        <v>0</v>
      </c>
      <c r="AB102" s="28">
        <v>0</v>
      </c>
      <c r="AC102" s="28">
        <v>0</v>
      </c>
      <c r="AD102" s="28">
        <v>0</v>
      </c>
      <c r="AE102" s="28">
        <v>0</v>
      </c>
      <c r="AF102" s="28">
        <v>1</v>
      </c>
      <c r="AG102" s="28">
        <v>0</v>
      </c>
      <c r="AH102" s="28">
        <v>0</v>
      </c>
      <c r="AI102" s="28">
        <v>0</v>
      </c>
      <c r="AJ102" s="28">
        <v>1</v>
      </c>
      <c r="AK102" s="28">
        <v>0</v>
      </c>
      <c r="AL102" s="28">
        <v>0</v>
      </c>
      <c r="AM102" s="28">
        <v>0</v>
      </c>
      <c r="AN102" s="28">
        <v>0</v>
      </c>
      <c r="AO102" s="28">
        <v>0</v>
      </c>
      <c r="AP102" s="28">
        <v>0</v>
      </c>
      <c r="AQ102" s="28">
        <v>0</v>
      </c>
      <c r="AR102" s="28">
        <v>0</v>
      </c>
      <c r="AS102" s="28">
        <v>0</v>
      </c>
      <c r="AT102" s="28">
        <v>0</v>
      </c>
      <c r="AU102" s="28">
        <v>0</v>
      </c>
      <c r="AV102" s="28">
        <v>0</v>
      </c>
      <c r="AW102" s="28">
        <v>0</v>
      </c>
      <c r="AX102" s="28">
        <v>0</v>
      </c>
      <c r="AY102" s="28">
        <v>0</v>
      </c>
      <c r="AZ102" s="28">
        <v>0</v>
      </c>
      <c r="BA102" s="28">
        <v>1</v>
      </c>
      <c r="BB102" s="28">
        <v>0</v>
      </c>
      <c r="BE102">
        <f t="shared" si="46"/>
        <v>99</v>
      </c>
      <c r="BF102" s="17">
        <f ca="1"/>
        <v>1</v>
      </c>
      <c r="BN102" s="24">
        <f t="shared" ca="1" si="48"/>
        <v>3.7482993197278915</v>
      </c>
      <c r="BO102" s="25">
        <f t="shared" ca="1" si="48"/>
        <v>4.8787436084733375</v>
      </c>
      <c r="BP102" s="25">
        <f t="shared" ca="1" si="48"/>
        <v>7.5155555555555553</v>
      </c>
      <c r="BQ102" s="26">
        <f t="shared" ca="1" si="48"/>
        <v>7.3402366863905328</v>
      </c>
      <c r="BR102" s="17">
        <f t="shared" ca="1" si="45"/>
        <v>3.7482993197278915</v>
      </c>
    </row>
    <row r="103" spans="9:70" x14ac:dyDescent="0.25">
      <c r="I103" s="9" t="s">
        <v>257</v>
      </c>
      <c r="J103" s="9">
        <v>22</v>
      </c>
      <c r="K103" s="8" t="str">
        <f t="shared" si="43"/>
        <v>August</v>
      </c>
      <c r="L103" s="8" t="str">
        <f t="shared" si="43"/>
        <v>Champagne</v>
      </c>
      <c r="M103" s="8">
        <f t="shared" si="43"/>
        <v>72</v>
      </c>
      <c r="N103" s="33">
        <f t="shared" si="43"/>
        <v>63</v>
      </c>
      <c r="O103" s="8" t="str">
        <f t="shared" si="43"/>
        <v>France</v>
      </c>
      <c r="P103" s="8" t="str">
        <f t="shared" si="43"/>
        <v>FALSE</v>
      </c>
      <c r="Q103" s="22"/>
      <c r="R103" s="22"/>
      <c r="S103" s="22"/>
      <c r="U103" s="29">
        <v>99</v>
      </c>
      <c r="V103" s="31" t="s">
        <v>260</v>
      </c>
      <c r="W103" s="28">
        <v>0</v>
      </c>
      <c r="X103" s="28">
        <v>0</v>
      </c>
      <c r="Y103" s="28">
        <v>0</v>
      </c>
      <c r="Z103" s="28">
        <v>1</v>
      </c>
      <c r="AA103" s="28">
        <v>0</v>
      </c>
      <c r="AB103" s="28">
        <v>1</v>
      </c>
      <c r="AC103" s="28">
        <v>0</v>
      </c>
      <c r="AD103" s="28">
        <v>0</v>
      </c>
      <c r="AE103" s="28">
        <v>0</v>
      </c>
      <c r="AF103" s="28">
        <v>0</v>
      </c>
      <c r="AG103" s="28">
        <v>0</v>
      </c>
      <c r="AH103" s="28">
        <v>0</v>
      </c>
      <c r="AI103" s="28">
        <v>0</v>
      </c>
      <c r="AJ103" s="28">
        <v>0</v>
      </c>
      <c r="AK103" s="28">
        <v>0</v>
      </c>
      <c r="AL103" s="28">
        <v>0</v>
      </c>
      <c r="AM103" s="28">
        <v>0</v>
      </c>
      <c r="AN103" s="28">
        <v>0</v>
      </c>
      <c r="AO103" s="28">
        <v>0</v>
      </c>
      <c r="AP103" s="28">
        <v>0</v>
      </c>
      <c r="AQ103" s="28">
        <v>1</v>
      </c>
      <c r="AR103" s="28">
        <v>0</v>
      </c>
      <c r="AS103" s="28">
        <v>0</v>
      </c>
      <c r="AT103" s="28">
        <v>0</v>
      </c>
      <c r="AU103" s="28">
        <v>0</v>
      </c>
      <c r="AV103" s="28">
        <v>0</v>
      </c>
      <c r="AW103" s="28">
        <v>1</v>
      </c>
      <c r="AX103" s="28">
        <v>0</v>
      </c>
      <c r="AY103" s="28">
        <v>0</v>
      </c>
      <c r="AZ103" s="28">
        <v>0</v>
      </c>
      <c r="BA103" s="28">
        <v>0</v>
      </c>
      <c r="BB103" s="28">
        <v>0</v>
      </c>
    </row>
    <row r="104" spans="9:70" x14ac:dyDescent="0.25">
      <c r="I104" s="9" t="s">
        <v>257</v>
      </c>
      <c r="J104" s="9">
        <v>31</v>
      </c>
      <c r="K104" s="8" t="str">
        <f t="shared" si="43"/>
        <v>December</v>
      </c>
      <c r="L104" s="8" t="str">
        <f t="shared" si="43"/>
        <v>Champagne</v>
      </c>
      <c r="M104" s="8">
        <f t="shared" si="43"/>
        <v>72</v>
      </c>
      <c r="N104" s="33">
        <f t="shared" si="43"/>
        <v>89</v>
      </c>
      <c r="O104" s="8" t="str">
        <f t="shared" si="43"/>
        <v>France</v>
      </c>
      <c r="P104" s="8" t="str">
        <f t="shared" si="43"/>
        <v>FALSE</v>
      </c>
      <c r="Q104" s="22"/>
      <c r="R104" s="22"/>
      <c r="S104" s="22"/>
      <c r="U104" s="29">
        <v>100</v>
      </c>
      <c r="V104" s="31" t="s">
        <v>257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8">
        <v>1</v>
      </c>
      <c r="AC104" s="28">
        <v>0</v>
      </c>
      <c r="AD104" s="28">
        <v>0</v>
      </c>
      <c r="AE104" s="28">
        <v>1</v>
      </c>
      <c r="AF104" s="28">
        <v>0</v>
      </c>
      <c r="AG104" s="28">
        <v>0</v>
      </c>
      <c r="AH104" s="28">
        <v>0</v>
      </c>
      <c r="AI104" s="28">
        <v>0</v>
      </c>
      <c r="AJ104" s="28">
        <v>0</v>
      </c>
      <c r="AK104" s="28">
        <v>1</v>
      </c>
      <c r="AL104" s="28">
        <v>0</v>
      </c>
      <c r="AM104" s="28">
        <v>0</v>
      </c>
      <c r="AN104" s="28">
        <v>0</v>
      </c>
      <c r="AO104" s="28">
        <v>0</v>
      </c>
      <c r="AP104" s="28">
        <v>0</v>
      </c>
      <c r="AQ104" s="28">
        <v>0</v>
      </c>
      <c r="AR104" s="28">
        <v>1</v>
      </c>
      <c r="AS104" s="28">
        <v>0</v>
      </c>
      <c r="AT104" s="28">
        <v>0</v>
      </c>
      <c r="AU104" s="28">
        <v>0</v>
      </c>
      <c r="AV104" s="28">
        <v>0</v>
      </c>
      <c r="AW104" s="28">
        <v>0</v>
      </c>
      <c r="AX104" s="28">
        <v>0</v>
      </c>
      <c r="AY104" s="28">
        <v>0</v>
      </c>
      <c r="AZ104" s="28">
        <v>0</v>
      </c>
      <c r="BA104" s="28">
        <v>1</v>
      </c>
      <c r="BB104" s="28">
        <v>1</v>
      </c>
    </row>
    <row r="105" spans="9:70" x14ac:dyDescent="0.25">
      <c r="I105" s="9" t="s">
        <v>257</v>
      </c>
      <c r="J105" s="9">
        <v>32</v>
      </c>
      <c r="K105" s="8" t="str">
        <f t="shared" ref="K105:P147" si="49" xml:space="preserve"> VLOOKUP($J105,$A$4:$G$35, MATCH(K$3,$A$3:$G$3,0))</f>
        <v>December</v>
      </c>
      <c r="L105" s="8" t="str">
        <f t="shared" si="49"/>
        <v>Cabernet Sauvignon</v>
      </c>
      <c r="M105" s="8">
        <f t="shared" si="49"/>
        <v>72</v>
      </c>
      <c r="N105" s="33">
        <f t="shared" si="49"/>
        <v>45</v>
      </c>
      <c r="O105" s="8" t="str">
        <f t="shared" si="49"/>
        <v>Germany</v>
      </c>
      <c r="P105" s="8" t="str">
        <f t="shared" si="49"/>
        <v>TRUE</v>
      </c>
      <c r="Q105" s="22"/>
      <c r="R105" s="22"/>
      <c r="S105" s="22"/>
      <c r="U105" s="29"/>
    </row>
    <row r="106" spans="9:70" x14ac:dyDescent="0.25">
      <c r="I106" s="9" t="s">
        <v>258</v>
      </c>
      <c r="J106" s="9">
        <v>9</v>
      </c>
      <c r="K106" s="8" t="str">
        <f t="shared" si="49"/>
        <v>April</v>
      </c>
      <c r="L106" s="8" t="str">
        <f t="shared" si="49"/>
        <v>Chardonnay</v>
      </c>
      <c r="M106" s="8">
        <f t="shared" si="49"/>
        <v>144</v>
      </c>
      <c r="N106" s="33">
        <f t="shared" si="49"/>
        <v>57</v>
      </c>
      <c r="O106" s="8" t="str">
        <f t="shared" si="49"/>
        <v>Chile</v>
      </c>
      <c r="P106" s="8" t="str">
        <f t="shared" si="49"/>
        <v>FALSE</v>
      </c>
      <c r="Q106" s="22"/>
      <c r="R106" s="22"/>
      <c r="S106" s="22"/>
      <c r="U106" s="29"/>
    </row>
    <row r="107" spans="9:70" x14ac:dyDescent="0.25">
      <c r="I107" s="9" t="s">
        <v>258</v>
      </c>
      <c r="J107" s="9">
        <v>27</v>
      </c>
      <c r="K107" s="8" t="str">
        <f t="shared" si="49"/>
        <v>October</v>
      </c>
      <c r="L107" s="8" t="str">
        <f t="shared" si="49"/>
        <v>Champagne</v>
      </c>
      <c r="M107" s="8">
        <f t="shared" si="49"/>
        <v>72</v>
      </c>
      <c r="N107" s="33">
        <f t="shared" si="49"/>
        <v>88</v>
      </c>
      <c r="O107" s="8" t="str">
        <f t="shared" si="49"/>
        <v>New Zealand</v>
      </c>
      <c r="P107" s="8" t="str">
        <f t="shared" si="49"/>
        <v>FALSE</v>
      </c>
      <c r="Q107" s="22"/>
      <c r="R107" s="22"/>
      <c r="S107" s="22"/>
      <c r="U107" s="29"/>
    </row>
    <row r="108" spans="9:70" x14ac:dyDescent="0.25">
      <c r="I108" s="9" t="s">
        <v>259</v>
      </c>
      <c r="J108" s="9">
        <v>4</v>
      </c>
      <c r="K108" s="8" t="str">
        <f t="shared" si="49"/>
        <v>February</v>
      </c>
      <c r="L108" s="8" t="str">
        <f t="shared" si="49"/>
        <v>Champagne</v>
      </c>
      <c r="M108" s="8">
        <f t="shared" si="49"/>
        <v>72</v>
      </c>
      <c r="N108" s="33">
        <f t="shared" si="49"/>
        <v>48</v>
      </c>
      <c r="O108" s="8" t="str">
        <f t="shared" si="49"/>
        <v>France</v>
      </c>
      <c r="P108" s="8" t="str">
        <f t="shared" si="49"/>
        <v>TRUE</v>
      </c>
      <c r="Q108" s="22"/>
      <c r="R108" s="22"/>
      <c r="S108" s="22"/>
      <c r="U108" s="29"/>
    </row>
    <row r="109" spans="9:70" x14ac:dyDescent="0.25">
      <c r="I109" s="9" t="s">
        <v>259</v>
      </c>
      <c r="J109" s="9">
        <v>5</v>
      </c>
      <c r="K109" s="8" t="str">
        <f t="shared" si="49"/>
        <v>February</v>
      </c>
      <c r="L109" s="8" t="str">
        <f t="shared" si="49"/>
        <v>Cabernet Sauvignon</v>
      </c>
      <c r="M109" s="8">
        <f t="shared" si="49"/>
        <v>144</v>
      </c>
      <c r="N109" s="33">
        <f t="shared" si="49"/>
        <v>44</v>
      </c>
      <c r="O109" s="8" t="str">
        <f t="shared" si="49"/>
        <v>New Zealand</v>
      </c>
      <c r="P109" s="8" t="str">
        <f t="shared" si="49"/>
        <v>TRUE</v>
      </c>
      <c r="Q109" s="22"/>
      <c r="R109" s="22"/>
      <c r="S109" s="22"/>
      <c r="U109" s="29"/>
    </row>
    <row r="110" spans="9:70" x14ac:dyDescent="0.25">
      <c r="I110" s="9" t="s">
        <v>259</v>
      </c>
      <c r="J110" s="9">
        <v>14</v>
      </c>
      <c r="K110" s="8" t="str">
        <f t="shared" si="49"/>
        <v>June</v>
      </c>
      <c r="L110" s="8" t="str">
        <f t="shared" si="49"/>
        <v>Merlot</v>
      </c>
      <c r="M110" s="8">
        <f t="shared" si="49"/>
        <v>72</v>
      </c>
      <c r="N110" s="33">
        <f t="shared" si="49"/>
        <v>64</v>
      </c>
      <c r="O110" s="8" t="str">
        <f t="shared" si="49"/>
        <v>Chile</v>
      </c>
      <c r="P110" s="8" t="str">
        <f t="shared" si="49"/>
        <v>FALSE</v>
      </c>
      <c r="Q110" s="22"/>
      <c r="R110" s="22"/>
      <c r="S110" s="22"/>
      <c r="U110" s="29"/>
    </row>
    <row r="111" spans="9:70" x14ac:dyDescent="0.25">
      <c r="I111" s="9" t="s">
        <v>259</v>
      </c>
      <c r="J111" s="9">
        <v>15</v>
      </c>
      <c r="K111" s="8" t="str">
        <f t="shared" si="49"/>
        <v>June</v>
      </c>
      <c r="L111" s="8" t="str">
        <f t="shared" si="49"/>
        <v>Cabernet Sauvignon</v>
      </c>
      <c r="M111" s="8">
        <f t="shared" si="49"/>
        <v>144</v>
      </c>
      <c r="N111" s="33">
        <f t="shared" si="49"/>
        <v>19</v>
      </c>
      <c r="O111" s="8" t="str">
        <f t="shared" si="49"/>
        <v>Italy</v>
      </c>
      <c r="P111" s="8" t="str">
        <f t="shared" si="49"/>
        <v>FALSE</v>
      </c>
      <c r="Q111" s="22"/>
      <c r="R111" s="22"/>
      <c r="S111" s="22"/>
      <c r="U111" s="29"/>
    </row>
    <row r="112" spans="9:70" x14ac:dyDescent="0.25">
      <c r="I112" s="9" t="s">
        <v>259</v>
      </c>
      <c r="J112" s="9">
        <v>20</v>
      </c>
      <c r="K112" s="8" t="str">
        <f t="shared" si="49"/>
        <v>August</v>
      </c>
      <c r="L112" s="8" t="str">
        <f t="shared" si="49"/>
        <v>Cabernet Sauvignon</v>
      </c>
      <c r="M112" s="8">
        <f t="shared" si="49"/>
        <v>72</v>
      </c>
      <c r="N112" s="33">
        <f t="shared" si="49"/>
        <v>82</v>
      </c>
      <c r="O112" s="8" t="str">
        <f t="shared" si="49"/>
        <v>Italy</v>
      </c>
      <c r="P112" s="8" t="str">
        <f t="shared" si="49"/>
        <v>FALSE</v>
      </c>
      <c r="Q112" s="22"/>
      <c r="R112" s="22"/>
      <c r="S112" s="22"/>
      <c r="U112" s="29"/>
    </row>
    <row r="113" spans="9:21" x14ac:dyDescent="0.25">
      <c r="I113" s="9" t="s">
        <v>259</v>
      </c>
      <c r="J113" s="9">
        <v>22</v>
      </c>
      <c r="K113" s="8" t="str">
        <f t="shared" si="49"/>
        <v>August</v>
      </c>
      <c r="L113" s="8" t="str">
        <f t="shared" si="49"/>
        <v>Champagne</v>
      </c>
      <c r="M113" s="8">
        <f t="shared" si="49"/>
        <v>72</v>
      </c>
      <c r="N113" s="33">
        <f t="shared" si="49"/>
        <v>63</v>
      </c>
      <c r="O113" s="8" t="str">
        <f t="shared" si="49"/>
        <v>France</v>
      </c>
      <c r="P113" s="8" t="str">
        <f t="shared" si="49"/>
        <v>FALSE</v>
      </c>
      <c r="Q113" s="22"/>
      <c r="R113" s="22"/>
      <c r="S113" s="22"/>
      <c r="U113" s="29"/>
    </row>
    <row r="114" spans="9:21" x14ac:dyDescent="0.25">
      <c r="I114" s="9" t="s">
        <v>259</v>
      </c>
      <c r="J114" s="9">
        <v>26</v>
      </c>
      <c r="K114" s="8" t="str">
        <f t="shared" si="49"/>
        <v>October</v>
      </c>
      <c r="L114" s="8" t="str">
        <f t="shared" si="49"/>
        <v>Pinot Noir</v>
      </c>
      <c r="M114" s="8">
        <f t="shared" si="49"/>
        <v>144</v>
      </c>
      <c r="N114" s="33">
        <f t="shared" si="49"/>
        <v>83</v>
      </c>
      <c r="O114" s="8" t="str">
        <f t="shared" si="49"/>
        <v>Australia</v>
      </c>
      <c r="P114" s="8" t="str">
        <f t="shared" si="49"/>
        <v>FALSE</v>
      </c>
      <c r="Q114" s="22"/>
      <c r="R114" s="22"/>
      <c r="S114" s="22"/>
      <c r="U114" s="29"/>
    </row>
    <row r="115" spans="9:21" x14ac:dyDescent="0.25">
      <c r="I115" s="9" t="s">
        <v>260</v>
      </c>
      <c r="J115" s="9">
        <v>4</v>
      </c>
      <c r="K115" s="8" t="str">
        <f t="shared" si="49"/>
        <v>February</v>
      </c>
      <c r="L115" s="8" t="str">
        <f t="shared" si="49"/>
        <v>Champagne</v>
      </c>
      <c r="M115" s="8">
        <f t="shared" si="49"/>
        <v>72</v>
      </c>
      <c r="N115" s="33">
        <f t="shared" si="49"/>
        <v>48</v>
      </c>
      <c r="O115" s="8" t="str">
        <f t="shared" si="49"/>
        <v>France</v>
      </c>
      <c r="P115" s="8" t="str">
        <f t="shared" si="49"/>
        <v>TRUE</v>
      </c>
      <c r="Q115" s="22"/>
      <c r="R115" s="22"/>
      <c r="S115" s="22"/>
      <c r="U115" s="29"/>
    </row>
    <row r="116" spans="9:21" x14ac:dyDescent="0.25">
      <c r="I116" s="9" t="s">
        <v>260</v>
      </c>
      <c r="J116" s="9">
        <v>6</v>
      </c>
      <c r="K116" s="8" t="str">
        <f t="shared" si="49"/>
        <v>March</v>
      </c>
      <c r="L116" s="8" t="str">
        <f t="shared" si="49"/>
        <v>Prosecco</v>
      </c>
      <c r="M116" s="8">
        <f t="shared" si="49"/>
        <v>144</v>
      </c>
      <c r="N116" s="33">
        <f t="shared" si="49"/>
        <v>86</v>
      </c>
      <c r="O116" s="8" t="str">
        <f t="shared" si="49"/>
        <v>Chile</v>
      </c>
      <c r="P116" s="8" t="str">
        <f t="shared" si="49"/>
        <v>FALSE</v>
      </c>
      <c r="Q116" s="22"/>
      <c r="R116" s="22"/>
      <c r="S116" s="22"/>
      <c r="U116" s="29"/>
    </row>
    <row r="117" spans="9:21" x14ac:dyDescent="0.25">
      <c r="I117" s="9" t="s">
        <v>260</v>
      </c>
      <c r="J117" s="9">
        <v>21</v>
      </c>
      <c r="K117" s="8" t="str">
        <f t="shared" si="49"/>
        <v>August</v>
      </c>
      <c r="L117" s="8" t="str">
        <f t="shared" si="49"/>
        <v>Champagne</v>
      </c>
      <c r="M117" s="8">
        <f t="shared" si="49"/>
        <v>12</v>
      </c>
      <c r="N117" s="33">
        <f t="shared" si="49"/>
        <v>50</v>
      </c>
      <c r="O117" s="8" t="str">
        <f t="shared" si="49"/>
        <v>California</v>
      </c>
      <c r="P117" s="8" t="str">
        <f t="shared" si="49"/>
        <v>FALSE</v>
      </c>
      <c r="Q117" s="22"/>
      <c r="R117" s="22"/>
      <c r="S117" s="22"/>
      <c r="U117" s="29"/>
    </row>
    <row r="118" spans="9:21" x14ac:dyDescent="0.25">
      <c r="I118" s="9" t="s">
        <v>260</v>
      </c>
      <c r="J118" s="9">
        <v>27</v>
      </c>
      <c r="K118" s="8" t="str">
        <f t="shared" si="49"/>
        <v>October</v>
      </c>
      <c r="L118" s="8" t="str">
        <f t="shared" si="49"/>
        <v>Champagne</v>
      </c>
      <c r="M118" s="8">
        <f t="shared" si="49"/>
        <v>72</v>
      </c>
      <c r="N118" s="33">
        <f t="shared" si="49"/>
        <v>88</v>
      </c>
      <c r="O118" s="8" t="str">
        <f t="shared" si="49"/>
        <v>New Zealand</v>
      </c>
      <c r="P118" s="8" t="str">
        <f t="shared" si="49"/>
        <v>FALSE</v>
      </c>
      <c r="Q118" s="22"/>
      <c r="R118" s="22"/>
      <c r="S118" s="22"/>
      <c r="U118" s="29"/>
    </row>
    <row r="119" spans="9:21" x14ac:dyDescent="0.25">
      <c r="I119" s="9" t="s">
        <v>261</v>
      </c>
      <c r="J119" s="9">
        <v>7</v>
      </c>
      <c r="K119" s="8" t="str">
        <f t="shared" si="49"/>
        <v>March</v>
      </c>
      <c r="L119" s="8" t="str">
        <f t="shared" si="49"/>
        <v>Prosecco</v>
      </c>
      <c r="M119" s="8">
        <f t="shared" si="49"/>
        <v>6</v>
      </c>
      <c r="N119" s="33">
        <f t="shared" si="49"/>
        <v>40</v>
      </c>
      <c r="O119" s="8" t="str">
        <f t="shared" si="49"/>
        <v>Australia</v>
      </c>
      <c r="P119" s="8" t="str">
        <f t="shared" si="49"/>
        <v>TRUE</v>
      </c>
      <c r="Q119" s="22"/>
      <c r="R119" s="22"/>
      <c r="S119" s="22"/>
      <c r="U119" s="29"/>
    </row>
    <row r="120" spans="9:21" x14ac:dyDescent="0.25">
      <c r="I120" s="9" t="s">
        <v>261</v>
      </c>
      <c r="J120" s="9">
        <v>13</v>
      </c>
      <c r="K120" s="8" t="str">
        <f t="shared" si="49"/>
        <v>May</v>
      </c>
      <c r="L120" s="8" t="str">
        <f t="shared" si="49"/>
        <v>Merlot</v>
      </c>
      <c r="M120" s="8">
        <f t="shared" si="49"/>
        <v>6</v>
      </c>
      <c r="N120" s="33">
        <f t="shared" si="49"/>
        <v>43</v>
      </c>
      <c r="O120" s="8" t="str">
        <f t="shared" si="49"/>
        <v>Chile</v>
      </c>
      <c r="P120" s="8" t="str">
        <f t="shared" si="49"/>
        <v>FALSE</v>
      </c>
      <c r="Q120" s="22"/>
      <c r="R120" s="22"/>
      <c r="S120" s="22"/>
      <c r="U120" s="29"/>
    </row>
    <row r="121" spans="9:21" x14ac:dyDescent="0.25">
      <c r="I121" s="9" t="s">
        <v>261</v>
      </c>
      <c r="J121" s="9">
        <v>18</v>
      </c>
      <c r="K121" s="8" t="str">
        <f t="shared" si="49"/>
        <v>July</v>
      </c>
      <c r="L121" s="8" t="str">
        <f t="shared" si="49"/>
        <v>Espumante</v>
      </c>
      <c r="M121" s="8">
        <f t="shared" si="49"/>
        <v>6</v>
      </c>
      <c r="N121" s="33">
        <f t="shared" si="49"/>
        <v>50</v>
      </c>
      <c r="O121" s="8" t="str">
        <f t="shared" si="49"/>
        <v>Oregon</v>
      </c>
      <c r="P121" s="8" t="str">
        <f t="shared" si="49"/>
        <v>FALSE</v>
      </c>
      <c r="Q121" s="22"/>
      <c r="R121" s="22"/>
      <c r="S121" s="22"/>
      <c r="U121" s="29"/>
    </row>
    <row r="122" spans="9:21" x14ac:dyDescent="0.25">
      <c r="I122" s="9" t="s">
        <v>261</v>
      </c>
      <c r="J122" s="9">
        <v>29</v>
      </c>
      <c r="K122" s="8" t="str">
        <f t="shared" si="49"/>
        <v>November</v>
      </c>
      <c r="L122" s="8" t="str">
        <f t="shared" si="49"/>
        <v>Pinot Grigio</v>
      </c>
      <c r="M122" s="8">
        <f t="shared" si="49"/>
        <v>6</v>
      </c>
      <c r="N122" s="33">
        <f t="shared" si="49"/>
        <v>87</v>
      </c>
      <c r="O122" s="8" t="str">
        <f t="shared" si="49"/>
        <v>France</v>
      </c>
      <c r="P122" s="8" t="str">
        <f t="shared" si="49"/>
        <v>FALSE</v>
      </c>
      <c r="Q122" s="22"/>
      <c r="R122" s="22"/>
      <c r="S122" s="22"/>
      <c r="U122" s="29"/>
    </row>
    <row r="123" spans="9:21" x14ac:dyDescent="0.25">
      <c r="I123" s="9" t="s">
        <v>262</v>
      </c>
      <c r="J123" s="9">
        <v>6</v>
      </c>
      <c r="K123" s="8" t="str">
        <f t="shared" si="49"/>
        <v>March</v>
      </c>
      <c r="L123" s="8" t="str">
        <f t="shared" si="49"/>
        <v>Prosecco</v>
      </c>
      <c r="M123" s="8">
        <f t="shared" si="49"/>
        <v>144</v>
      </c>
      <c r="N123" s="33">
        <f t="shared" si="49"/>
        <v>86</v>
      </c>
      <c r="O123" s="8" t="str">
        <f t="shared" si="49"/>
        <v>Chile</v>
      </c>
      <c r="P123" s="8" t="str">
        <f t="shared" si="49"/>
        <v>FALSE</v>
      </c>
      <c r="Q123" s="22"/>
      <c r="R123" s="22"/>
      <c r="S123" s="22"/>
      <c r="U123" s="29"/>
    </row>
    <row r="124" spans="9:21" x14ac:dyDescent="0.25">
      <c r="I124" s="9" t="s">
        <v>262</v>
      </c>
      <c r="J124" s="9">
        <v>14</v>
      </c>
      <c r="K124" s="8" t="str">
        <f t="shared" si="49"/>
        <v>June</v>
      </c>
      <c r="L124" s="8" t="str">
        <f t="shared" si="49"/>
        <v>Merlot</v>
      </c>
      <c r="M124" s="8">
        <f t="shared" si="49"/>
        <v>72</v>
      </c>
      <c r="N124" s="33">
        <f t="shared" si="49"/>
        <v>64</v>
      </c>
      <c r="O124" s="8" t="str">
        <f t="shared" si="49"/>
        <v>Chile</v>
      </c>
      <c r="P124" s="8" t="str">
        <f t="shared" si="49"/>
        <v>FALSE</v>
      </c>
      <c r="Q124" s="22"/>
      <c r="R124" s="22"/>
      <c r="S124" s="22"/>
      <c r="U124" s="29"/>
    </row>
    <row r="125" spans="9:21" x14ac:dyDescent="0.25">
      <c r="I125" s="9" t="s">
        <v>262</v>
      </c>
      <c r="J125" s="9">
        <v>23</v>
      </c>
      <c r="K125" s="8" t="str">
        <f t="shared" si="49"/>
        <v>September</v>
      </c>
      <c r="L125" s="8" t="str">
        <f t="shared" si="49"/>
        <v>Chardonnay</v>
      </c>
      <c r="M125" s="8">
        <f t="shared" si="49"/>
        <v>144</v>
      </c>
      <c r="N125" s="33">
        <f t="shared" si="49"/>
        <v>39</v>
      </c>
      <c r="O125" s="8" t="str">
        <f t="shared" si="49"/>
        <v>South Africa</v>
      </c>
      <c r="P125" s="8" t="str">
        <f t="shared" si="49"/>
        <v>FALSE</v>
      </c>
      <c r="Q125" s="22"/>
      <c r="R125" s="22"/>
      <c r="S125" s="22"/>
      <c r="U125" s="29"/>
    </row>
    <row r="126" spans="9:21" x14ac:dyDescent="0.25">
      <c r="I126" s="9" t="s">
        <v>263</v>
      </c>
      <c r="J126" s="9">
        <v>7</v>
      </c>
      <c r="K126" s="8" t="str">
        <f t="shared" si="49"/>
        <v>March</v>
      </c>
      <c r="L126" s="8" t="str">
        <f t="shared" si="49"/>
        <v>Prosecco</v>
      </c>
      <c r="M126" s="8">
        <f t="shared" si="49"/>
        <v>6</v>
      </c>
      <c r="N126" s="33">
        <f t="shared" si="49"/>
        <v>40</v>
      </c>
      <c r="O126" s="8" t="str">
        <f t="shared" si="49"/>
        <v>Australia</v>
      </c>
      <c r="P126" s="8" t="str">
        <f t="shared" si="49"/>
        <v>TRUE</v>
      </c>
      <c r="Q126" s="22"/>
      <c r="R126" s="22"/>
      <c r="S126" s="22"/>
      <c r="U126" s="29"/>
    </row>
    <row r="127" spans="9:21" x14ac:dyDescent="0.25">
      <c r="I127" s="9" t="s">
        <v>264</v>
      </c>
      <c r="J127" s="9">
        <v>7</v>
      </c>
      <c r="K127" s="8" t="str">
        <f t="shared" si="49"/>
        <v>March</v>
      </c>
      <c r="L127" s="8" t="str">
        <f t="shared" si="49"/>
        <v>Prosecco</v>
      </c>
      <c r="M127" s="8">
        <f t="shared" si="49"/>
        <v>6</v>
      </c>
      <c r="N127" s="33">
        <f t="shared" si="49"/>
        <v>40</v>
      </c>
      <c r="O127" s="8" t="str">
        <f t="shared" si="49"/>
        <v>Australia</v>
      </c>
      <c r="P127" s="8" t="str">
        <f t="shared" si="49"/>
        <v>TRUE</v>
      </c>
      <c r="Q127" s="22"/>
      <c r="R127" s="22"/>
      <c r="S127" s="22"/>
      <c r="U127" s="29"/>
    </row>
    <row r="128" spans="9:21" x14ac:dyDescent="0.25">
      <c r="I128" s="9" t="s">
        <v>264</v>
      </c>
      <c r="J128" s="9">
        <v>10</v>
      </c>
      <c r="K128" s="8" t="str">
        <f t="shared" si="49"/>
        <v>April</v>
      </c>
      <c r="L128" s="8" t="str">
        <f t="shared" si="49"/>
        <v>Prosecco</v>
      </c>
      <c r="M128" s="8">
        <f t="shared" si="49"/>
        <v>72</v>
      </c>
      <c r="N128" s="33">
        <f t="shared" si="49"/>
        <v>52</v>
      </c>
      <c r="O128" s="8" t="str">
        <f t="shared" si="49"/>
        <v>California</v>
      </c>
      <c r="P128" s="8" t="str">
        <f t="shared" si="49"/>
        <v>FALSE</v>
      </c>
      <c r="Q128" s="22"/>
      <c r="R128" s="22"/>
      <c r="S128" s="22"/>
      <c r="U128" s="29"/>
    </row>
    <row r="129" spans="9:21" x14ac:dyDescent="0.25">
      <c r="I129" s="9" t="s">
        <v>264</v>
      </c>
      <c r="J129" s="9">
        <v>19</v>
      </c>
      <c r="K129" s="8" t="str">
        <f t="shared" si="49"/>
        <v>July</v>
      </c>
      <c r="L129" s="8" t="str">
        <f t="shared" si="49"/>
        <v>Champagne</v>
      </c>
      <c r="M129" s="8">
        <f t="shared" si="49"/>
        <v>12</v>
      </c>
      <c r="N129" s="33">
        <f t="shared" si="49"/>
        <v>66</v>
      </c>
      <c r="O129" s="8" t="str">
        <f t="shared" si="49"/>
        <v>Germany</v>
      </c>
      <c r="P129" s="8" t="str">
        <f t="shared" si="49"/>
        <v>FALSE</v>
      </c>
      <c r="Q129" s="22"/>
      <c r="R129" s="22"/>
      <c r="S129" s="22"/>
      <c r="U129" s="29"/>
    </row>
    <row r="130" spans="9:21" x14ac:dyDescent="0.25">
      <c r="I130" s="9" t="s">
        <v>264</v>
      </c>
      <c r="J130" s="9">
        <v>31</v>
      </c>
      <c r="K130" s="8" t="str">
        <f t="shared" si="49"/>
        <v>December</v>
      </c>
      <c r="L130" s="8" t="str">
        <f t="shared" si="49"/>
        <v>Champagne</v>
      </c>
      <c r="M130" s="8">
        <f t="shared" si="49"/>
        <v>72</v>
      </c>
      <c r="N130" s="33">
        <f t="shared" si="49"/>
        <v>89</v>
      </c>
      <c r="O130" s="8" t="str">
        <f t="shared" si="49"/>
        <v>France</v>
      </c>
      <c r="P130" s="8" t="str">
        <f t="shared" si="49"/>
        <v>FALSE</v>
      </c>
      <c r="Q130" s="22"/>
      <c r="R130" s="22"/>
      <c r="S130" s="22"/>
      <c r="U130" s="29"/>
    </row>
    <row r="131" spans="9:21" x14ac:dyDescent="0.25">
      <c r="I131" s="9" t="s">
        <v>265</v>
      </c>
      <c r="J131" s="9">
        <v>18</v>
      </c>
      <c r="K131" s="8" t="str">
        <f t="shared" si="49"/>
        <v>July</v>
      </c>
      <c r="L131" s="8" t="str">
        <f t="shared" si="49"/>
        <v>Espumante</v>
      </c>
      <c r="M131" s="8">
        <f t="shared" si="49"/>
        <v>6</v>
      </c>
      <c r="N131" s="33">
        <f t="shared" si="49"/>
        <v>50</v>
      </c>
      <c r="O131" s="8" t="str">
        <f t="shared" si="49"/>
        <v>Oregon</v>
      </c>
      <c r="P131" s="8" t="str">
        <f t="shared" si="49"/>
        <v>FALSE</v>
      </c>
      <c r="Q131" s="22"/>
      <c r="R131" s="22"/>
      <c r="S131" s="22"/>
      <c r="U131" s="29"/>
    </row>
    <row r="132" spans="9:21" x14ac:dyDescent="0.25">
      <c r="I132" s="9" t="s">
        <v>265</v>
      </c>
      <c r="J132" s="9">
        <v>29</v>
      </c>
      <c r="K132" s="8" t="str">
        <f t="shared" si="49"/>
        <v>November</v>
      </c>
      <c r="L132" s="8" t="str">
        <f t="shared" si="49"/>
        <v>Pinot Grigio</v>
      </c>
      <c r="M132" s="8">
        <f t="shared" si="49"/>
        <v>6</v>
      </c>
      <c r="N132" s="33">
        <f t="shared" si="49"/>
        <v>87</v>
      </c>
      <c r="O132" s="8" t="str">
        <f t="shared" si="49"/>
        <v>France</v>
      </c>
      <c r="P132" s="8" t="str">
        <f t="shared" si="49"/>
        <v>FALSE</v>
      </c>
      <c r="Q132" s="22"/>
      <c r="R132" s="22"/>
      <c r="S132" s="22"/>
      <c r="U132" s="29"/>
    </row>
    <row r="133" spans="9:21" x14ac:dyDescent="0.25">
      <c r="I133" s="9" t="s">
        <v>265</v>
      </c>
      <c r="J133" s="9">
        <v>30</v>
      </c>
      <c r="K133" s="8" t="str">
        <f t="shared" si="49"/>
        <v>December</v>
      </c>
      <c r="L133" s="8" t="str">
        <f t="shared" si="49"/>
        <v>Malbec</v>
      </c>
      <c r="M133" s="8">
        <f t="shared" si="49"/>
        <v>6</v>
      </c>
      <c r="N133" s="33">
        <f t="shared" si="49"/>
        <v>54</v>
      </c>
      <c r="O133" s="8" t="str">
        <f t="shared" si="49"/>
        <v>France</v>
      </c>
      <c r="P133" s="8" t="str">
        <f t="shared" si="49"/>
        <v>FALSE</v>
      </c>
      <c r="Q133" s="22"/>
      <c r="R133" s="22"/>
      <c r="S133" s="22"/>
      <c r="U133" s="29"/>
    </row>
    <row r="134" spans="9:21" x14ac:dyDescent="0.25">
      <c r="I134" s="9" t="s">
        <v>266</v>
      </c>
      <c r="J134" s="9">
        <v>3</v>
      </c>
      <c r="K134" s="8" t="str">
        <f t="shared" si="49"/>
        <v>February</v>
      </c>
      <c r="L134" s="8" t="str">
        <f t="shared" si="49"/>
        <v>Espumante</v>
      </c>
      <c r="M134" s="8">
        <f t="shared" si="49"/>
        <v>144</v>
      </c>
      <c r="N134" s="33">
        <f t="shared" si="49"/>
        <v>32</v>
      </c>
      <c r="O134" s="8" t="str">
        <f t="shared" si="49"/>
        <v>Oregon</v>
      </c>
      <c r="P134" s="8" t="str">
        <f t="shared" si="49"/>
        <v>TRUE</v>
      </c>
      <c r="Q134" s="22"/>
      <c r="R134" s="22"/>
      <c r="S134" s="22"/>
      <c r="U134" s="29"/>
    </row>
    <row r="135" spans="9:21" x14ac:dyDescent="0.25">
      <c r="I135" s="9" t="s">
        <v>266</v>
      </c>
      <c r="J135" s="9">
        <v>4</v>
      </c>
      <c r="K135" s="8" t="str">
        <f t="shared" si="49"/>
        <v>February</v>
      </c>
      <c r="L135" s="8" t="str">
        <f t="shared" si="49"/>
        <v>Champagne</v>
      </c>
      <c r="M135" s="8">
        <f t="shared" si="49"/>
        <v>72</v>
      </c>
      <c r="N135" s="33">
        <f t="shared" si="49"/>
        <v>48</v>
      </c>
      <c r="O135" s="8" t="str">
        <f t="shared" si="49"/>
        <v>France</v>
      </c>
      <c r="P135" s="8" t="str">
        <f t="shared" si="49"/>
        <v>TRUE</v>
      </c>
      <c r="Q135" s="22"/>
      <c r="R135" s="22"/>
      <c r="S135" s="22"/>
      <c r="U135" s="29"/>
    </row>
    <row r="136" spans="9:21" x14ac:dyDescent="0.25">
      <c r="I136" s="9" t="s">
        <v>266</v>
      </c>
      <c r="J136" s="9">
        <v>8</v>
      </c>
      <c r="K136" s="8" t="str">
        <f t="shared" si="49"/>
        <v>March</v>
      </c>
      <c r="L136" s="8" t="str">
        <f t="shared" si="49"/>
        <v>Espumante</v>
      </c>
      <c r="M136" s="8">
        <f t="shared" si="49"/>
        <v>6</v>
      </c>
      <c r="N136" s="33">
        <f t="shared" si="49"/>
        <v>45</v>
      </c>
      <c r="O136" s="8" t="str">
        <f t="shared" si="49"/>
        <v>South Africa</v>
      </c>
      <c r="P136" s="8" t="str">
        <f t="shared" si="49"/>
        <v>FALSE</v>
      </c>
      <c r="Q136" s="22"/>
      <c r="R136" s="22"/>
      <c r="S136" s="22"/>
      <c r="U136" s="29"/>
    </row>
    <row r="137" spans="9:21" x14ac:dyDescent="0.25">
      <c r="I137" s="9" t="s">
        <v>266</v>
      </c>
      <c r="J137" s="9">
        <v>31</v>
      </c>
      <c r="K137" s="8" t="str">
        <f t="shared" si="49"/>
        <v>December</v>
      </c>
      <c r="L137" s="8" t="str">
        <f t="shared" si="49"/>
        <v>Champagne</v>
      </c>
      <c r="M137" s="8">
        <f t="shared" si="49"/>
        <v>72</v>
      </c>
      <c r="N137" s="33">
        <f t="shared" si="49"/>
        <v>89</v>
      </c>
      <c r="O137" s="8" t="str">
        <f t="shared" si="49"/>
        <v>France</v>
      </c>
      <c r="P137" s="8" t="str">
        <f t="shared" si="49"/>
        <v>FALSE</v>
      </c>
      <c r="Q137" s="22"/>
      <c r="R137" s="22"/>
      <c r="S137" s="22"/>
      <c r="U137" s="29"/>
    </row>
    <row r="138" spans="9:21" x14ac:dyDescent="0.25">
      <c r="I138" s="9" t="s">
        <v>267</v>
      </c>
      <c r="J138" s="9">
        <v>8</v>
      </c>
      <c r="K138" s="8" t="str">
        <f t="shared" si="49"/>
        <v>March</v>
      </c>
      <c r="L138" s="8" t="str">
        <f t="shared" si="49"/>
        <v>Espumante</v>
      </c>
      <c r="M138" s="8">
        <f t="shared" si="49"/>
        <v>6</v>
      </c>
      <c r="N138" s="33">
        <f t="shared" si="49"/>
        <v>45</v>
      </c>
      <c r="O138" s="8" t="str">
        <f t="shared" si="49"/>
        <v>South Africa</v>
      </c>
      <c r="P138" s="8" t="str">
        <f t="shared" si="49"/>
        <v>FALSE</v>
      </c>
      <c r="Q138" s="22"/>
      <c r="R138" s="22"/>
      <c r="S138" s="22"/>
      <c r="U138" s="29"/>
    </row>
    <row r="139" spans="9:21" x14ac:dyDescent="0.25">
      <c r="I139" s="9" t="s">
        <v>267</v>
      </c>
      <c r="J139" s="9">
        <v>13</v>
      </c>
      <c r="K139" s="8" t="str">
        <f t="shared" si="49"/>
        <v>May</v>
      </c>
      <c r="L139" s="8" t="str">
        <f t="shared" si="49"/>
        <v>Merlot</v>
      </c>
      <c r="M139" s="8">
        <f t="shared" si="49"/>
        <v>6</v>
      </c>
      <c r="N139" s="33">
        <f t="shared" si="49"/>
        <v>43</v>
      </c>
      <c r="O139" s="8" t="str">
        <f t="shared" si="49"/>
        <v>Chile</v>
      </c>
      <c r="P139" s="8" t="str">
        <f t="shared" si="49"/>
        <v>FALSE</v>
      </c>
      <c r="Q139" s="22"/>
      <c r="R139" s="22"/>
      <c r="S139" s="22"/>
      <c r="U139" s="29"/>
    </row>
    <row r="140" spans="9:21" x14ac:dyDescent="0.25">
      <c r="I140" s="9" t="s">
        <v>267</v>
      </c>
      <c r="J140" s="9">
        <v>18</v>
      </c>
      <c r="K140" s="8" t="str">
        <f t="shared" si="49"/>
        <v>July</v>
      </c>
      <c r="L140" s="8" t="str">
        <f t="shared" si="49"/>
        <v>Espumante</v>
      </c>
      <c r="M140" s="8">
        <f t="shared" si="49"/>
        <v>6</v>
      </c>
      <c r="N140" s="33">
        <f t="shared" si="49"/>
        <v>50</v>
      </c>
      <c r="O140" s="8" t="str">
        <f t="shared" si="49"/>
        <v>Oregon</v>
      </c>
      <c r="P140" s="8" t="str">
        <f t="shared" si="49"/>
        <v>FALSE</v>
      </c>
      <c r="Q140" s="22"/>
      <c r="R140" s="22"/>
      <c r="S140" s="22"/>
      <c r="U140" s="29"/>
    </row>
    <row r="141" spans="9:21" x14ac:dyDescent="0.25">
      <c r="I141" s="9" t="s">
        <v>267</v>
      </c>
      <c r="J141" s="9">
        <v>30</v>
      </c>
      <c r="K141" s="8" t="str">
        <f t="shared" si="49"/>
        <v>December</v>
      </c>
      <c r="L141" s="8" t="str">
        <f t="shared" si="49"/>
        <v>Malbec</v>
      </c>
      <c r="M141" s="8">
        <f t="shared" si="49"/>
        <v>6</v>
      </c>
      <c r="N141" s="33">
        <f t="shared" si="49"/>
        <v>54</v>
      </c>
      <c r="O141" s="8" t="str">
        <f t="shared" si="49"/>
        <v>France</v>
      </c>
      <c r="P141" s="8" t="str">
        <f t="shared" si="49"/>
        <v>FALSE</v>
      </c>
      <c r="Q141" s="22"/>
      <c r="R141" s="22"/>
      <c r="S141" s="22"/>
      <c r="U141" s="29"/>
    </row>
    <row r="142" spans="9:21" x14ac:dyDescent="0.25">
      <c r="I142" s="9" t="s">
        <v>268</v>
      </c>
      <c r="J142" s="9">
        <v>9</v>
      </c>
      <c r="K142" s="8" t="str">
        <f t="shared" si="49"/>
        <v>April</v>
      </c>
      <c r="L142" s="8" t="str">
        <f t="shared" si="49"/>
        <v>Chardonnay</v>
      </c>
      <c r="M142" s="8">
        <f t="shared" si="49"/>
        <v>144</v>
      </c>
      <c r="N142" s="33">
        <f t="shared" si="49"/>
        <v>57</v>
      </c>
      <c r="O142" s="8" t="str">
        <f t="shared" si="49"/>
        <v>Chile</v>
      </c>
      <c r="P142" s="8" t="str">
        <f t="shared" si="49"/>
        <v>FALSE</v>
      </c>
      <c r="Q142" s="22"/>
      <c r="R142" s="22"/>
      <c r="S142" s="22"/>
      <c r="U142" s="29"/>
    </row>
    <row r="143" spans="9:21" x14ac:dyDescent="0.25">
      <c r="I143" s="9" t="s">
        <v>269</v>
      </c>
      <c r="J143" s="9">
        <v>2</v>
      </c>
      <c r="K143" s="8" t="str">
        <f t="shared" si="49"/>
        <v>January</v>
      </c>
      <c r="L143" s="8" t="str">
        <f t="shared" si="49"/>
        <v>Pinot Noir</v>
      </c>
      <c r="M143" s="8">
        <f t="shared" si="49"/>
        <v>72</v>
      </c>
      <c r="N143" s="33">
        <f t="shared" si="49"/>
        <v>17</v>
      </c>
      <c r="O143" s="8" t="str">
        <f t="shared" si="49"/>
        <v>France</v>
      </c>
      <c r="P143" s="8" t="str">
        <f t="shared" si="49"/>
        <v>FALSE</v>
      </c>
      <c r="Q143" s="22"/>
      <c r="R143" s="22"/>
      <c r="S143" s="22"/>
      <c r="U143" s="29"/>
    </row>
    <row r="144" spans="9:21" x14ac:dyDescent="0.25">
      <c r="I144" s="9" t="s">
        <v>269</v>
      </c>
      <c r="J144" s="9">
        <v>24</v>
      </c>
      <c r="K144" s="8" t="str">
        <f t="shared" si="49"/>
        <v>September</v>
      </c>
      <c r="L144" s="8" t="str">
        <f t="shared" si="49"/>
        <v>Pinot Noir</v>
      </c>
      <c r="M144" s="8">
        <f t="shared" si="49"/>
        <v>6</v>
      </c>
      <c r="N144" s="33">
        <f t="shared" si="49"/>
        <v>34</v>
      </c>
      <c r="O144" s="8" t="str">
        <f t="shared" si="49"/>
        <v>Italy</v>
      </c>
      <c r="P144" s="8" t="str">
        <f t="shared" si="49"/>
        <v>FALSE</v>
      </c>
      <c r="Q144" s="22"/>
      <c r="R144" s="22"/>
      <c r="S144" s="22"/>
      <c r="U144" s="29"/>
    </row>
    <row r="145" spans="9:21" x14ac:dyDescent="0.25">
      <c r="I145" s="9" t="s">
        <v>269</v>
      </c>
      <c r="J145" s="9">
        <v>26</v>
      </c>
      <c r="K145" s="8" t="str">
        <f t="shared" si="49"/>
        <v>October</v>
      </c>
      <c r="L145" s="8" t="str">
        <f t="shared" si="49"/>
        <v>Pinot Noir</v>
      </c>
      <c r="M145" s="8">
        <f t="shared" si="49"/>
        <v>144</v>
      </c>
      <c r="N145" s="33">
        <f t="shared" si="49"/>
        <v>83</v>
      </c>
      <c r="O145" s="8" t="str">
        <f t="shared" si="49"/>
        <v>Australia</v>
      </c>
      <c r="P145" s="8" t="str">
        <f t="shared" si="49"/>
        <v>FALSE</v>
      </c>
      <c r="Q145" s="22"/>
      <c r="R145" s="22"/>
      <c r="S145" s="22"/>
      <c r="U145" s="29"/>
    </row>
    <row r="146" spans="9:21" x14ac:dyDescent="0.25">
      <c r="I146" s="9" t="s">
        <v>270</v>
      </c>
      <c r="J146" s="9">
        <v>1</v>
      </c>
      <c r="K146" s="8" t="str">
        <f t="shared" si="49"/>
        <v>January</v>
      </c>
      <c r="L146" s="8" t="str">
        <f t="shared" si="49"/>
        <v>Malbec</v>
      </c>
      <c r="M146" s="8">
        <f t="shared" si="49"/>
        <v>72</v>
      </c>
      <c r="N146" s="33">
        <f t="shared" si="49"/>
        <v>56</v>
      </c>
      <c r="O146" s="8" t="str">
        <f t="shared" si="49"/>
        <v>France</v>
      </c>
      <c r="P146" s="8" t="str">
        <f t="shared" si="49"/>
        <v>FALSE</v>
      </c>
      <c r="Q146" s="22"/>
      <c r="R146" s="22"/>
      <c r="S146" s="22"/>
      <c r="U146" s="29"/>
    </row>
    <row r="147" spans="9:21" x14ac:dyDescent="0.25">
      <c r="I147" s="9" t="s">
        <v>270</v>
      </c>
      <c r="J147" s="9">
        <v>2</v>
      </c>
      <c r="K147" s="8" t="str">
        <f t="shared" si="49"/>
        <v>January</v>
      </c>
      <c r="L147" s="8" t="str">
        <f t="shared" si="49"/>
        <v>Pinot Noir</v>
      </c>
      <c r="M147" s="8">
        <f t="shared" si="49"/>
        <v>72</v>
      </c>
      <c r="N147" s="33">
        <f t="shared" ref="K147:P189" si="50" xml:space="preserve"> VLOOKUP($J147,$A$4:$G$35, MATCH(N$3,$A$3:$G$3,0))</f>
        <v>17</v>
      </c>
      <c r="O147" s="8" t="str">
        <f t="shared" si="50"/>
        <v>France</v>
      </c>
      <c r="P147" s="8" t="str">
        <f t="shared" si="50"/>
        <v>FALSE</v>
      </c>
      <c r="Q147" s="22"/>
      <c r="R147" s="22"/>
      <c r="S147" s="22"/>
      <c r="U147" s="29"/>
    </row>
    <row r="148" spans="9:21" x14ac:dyDescent="0.25">
      <c r="I148" s="9" t="s">
        <v>271</v>
      </c>
      <c r="J148" s="9">
        <v>31</v>
      </c>
      <c r="K148" s="8" t="str">
        <f t="shared" si="50"/>
        <v>December</v>
      </c>
      <c r="L148" s="8" t="str">
        <f t="shared" si="50"/>
        <v>Champagne</v>
      </c>
      <c r="M148" s="8">
        <f t="shared" si="50"/>
        <v>72</v>
      </c>
      <c r="N148" s="33">
        <f t="shared" si="50"/>
        <v>89</v>
      </c>
      <c r="O148" s="8" t="str">
        <f t="shared" si="50"/>
        <v>France</v>
      </c>
      <c r="P148" s="8" t="str">
        <f t="shared" si="50"/>
        <v>FALSE</v>
      </c>
      <c r="Q148" s="22"/>
      <c r="R148" s="22"/>
      <c r="S148" s="22"/>
      <c r="U148" s="29"/>
    </row>
    <row r="149" spans="9:21" x14ac:dyDescent="0.25">
      <c r="I149" s="9" t="s">
        <v>272</v>
      </c>
      <c r="J149" s="9">
        <v>7</v>
      </c>
      <c r="K149" s="8" t="str">
        <f t="shared" si="50"/>
        <v>March</v>
      </c>
      <c r="L149" s="8" t="str">
        <f t="shared" si="50"/>
        <v>Prosecco</v>
      </c>
      <c r="M149" s="8">
        <f t="shared" si="50"/>
        <v>6</v>
      </c>
      <c r="N149" s="33">
        <f t="shared" si="50"/>
        <v>40</v>
      </c>
      <c r="O149" s="8" t="str">
        <f t="shared" si="50"/>
        <v>Australia</v>
      </c>
      <c r="P149" s="8" t="str">
        <f t="shared" si="50"/>
        <v>TRUE</v>
      </c>
      <c r="Q149" s="22"/>
      <c r="R149" s="22"/>
      <c r="S149" s="22"/>
      <c r="U149" s="29"/>
    </row>
    <row r="150" spans="9:21" x14ac:dyDescent="0.25">
      <c r="I150" s="9" t="s">
        <v>272</v>
      </c>
      <c r="J150" s="9">
        <v>13</v>
      </c>
      <c r="K150" s="8" t="str">
        <f t="shared" si="50"/>
        <v>May</v>
      </c>
      <c r="L150" s="8" t="str">
        <f t="shared" si="50"/>
        <v>Merlot</v>
      </c>
      <c r="M150" s="8">
        <f t="shared" si="50"/>
        <v>6</v>
      </c>
      <c r="N150" s="33">
        <f t="shared" si="50"/>
        <v>43</v>
      </c>
      <c r="O150" s="8" t="str">
        <f t="shared" si="50"/>
        <v>Chile</v>
      </c>
      <c r="P150" s="8" t="str">
        <f t="shared" si="50"/>
        <v>FALSE</v>
      </c>
      <c r="Q150" s="22"/>
      <c r="R150" s="22"/>
      <c r="S150" s="22"/>
      <c r="U150" s="29"/>
    </row>
    <row r="151" spans="9:21" x14ac:dyDescent="0.25">
      <c r="I151" s="9" t="s">
        <v>272</v>
      </c>
      <c r="J151" s="9">
        <v>29</v>
      </c>
      <c r="K151" s="8" t="str">
        <f t="shared" si="50"/>
        <v>November</v>
      </c>
      <c r="L151" s="8" t="str">
        <f t="shared" si="50"/>
        <v>Pinot Grigio</v>
      </c>
      <c r="M151" s="8">
        <f t="shared" si="50"/>
        <v>6</v>
      </c>
      <c r="N151" s="33">
        <f t="shared" si="50"/>
        <v>87</v>
      </c>
      <c r="O151" s="8" t="str">
        <f t="shared" si="50"/>
        <v>France</v>
      </c>
      <c r="P151" s="8" t="str">
        <f t="shared" si="50"/>
        <v>FALSE</v>
      </c>
      <c r="Q151" s="22"/>
      <c r="R151" s="22"/>
      <c r="S151" s="22"/>
      <c r="U151" s="29"/>
    </row>
    <row r="152" spans="9:21" x14ac:dyDescent="0.25">
      <c r="I152" s="9" t="s">
        <v>272</v>
      </c>
      <c r="J152" s="9">
        <v>30</v>
      </c>
      <c r="K152" s="8" t="str">
        <f t="shared" si="50"/>
        <v>December</v>
      </c>
      <c r="L152" s="8" t="str">
        <f t="shared" si="50"/>
        <v>Malbec</v>
      </c>
      <c r="M152" s="8">
        <f t="shared" si="50"/>
        <v>6</v>
      </c>
      <c r="N152" s="33">
        <f t="shared" si="50"/>
        <v>54</v>
      </c>
      <c r="O152" s="8" t="str">
        <f t="shared" si="50"/>
        <v>France</v>
      </c>
      <c r="P152" s="8" t="str">
        <f t="shared" si="50"/>
        <v>FALSE</v>
      </c>
      <c r="Q152" s="22"/>
      <c r="R152" s="22"/>
      <c r="S152" s="22"/>
      <c r="U152" s="29"/>
    </row>
    <row r="153" spans="9:21" x14ac:dyDescent="0.25">
      <c r="I153" s="9" t="s">
        <v>273</v>
      </c>
      <c r="J153" s="9">
        <v>17</v>
      </c>
      <c r="K153" s="8" t="str">
        <f t="shared" si="50"/>
        <v>July</v>
      </c>
      <c r="L153" s="8" t="str">
        <f t="shared" si="50"/>
        <v>Pinot Noir</v>
      </c>
      <c r="M153" s="8">
        <f t="shared" si="50"/>
        <v>12</v>
      </c>
      <c r="N153" s="33">
        <f t="shared" si="50"/>
        <v>47</v>
      </c>
      <c r="O153" s="8" t="str">
        <f t="shared" si="50"/>
        <v>Germany</v>
      </c>
      <c r="P153" s="8" t="str">
        <f t="shared" si="50"/>
        <v>FALSE</v>
      </c>
      <c r="Q153" s="22"/>
      <c r="R153" s="22"/>
      <c r="S153" s="22"/>
      <c r="U153" s="29"/>
    </row>
    <row r="154" spans="9:21" x14ac:dyDescent="0.25">
      <c r="I154" s="9" t="s">
        <v>273</v>
      </c>
      <c r="J154" s="9">
        <v>24</v>
      </c>
      <c r="K154" s="8" t="str">
        <f t="shared" si="50"/>
        <v>September</v>
      </c>
      <c r="L154" s="8" t="str">
        <f t="shared" si="50"/>
        <v>Pinot Noir</v>
      </c>
      <c r="M154" s="8">
        <f t="shared" si="50"/>
        <v>6</v>
      </c>
      <c r="N154" s="33">
        <f t="shared" si="50"/>
        <v>34</v>
      </c>
      <c r="O154" s="8" t="str">
        <f t="shared" si="50"/>
        <v>Italy</v>
      </c>
      <c r="P154" s="8" t="str">
        <f t="shared" si="50"/>
        <v>FALSE</v>
      </c>
      <c r="Q154" s="22"/>
      <c r="R154" s="22"/>
      <c r="S154" s="22"/>
      <c r="U154" s="29"/>
    </row>
    <row r="155" spans="9:21" x14ac:dyDescent="0.25">
      <c r="I155" s="9" t="s">
        <v>274</v>
      </c>
      <c r="J155" s="9">
        <v>22</v>
      </c>
      <c r="K155" s="8" t="str">
        <f t="shared" si="50"/>
        <v>August</v>
      </c>
      <c r="L155" s="8" t="str">
        <f t="shared" si="50"/>
        <v>Champagne</v>
      </c>
      <c r="M155" s="8">
        <f t="shared" si="50"/>
        <v>72</v>
      </c>
      <c r="N155" s="33">
        <f t="shared" si="50"/>
        <v>63</v>
      </c>
      <c r="O155" s="8" t="str">
        <f t="shared" si="50"/>
        <v>France</v>
      </c>
      <c r="P155" s="8" t="str">
        <f t="shared" si="50"/>
        <v>FALSE</v>
      </c>
      <c r="Q155" s="22"/>
      <c r="R155" s="22"/>
      <c r="S155" s="22"/>
      <c r="U155" s="29"/>
    </row>
    <row r="156" spans="9:21" x14ac:dyDescent="0.25">
      <c r="I156" s="9" t="s">
        <v>274</v>
      </c>
      <c r="J156" s="9">
        <v>27</v>
      </c>
      <c r="K156" s="8" t="str">
        <f t="shared" si="50"/>
        <v>October</v>
      </c>
      <c r="L156" s="8" t="str">
        <f t="shared" si="50"/>
        <v>Champagne</v>
      </c>
      <c r="M156" s="8">
        <f t="shared" si="50"/>
        <v>72</v>
      </c>
      <c r="N156" s="33">
        <f t="shared" si="50"/>
        <v>88</v>
      </c>
      <c r="O156" s="8" t="str">
        <f t="shared" si="50"/>
        <v>New Zealand</v>
      </c>
      <c r="P156" s="8" t="str">
        <f t="shared" si="50"/>
        <v>FALSE</v>
      </c>
      <c r="Q156" s="22"/>
      <c r="R156" s="22"/>
      <c r="S156" s="22"/>
      <c r="U156" s="29"/>
    </row>
    <row r="157" spans="9:21" x14ac:dyDescent="0.25">
      <c r="I157" s="9" t="s">
        <v>275</v>
      </c>
      <c r="J157" s="9">
        <v>4</v>
      </c>
      <c r="K157" s="8" t="str">
        <f t="shared" si="50"/>
        <v>February</v>
      </c>
      <c r="L157" s="8" t="str">
        <f t="shared" si="50"/>
        <v>Champagne</v>
      </c>
      <c r="M157" s="8">
        <f t="shared" si="50"/>
        <v>72</v>
      </c>
      <c r="N157" s="33">
        <f t="shared" si="50"/>
        <v>48</v>
      </c>
      <c r="O157" s="8" t="str">
        <f t="shared" si="50"/>
        <v>France</v>
      </c>
      <c r="P157" s="8" t="str">
        <f t="shared" si="50"/>
        <v>TRUE</v>
      </c>
      <c r="Q157" s="22"/>
      <c r="R157" s="22"/>
      <c r="S157" s="22"/>
      <c r="U157" s="29"/>
    </row>
    <row r="158" spans="9:21" x14ac:dyDescent="0.25">
      <c r="I158" s="9" t="s">
        <v>275</v>
      </c>
      <c r="J158" s="9">
        <v>6</v>
      </c>
      <c r="K158" s="8" t="str">
        <f t="shared" si="50"/>
        <v>March</v>
      </c>
      <c r="L158" s="8" t="str">
        <f t="shared" si="50"/>
        <v>Prosecco</v>
      </c>
      <c r="M158" s="8">
        <f t="shared" si="50"/>
        <v>144</v>
      </c>
      <c r="N158" s="33">
        <f t="shared" si="50"/>
        <v>86</v>
      </c>
      <c r="O158" s="8" t="str">
        <f t="shared" si="50"/>
        <v>Chile</v>
      </c>
      <c r="P158" s="8" t="str">
        <f t="shared" si="50"/>
        <v>FALSE</v>
      </c>
      <c r="Q158" s="22"/>
      <c r="R158" s="22"/>
      <c r="S158" s="22"/>
      <c r="U158" s="29"/>
    </row>
    <row r="159" spans="9:21" x14ac:dyDescent="0.25">
      <c r="I159" s="9" t="s">
        <v>275</v>
      </c>
      <c r="J159" s="9">
        <v>27</v>
      </c>
      <c r="K159" s="8" t="str">
        <f t="shared" si="50"/>
        <v>October</v>
      </c>
      <c r="L159" s="8" t="str">
        <f t="shared" si="50"/>
        <v>Champagne</v>
      </c>
      <c r="M159" s="8">
        <f t="shared" si="50"/>
        <v>72</v>
      </c>
      <c r="N159" s="33">
        <f t="shared" si="50"/>
        <v>88</v>
      </c>
      <c r="O159" s="8" t="str">
        <f t="shared" si="50"/>
        <v>New Zealand</v>
      </c>
      <c r="P159" s="8" t="str">
        <f t="shared" si="50"/>
        <v>FALSE</v>
      </c>
      <c r="Q159" s="22"/>
      <c r="R159" s="22"/>
      <c r="S159" s="22"/>
      <c r="U159" s="29"/>
    </row>
    <row r="160" spans="9:21" x14ac:dyDescent="0.25">
      <c r="I160" s="9" t="s">
        <v>275</v>
      </c>
      <c r="J160" s="9">
        <v>31</v>
      </c>
      <c r="K160" s="8" t="str">
        <f t="shared" si="50"/>
        <v>December</v>
      </c>
      <c r="L160" s="8" t="str">
        <f t="shared" si="50"/>
        <v>Champagne</v>
      </c>
      <c r="M160" s="8">
        <f t="shared" si="50"/>
        <v>72</v>
      </c>
      <c r="N160" s="33">
        <f t="shared" si="50"/>
        <v>89</v>
      </c>
      <c r="O160" s="8" t="str">
        <f t="shared" si="50"/>
        <v>France</v>
      </c>
      <c r="P160" s="8" t="str">
        <f t="shared" si="50"/>
        <v>FALSE</v>
      </c>
      <c r="Q160" s="22"/>
      <c r="R160" s="22"/>
      <c r="S160" s="22"/>
      <c r="U160" s="29"/>
    </row>
    <row r="161" spans="9:21" x14ac:dyDescent="0.25">
      <c r="I161" s="9" t="s">
        <v>276</v>
      </c>
      <c r="J161" s="9">
        <v>8</v>
      </c>
      <c r="K161" s="8" t="str">
        <f t="shared" si="50"/>
        <v>March</v>
      </c>
      <c r="L161" s="8" t="str">
        <f t="shared" si="50"/>
        <v>Espumante</v>
      </c>
      <c r="M161" s="8">
        <f t="shared" si="50"/>
        <v>6</v>
      </c>
      <c r="N161" s="33">
        <f t="shared" si="50"/>
        <v>45</v>
      </c>
      <c r="O161" s="8" t="str">
        <f t="shared" si="50"/>
        <v>South Africa</v>
      </c>
      <c r="P161" s="8" t="str">
        <f t="shared" si="50"/>
        <v>FALSE</v>
      </c>
      <c r="Q161" s="22"/>
      <c r="R161" s="22"/>
      <c r="S161" s="22"/>
      <c r="U161" s="29"/>
    </row>
    <row r="162" spans="9:21" x14ac:dyDescent="0.25">
      <c r="I162" s="9" t="s">
        <v>277</v>
      </c>
      <c r="J162" s="9">
        <v>11</v>
      </c>
      <c r="K162" s="8" t="str">
        <f t="shared" si="50"/>
        <v>May</v>
      </c>
      <c r="L162" s="8" t="str">
        <f t="shared" si="50"/>
        <v>Champagne</v>
      </c>
      <c r="M162" s="8">
        <f t="shared" si="50"/>
        <v>72</v>
      </c>
      <c r="N162" s="33">
        <f t="shared" si="50"/>
        <v>85</v>
      </c>
      <c r="O162" s="8" t="str">
        <f t="shared" si="50"/>
        <v>France</v>
      </c>
      <c r="P162" s="8" t="str">
        <f t="shared" si="50"/>
        <v>FALSE</v>
      </c>
      <c r="Q162" s="22"/>
      <c r="R162" s="22"/>
      <c r="S162" s="22"/>
      <c r="U162" s="29"/>
    </row>
    <row r="163" spans="9:21" x14ac:dyDescent="0.25">
      <c r="I163" s="9" t="s">
        <v>277</v>
      </c>
      <c r="J163" s="9">
        <v>16</v>
      </c>
      <c r="K163" s="8" t="str">
        <f t="shared" si="50"/>
        <v>June</v>
      </c>
      <c r="L163" s="8" t="str">
        <f t="shared" si="50"/>
        <v>Merlot</v>
      </c>
      <c r="M163" s="8">
        <f t="shared" si="50"/>
        <v>72</v>
      </c>
      <c r="N163" s="33">
        <f t="shared" si="50"/>
        <v>88</v>
      </c>
      <c r="O163" s="8" t="str">
        <f t="shared" si="50"/>
        <v>California</v>
      </c>
      <c r="P163" s="8" t="str">
        <f t="shared" si="50"/>
        <v>FALSE</v>
      </c>
      <c r="Q163" s="22"/>
      <c r="R163" s="22"/>
      <c r="S163" s="22"/>
      <c r="U163" s="29"/>
    </row>
    <row r="164" spans="9:21" x14ac:dyDescent="0.25">
      <c r="I164" s="9" t="s">
        <v>277</v>
      </c>
      <c r="J164" s="9">
        <v>20</v>
      </c>
      <c r="K164" s="8" t="str">
        <f t="shared" si="50"/>
        <v>August</v>
      </c>
      <c r="L164" s="8" t="str">
        <f t="shared" si="50"/>
        <v>Cabernet Sauvignon</v>
      </c>
      <c r="M164" s="8">
        <f t="shared" si="50"/>
        <v>72</v>
      </c>
      <c r="N164" s="33">
        <f t="shared" si="50"/>
        <v>82</v>
      </c>
      <c r="O164" s="8" t="str">
        <f t="shared" si="50"/>
        <v>Italy</v>
      </c>
      <c r="P164" s="8" t="str">
        <f t="shared" si="50"/>
        <v>FALSE</v>
      </c>
      <c r="Q164" s="22"/>
      <c r="R164" s="22"/>
      <c r="S164" s="22"/>
      <c r="U164" s="29"/>
    </row>
    <row r="165" spans="9:21" x14ac:dyDescent="0.25">
      <c r="I165" s="9" t="s">
        <v>277</v>
      </c>
      <c r="J165" s="9">
        <v>29</v>
      </c>
      <c r="K165" s="8" t="str">
        <f t="shared" si="50"/>
        <v>November</v>
      </c>
      <c r="L165" s="8" t="str">
        <f t="shared" si="50"/>
        <v>Pinot Grigio</v>
      </c>
      <c r="M165" s="8">
        <f t="shared" si="50"/>
        <v>6</v>
      </c>
      <c r="N165" s="33">
        <f t="shared" si="50"/>
        <v>87</v>
      </c>
      <c r="O165" s="8" t="str">
        <f t="shared" si="50"/>
        <v>France</v>
      </c>
      <c r="P165" s="8" t="str">
        <f t="shared" si="50"/>
        <v>FALSE</v>
      </c>
      <c r="Q165" s="22"/>
      <c r="R165" s="22"/>
      <c r="S165" s="22"/>
      <c r="U165" s="29"/>
    </row>
    <row r="166" spans="9:21" x14ac:dyDescent="0.25">
      <c r="I166" s="9" t="s">
        <v>277</v>
      </c>
      <c r="J166" s="9">
        <v>31</v>
      </c>
      <c r="K166" s="8" t="str">
        <f t="shared" si="50"/>
        <v>December</v>
      </c>
      <c r="L166" s="8" t="str">
        <f t="shared" si="50"/>
        <v>Champagne</v>
      </c>
      <c r="M166" s="8">
        <f t="shared" si="50"/>
        <v>72</v>
      </c>
      <c r="N166" s="33">
        <f t="shared" si="50"/>
        <v>89</v>
      </c>
      <c r="O166" s="8" t="str">
        <f t="shared" si="50"/>
        <v>France</v>
      </c>
      <c r="P166" s="8" t="str">
        <f t="shared" si="50"/>
        <v>FALSE</v>
      </c>
      <c r="Q166" s="22"/>
      <c r="R166" s="22"/>
      <c r="S166" s="22"/>
      <c r="U166" s="29"/>
    </row>
    <row r="167" spans="9:21" x14ac:dyDescent="0.25">
      <c r="I167" s="9" t="s">
        <v>278</v>
      </c>
      <c r="J167" s="9">
        <v>11</v>
      </c>
      <c r="K167" s="8" t="str">
        <f t="shared" si="50"/>
        <v>May</v>
      </c>
      <c r="L167" s="8" t="str">
        <f t="shared" si="50"/>
        <v>Champagne</v>
      </c>
      <c r="M167" s="8">
        <f t="shared" si="50"/>
        <v>72</v>
      </c>
      <c r="N167" s="33">
        <f t="shared" si="50"/>
        <v>85</v>
      </c>
      <c r="O167" s="8" t="str">
        <f t="shared" si="50"/>
        <v>France</v>
      </c>
      <c r="P167" s="8" t="str">
        <f t="shared" si="50"/>
        <v>FALSE</v>
      </c>
      <c r="Q167" s="22"/>
      <c r="R167" s="22"/>
      <c r="S167" s="22"/>
      <c r="U167" s="29"/>
    </row>
    <row r="168" spans="9:21" x14ac:dyDescent="0.25">
      <c r="I168" s="9" t="s">
        <v>278</v>
      </c>
      <c r="J168" s="9">
        <v>30</v>
      </c>
      <c r="K168" s="8" t="str">
        <f t="shared" si="50"/>
        <v>December</v>
      </c>
      <c r="L168" s="8" t="str">
        <f t="shared" si="50"/>
        <v>Malbec</v>
      </c>
      <c r="M168" s="8">
        <f t="shared" si="50"/>
        <v>6</v>
      </c>
      <c r="N168" s="33">
        <f t="shared" si="50"/>
        <v>54</v>
      </c>
      <c r="O168" s="8" t="str">
        <f t="shared" si="50"/>
        <v>France</v>
      </c>
      <c r="P168" s="8" t="str">
        <f t="shared" si="50"/>
        <v>FALSE</v>
      </c>
      <c r="Q168" s="22"/>
      <c r="R168" s="22"/>
      <c r="S168" s="22"/>
      <c r="U168" s="29"/>
    </row>
    <row r="169" spans="9:21" x14ac:dyDescent="0.25">
      <c r="I169" s="9" t="s">
        <v>279</v>
      </c>
      <c r="J169" s="9">
        <v>8</v>
      </c>
      <c r="K169" s="8" t="str">
        <f t="shared" si="50"/>
        <v>March</v>
      </c>
      <c r="L169" s="8" t="str">
        <f t="shared" si="50"/>
        <v>Espumante</v>
      </c>
      <c r="M169" s="8">
        <f t="shared" si="50"/>
        <v>6</v>
      </c>
      <c r="N169" s="33">
        <f t="shared" si="50"/>
        <v>45</v>
      </c>
      <c r="O169" s="8" t="str">
        <f t="shared" si="50"/>
        <v>South Africa</v>
      </c>
      <c r="P169" s="8" t="str">
        <f t="shared" si="50"/>
        <v>FALSE</v>
      </c>
      <c r="Q169" s="22"/>
      <c r="R169" s="22"/>
      <c r="S169" s="22"/>
      <c r="U169" s="29"/>
    </row>
    <row r="170" spans="9:21" x14ac:dyDescent="0.25">
      <c r="I170" s="9" t="s">
        <v>279</v>
      </c>
      <c r="J170" s="9">
        <v>27</v>
      </c>
      <c r="K170" s="8" t="str">
        <f t="shared" si="50"/>
        <v>October</v>
      </c>
      <c r="L170" s="8" t="str">
        <f t="shared" si="50"/>
        <v>Champagne</v>
      </c>
      <c r="M170" s="8">
        <f t="shared" si="50"/>
        <v>72</v>
      </c>
      <c r="N170" s="33">
        <f t="shared" si="50"/>
        <v>88</v>
      </c>
      <c r="O170" s="8" t="str">
        <f t="shared" si="50"/>
        <v>New Zealand</v>
      </c>
      <c r="P170" s="8" t="str">
        <f t="shared" si="50"/>
        <v>FALSE</v>
      </c>
      <c r="Q170" s="22"/>
      <c r="R170" s="22"/>
      <c r="S170" s="22"/>
      <c r="U170" s="29"/>
    </row>
    <row r="171" spans="9:21" x14ac:dyDescent="0.25">
      <c r="I171" s="9" t="s">
        <v>280</v>
      </c>
      <c r="J171" s="9">
        <v>8</v>
      </c>
      <c r="K171" s="8" t="str">
        <f t="shared" si="50"/>
        <v>March</v>
      </c>
      <c r="L171" s="8" t="str">
        <f t="shared" si="50"/>
        <v>Espumante</v>
      </c>
      <c r="M171" s="8">
        <f t="shared" si="50"/>
        <v>6</v>
      </c>
      <c r="N171" s="33">
        <f t="shared" si="50"/>
        <v>45</v>
      </c>
      <c r="O171" s="8" t="str">
        <f t="shared" si="50"/>
        <v>South Africa</v>
      </c>
      <c r="P171" s="8" t="str">
        <f t="shared" si="50"/>
        <v>FALSE</v>
      </c>
      <c r="Q171" s="22"/>
      <c r="R171" s="22"/>
      <c r="S171" s="22"/>
      <c r="U171" s="29"/>
    </row>
    <row r="172" spans="9:21" x14ac:dyDescent="0.25">
      <c r="I172" s="9" t="s">
        <v>280</v>
      </c>
      <c r="J172" s="9">
        <v>29</v>
      </c>
      <c r="K172" s="8" t="str">
        <f t="shared" si="50"/>
        <v>November</v>
      </c>
      <c r="L172" s="8" t="str">
        <f t="shared" si="50"/>
        <v>Pinot Grigio</v>
      </c>
      <c r="M172" s="8">
        <f t="shared" si="50"/>
        <v>6</v>
      </c>
      <c r="N172" s="33">
        <f t="shared" si="50"/>
        <v>87</v>
      </c>
      <c r="O172" s="8" t="str">
        <f t="shared" si="50"/>
        <v>France</v>
      </c>
      <c r="P172" s="8" t="str">
        <f t="shared" si="50"/>
        <v>FALSE</v>
      </c>
      <c r="Q172" s="22"/>
      <c r="R172" s="22"/>
      <c r="S172" s="22"/>
      <c r="U172" s="29"/>
    </row>
    <row r="173" spans="9:21" x14ac:dyDescent="0.25">
      <c r="I173" s="9" t="s">
        <v>280</v>
      </c>
      <c r="J173" s="9">
        <v>30</v>
      </c>
      <c r="K173" s="8" t="str">
        <f t="shared" si="50"/>
        <v>December</v>
      </c>
      <c r="L173" s="8" t="str">
        <f t="shared" si="50"/>
        <v>Malbec</v>
      </c>
      <c r="M173" s="8">
        <f t="shared" si="50"/>
        <v>6</v>
      </c>
      <c r="N173" s="33">
        <f t="shared" si="50"/>
        <v>54</v>
      </c>
      <c r="O173" s="8" t="str">
        <f t="shared" si="50"/>
        <v>France</v>
      </c>
      <c r="P173" s="8" t="str">
        <f t="shared" si="50"/>
        <v>FALSE</v>
      </c>
      <c r="Q173" s="22"/>
      <c r="R173" s="22"/>
      <c r="S173" s="22"/>
      <c r="U173" s="29"/>
    </row>
    <row r="174" spans="9:21" x14ac:dyDescent="0.25">
      <c r="I174" s="9" t="s">
        <v>281</v>
      </c>
      <c r="J174" s="9">
        <v>17</v>
      </c>
      <c r="K174" s="8" t="str">
        <f t="shared" si="50"/>
        <v>July</v>
      </c>
      <c r="L174" s="8" t="str">
        <f t="shared" si="50"/>
        <v>Pinot Noir</v>
      </c>
      <c r="M174" s="8">
        <f t="shared" si="50"/>
        <v>12</v>
      </c>
      <c r="N174" s="33">
        <f t="shared" si="50"/>
        <v>47</v>
      </c>
      <c r="O174" s="8" t="str">
        <f t="shared" si="50"/>
        <v>Germany</v>
      </c>
      <c r="P174" s="8" t="str">
        <f t="shared" si="50"/>
        <v>FALSE</v>
      </c>
      <c r="Q174" s="22"/>
      <c r="R174" s="22"/>
      <c r="S174" s="22"/>
      <c r="U174" s="29"/>
    </row>
    <row r="175" spans="9:21" x14ac:dyDescent="0.25">
      <c r="I175" s="9" t="s">
        <v>281</v>
      </c>
      <c r="J175" s="9">
        <v>24</v>
      </c>
      <c r="K175" s="8" t="str">
        <f t="shared" si="50"/>
        <v>September</v>
      </c>
      <c r="L175" s="8" t="str">
        <f t="shared" si="50"/>
        <v>Pinot Noir</v>
      </c>
      <c r="M175" s="8">
        <f t="shared" si="50"/>
        <v>6</v>
      </c>
      <c r="N175" s="33">
        <f t="shared" si="50"/>
        <v>34</v>
      </c>
      <c r="O175" s="8" t="str">
        <f t="shared" si="50"/>
        <v>Italy</v>
      </c>
      <c r="P175" s="8" t="str">
        <f t="shared" si="50"/>
        <v>FALSE</v>
      </c>
      <c r="Q175" s="22"/>
      <c r="R175" s="22"/>
      <c r="S175" s="22"/>
      <c r="U175" s="29"/>
    </row>
    <row r="176" spans="9:21" x14ac:dyDescent="0.25">
      <c r="I176" s="9" t="s">
        <v>282</v>
      </c>
      <c r="J176" s="9">
        <v>17</v>
      </c>
      <c r="K176" s="8" t="str">
        <f t="shared" si="50"/>
        <v>July</v>
      </c>
      <c r="L176" s="8" t="str">
        <f t="shared" si="50"/>
        <v>Pinot Noir</v>
      </c>
      <c r="M176" s="8">
        <f t="shared" si="50"/>
        <v>12</v>
      </c>
      <c r="N176" s="33">
        <f t="shared" si="50"/>
        <v>47</v>
      </c>
      <c r="O176" s="8" t="str">
        <f t="shared" si="50"/>
        <v>Germany</v>
      </c>
      <c r="P176" s="8" t="str">
        <f t="shared" si="50"/>
        <v>FALSE</v>
      </c>
      <c r="Q176" s="22"/>
      <c r="R176" s="22"/>
      <c r="S176" s="22"/>
      <c r="U176" s="29"/>
    </row>
    <row r="177" spans="9:21" x14ac:dyDescent="0.25">
      <c r="I177" s="9" t="s">
        <v>282</v>
      </c>
      <c r="J177" s="9">
        <v>24</v>
      </c>
      <c r="K177" s="8" t="str">
        <f t="shared" si="50"/>
        <v>September</v>
      </c>
      <c r="L177" s="8" t="str">
        <f t="shared" si="50"/>
        <v>Pinot Noir</v>
      </c>
      <c r="M177" s="8">
        <f t="shared" si="50"/>
        <v>6</v>
      </c>
      <c r="N177" s="33">
        <f t="shared" si="50"/>
        <v>34</v>
      </c>
      <c r="O177" s="8" t="str">
        <f t="shared" si="50"/>
        <v>Italy</v>
      </c>
      <c r="P177" s="8" t="str">
        <f t="shared" si="50"/>
        <v>FALSE</v>
      </c>
      <c r="Q177" s="22"/>
      <c r="R177" s="22"/>
      <c r="S177" s="22"/>
      <c r="U177" s="29"/>
    </row>
    <row r="178" spans="9:21" x14ac:dyDescent="0.25">
      <c r="I178" s="9" t="s">
        <v>282</v>
      </c>
      <c r="J178" s="9">
        <v>26</v>
      </c>
      <c r="K178" s="8" t="str">
        <f t="shared" si="50"/>
        <v>October</v>
      </c>
      <c r="L178" s="8" t="str">
        <f t="shared" si="50"/>
        <v>Pinot Noir</v>
      </c>
      <c r="M178" s="8">
        <f t="shared" si="50"/>
        <v>144</v>
      </c>
      <c r="N178" s="33">
        <f t="shared" si="50"/>
        <v>83</v>
      </c>
      <c r="O178" s="8" t="str">
        <f t="shared" si="50"/>
        <v>Australia</v>
      </c>
      <c r="P178" s="8" t="str">
        <f t="shared" si="50"/>
        <v>FALSE</v>
      </c>
      <c r="Q178" s="22"/>
      <c r="R178" s="22"/>
      <c r="S178" s="22"/>
      <c r="U178" s="29"/>
    </row>
    <row r="179" spans="9:21" x14ac:dyDescent="0.25">
      <c r="I179" s="9" t="s">
        <v>283</v>
      </c>
      <c r="J179" s="9">
        <v>19</v>
      </c>
      <c r="K179" s="8" t="str">
        <f t="shared" si="50"/>
        <v>July</v>
      </c>
      <c r="L179" s="8" t="str">
        <f t="shared" si="50"/>
        <v>Champagne</v>
      </c>
      <c r="M179" s="8">
        <f t="shared" si="50"/>
        <v>12</v>
      </c>
      <c r="N179" s="33">
        <f t="shared" si="50"/>
        <v>66</v>
      </c>
      <c r="O179" s="8" t="str">
        <f t="shared" si="50"/>
        <v>Germany</v>
      </c>
      <c r="P179" s="8" t="str">
        <f t="shared" si="50"/>
        <v>FALSE</v>
      </c>
      <c r="Q179" s="22"/>
      <c r="R179" s="22"/>
      <c r="S179" s="22"/>
      <c r="U179" s="29"/>
    </row>
    <row r="180" spans="9:21" x14ac:dyDescent="0.25">
      <c r="I180" s="9" t="s">
        <v>283</v>
      </c>
      <c r="J180" s="9">
        <v>31</v>
      </c>
      <c r="K180" s="8" t="str">
        <f t="shared" si="50"/>
        <v>December</v>
      </c>
      <c r="L180" s="8" t="str">
        <f t="shared" si="50"/>
        <v>Champagne</v>
      </c>
      <c r="M180" s="8">
        <f t="shared" si="50"/>
        <v>72</v>
      </c>
      <c r="N180" s="33">
        <f t="shared" si="50"/>
        <v>89</v>
      </c>
      <c r="O180" s="8" t="str">
        <f t="shared" si="50"/>
        <v>France</v>
      </c>
      <c r="P180" s="8" t="str">
        <f t="shared" si="50"/>
        <v>FALSE</v>
      </c>
      <c r="Q180" s="22"/>
      <c r="R180" s="22"/>
      <c r="S180" s="22"/>
      <c r="U180" s="29"/>
    </row>
    <row r="181" spans="9:21" x14ac:dyDescent="0.25">
      <c r="I181" s="9" t="s">
        <v>284</v>
      </c>
      <c r="J181" s="9">
        <v>7</v>
      </c>
      <c r="K181" s="8" t="str">
        <f t="shared" si="50"/>
        <v>March</v>
      </c>
      <c r="L181" s="8" t="str">
        <f t="shared" si="50"/>
        <v>Prosecco</v>
      </c>
      <c r="M181" s="8">
        <f t="shared" si="50"/>
        <v>6</v>
      </c>
      <c r="N181" s="33">
        <f t="shared" si="50"/>
        <v>40</v>
      </c>
      <c r="O181" s="8" t="str">
        <f t="shared" si="50"/>
        <v>Australia</v>
      </c>
      <c r="P181" s="8" t="str">
        <f t="shared" si="50"/>
        <v>TRUE</v>
      </c>
      <c r="Q181" s="22"/>
      <c r="R181" s="22"/>
      <c r="S181" s="22"/>
      <c r="U181" s="29"/>
    </row>
    <row r="182" spans="9:21" x14ac:dyDescent="0.25">
      <c r="I182" s="9" t="s">
        <v>284</v>
      </c>
      <c r="J182" s="9">
        <v>12</v>
      </c>
      <c r="K182" s="8" t="str">
        <f t="shared" si="50"/>
        <v>May</v>
      </c>
      <c r="L182" s="8" t="str">
        <f t="shared" si="50"/>
        <v>Prosecco</v>
      </c>
      <c r="M182" s="8">
        <f t="shared" si="50"/>
        <v>72</v>
      </c>
      <c r="N182" s="33">
        <f t="shared" si="50"/>
        <v>83</v>
      </c>
      <c r="O182" s="8" t="str">
        <f t="shared" si="50"/>
        <v>Australia</v>
      </c>
      <c r="P182" s="8" t="str">
        <f t="shared" si="50"/>
        <v>FALSE</v>
      </c>
      <c r="Q182" s="22"/>
      <c r="R182" s="22"/>
      <c r="S182" s="22"/>
      <c r="U182" s="29"/>
    </row>
    <row r="183" spans="9:21" x14ac:dyDescent="0.25">
      <c r="I183" s="9" t="s">
        <v>285</v>
      </c>
      <c r="J183" s="9">
        <v>7</v>
      </c>
      <c r="K183" s="8" t="str">
        <f t="shared" si="50"/>
        <v>March</v>
      </c>
      <c r="L183" s="8" t="str">
        <f t="shared" si="50"/>
        <v>Prosecco</v>
      </c>
      <c r="M183" s="8">
        <f t="shared" si="50"/>
        <v>6</v>
      </c>
      <c r="N183" s="33">
        <f t="shared" si="50"/>
        <v>40</v>
      </c>
      <c r="O183" s="8" t="str">
        <f t="shared" si="50"/>
        <v>Australia</v>
      </c>
      <c r="P183" s="8" t="str">
        <f t="shared" si="50"/>
        <v>TRUE</v>
      </c>
      <c r="Q183" s="22"/>
      <c r="R183" s="22"/>
      <c r="S183" s="22"/>
      <c r="U183" s="29"/>
    </row>
    <row r="184" spans="9:21" x14ac:dyDescent="0.25">
      <c r="I184" s="9" t="s">
        <v>285</v>
      </c>
      <c r="J184" s="9">
        <v>18</v>
      </c>
      <c r="K184" s="8" t="str">
        <f t="shared" si="50"/>
        <v>July</v>
      </c>
      <c r="L184" s="8" t="str">
        <f t="shared" si="50"/>
        <v>Espumante</v>
      </c>
      <c r="M184" s="8">
        <f t="shared" si="50"/>
        <v>6</v>
      </c>
      <c r="N184" s="33">
        <f t="shared" si="50"/>
        <v>50</v>
      </c>
      <c r="O184" s="8" t="str">
        <f t="shared" si="50"/>
        <v>Oregon</v>
      </c>
      <c r="P184" s="8" t="str">
        <f t="shared" si="50"/>
        <v>FALSE</v>
      </c>
      <c r="Q184" s="22"/>
      <c r="R184" s="22"/>
      <c r="S184" s="22"/>
      <c r="U184" s="29"/>
    </row>
    <row r="185" spans="9:21" x14ac:dyDescent="0.25">
      <c r="I185" s="9" t="s">
        <v>286</v>
      </c>
      <c r="J185" s="9">
        <v>24</v>
      </c>
      <c r="K185" s="8" t="str">
        <f t="shared" si="50"/>
        <v>September</v>
      </c>
      <c r="L185" s="8" t="str">
        <f t="shared" si="50"/>
        <v>Pinot Noir</v>
      </c>
      <c r="M185" s="8">
        <f t="shared" si="50"/>
        <v>6</v>
      </c>
      <c r="N185" s="33">
        <f t="shared" si="50"/>
        <v>34</v>
      </c>
      <c r="O185" s="8" t="str">
        <f t="shared" si="50"/>
        <v>Italy</v>
      </c>
      <c r="P185" s="8" t="str">
        <f t="shared" si="50"/>
        <v>FALSE</v>
      </c>
      <c r="Q185" s="22"/>
      <c r="R185" s="22"/>
      <c r="S185" s="22"/>
      <c r="U185" s="29"/>
    </row>
    <row r="186" spans="9:21" x14ac:dyDescent="0.25">
      <c r="I186" s="9" t="s">
        <v>286</v>
      </c>
      <c r="J186" s="9">
        <v>26</v>
      </c>
      <c r="K186" s="8" t="str">
        <f t="shared" si="50"/>
        <v>October</v>
      </c>
      <c r="L186" s="8" t="str">
        <f t="shared" si="50"/>
        <v>Pinot Noir</v>
      </c>
      <c r="M186" s="8">
        <f t="shared" si="50"/>
        <v>144</v>
      </c>
      <c r="N186" s="33">
        <f t="shared" si="50"/>
        <v>83</v>
      </c>
      <c r="O186" s="8" t="str">
        <f t="shared" si="50"/>
        <v>Australia</v>
      </c>
      <c r="P186" s="8" t="str">
        <f t="shared" si="50"/>
        <v>FALSE</v>
      </c>
      <c r="Q186" s="22"/>
      <c r="R186" s="22"/>
      <c r="S186" s="22"/>
      <c r="U186" s="29"/>
    </row>
    <row r="187" spans="9:21" x14ac:dyDescent="0.25">
      <c r="I187" s="9" t="s">
        <v>287</v>
      </c>
      <c r="J187" s="9">
        <v>3</v>
      </c>
      <c r="K187" s="8" t="str">
        <f t="shared" si="50"/>
        <v>February</v>
      </c>
      <c r="L187" s="8" t="str">
        <f t="shared" si="50"/>
        <v>Espumante</v>
      </c>
      <c r="M187" s="8">
        <f t="shared" si="50"/>
        <v>144</v>
      </c>
      <c r="N187" s="33">
        <f t="shared" si="50"/>
        <v>32</v>
      </c>
      <c r="O187" s="8" t="str">
        <f t="shared" si="50"/>
        <v>Oregon</v>
      </c>
      <c r="P187" s="8" t="str">
        <f t="shared" si="50"/>
        <v>TRUE</v>
      </c>
      <c r="Q187" s="22"/>
      <c r="R187" s="22"/>
      <c r="S187" s="22"/>
      <c r="U187" s="29"/>
    </row>
    <row r="188" spans="9:21" x14ac:dyDescent="0.25">
      <c r="I188" s="9" t="s">
        <v>287</v>
      </c>
      <c r="J188" s="9">
        <v>7</v>
      </c>
      <c r="K188" s="8" t="str">
        <f t="shared" si="50"/>
        <v>March</v>
      </c>
      <c r="L188" s="8" t="str">
        <f t="shared" si="50"/>
        <v>Prosecco</v>
      </c>
      <c r="M188" s="8">
        <f t="shared" si="50"/>
        <v>6</v>
      </c>
      <c r="N188" s="33">
        <f t="shared" si="50"/>
        <v>40</v>
      </c>
      <c r="O188" s="8" t="str">
        <f t="shared" si="50"/>
        <v>Australia</v>
      </c>
      <c r="P188" s="8" t="str">
        <f t="shared" si="50"/>
        <v>TRUE</v>
      </c>
      <c r="Q188" s="22"/>
      <c r="R188" s="22"/>
      <c r="S188" s="22"/>
      <c r="U188" s="29"/>
    </row>
    <row r="189" spans="9:21" x14ac:dyDescent="0.25">
      <c r="I189" s="9" t="s">
        <v>287</v>
      </c>
      <c r="J189" s="9">
        <v>8</v>
      </c>
      <c r="K189" s="8" t="str">
        <f t="shared" si="50"/>
        <v>March</v>
      </c>
      <c r="L189" s="8" t="str">
        <f t="shared" si="50"/>
        <v>Espumante</v>
      </c>
      <c r="M189" s="8">
        <f t="shared" si="50"/>
        <v>6</v>
      </c>
      <c r="N189" s="33">
        <f t="shared" si="50"/>
        <v>45</v>
      </c>
      <c r="O189" s="8" t="str">
        <f t="shared" si="50"/>
        <v>South Africa</v>
      </c>
      <c r="P189" s="8" t="str">
        <f t="shared" si="50"/>
        <v>FALSE</v>
      </c>
      <c r="Q189" s="22"/>
      <c r="R189" s="22"/>
      <c r="S189" s="22"/>
      <c r="U189" s="29"/>
    </row>
    <row r="190" spans="9:21" x14ac:dyDescent="0.25">
      <c r="I190" s="9" t="s">
        <v>287</v>
      </c>
      <c r="J190" s="9">
        <v>19</v>
      </c>
      <c r="K190" s="8" t="str">
        <f t="shared" ref="K190:P232" si="51" xml:space="preserve"> VLOOKUP($J190,$A$4:$G$35, MATCH(K$3,$A$3:$G$3,0))</f>
        <v>July</v>
      </c>
      <c r="L190" s="8" t="str">
        <f t="shared" si="51"/>
        <v>Champagne</v>
      </c>
      <c r="M190" s="8">
        <f t="shared" si="51"/>
        <v>12</v>
      </c>
      <c r="N190" s="33">
        <f t="shared" si="51"/>
        <v>66</v>
      </c>
      <c r="O190" s="8" t="str">
        <f t="shared" si="51"/>
        <v>Germany</v>
      </c>
      <c r="P190" s="8" t="str">
        <f t="shared" si="51"/>
        <v>FALSE</v>
      </c>
      <c r="Q190" s="22"/>
      <c r="R190" s="22"/>
      <c r="S190" s="22"/>
      <c r="U190" s="29"/>
    </row>
    <row r="191" spans="9:21" x14ac:dyDescent="0.25">
      <c r="I191" s="9" t="s">
        <v>287</v>
      </c>
      <c r="J191" s="9">
        <v>21</v>
      </c>
      <c r="K191" s="8" t="str">
        <f t="shared" si="51"/>
        <v>August</v>
      </c>
      <c r="L191" s="8" t="str">
        <f t="shared" si="51"/>
        <v>Champagne</v>
      </c>
      <c r="M191" s="8">
        <f t="shared" si="51"/>
        <v>12</v>
      </c>
      <c r="N191" s="33">
        <f t="shared" si="51"/>
        <v>50</v>
      </c>
      <c r="O191" s="8" t="str">
        <f t="shared" si="51"/>
        <v>California</v>
      </c>
      <c r="P191" s="8" t="str">
        <f t="shared" si="51"/>
        <v>FALSE</v>
      </c>
      <c r="Q191" s="22"/>
      <c r="R191" s="22"/>
      <c r="S191" s="22"/>
      <c r="U191" s="29"/>
    </row>
    <row r="192" spans="9:21" x14ac:dyDescent="0.25">
      <c r="I192" s="9" t="s">
        <v>287</v>
      </c>
      <c r="J192" s="9">
        <v>22</v>
      </c>
      <c r="K192" s="8" t="str">
        <f t="shared" si="51"/>
        <v>August</v>
      </c>
      <c r="L192" s="8" t="str">
        <f t="shared" si="51"/>
        <v>Champagne</v>
      </c>
      <c r="M192" s="8">
        <f t="shared" si="51"/>
        <v>72</v>
      </c>
      <c r="N192" s="33">
        <f t="shared" si="51"/>
        <v>63</v>
      </c>
      <c r="O192" s="8" t="str">
        <f t="shared" si="51"/>
        <v>France</v>
      </c>
      <c r="P192" s="8" t="str">
        <f t="shared" si="51"/>
        <v>FALSE</v>
      </c>
      <c r="Q192" s="22"/>
      <c r="R192" s="22"/>
      <c r="S192" s="22"/>
      <c r="U192" s="29"/>
    </row>
    <row r="193" spans="9:21" x14ac:dyDescent="0.25">
      <c r="I193" s="9" t="s">
        <v>288</v>
      </c>
      <c r="J193" s="9">
        <v>8</v>
      </c>
      <c r="K193" s="8" t="str">
        <f t="shared" si="51"/>
        <v>March</v>
      </c>
      <c r="L193" s="8" t="str">
        <f t="shared" si="51"/>
        <v>Espumante</v>
      </c>
      <c r="M193" s="8">
        <f t="shared" si="51"/>
        <v>6</v>
      </c>
      <c r="N193" s="33">
        <f t="shared" si="51"/>
        <v>45</v>
      </c>
      <c r="O193" s="8" t="str">
        <f t="shared" si="51"/>
        <v>South Africa</v>
      </c>
      <c r="P193" s="8" t="str">
        <f t="shared" si="51"/>
        <v>FALSE</v>
      </c>
      <c r="Q193" s="22"/>
      <c r="R193" s="22"/>
      <c r="S193" s="22"/>
      <c r="U193" s="29"/>
    </row>
    <row r="194" spans="9:21" x14ac:dyDescent="0.25">
      <c r="I194" s="9" t="s">
        <v>288</v>
      </c>
      <c r="J194" s="9">
        <v>29</v>
      </c>
      <c r="K194" s="8" t="str">
        <f t="shared" si="51"/>
        <v>November</v>
      </c>
      <c r="L194" s="8" t="str">
        <f t="shared" si="51"/>
        <v>Pinot Grigio</v>
      </c>
      <c r="M194" s="8">
        <f t="shared" si="51"/>
        <v>6</v>
      </c>
      <c r="N194" s="33">
        <f t="shared" si="51"/>
        <v>87</v>
      </c>
      <c r="O194" s="8" t="str">
        <f t="shared" si="51"/>
        <v>France</v>
      </c>
      <c r="P194" s="8" t="str">
        <f t="shared" si="51"/>
        <v>FALSE</v>
      </c>
      <c r="Q194" s="22"/>
      <c r="R194" s="22"/>
      <c r="S194" s="22"/>
      <c r="U194" s="29"/>
    </row>
    <row r="195" spans="9:21" x14ac:dyDescent="0.25">
      <c r="I195" s="9" t="s">
        <v>289</v>
      </c>
      <c r="J195" s="9">
        <v>1</v>
      </c>
      <c r="K195" s="8" t="str">
        <f t="shared" si="51"/>
        <v>January</v>
      </c>
      <c r="L195" s="8" t="str">
        <f t="shared" si="51"/>
        <v>Malbec</v>
      </c>
      <c r="M195" s="8">
        <f t="shared" si="51"/>
        <v>72</v>
      </c>
      <c r="N195" s="33">
        <f t="shared" si="51"/>
        <v>56</v>
      </c>
      <c r="O195" s="8" t="str">
        <f t="shared" si="51"/>
        <v>France</v>
      </c>
      <c r="P195" s="8" t="str">
        <f t="shared" si="51"/>
        <v>FALSE</v>
      </c>
      <c r="Q195" s="22"/>
      <c r="R195" s="22"/>
      <c r="S195" s="22"/>
      <c r="U195" s="29"/>
    </row>
    <row r="196" spans="9:21" x14ac:dyDescent="0.25">
      <c r="I196" s="9" t="s">
        <v>289</v>
      </c>
      <c r="J196" s="9">
        <v>2</v>
      </c>
      <c r="K196" s="8" t="str">
        <f t="shared" si="51"/>
        <v>January</v>
      </c>
      <c r="L196" s="8" t="str">
        <f t="shared" si="51"/>
        <v>Pinot Noir</v>
      </c>
      <c r="M196" s="8">
        <f t="shared" si="51"/>
        <v>72</v>
      </c>
      <c r="N196" s="33">
        <f t="shared" si="51"/>
        <v>17</v>
      </c>
      <c r="O196" s="8" t="str">
        <f t="shared" si="51"/>
        <v>France</v>
      </c>
      <c r="P196" s="8" t="str">
        <f t="shared" si="51"/>
        <v>FALSE</v>
      </c>
      <c r="Q196" s="22"/>
      <c r="R196" s="22"/>
      <c r="S196" s="22"/>
      <c r="U196" s="29"/>
    </row>
    <row r="197" spans="9:21" x14ac:dyDescent="0.25">
      <c r="I197" s="9" t="s">
        <v>289</v>
      </c>
      <c r="J197" s="9">
        <v>10</v>
      </c>
      <c r="K197" s="8" t="str">
        <f t="shared" si="51"/>
        <v>April</v>
      </c>
      <c r="L197" s="8" t="str">
        <f t="shared" si="51"/>
        <v>Prosecco</v>
      </c>
      <c r="M197" s="8">
        <f t="shared" si="51"/>
        <v>72</v>
      </c>
      <c r="N197" s="33">
        <f t="shared" si="51"/>
        <v>52</v>
      </c>
      <c r="O197" s="8" t="str">
        <f t="shared" si="51"/>
        <v>California</v>
      </c>
      <c r="P197" s="8" t="str">
        <f t="shared" si="51"/>
        <v>FALSE</v>
      </c>
      <c r="Q197" s="22"/>
      <c r="R197" s="22"/>
      <c r="S197" s="22"/>
      <c r="U197" s="29"/>
    </row>
    <row r="198" spans="9:21" x14ac:dyDescent="0.25">
      <c r="I198" s="9" t="s">
        <v>289</v>
      </c>
      <c r="J198" s="9">
        <v>23</v>
      </c>
      <c r="K198" s="8" t="str">
        <f t="shared" si="51"/>
        <v>September</v>
      </c>
      <c r="L198" s="8" t="str">
        <f t="shared" si="51"/>
        <v>Chardonnay</v>
      </c>
      <c r="M198" s="8">
        <f t="shared" si="51"/>
        <v>144</v>
      </c>
      <c r="N198" s="33">
        <f t="shared" si="51"/>
        <v>39</v>
      </c>
      <c r="O198" s="8" t="str">
        <f t="shared" si="51"/>
        <v>South Africa</v>
      </c>
      <c r="P198" s="8" t="str">
        <f t="shared" si="51"/>
        <v>FALSE</v>
      </c>
      <c r="Q198" s="22"/>
      <c r="R198" s="22"/>
      <c r="S198" s="22"/>
      <c r="U198" s="29"/>
    </row>
    <row r="199" spans="9:21" x14ac:dyDescent="0.25">
      <c r="I199" s="9" t="s">
        <v>289</v>
      </c>
      <c r="J199" s="9">
        <v>26</v>
      </c>
      <c r="K199" s="8" t="str">
        <f t="shared" si="51"/>
        <v>October</v>
      </c>
      <c r="L199" s="8" t="str">
        <f t="shared" si="51"/>
        <v>Pinot Noir</v>
      </c>
      <c r="M199" s="8">
        <f t="shared" si="51"/>
        <v>144</v>
      </c>
      <c r="N199" s="33">
        <f t="shared" si="51"/>
        <v>83</v>
      </c>
      <c r="O199" s="8" t="str">
        <f t="shared" si="51"/>
        <v>Australia</v>
      </c>
      <c r="P199" s="8" t="str">
        <f t="shared" si="51"/>
        <v>FALSE</v>
      </c>
      <c r="Q199" s="22"/>
      <c r="R199" s="22"/>
      <c r="S199" s="22"/>
      <c r="U199" s="29"/>
    </row>
    <row r="200" spans="9:21" x14ac:dyDescent="0.25">
      <c r="I200" s="9" t="s">
        <v>289</v>
      </c>
      <c r="J200" s="9">
        <v>27</v>
      </c>
      <c r="K200" s="8" t="str">
        <f t="shared" si="51"/>
        <v>October</v>
      </c>
      <c r="L200" s="8" t="str">
        <f t="shared" si="51"/>
        <v>Champagne</v>
      </c>
      <c r="M200" s="8">
        <f t="shared" si="51"/>
        <v>72</v>
      </c>
      <c r="N200" s="33">
        <f t="shared" si="51"/>
        <v>88</v>
      </c>
      <c r="O200" s="8" t="str">
        <f t="shared" si="51"/>
        <v>New Zealand</v>
      </c>
      <c r="P200" s="8" t="str">
        <f t="shared" si="51"/>
        <v>FALSE</v>
      </c>
      <c r="Q200" s="22"/>
      <c r="R200" s="22"/>
      <c r="S200" s="22"/>
      <c r="U200" s="29"/>
    </row>
    <row r="201" spans="9:21" x14ac:dyDescent="0.25">
      <c r="I201" s="9" t="s">
        <v>290</v>
      </c>
      <c r="J201" s="9">
        <v>4</v>
      </c>
      <c r="K201" s="8" t="str">
        <f t="shared" si="51"/>
        <v>February</v>
      </c>
      <c r="L201" s="8" t="str">
        <f t="shared" si="51"/>
        <v>Champagne</v>
      </c>
      <c r="M201" s="8">
        <f t="shared" si="51"/>
        <v>72</v>
      </c>
      <c r="N201" s="33">
        <f t="shared" si="51"/>
        <v>48</v>
      </c>
      <c r="O201" s="8" t="str">
        <f t="shared" si="51"/>
        <v>France</v>
      </c>
      <c r="P201" s="8" t="str">
        <f t="shared" si="51"/>
        <v>TRUE</v>
      </c>
      <c r="Q201" s="22"/>
      <c r="R201" s="22"/>
      <c r="S201" s="22"/>
      <c r="U201" s="29"/>
    </row>
    <row r="202" spans="9:21" x14ac:dyDescent="0.25">
      <c r="I202" s="9" t="s">
        <v>290</v>
      </c>
      <c r="J202" s="9">
        <v>16</v>
      </c>
      <c r="K202" s="8" t="str">
        <f t="shared" si="51"/>
        <v>June</v>
      </c>
      <c r="L202" s="8" t="str">
        <f t="shared" si="51"/>
        <v>Merlot</v>
      </c>
      <c r="M202" s="8">
        <f t="shared" si="51"/>
        <v>72</v>
      </c>
      <c r="N202" s="33">
        <f t="shared" si="51"/>
        <v>88</v>
      </c>
      <c r="O202" s="8" t="str">
        <f t="shared" si="51"/>
        <v>California</v>
      </c>
      <c r="P202" s="8" t="str">
        <f t="shared" si="51"/>
        <v>FALSE</v>
      </c>
      <c r="Q202" s="22"/>
      <c r="R202" s="22"/>
      <c r="S202" s="22"/>
      <c r="U202" s="29"/>
    </row>
    <row r="203" spans="9:21" x14ac:dyDescent="0.25">
      <c r="I203" s="9" t="s">
        <v>290</v>
      </c>
      <c r="J203" s="9">
        <v>20</v>
      </c>
      <c r="K203" s="8" t="str">
        <f t="shared" si="51"/>
        <v>August</v>
      </c>
      <c r="L203" s="8" t="str">
        <f t="shared" si="51"/>
        <v>Cabernet Sauvignon</v>
      </c>
      <c r="M203" s="8">
        <f t="shared" si="51"/>
        <v>72</v>
      </c>
      <c r="N203" s="33">
        <f t="shared" si="51"/>
        <v>82</v>
      </c>
      <c r="O203" s="8" t="str">
        <f t="shared" si="51"/>
        <v>Italy</v>
      </c>
      <c r="P203" s="8" t="str">
        <f t="shared" si="51"/>
        <v>FALSE</v>
      </c>
      <c r="Q203" s="22"/>
      <c r="R203" s="22"/>
      <c r="S203" s="22"/>
      <c r="U203" s="29"/>
    </row>
    <row r="204" spans="9:21" x14ac:dyDescent="0.25">
      <c r="I204" s="9" t="s">
        <v>290</v>
      </c>
      <c r="J204" s="9">
        <v>32</v>
      </c>
      <c r="K204" s="8" t="str">
        <f t="shared" si="51"/>
        <v>December</v>
      </c>
      <c r="L204" s="8" t="str">
        <f t="shared" si="51"/>
        <v>Cabernet Sauvignon</v>
      </c>
      <c r="M204" s="8">
        <f t="shared" si="51"/>
        <v>72</v>
      </c>
      <c r="N204" s="33">
        <f t="shared" si="51"/>
        <v>45</v>
      </c>
      <c r="O204" s="8" t="str">
        <f t="shared" si="51"/>
        <v>Germany</v>
      </c>
      <c r="P204" s="8" t="str">
        <f t="shared" si="51"/>
        <v>TRUE</v>
      </c>
      <c r="Q204" s="22"/>
      <c r="R204" s="22"/>
      <c r="S204" s="22"/>
      <c r="U204" s="29"/>
    </row>
    <row r="205" spans="9:21" x14ac:dyDescent="0.25">
      <c r="I205" s="9" t="s">
        <v>291</v>
      </c>
      <c r="J205" s="9">
        <v>5</v>
      </c>
      <c r="K205" s="8" t="str">
        <f t="shared" si="51"/>
        <v>February</v>
      </c>
      <c r="L205" s="8" t="str">
        <f t="shared" si="51"/>
        <v>Cabernet Sauvignon</v>
      </c>
      <c r="M205" s="8">
        <f t="shared" si="51"/>
        <v>144</v>
      </c>
      <c r="N205" s="33">
        <f t="shared" si="51"/>
        <v>44</v>
      </c>
      <c r="O205" s="8" t="str">
        <f t="shared" si="51"/>
        <v>New Zealand</v>
      </c>
      <c r="P205" s="8" t="str">
        <f t="shared" si="51"/>
        <v>TRUE</v>
      </c>
      <c r="Q205" s="22"/>
      <c r="R205" s="22"/>
      <c r="S205" s="22"/>
      <c r="U205" s="29"/>
    </row>
    <row r="206" spans="9:21" x14ac:dyDescent="0.25">
      <c r="I206" s="9" t="s">
        <v>291</v>
      </c>
      <c r="J206" s="9">
        <v>14</v>
      </c>
      <c r="K206" s="8" t="str">
        <f t="shared" si="51"/>
        <v>June</v>
      </c>
      <c r="L206" s="8" t="str">
        <f t="shared" si="51"/>
        <v>Merlot</v>
      </c>
      <c r="M206" s="8">
        <f t="shared" si="51"/>
        <v>72</v>
      </c>
      <c r="N206" s="33">
        <f t="shared" si="51"/>
        <v>64</v>
      </c>
      <c r="O206" s="8" t="str">
        <f t="shared" si="51"/>
        <v>Chile</v>
      </c>
      <c r="P206" s="8" t="str">
        <f t="shared" si="51"/>
        <v>FALSE</v>
      </c>
      <c r="Q206" s="22"/>
      <c r="R206" s="22"/>
      <c r="S206" s="22"/>
      <c r="U206" s="29"/>
    </row>
    <row r="207" spans="9:21" x14ac:dyDescent="0.25">
      <c r="I207" s="9" t="s">
        <v>292</v>
      </c>
      <c r="J207" s="9">
        <v>7</v>
      </c>
      <c r="K207" s="8" t="str">
        <f t="shared" si="51"/>
        <v>March</v>
      </c>
      <c r="L207" s="8" t="str">
        <f t="shared" si="51"/>
        <v>Prosecco</v>
      </c>
      <c r="M207" s="8">
        <f t="shared" si="51"/>
        <v>6</v>
      </c>
      <c r="N207" s="33">
        <f t="shared" si="51"/>
        <v>40</v>
      </c>
      <c r="O207" s="8" t="str">
        <f t="shared" si="51"/>
        <v>Australia</v>
      </c>
      <c r="P207" s="8" t="str">
        <f t="shared" si="51"/>
        <v>TRUE</v>
      </c>
      <c r="Q207" s="22"/>
      <c r="R207" s="22"/>
      <c r="S207" s="22"/>
      <c r="U207" s="29"/>
    </row>
    <row r="208" spans="9:21" x14ac:dyDescent="0.25">
      <c r="I208" s="9" t="s">
        <v>292</v>
      </c>
      <c r="J208" s="9">
        <v>30</v>
      </c>
      <c r="K208" s="8" t="str">
        <f t="shared" si="51"/>
        <v>December</v>
      </c>
      <c r="L208" s="8" t="str">
        <f t="shared" si="51"/>
        <v>Malbec</v>
      </c>
      <c r="M208" s="8">
        <f t="shared" si="51"/>
        <v>6</v>
      </c>
      <c r="N208" s="33">
        <f t="shared" si="51"/>
        <v>54</v>
      </c>
      <c r="O208" s="8" t="str">
        <f t="shared" si="51"/>
        <v>France</v>
      </c>
      <c r="P208" s="8" t="str">
        <f t="shared" si="51"/>
        <v>FALSE</v>
      </c>
      <c r="Q208" s="22"/>
      <c r="R208" s="22"/>
      <c r="S208" s="22"/>
      <c r="U208" s="29"/>
    </row>
    <row r="209" spans="9:21" x14ac:dyDescent="0.25">
      <c r="I209" s="9" t="s">
        <v>293</v>
      </c>
      <c r="J209" s="9">
        <v>2</v>
      </c>
      <c r="K209" s="8" t="str">
        <f t="shared" si="51"/>
        <v>January</v>
      </c>
      <c r="L209" s="8" t="str">
        <f t="shared" si="51"/>
        <v>Pinot Noir</v>
      </c>
      <c r="M209" s="8">
        <f t="shared" si="51"/>
        <v>72</v>
      </c>
      <c r="N209" s="33">
        <f t="shared" si="51"/>
        <v>17</v>
      </c>
      <c r="O209" s="8" t="str">
        <f t="shared" si="51"/>
        <v>France</v>
      </c>
      <c r="P209" s="8" t="str">
        <f t="shared" si="51"/>
        <v>FALSE</v>
      </c>
      <c r="Q209" s="22"/>
      <c r="R209" s="22"/>
      <c r="S209" s="22"/>
      <c r="U209" s="29"/>
    </row>
    <row r="210" spans="9:21" x14ac:dyDescent="0.25">
      <c r="I210" s="9" t="s">
        <v>293</v>
      </c>
      <c r="J210" s="9">
        <v>17</v>
      </c>
      <c r="K210" s="8" t="str">
        <f t="shared" si="51"/>
        <v>July</v>
      </c>
      <c r="L210" s="8" t="str">
        <f t="shared" si="51"/>
        <v>Pinot Noir</v>
      </c>
      <c r="M210" s="8">
        <f t="shared" si="51"/>
        <v>12</v>
      </c>
      <c r="N210" s="33">
        <f t="shared" si="51"/>
        <v>47</v>
      </c>
      <c r="O210" s="8" t="str">
        <f t="shared" si="51"/>
        <v>Germany</v>
      </c>
      <c r="P210" s="8" t="str">
        <f t="shared" si="51"/>
        <v>FALSE</v>
      </c>
      <c r="Q210" s="22"/>
      <c r="R210" s="22"/>
      <c r="S210" s="22"/>
      <c r="U210" s="29"/>
    </row>
    <row r="211" spans="9:21" x14ac:dyDescent="0.25">
      <c r="I211" s="9" t="s">
        <v>293</v>
      </c>
      <c r="J211" s="9">
        <v>24</v>
      </c>
      <c r="K211" s="8" t="str">
        <f t="shared" si="51"/>
        <v>September</v>
      </c>
      <c r="L211" s="8" t="str">
        <f t="shared" si="51"/>
        <v>Pinot Noir</v>
      </c>
      <c r="M211" s="8">
        <f t="shared" si="51"/>
        <v>6</v>
      </c>
      <c r="N211" s="33">
        <f t="shared" si="51"/>
        <v>34</v>
      </c>
      <c r="O211" s="8" t="str">
        <f t="shared" si="51"/>
        <v>Italy</v>
      </c>
      <c r="P211" s="8" t="str">
        <f t="shared" si="51"/>
        <v>FALSE</v>
      </c>
      <c r="Q211" s="22"/>
      <c r="R211" s="22"/>
      <c r="S211" s="22"/>
      <c r="U211" s="29"/>
    </row>
    <row r="212" spans="9:21" x14ac:dyDescent="0.25">
      <c r="I212" s="9" t="s">
        <v>293</v>
      </c>
      <c r="J212" s="9">
        <v>26</v>
      </c>
      <c r="K212" s="8" t="str">
        <f t="shared" si="51"/>
        <v>October</v>
      </c>
      <c r="L212" s="8" t="str">
        <f t="shared" si="51"/>
        <v>Pinot Noir</v>
      </c>
      <c r="M212" s="8">
        <f t="shared" si="51"/>
        <v>144</v>
      </c>
      <c r="N212" s="33">
        <f t="shared" si="51"/>
        <v>83</v>
      </c>
      <c r="O212" s="8" t="str">
        <f t="shared" si="51"/>
        <v>Australia</v>
      </c>
      <c r="P212" s="8" t="str">
        <f t="shared" si="51"/>
        <v>FALSE</v>
      </c>
      <c r="Q212" s="22"/>
      <c r="R212" s="22"/>
      <c r="S212" s="22"/>
      <c r="U212" s="29"/>
    </row>
    <row r="213" spans="9:21" x14ac:dyDescent="0.25">
      <c r="I213" s="9" t="s">
        <v>294</v>
      </c>
      <c r="J213" s="9">
        <v>11</v>
      </c>
      <c r="K213" s="8" t="str">
        <f t="shared" si="51"/>
        <v>May</v>
      </c>
      <c r="L213" s="8" t="str">
        <f t="shared" si="51"/>
        <v>Champagne</v>
      </c>
      <c r="M213" s="8">
        <f t="shared" si="51"/>
        <v>72</v>
      </c>
      <c r="N213" s="33">
        <f t="shared" si="51"/>
        <v>85</v>
      </c>
      <c r="O213" s="8" t="str">
        <f t="shared" si="51"/>
        <v>France</v>
      </c>
      <c r="P213" s="8" t="str">
        <f t="shared" si="51"/>
        <v>FALSE</v>
      </c>
      <c r="Q213" s="22"/>
      <c r="R213" s="22"/>
      <c r="S213" s="22"/>
      <c r="U213" s="29"/>
    </row>
    <row r="214" spans="9:21" x14ac:dyDescent="0.25">
      <c r="I214" s="9" t="s">
        <v>294</v>
      </c>
      <c r="J214" s="9">
        <v>20</v>
      </c>
      <c r="K214" s="8" t="str">
        <f t="shared" si="51"/>
        <v>August</v>
      </c>
      <c r="L214" s="8" t="str">
        <f t="shared" si="51"/>
        <v>Cabernet Sauvignon</v>
      </c>
      <c r="M214" s="8">
        <f t="shared" si="51"/>
        <v>72</v>
      </c>
      <c r="N214" s="33">
        <f t="shared" si="51"/>
        <v>82</v>
      </c>
      <c r="O214" s="8" t="str">
        <f t="shared" si="51"/>
        <v>Italy</v>
      </c>
      <c r="P214" s="8" t="str">
        <f t="shared" si="51"/>
        <v>FALSE</v>
      </c>
      <c r="Q214" s="22"/>
      <c r="R214" s="22"/>
      <c r="S214" s="22"/>
      <c r="U214" s="29"/>
    </row>
    <row r="215" spans="9:21" x14ac:dyDescent="0.25">
      <c r="I215" s="9" t="s">
        <v>294</v>
      </c>
      <c r="J215" s="9">
        <v>25</v>
      </c>
      <c r="K215" s="8" t="str">
        <f t="shared" si="51"/>
        <v>October</v>
      </c>
      <c r="L215" s="8" t="str">
        <f t="shared" si="51"/>
        <v>Cabernet Sauvignon</v>
      </c>
      <c r="M215" s="8">
        <f t="shared" si="51"/>
        <v>72</v>
      </c>
      <c r="N215" s="33">
        <f t="shared" si="51"/>
        <v>59</v>
      </c>
      <c r="O215" s="8" t="str">
        <f t="shared" si="51"/>
        <v>Oregon</v>
      </c>
      <c r="P215" s="8" t="str">
        <f t="shared" si="51"/>
        <v>TRUE</v>
      </c>
      <c r="Q215" s="22"/>
      <c r="R215" s="22"/>
      <c r="S215" s="22"/>
      <c r="U215" s="29"/>
    </row>
    <row r="216" spans="9:21" x14ac:dyDescent="0.25">
      <c r="I216" s="9" t="s">
        <v>294</v>
      </c>
      <c r="J216" s="9">
        <v>32</v>
      </c>
      <c r="K216" s="8" t="str">
        <f t="shared" si="51"/>
        <v>December</v>
      </c>
      <c r="L216" s="8" t="str">
        <f t="shared" si="51"/>
        <v>Cabernet Sauvignon</v>
      </c>
      <c r="M216" s="8">
        <f t="shared" si="51"/>
        <v>72</v>
      </c>
      <c r="N216" s="33">
        <f t="shared" si="51"/>
        <v>45</v>
      </c>
      <c r="O216" s="8" t="str">
        <f t="shared" si="51"/>
        <v>Germany</v>
      </c>
      <c r="P216" s="8" t="str">
        <f t="shared" si="51"/>
        <v>TRUE</v>
      </c>
      <c r="Q216" s="22"/>
      <c r="R216" s="22"/>
      <c r="S216" s="22"/>
      <c r="U216" s="29"/>
    </row>
    <row r="217" spans="9:21" x14ac:dyDescent="0.25">
      <c r="I217" s="9" t="s">
        <v>295</v>
      </c>
      <c r="J217" s="9">
        <v>6</v>
      </c>
      <c r="K217" s="8" t="str">
        <f t="shared" si="51"/>
        <v>March</v>
      </c>
      <c r="L217" s="8" t="str">
        <f t="shared" si="51"/>
        <v>Prosecco</v>
      </c>
      <c r="M217" s="8">
        <f t="shared" si="51"/>
        <v>144</v>
      </c>
      <c r="N217" s="33">
        <f t="shared" si="51"/>
        <v>86</v>
      </c>
      <c r="O217" s="8" t="str">
        <f t="shared" si="51"/>
        <v>Chile</v>
      </c>
      <c r="P217" s="8" t="str">
        <f t="shared" si="51"/>
        <v>FALSE</v>
      </c>
      <c r="Q217" s="22"/>
      <c r="R217" s="22"/>
      <c r="S217" s="22"/>
      <c r="U217" s="29"/>
    </row>
    <row r="218" spans="9:21" x14ac:dyDescent="0.25">
      <c r="I218" s="9" t="s">
        <v>295</v>
      </c>
      <c r="J218" s="9">
        <v>20</v>
      </c>
      <c r="K218" s="8" t="str">
        <f t="shared" si="51"/>
        <v>August</v>
      </c>
      <c r="L218" s="8" t="str">
        <f t="shared" si="51"/>
        <v>Cabernet Sauvignon</v>
      </c>
      <c r="M218" s="8">
        <f t="shared" si="51"/>
        <v>72</v>
      </c>
      <c r="N218" s="33">
        <f t="shared" si="51"/>
        <v>82</v>
      </c>
      <c r="O218" s="8" t="str">
        <f t="shared" si="51"/>
        <v>Italy</v>
      </c>
      <c r="P218" s="8" t="str">
        <f t="shared" si="51"/>
        <v>FALSE</v>
      </c>
      <c r="Q218" s="22"/>
      <c r="R218" s="22"/>
      <c r="S218" s="22"/>
      <c r="U218" s="29"/>
    </row>
    <row r="219" spans="9:21" x14ac:dyDescent="0.25">
      <c r="I219" s="9" t="s">
        <v>295</v>
      </c>
      <c r="J219" s="9">
        <v>31</v>
      </c>
      <c r="K219" s="8" t="str">
        <f t="shared" si="51"/>
        <v>December</v>
      </c>
      <c r="L219" s="8" t="str">
        <f t="shared" si="51"/>
        <v>Champagne</v>
      </c>
      <c r="M219" s="8">
        <f t="shared" si="51"/>
        <v>72</v>
      </c>
      <c r="N219" s="33">
        <f t="shared" si="51"/>
        <v>89</v>
      </c>
      <c r="O219" s="8" t="str">
        <f t="shared" si="51"/>
        <v>France</v>
      </c>
      <c r="P219" s="8" t="str">
        <f t="shared" si="51"/>
        <v>FALSE</v>
      </c>
      <c r="Q219" s="22"/>
      <c r="R219" s="22"/>
      <c r="S219" s="22"/>
      <c r="U219" s="29"/>
    </row>
    <row r="220" spans="9:21" x14ac:dyDescent="0.25">
      <c r="I220" s="9" t="s">
        <v>295</v>
      </c>
      <c r="J220" s="9">
        <v>32</v>
      </c>
      <c r="K220" s="8" t="str">
        <f t="shared" si="51"/>
        <v>December</v>
      </c>
      <c r="L220" s="8" t="str">
        <f t="shared" si="51"/>
        <v>Cabernet Sauvignon</v>
      </c>
      <c r="M220" s="8">
        <f t="shared" si="51"/>
        <v>72</v>
      </c>
      <c r="N220" s="33">
        <f t="shared" si="51"/>
        <v>45</v>
      </c>
      <c r="O220" s="8" t="str">
        <f t="shared" si="51"/>
        <v>Germany</v>
      </c>
      <c r="P220" s="8" t="str">
        <f t="shared" si="51"/>
        <v>TRUE</v>
      </c>
      <c r="Q220" s="22"/>
      <c r="R220" s="22"/>
      <c r="S220" s="22"/>
      <c r="U220" s="29"/>
    </row>
    <row r="221" spans="9:21" x14ac:dyDescent="0.25">
      <c r="I221" s="9" t="s">
        <v>296</v>
      </c>
      <c r="J221" s="9">
        <v>11</v>
      </c>
      <c r="K221" s="8" t="str">
        <f t="shared" si="51"/>
        <v>May</v>
      </c>
      <c r="L221" s="8" t="str">
        <f t="shared" si="51"/>
        <v>Champagne</v>
      </c>
      <c r="M221" s="8">
        <f t="shared" si="51"/>
        <v>72</v>
      </c>
      <c r="N221" s="33">
        <f t="shared" si="51"/>
        <v>85</v>
      </c>
      <c r="O221" s="8" t="str">
        <f t="shared" si="51"/>
        <v>France</v>
      </c>
      <c r="P221" s="8" t="str">
        <f t="shared" si="51"/>
        <v>FALSE</v>
      </c>
      <c r="Q221" s="22"/>
      <c r="R221" s="22"/>
      <c r="S221" s="22"/>
      <c r="U221" s="29"/>
    </row>
    <row r="222" spans="9:21" x14ac:dyDescent="0.25">
      <c r="I222" s="9" t="s">
        <v>296</v>
      </c>
      <c r="J222" s="9">
        <v>12</v>
      </c>
      <c r="K222" s="8" t="str">
        <f t="shared" si="51"/>
        <v>May</v>
      </c>
      <c r="L222" s="8" t="str">
        <f t="shared" si="51"/>
        <v>Prosecco</v>
      </c>
      <c r="M222" s="8">
        <f t="shared" si="51"/>
        <v>72</v>
      </c>
      <c r="N222" s="33">
        <f t="shared" si="51"/>
        <v>83</v>
      </c>
      <c r="O222" s="8" t="str">
        <f t="shared" si="51"/>
        <v>Australia</v>
      </c>
      <c r="P222" s="8" t="str">
        <f t="shared" si="51"/>
        <v>FALSE</v>
      </c>
      <c r="Q222" s="22"/>
      <c r="R222" s="22"/>
      <c r="S222" s="22"/>
      <c r="U222" s="29"/>
    </row>
    <row r="223" spans="9:21" x14ac:dyDescent="0.25">
      <c r="I223" s="9" t="s">
        <v>296</v>
      </c>
      <c r="J223" s="9">
        <v>22</v>
      </c>
      <c r="K223" s="8" t="str">
        <f t="shared" si="51"/>
        <v>August</v>
      </c>
      <c r="L223" s="8" t="str">
        <f t="shared" si="51"/>
        <v>Champagne</v>
      </c>
      <c r="M223" s="8">
        <f t="shared" si="51"/>
        <v>72</v>
      </c>
      <c r="N223" s="33">
        <f t="shared" si="51"/>
        <v>63</v>
      </c>
      <c r="O223" s="8" t="str">
        <f t="shared" si="51"/>
        <v>France</v>
      </c>
      <c r="P223" s="8" t="str">
        <f t="shared" si="51"/>
        <v>FALSE</v>
      </c>
      <c r="Q223" s="22"/>
      <c r="R223" s="22"/>
      <c r="S223" s="22"/>
      <c r="U223" s="29"/>
    </row>
    <row r="224" spans="9:21" x14ac:dyDescent="0.25">
      <c r="I224" s="9" t="s">
        <v>297</v>
      </c>
      <c r="J224" s="9">
        <v>4</v>
      </c>
      <c r="K224" s="8" t="str">
        <f t="shared" si="51"/>
        <v>February</v>
      </c>
      <c r="L224" s="8" t="str">
        <f t="shared" si="51"/>
        <v>Champagne</v>
      </c>
      <c r="M224" s="8">
        <f t="shared" si="51"/>
        <v>72</v>
      </c>
      <c r="N224" s="33">
        <f t="shared" si="51"/>
        <v>48</v>
      </c>
      <c r="O224" s="8" t="str">
        <f t="shared" si="51"/>
        <v>France</v>
      </c>
      <c r="P224" s="8" t="str">
        <f t="shared" si="51"/>
        <v>TRUE</v>
      </c>
      <c r="Q224" s="22"/>
      <c r="R224" s="22"/>
      <c r="S224" s="22"/>
      <c r="U224" s="29"/>
    </row>
    <row r="225" spans="9:21" x14ac:dyDescent="0.25">
      <c r="I225" s="9" t="s">
        <v>298</v>
      </c>
      <c r="J225" s="9">
        <v>2</v>
      </c>
      <c r="K225" s="8" t="str">
        <f t="shared" si="51"/>
        <v>January</v>
      </c>
      <c r="L225" s="8" t="str">
        <f t="shared" si="51"/>
        <v>Pinot Noir</v>
      </c>
      <c r="M225" s="8">
        <f t="shared" si="51"/>
        <v>72</v>
      </c>
      <c r="N225" s="33">
        <f t="shared" si="51"/>
        <v>17</v>
      </c>
      <c r="O225" s="8" t="str">
        <f t="shared" si="51"/>
        <v>France</v>
      </c>
      <c r="P225" s="8" t="str">
        <f t="shared" si="51"/>
        <v>FALSE</v>
      </c>
      <c r="Q225" s="22"/>
      <c r="R225" s="22"/>
      <c r="S225" s="22"/>
      <c r="U225" s="29"/>
    </row>
    <row r="226" spans="9:21" x14ac:dyDescent="0.25">
      <c r="I226" s="9" t="s">
        <v>298</v>
      </c>
      <c r="J226" s="9">
        <v>17</v>
      </c>
      <c r="K226" s="8" t="str">
        <f t="shared" si="51"/>
        <v>July</v>
      </c>
      <c r="L226" s="8" t="str">
        <f t="shared" si="51"/>
        <v>Pinot Noir</v>
      </c>
      <c r="M226" s="8">
        <f t="shared" si="51"/>
        <v>12</v>
      </c>
      <c r="N226" s="33">
        <f t="shared" si="51"/>
        <v>47</v>
      </c>
      <c r="O226" s="8" t="str">
        <f t="shared" si="51"/>
        <v>Germany</v>
      </c>
      <c r="P226" s="8" t="str">
        <f t="shared" si="51"/>
        <v>FALSE</v>
      </c>
      <c r="Q226" s="22"/>
      <c r="R226" s="22"/>
      <c r="S226" s="22"/>
      <c r="U226" s="29"/>
    </row>
    <row r="227" spans="9:21" x14ac:dyDescent="0.25">
      <c r="I227" s="9" t="s">
        <v>298</v>
      </c>
      <c r="J227" s="9">
        <v>24</v>
      </c>
      <c r="K227" s="8" t="str">
        <f t="shared" si="51"/>
        <v>September</v>
      </c>
      <c r="L227" s="8" t="str">
        <f t="shared" si="51"/>
        <v>Pinot Noir</v>
      </c>
      <c r="M227" s="8">
        <f t="shared" si="51"/>
        <v>6</v>
      </c>
      <c r="N227" s="33">
        <f t="shared" si="51"/>
        <v>34</v>
      </c>
      <c r="O227" s="8" t="str">
        <f t="shared" si="51"/>
        <v>Italy</v>
      </c>
      <c r="P227" s="8" t="str">
        <f t="shared" si="51"/>
        <v>FALSE</v>
      </c>
      <c r="Q227" s="22"/>
      <c r="R227" s="22"/>
      <c r="S227" s="22"/>
      <c r="U227" s="29"/>
    </row>
    <row r="228" spans="9:21" x14ac:dyDescent="0.25">
      <c r="I228" s="9" t="s">
        <v>298</v>
      </c>
      <c r="J228" s="9">
        <v>26</v>
      </c>
      <c r="K228" s="8" t="str">
        <f t="shared" si="51"/>
        <v>October</v>
      </c>
      <c r="L228" s="8" t="str">
        <f t="shared" si="51"/>
        <v>Pinot Noir</v>
      </c>
      <c r="M228" s="8">
        <f t="shared" si="51"/>
        <v>144</v>
      </c>
      <c r="N228" s="33">
        <f t="shared" si="51"/>
        <v>83</v>
      </c>
      <c r="O228" s="8" t="str">
        <f t="shared" si="51"/>
        <v>Australia</v>
      </c>
      <c r="P228" s="8" t="str">
        <f t="shared" si="51"/>
        <v>FALSE</v>
      </c>
      <c r="Q228" s="22"/>
      <c r="R228" s="22"/>
      <c r="S228" s="22"/>
      <c r="U228" s="29"/>
    </row>
    <row r="229" spans="9:21" x14ac:dyDescent="0.25">
      <c r="I229" s="9" t="s">
        <v>299</v>
      </c>
      <c r="J229" s="9">
        <v>7</v>
      </c>
      <c r="K229" s="8" t="str">
        <f t="shared" si="51"/>
        <v>March</v>
      </c>
      <c r="L229" s="8" t="str">
        <f t="shared" si="51"/>
        <v>Prosecco</v>
      </c>
      <c r="M229" s="8">
        <f t="shared" si="51"/>
        <v>6</v>
      </c>
      <c r="N229" s="33">
        <f t="shared" si="51"/>
        <v>40</v>
      </c>
      <c r="O229" s="8" t="str">
        <f t="shared" si="51"/>
        <v>Australia</v>
      </c>
      <c r="P229" s="8" t="str">
        <f t="shared" si="51"/>
        <v>TRUE</v>
      </c>
      <c r="Q229" s="22"/>
      <c r="R229" s="22"/>
      <c r="S229" s="22"/>
      <c r="U229" s="29"/>
    </row>
    <row r="230" spans="9:21" x14ac:dyDescent="0.25">
      <c r="I230" s="9" t="s">
        <v>299</v>
      </c>
      <c r="J230" s="9">
        <v>8</v>
      </c>
      <c r="K230" s="8" t="str">
        <f t="shared" si="51"/>
        <v>March</v>
      </c>
      <c r="L230" s="8" t="str">
        <f t="shared" si="51"/>
        <v>Espumante</v>
      </c>
      <c r="M230" s="8">
        <f t="shared" si="51"/>
        <v>6</v>
      </c>
      <c r="N230" s="33">
        <f t="shared" si="51"/>
        <v>45</v>
      </c>
      <c r="O230" s="8" t="str">
        <f t="shared" si="51"/>
        <v>South Africa</v>
      </c>
      <c r="P230" s="8" t="str">
        <f t="shared" si="51"/>
        <v>FALSE</v>
      </c>
      <c r="Q230" s="22"/>
      <c r="R230" s="22"/>
      <c r="S230" s="22"/>
      <c r="U230" s="29"/>
    </row>
    <row r="231" spans="9:21" x14ac:dyDescent="0.25">
      <c r="I231" s="9" t="s">
        <v>299</v>
      </c>
      <c r="J231" s="9">
        <v>29</v>
      </c>
      <c r="K231" s="8" t="str">
        <f t="shared" si="51"/>
        <v>November</v>
      </c>
      <c r="L231" s="8" t="str">
        <f t="shared" si="51"/>
        <v>Pinot Grigio</v>
      </c>
      <c r="M231" s="8">
        <f t="shared" si="51"/>
        <v>6</v>
      </c>
      <c r="N231" s="33">
        <f t="shared" si="51"/>
        <v>87</v>
      </c>
      <c r="O231" s="8" t="str">
        <f t="shared" si="51"/>
        <v>France</v>
      </c>
      <c r="P231" s="8" t="str">
        <f t="shared" si="51"/>
        <v>FALSE</v>
      </c>
      <c r="Q231" s="22"/>
      <c r="R231" s="22"/>
      <c r="S231" s="22"/>
      <c r="U231" s="29"/>
    </row>
    <row r="232" spans="9:21" x14ac:dyDescent="0.25">
      <c r="I232" s="9" t="s">
        <v>299</v>
      </c>
      <c r="J232" s="9">
        <v>30</v>
      </c>
      <c r="K232" s="8" t="str">
        <f t="shared" si="51"/>
        <v>December</v>
      </c>
      <c r="L232" s="8" t="str">
        <f t="shared" si="51"/>
        <v>Malbec</v>
      </c>
      <c r="M232" s="8">
        <f t="shared" si="51"/>
        <v>6</v>
      </c>
      <c r="N232" s="33">
        <f t="shared" ref="K232:P274" si="52" xml:space="preserve"> VLOOKUP($J232,$A$4:$G$35, MATCH(N$3,$A$3:$G$3,0))</f>
        <v>54</v>
      </c>
      <c r="O232" s="8" t="str">
        <f t="shared" si="52"/>
        <v>France</v>
      </c>
      <c r="P232" s="8" t="str">
        <f t="shared" si="52"/>
        <v>FALSE</v>
      </c>
      <c r="Q232" s="22"/>
      <c r="R232" s="22"/>
      <c r="S232" s="22"/>
      <c r="U232" s="29"/>
    </row>
    <row r="233" spans="9:21" x14ac:dyDescent="0.25">
      <c r="I233" s="9" t="s">
        <v>300</v>
      </c>
      <c r="J233" s="9">
        <v>3</v>
      </c>
      <c r="K233" s="8" t="str">
        <f t="shared" si="52"/>
        <v>February</v>
      </c>
      <c r="L233" s="8" t="str">
        <f t="shared" si="52"/>
        <v>Espumante</v>
      </c>
      <c r="M233" s="8">
        <f t="shared" si="52"/>
        <v>144</v>
      </c>
      <c r="N233" s="33">
        <f t="shared" si="52"/>
        <v>32</v>
      </c>
      <c r="O233" s="8" t="str">
        <f t="shared" si="52"/>
        <v>Oregon</v>
      </c>
      <c r="P233" s="8" t="str">
        <f t="shared" si="52"/>
        <v>TRUE</v>
      </c>
      <c r="Q233" s="22"/>
      <c r="R233" s="22"/>
      <c r="S233" s="22"/>
      <c r="U233" s="29"/>
    </row>
    <row r="234" spans="9:21" x14ac:dyDescent="0.25">
      <c r="I234" s="9" t="s">
        <v>300</v>
      </c>
      <c r="J234" s="9">
        <v>6</v>
      </c>
      <c r="K234" s="8" t="str">
        <f t="shared" si="52"/>
        <v>March</v>
      </c>
      <c r="L234" s="8" t="str">
        <f t="shared" si="52"/>
        <v>Prosecco</v>
      </c>
      <c r="M234" s="8">
        <f t="shared" si="52"/>
        <v>144</v>
      </c>
      <c r="N234" s="33">
        <f t="shared" si="52"/>
        <v>86</v>
      </c>
      <c r="O234" s="8" t="str">
        <f t="shared" si="52"/>
        <v>Chile</v>
      </c>
      <c r="P234" s="8" t="str">
        <f t="shared" si="52"/>
        <v>FALSE</v>
      </c>
      <c r="Q234" s="22"/>
      <c r="R234" s="22"/>
      <c r="S234" s="22"/>
      <c r="U234" s="29"/>
    </row>
    <row r="235" spans="9:21" x14ac:dyDescent="0.25">
      <c r="I235" s="9" t="s">
        <v>300</v>
      </c>
      <c r="J235" s="9">
        <v>22</v>
      </c>
      <c r="K235" s="8" t="str">
        <f t="shared" si="52"/>
        <v>August</v>
      </c>
      <c r="L235" s="8" t="str">
        <f t="shared" si="52"/>
        <v>Champagne</v>
      </c>
      <c r="M235" s="8">
        <f t="shared" si="52"/>
        <v>72</v>
      </c>
      <c r="N235" s="33">
        <f t="shared" si="52"/>
        <v>63</v>
      </c>
      <c r="O235" s="8" t="str">
        <f t="shared" si="52"/>
        <v>France</v>
      </c>
      <c r="P235" s="8" t="str">
        <f t="shared" si="52"/>
        <v>FALSE</v>
      </c>
      <c r="Q235" s="22"/>
      <c r="R235" s="22"/>
      <c r="S235" s="22"/>
      <c r="U235" s="29"/>
    </row>
    <row r="236" spans="9:21" x14ac:dyDescent="0.25">
      <c r="I236" s="9" t="s">
        <v>301</v>
      </c>
      <c r="J236" s="9">
        <v>1</v>
      </c>
      <c r="K236" s="8" t="str">
        <f t="shared" si="52"/>
        <v>January</v>
      </c>
      <c r="L236" s="8" t="str">
        <f t="shared" si="52"/>
        <v>Malbec</v>
      </c>
      <c r="M236" s="8">
        <f t="shared" si="52"/>
        <v>72</v>
      </c>
      <c r="N236" s="33">
        <f t="shared" si="52"/>
        <v>56</v>
      </c>
      <c r="O236" s="8" t="str">
        <f t="shared" si="52"/>
        <v>France</v>
      </c>
      <c r="P236" s="8" t="str">
        <f t="shared" si="52"/>
        <v>FALSE</v>
      </c>
      <c r="Q236" s="22"/>
      <c r="R236" s="22"/>
      <c r="S236" s="22"/>
      <c r="U236" s="29"/>
    </row>
    <row r="237" spans="9:21" x14ac:dyDescent="0.25">
      <c r="I237" s="9" t="s">
        <v>301</v>
      </c>
      <c r="J237" s="9">
        <v>10</v>
      </c>
      <c r="K237" s="8" t="str">
        <f t="shared" si="52"/>
        <v>April</v>
      </c>
      <c r="L237" s="8" t="str">
        <f t="shared" si="52"/>
        <v>Prosecco</v>
      </c>
      <c r="M237" s="8">
        <f t="shared" si="52"/>
        <v>72</v>
      </c>
      <c r="N237" s="33">
        <f t="shared" si="52"/>
        <v>52</v>
      </c>
      <c r="O237" s="8" t="str">
        <f t="shared" si="52"/>
        <v>California</v>
      </c>
      <c r="P237" s="8" t="str">
        <f t="shared" si="52"/>
        <v>FALSE</v>
      </c>
      <c r="Q237" s="22"/>
      <c r="R237" s="22"/>
      <c r="S237" s="22"/>
      <c r="U237" s="29"/>
    </row>
    <row r="238" spans="9:21" x14ac:dyDescent="0.25">
      <c r="I238" s="9" t="s">
        <v>301</v>
      </c>
      <c r="J238" s="9">
        <v>14</v>
      </c>
      <c r="K238" s="8" t="str">
        <f t="shared" si="52"/>
        <v>June</v>
      </c>
      <c r="L238" s="8" t="str">
        <f t="shared" si="52"/>
        <v>Merlot</v>
      </c>
      <c r="M238" s="8">
        <f t="shared" si="52"/>
        <v>72</v>
      </c>
      <c r="N238" s="33">
        <f t="shared" si="52"/>
        <v>64</v>
      </c>
      <c r="O238" s="8" t="str">
        <f t="shared" si="52"/>
        <v>Chile</v>
      </c>
      <c r="P238" s="8" t="str">
        <f t="shared" si="52"/>
        <v>FALSE</v>
      </c>
      <c r="Q238" s="22"/>
      <c r="R238" s="22"/>
      <c r="S238" s="22"/>
      <c r="U238" s="29"/>
    </row>
    <row r="239" spans="9:21" x14ac:dyDescent="0.25">
      <c r="I239" s="9" t="s">
        <v>301</v>
      </c>
      <c r="J239" s="9">
        <v>31</v>
      </c>
      <c r="K239" s="8" t="str">
        <f t="shared" si="52"/>
        <v>December</v>
      </c>
      <c r="L239" s="8" t="str">
        <f t="shared" si="52"/>
        <v>Champagne</v>
      </c>
      <c r="M239" s="8">
        <f t="shared" si="52"/>
        <v>72</v>
      </c>
      <c r="N239" s="33">
        <f t="shared" si="52"/>
        <v>89</v>
      </c>
      <c r="O239" s="8" t="str">
        <f t="shared" si="52"/>
        <v>France</v>
      </c>
      <c r="P239" s="8" t="str">
        <f t="shared" si="52"/>
        <v>FALSE</v>
      </c>
      <c r="Q239" s="22"/>
      <c r="R239" s="22"/>
      <c r="S239" s="22"/>
      <c r="U239" s="29"/>
    </row>
    <row r="240" spans="9:21" x14ac:dyDescent="0.25">
      <c r="I240" s="9" t="s">
        <v>302</v>
      </c>
      <c r="J240" s="9">
        <v>7</v>
      </c>
      <c r="K240" s="8" t="str">
        <f t="shared" si="52"/>
        <v>March</v>
      </c>
      <c r="L240" s="8" t="str">
        <f t="shared" si="52"/>
        <v>Prosecco</v>
      </c>
      <c r="M240" s="8">
        <f t="shared" si="52"/>
        <v>6</v>
      </c>
      <c r="N240" s="33">
        <f t="shared" si="52"/>
        <v>40</v>
      </c>
      <c r="O240" s="8" t="str">
        <f t="shared" si="52"/>
        <v>Australia</v>
      </c>
      <c r="P240" s="8" t="str">
        <f t="shared" si="52"/>
        <v>TRUE</v>
      </c>
      <c r="Q240" s="22"/>
      <c r="R240" s="22"/>
      <c r="S240" s="22"/>
      <c r="U240" s="29"/>
    </row>
    <row r="241" spans="9:21" x14ac:dyDescent="0.25">
      <c r="I241" s="9" t="s">
        <v>302</v>
      </c>
      <c r="J241" s="9">
        <v>29</v>
      </c>
      <c r="K241" s="8" t="str">
        <f t="shared" si="52"/>
        <v>November</v>
      </c>
      <c r="L241" s="8" t="str">
        <f t="shared" si="52"/>
        <v>Pinot Grigio</v>
      </c>
      <c r="M241" s="8">
        <f t="shared" si="52"/>
        <v>6</v>
      </c>
      <c r="N241" s="33">
        <f t="shared" si="52"/>
        <v>87</v>
      </c>
      <c r="O241" s="8" t="str">
        <f t="shared" si="52"/>
        <v>France</v>
      </c>
      <c r="P241" s="8" t="str">
        <f t="shared" si="52"/>
        <v>FALSE</v>
      </c>
      <c r="Q241" s="22"/>
      <c r="R241" s="22"/>
      <c r="S241" s="22"/>
      <c r="U241" s="29"/>
    </row>
    <row r="242" spans="9:21" x14ac:dyDescent="0.25">
      <c r="I242" s="9" t="s">
        <v>303</v>
      </c>
      <c r="J242" s="9">
        <v>3</v>
      </c>
      <c r="K242" s="8" t="str">
        <f t="shared" si="52"/>
        <v>February</v>
      </c>
      <c r="L242" s="8" t="str">
        <f t="shared" si="52"/>
        <v>Espumante</v>
      </c>
      <c r="M242" s="8">
        <f t="shared" si="52"/>
        <v>144</v>
      </c>
      <c r="N242" s="33">
        <f t="shared" si="52"/>
        <v>32</v>
      </c>
      <c r="O242" s="8" t="str">
        <f t="shared" si="52"/>
        <v>Oregon</v>
      </c>
      <c r="P242" s="8" t="str">
        <f t="shared" si="52"/>
        <v>TRUE</v>
      </c>
      <c r="Q242" s="22"/>
      <c r="R242" s="22"/>
      <c r="S242" s="22"/>
      <c r="U242" s="29"/>
    </row>
    <row r="243" spans="9:21" x14ac:dyDescent="0.25">
      <c r="I243" s="9" t="s">
        <v>303</v>
      </c>
      <c r="J243" s="9">
        <v>8</v>
      </c>
      <c r="K243" s="8" t="str">
        <f t="shared" si="52"/>
        <v>March</v>
      </c>
      <c r="L243" s="8" t="str">
        <f t="shared" si="52"/>
        <v>Espumante</v>
      </c>
      <c r="M243" s="8">
        <f t="shared" si="52"/>
        <v>6</v>
      </c>
      <c r="N243" s="33">
        <f t="shared" si="52"/>
        <v>45</v>
      </c>
      <c r="O243" s="8" t="str">
        <f t="shared" si="52"/>
        <v>South Africa</v>
      </c>
      <c r="P243" s="8" t="str">
        <f t="shared" si="52"/>
        <v>FALSE</v>
      </c>
      <c r="Q243" s="22"/>
      <c r="R243" s="22"/>
      <c r="S243" s="22"/>
      <c r="U243" s="29"/>
    </row>
    <row r="244" spans="9:21" x14ac:dyDescent="0.25">
      <c r="I244" s="9" t="s">
        <v>303</v>
      </c>
      <c r="J244" s="9">
        <v>11</v>
      </c>
      <c r="K244" s="8" t="str">
        <f t="shared" si="52"/>
        <v>May</v>
      </c>
      <c r="L244" s="8" t="str">
        <f t="shared" si="52"/>
        <v>Champagne</v>
      </c>
      <c r="M244" s="8">
        <f t="shared" si="52"/>
        <v>72</v>
      </c>
      <c r="N244" s="33">
        <f t="shared" si="52"/>
        <v>85</v>
      </c>
      <c r="O244" s="8" t="str">
        <f t="shared" si="52"/>
        <v>France</v>
      </c>
      <c r="P244" s="8" t="str">
        <f t="shared" si="52"/>
        <v>FALSE</v>
      </c>
      <c r="Q244" s="22"/>
      <c r="R244" s="22"/>
      <c r="S244" s="22"/>
      <c r="U244" s="29"/>
    </row>
    <row r="245" spans="9:21" x14ac:dyDescent="0.25">
      <c r="I245" s="9" t="s">
        <v>303</v>
      </c>
      <c r="J245" s="9">
        <v>22</v>
      </c>
      <c r="K245" s="8" t="str">
        <f t="shared" si="52"/>
        <v>August</v>
      </c>
      <c r="L245" s="8" t="str">
        <f t="shared" si="52"/>
        <v>Champagne</v>
      </c>
      <c r="M245" s="8">
        <f t="shared" si="52"/>
        <v>72</v>
      </c>
      <c r="N245" s="33">
        <f t="shared" si="52"/>
        <v>63</v>
      </c>
      <c r="O245" s="8" t="str">
        <f t="shared" si="52"/>
        <v>France</v>
      </c>
      <c r="P245" s="8" t="str">
        <f t="shared" si="52"/>
        <v>FALSE</v>
      </c>
      <c r="Q245" s="22"/>
      <c r="R245" s="22"/>
      <c r="S245" s="22"/>
      <c r="U245" s="29"/>
    </row>
    <row r="246" spans="9:21" x14ac:dyDescent="0.25">
      <c r="I246" s="9" t="s">
        <v>304</v>
      </c>
      <c r="J246" s="9">
        <v>8</v>
      </c>
      <c r="K246" s="8" t="str">
        <f t="shared" si="52"/>
        <v>March</v>
      </c>
      <c r="L246" s="8" t="str">
        <f t="shared" si="52"/>
        <v>Espumante</v>
      </c>
      <c r="M246" s="8">
        <f t="shared" si="52"/>
        <v>6</v>
      </c>
      <c r="N246" s="33">
        <f t="shared" si="52"/>
        <v>45</v>
      </c>
      <c r="O246" s="8" t="str">
        <f t="shared" si="52"/>
        <v>South Africa</v>
      </c>
      <c r="P246" s="8" t="str">
        <f t="shared" si="52"/>
        <v>FALSE</v>
      </c>
      <c r="Q246" s="22"/>
      <c r="R246" s="22"/>
      <c r="S246" s="22"/>
      <c r="U246" s="29"/>
    </row>
    <row r="247" spans="9:21" x14ac:dyDescent="0.25">
      <c r="I247" s="9" t="s">
        <v>304</v>
      </c>
      <c r="J247" s="9">
        <v>29</v>
      </c>
      <c r="K247" s="8" t="str">
        <f t="shared" si="52"/>
        <v>November</v>
      </c>
      <c r="L247" s="8" t="str">
        <f t="shared" si="52"/>
        <v>Pinot Grigio</v>
      </c>
      <c r="M247" s="8">
        <f t="shared" si="52"/>
        <v>6</v>
      </c>
      <c r="N247" s="33">
        <f t="shared" si="52"/>
        <v>87</v>
      </c>
      <c r="O247" s="8" t="str">
        <f t="shared" si="52"/>
        <v>France</v>
      </c>
      <c r="P247" s="8" t="str">
        <f t="shared" si="52"/>
        <v>FALSE</v>
      </c>
      <c r="Q247" s="22"/>
      <c r="R247" s="22"/>
      <c r="S247" s="22"/>
      <c r="U247" s="29"/>
    </row>
    <row r="248" spans="9:21" x14ac:dyDescent="0.25">
      <c r="I248" s="9" t="s">
        <v>305</v>
      </c>
      <c r="J248" s="9">
        <v>12</v>
      </c>
      <c r="K248" s="8" t="str">
        <f t="shared" si="52"/>
        <v>May</v>
      </c>
      <c r="L248" s="8" t="str">
        <f t="shared" si="52"/>
        <v>Prosecco</v>
      </c>
      <c r="M248" s="8">
        <f t="shared" si="52"/>
        <v>72</v>
      </c>
      <c r="N248" s="33">
        <f t="shared" si="52"/>
        <v>83</v>
      </c>
      <c r="O248" s="8" t="str">
        <f t="shared" si="52"/>
        <v>Australia</v>
      </c>
      <c r="P248" s="8" t="str">
        <f t="shared" si="52"/>
        <v>FALSE</v>
      </c>
      <c r="Q248" s="22"/>
      <c r="R248" s="22"/>
      <c r="S248" s="22"/>
      <c r="U248" s="29"/>
    </row>
    <row r="249" spans="9:21" x14ac:dyDescent="0.25">
      <c r="I249" s="9" t="s">
        <v>305</v>
      </c>
      <c r="J249" s="9">
        <v>16</v>
      </c>
      <c r="K249" s="8" t="str">
        <f t="shared" si="52"/>
        <v>June</v>
      </c>
      <c r="L249" s="8" t="str">
        <f t="shared" si="52"/>
        <v>Merlot</v>
      </c>
      <c r="M249" s="8">
        <f t="shared" si="52"/>
        <v>72</v>
      </c>
      <c r="N249" s="33">
        <f t="shared" si="52"/>
        <v>88</v>
      </c>
      <c r="O249" s="8" t="str">
        <f t="shared" si="52"/>
        <v>California</v>
      </c>
      <c r="P249" s="8" t="str">
        <f t="shared" si="52"/>
        <v>FALSE</v>
      </c>
      <c r="Q249" s="22"/>
      <c r="R249" s="22"/>
      <c r="S249" s="22"/>
      <c r="U249" s="29"/>
    </row>
    <row r="250" spans="9:21" x14ac:dyDescent="0.25">
      <c r="I250" s="9" t="s">
        <v>305</v>
      </c>
      <c r="J250" s="9">
        <v>26</v>
      </c>
      <c r="K250" s="8" t="str">
        <f t="shared" si="52"/>
        <v>October</v>
      </c>
      <c r="L250" s="8" t="str">
        <f t="shared" si="52"/>
        <v>Pinot Noir</v>
      </c>
      <c r="M250" s="8">
        <f t="shared" si="52"/>
        <v>144</v>
      </c>
      <c r="N250" s="33">
        <f t="shared" si="52"/>
        <v>83</v>
      </c>
      <c r="O250" s="8" t="str">
        <f t="shared" si="52"/>
        <v>Australia</v>
      </c>
      <c r="P250" s="8" t="str">
        <f t="shared" si="52"/>
        <v>FALSE</v>
      </c>
      <c r="Q250" s="22"/>
      <c r="R250" s="22"/>
      <c r="S250" s="22"/>
      <c r="U250" s="29"/>
    </row>
    <row r="251" spans="9:21" x14ac:dyDescent="0.25">
      <c r="I251" s="9" t="s">
        <v>306</v>
      </c>
      <c r="J251" s="9">
        <v>7</v>
      </c>
      <c r="K251" s="8" t="str">
        <f t="shared" si="52"/>
        <v>March</v>
      </c>
      <c r="L251" s="8" t="str">
        <f t="shared" si="52"/>
        <v>Prosecco</v>
      </c>
      <c r="M251" s="8">
        <f t="shared" si="52"/>
        <v>6</v>
      </c>
      <c r="N251" s="33">
        <f t="shared" si="52"/>
        <v>40</v>
      </c>
      <c r="O251" s="8" t="str">
        <f t="shared" si="52"/>
        <v>Australia</v>
      </c>
      <c r="P251" s="8" t="str">
        <f t="shared" si="52"/>
        <v>TRUE</v>
      </c>
      <c r="Q251" s="22"/>
      <c r="R251" s="22"/>
      <c r="S251" s="22"/>
      <c r="U251" s="29"/>
    </row>
    <row r="252" spans="9:21" x14ac:dyDescent="0.25">
      <c r="I252" s="9" t="s">
        <v>306</v>
      </c>
      <c r="J252" s="9">
        <v>8</v>
      </c>
      <c r="K252" s="8" t="str">
        <f t="shared" si="52"/>
        <v>March</v>
      </c>
      <c r="L252" s="8" t="str">
        <f t="shared" si="52"/>
        <v>Espumante</v>
      </c>
      <c r="M252" s="8">
        <f t="shared" si="52"/>
        <v>6</v>
      </c>
      <c r="N252" s="33">
        <f t="shared" si="52"/>
        <v>45</v>
      </c>
      <c r="O252" s="8" t="str">
        <f t="shared" si="52"/>
        <v>South Africa</v>
      </c>
      <c r="P252" s="8" t="str">
        <f t="shared" si="52"/>
        <v>FALSE</v>
      </c>
      <c r="Q252" s="22"/>
      <c r="R252" s="22"/>
      <c r="S252" s="22"/>
      <c r="U252" s="29"/>
    </row>
    <row r="253" spans="9:21" x14ac:dyDescent="0.25">
      <c r="I253" s="9" t="s">
        <v>306</v>
      </c>
      <c r="J253" s="9">
        <v>13</v>
      </c>
      <c r="K253" s="8" t="str">
        <f t="shared" si="52"/>
        <v>May</v>
      </c>
      <c r="L253" s="8" t="str">
        <f t="shared" si="52"/>
        <v>Merlot</v>
      </c>
      <c r="M253" s="8">
        <f t="shared" si="52"/>
        <v>6</v>
      </c>
      <c r="N253" s="33">
        <f t="shared" si="52"/>
        <v>43</v>
      </c>
      <c r="O253" s="8" t="str">
        <f t="shared" si="52"/>
        <v>Chile</v>
      </c>
      <c r="P253" s="8" t="str">
        <f t="shared" si="52"/>
        <v>FALSE</v>
      </c>
      <c r="Q253" s="22"/>
      <c r="R253" s="22"/>
      <c r="S253" s="22"/>
      <c r="U253" s="29"/>
    </row>
    <row r="254" spans="9:21" x14ac:dyDescent="0.25">
      <c r="I254" s="9" t="s">
        <v>306</v>
      </c>
      <c r="J254" s="9">
        <v>18</v>
      </c>
      <c r="K254" s="8" t="str">
        <f t="shared" si="52"/>
        <v>July</v>
      </c>
      <c r="L254" s="8" t="str">
        <f t="shared" si="52"/>
        <v>Espumante</v>
      </c>
      <c r="M254" s="8">
        <f t="shared" si="52"/>
        <v>6</v>
      </c>
      <c r="N254" s="33">
        <f t="shared" si="52"/>
        <v>50</v>
      </c>
      <c r="O254" s="8" t="str">
        <f t="shared" si="52"/>
        <v>Oregon</v>
      </c>
      <c r="P254" s="8" t="str">
        <f t="shared" si="52"/>
        <v>FALSE</v>
      </c>
      <c r="Q254" s="22"/>
      <c r="R254" s="22"/>
      <c r="S254" s="22"/>
      <c r="U254" s="29"/>
    </row>
    <row r="255" spans="9:21" x14ac:dyDescent="0.25">
      <c r="I255" s="9" t="s">
        <v>306</v>
      </c>
      <c r="J255" s="9">
        <v>30</v>
      </c>
      <c r="K255" s="8" t="str">
        <f t="shared" si="52"/>
        <v>December</v>
      </c>
      <c r="L255" s="8" t="str">
        <f t="shared" si="52"/>
        <v>Malbec</v>
      </c>
      <c r="M255" s="8">
        <f t="shared" si="52"/>
        <v>6</v>
      </c>
      <c r="N255" s="33">
        <f t="shared" si="52"/>
        <v>54</v>
      </c>
      <c r="O255" s="8" t="str">
        <f t="shared" si="52"/>
        <v>France</v>
      </c>
      <c r="P255" s="8" t="str">
        <f t="shared" si="52"/>
        <v>FALSE</v>
      </c>
      <c r="Q255" s="22"/>
      <c r="R255" s="22"/>
      <c r="S255" s="22"/>
      <c r="U255" s="29"/>
    </row>
    <row r="256" spans="9:21" x14ac:dyDescent="0.25">
      <c r="I256" s="9" t="s">
        <v>307</v>
      </c>
      <c r="J256" s="9">
        <v>9</v>
      </c>
      <c r="K256" s="8" t="str">
        <f t="shared" si="52"/>
        <v>April</v>
      </c>
      <c r="L256" s="8" t="str">
        <f t="shared" si="52"/>
        <v>Chardonnay</v>
      </c>
      <c r="M256" s="8">
        <f t="shared" si="52"/>
        <v>144</v>
      </c>
      <c r="N256" s="33">
        <f t="shared" si="52"/>
        <v>57</v>
      </c>
      <c r="O256" s="8" t="str">
        <f t="shared" si="52"/>
        <v>Chile</v>
      </c>
      <c r="P256" s="8" t="str">
        <f t="shared" si="52"/>
        <v>FALSE</v>
      </c>
      <c r="Q256" s="22"/>
      <c r="R256" s="22"/>
      <c r="S256" s="22"/>
      <c r="U256" s="29"/>
    </row>
    <row r="257" spans="9:21" x14ac:dyDescent="0.25">
      <c r="I257" s="9" t="s">
        <v>307</v>
      </c>
      <c r="J257" s="9">
        <v>23</v>
      </c>
      <c r="K257" s="8" t="str">
        <f t="shared" si="52"/>
        <v>September</v>
      </c>
      <c r="L257" s="8" t="str">
        <f t="shared" si="52"/>
        <v>Chardonnay</v>
      </c>
      <c r="M257" s="8">
        <f t="shared" si="52"/>
        <v>144</v>
      </c>
      <c r="N257" s="33">
        <f t="shared" si="52"/>
        <v>39</v>
      </c>
      <c r="O257" s="8" t="str">
        <f t="shared" si="52"/>
        <v>South Africa</v>
      </c>
      <c r="P257" s="8" t="str">
        <f t="shared" si="52"/>
        <v>FALSE</v>
      </c>
      <c r="Q257" s="22"/>
      <c r="R257" s="22"/>
      <c r="S257" s="22"/>
      <c r="U257" s="29"/>
    </row>
    <row r="258" spans="9:21" x14ac:dyDescent="0.25">
      <c r="I258" s="9" t="s">
        <v>308</v>
      </c>
      <c r="J258" s="9">
        <v>29</v>
      </c>
      <c r="K258" s="8" t="str">
        <f t="shared" si="52"/>
        <v>November</v>
      </c>
      <c r="L258" s="8" t="str">
        <f t="shared" si="52"/>
        <v>Pinot Grigio</v>
      </c>
      <c r="M258" s="8">
        <f t="shared" si="52"/>
        <v>6</v>
      </c>
      <c r="N258" s="33">
        <f t="shared" si="52"/>
        <v>87</v>
      </c>
      <c r="O258" s="8" t="str">
        <f t="shared" si="52"/>
        <v>France</v>
      </c>
      <c r="P258" s="8" t="str">
        <f t="shared" si="52"/>
        <v>FALSE</v>
      </c>
      <c r="Q258" s="22"/>
      <c r="R258" s="22"/>
      <c r="S258" s="22"/>
      <c r="U258" s="29"/>
    </row>
    <row r="259" spans="9:21" x14ac:dyDescent="0.25">
      <c r="I259" s="9" t="s">
        <v>308</v>
      </c>
      <c r="J259" s="9">
        <v>30</v>
      </c>
      <c r="K259" s="8" t="str">
        <f t="shared" si="52"/>
        <v>December</v>
      </c>
      <c r="L259" s="8" t="str">
        <f t="shared" si="52"/>
        <v>Malbec</v>
      </c>
      <c r="M259" s="8">
        <f t="shared" si="52"/>
        <v>6</v>
      </c>
      <c r="N259" s="33">
        <f t="shared" si="52"/>
        <v>54</v>
      </c>
      <c r="O259" s="8" t="str">
        <f t="shared" si="52"/>
        <v>France</v>
      </c>
      <c r="P259" s="8" t="str">
        <f t="shared" si="52"/>
        <v>FALSE</v>
      </c>
      <c r="Q259" s="22"/>
      <c r="R259" s="22"/>
      <c r="S259" s="22"/>
      <c r="U259" s="29"/>
    </row>
    <row r="260" spans="9:21" x14ac:dyDescent="0.25">
      <c r="I260" s="9" t="s">
        <v>309</v>
      </c>
      <c r="J260" s="9">
        <v>7</v>
      </c>
      <c r="K260" s="8" t="str">
        <f t="shared" si="52"/>
        <v>March</v>
      </c>
      <c r="L260" s="8" t="str">
        <f t="shared" si="52"/>
        <v>Prosecco</v>
      </c>
      <c r="M260" s="8">
        <f t="shared" si="52"/>
        <v>6</v>
      </c>
      <c r="N260" s="33">
        <f t="shared" si="52"/>
        <v>40</v>
      </c>
      <c r="O260" s="8" t="str">
        <f t="shared" si="52"/>
        <v>Australia</v>
      </c>
      <c r="P260" s="8" t="str">
        <f t="shared" si="52"/>
        <v>TRUE</v>
      </c>
      <c r="Q260" s="22"/>
      <c r="R260" s="22"/>
      <c r="S260" s="22"/>
      <c r="U260" s="29"/>
    </row>
    <row r="261" spans="9:21" x14ac:dyDescent="0.25">
      <c r="I261" s="9" t="s">
        <v>309</v>
      </c>
      <c r="J261" s="9">
        <v>8</v>
      </c>
      <c r="K261" s="8" t="str">
        <f t="shared" si="52"/>
        <v>March</v>
      </c>
      <c r="L261" s="8" t="str">
        <f t="shared" si="52"/>
        <v>Espumante</v>
      </c>
      <c r="M261" s="8">
        <f t="shared" si="52"/>
        <v>6</v>
      </c>
      <c r="N261" s="33">
        <f t="shared" si="52"/>
        <v>45</v>
      </c>
      <c r="O261" s="8" t="str">
        <f t="shared" si="52"/>
        <v>South Africa</v>
      </c>
      <c r="P261" s="8" t="str">
        <f t="shared" si="52"/>
        <v>FALSE</v>
      </c>
      <c r="Q261" s="22"/>
      <c r="R261" s="22"/>
      <c r="S261" s="22"/>
      <c r="U261" s="29"/>
    </row>
    <row r="262" spans="9:21" x14ac:dyDescent="0.25">
      <c r="I262" s="9" t="s">
        <v>309</v>
      </c>
      <c r="J262" s="9">
        <v>13</v>
      </c>
      <c r="K262" s="8" t="str">
        <f t="shared" si="52"/>
        <v>May</v>
      </c>
      <c r="L262" s="8" t="str">
        <f t="shared" si="52"/>
        <v>Merlot</v>
      </c>
      <c r="M262" s="8">
        <f t="shared" si="52"/>
        <v>6</v>
      </c>
      <c r="N262" s="33">
        <f t="shared" si="52"/>
        <v>43</v>
      </c>
      <c r="O262" s="8" t="str">
        <f t="shared" si="52"/>
        <v>Chile</v>
      </c>
      <c r="P262" s="8" t="str">
        <f t="shared" si="52"/>
        <v>FALSE</v>
      </c>
      <c r="Q262" s="22"/>
      <c r="R262" s="22"/>
      <c r="S262" s="22"/>
      <c r="U262" s="29"/>
    </row>
    <row r="263" spans="9:21" x14ac:dyDescent="0.25">
      <c r="I263" s="9" t="s">
        <v>309</v>
      </c>
      <c r="J263" s="9">
        <v>29</v>
      </c>
      <c r="K263" s="8" t="str">
        <f t="shared" si="52"/>
        <v>November</v>
      </c>
      <c r="L263" s="8" t="str">
        <f t="shared" si="52"/>
        <v>Pinot Grigio</v>
      </c>
      <c r="M263" s="8">
        <f t="shared" si="52"/>
        <v>6</v>
      </c>
      <c r="N263" s="33">
        <f t="shared" si="52"/>
        <v>87</v>
      </c>
      <c r="O263" s="8" t="str">
        <f t="shared" si="52"/>
        <v>France</v>
      </c>
      <c r="P263" s="8" t="str">
        <f t="shared" si="52"/>
        <v>FALSE</v>
      </c>
      <c r="Q263" s="22"/>
      <c r="R263" s="22"/>
      <c r="S263" s="22"/>
      <c r="U263" s="29"/>
    </row>
    <row r="264" spans="9:21" x14ac:dyDescent="0.25">
      <c r="I264" s="9" t="s">
        <v>309</v>
      </c>
      <c r="J264" s="9">
        <v>30</v>
      </c>
      <c r="K264" s="8" t="str">
        <f t="shared" si="52"/>
        <v>December</v>
      </c>
      <c r="L264" s="8" t="str">
        <f t="shared" si="52"/>
        <v>Malbec</v>
      </c>
      <c r="M264" s="8">
        <f t="shared" si="52"/>
        <v>6</v>
      </c>
      <c r="N264" s="33">
        <f t="shared" si="52"/>
        <v>54</v>
      </c>
      <c r="O264" s="8" t="str">
        <f t="shared" si="52"/>
        <v>France</v>
      </c>
      <c r="P264" s="8" t="str">
        <f t="shared" si="52"/>
        <v>FALSE</v>
      </c>
      <c r="Q264" s="22"/>
      <c r="R264" s="22"/>
      <c r="S264" s="22"/>
      <c r="U264" s="29"/>
    </row>
    <row r="265" spans="9:21" x14ac:dyDescent="0.25">
      <c r="I265" s="9" t="s">
        <v>112</v>
      </c>
      <c r="J265" s="9">
        <v>1</v>
      </c>
      <c r="K265" s="8" t="str">
        <f t="shared" si="52"/>
        <v>January</v>
      </c>
      <c r="L265" s="8" t="str">
        <f t="shared" si="52"/>
        <v>Malbec</v>
      </c>
      <c r="M265" s="8">
        <f t="shared" si="52"/>
        <v>72</v>
      </c>
      <c r="N265" s="33">
        <f t="shared" si="52"/>
        <v>56</v>
      </c>
      <c r="O265" s="8" t="str">
        <f t="shared" si="52"/>
        <v>France</v>
      </c>
      <c r="P265" s="8" t="str">
        <f t="shared" si="52"/>
        <v>FALSE</v>
      </c>
      <c r="Q265" s="22"/>
      <c r="R265" s="22"/>
      <c r="S265" s="22"/>
      <c r="U265" s="29"/>
    </row>
    <row r="266" spans="9:21" x14ac:dyDescent="0.25">
      <c r="I266" s="9" t="s">
        <v>112</v>
      </c>
      <c r="J266" s="9">
        <v>22</v>
      </c>
      <c r="K266" s="8" t="str">
        <f t="shared" si="52"/>
        <v>August</v>
      </c>
      <c r="L266" s="8" t="str">
        <f t="shared" si="52"/>
        <v>Champagne</v>
      </c>
      <c r="M266" s="8">
        <f t="shared" si="52"/>
        <v>72</v>
      </c>
      <c r="N266" s="33">
        <f t="shared" si="52"/>
        <v>63</v>
      </c>
      <c r="O266" s="8" t="str">
        <f t="shared" si="52"/>
        <v>France</v>
      </c>
      <c r="P266" s="8" t="str">
        <f t="shared" si="52"/>
        <v>FALSE</v>
      </c>
      <c r="Q266" s="22"/>
      <c r="R266" s="22"/>
      <c r="S266" s="22"/>
      <c r="U266" s="29"/>
    </row>
    <row r="267" spans="9:21" x14ac:dyDescent="0.25">
      <c r="I267" s="9" t="s">
        <v>112</v>
      </c>
      <c r="J267" s="9">
        <v>30</v>
      </c>
      <c r="K267" s="8" t="str">
        <f t="shared" si="52"/>
        <v>December</v>
      </c>
      <c r="L267" s="8" t="str">
        <f t="shared" si="52"/>
        <v>Malbec</v>
      </c>
      <c r="M267" s="8">
        <f t="shared" si="52"/>
        <v>6</v>
      </c>
      <c r="N267" s="33">
        <f t="shared" si="52"/>
        <v>54</v>
      </c>
      <c r="O267" s="8" t="str">
        <f t="shared" si="52"/>
        <v>France</v>
      </c>
      <c r="P267" s="8" t="str">
        <f t="shared" si="52"/>
        <v>FALSE</v>
      </c>
      <c r="Q267" s="22"/>
      <c r="R267" s="22"/>
      <c r="S267" s="22"/>
      <c r="U267" s="29"/>
    </row>
    <row r="268" spans="9:21" x14ac:dyDescent="0.25">
      <c r="I268" s="9" t="s">
        <v>112</v>
      </c>
      <c r="J268" s="9">
        <v>31</v>
      </c>
      <c r="K268" s="8" t="str">
        <f t="shared" si="52"/>
        <v>December</v>
      </c>
      <c r="L268" s="8" t="str">
        <f t="shared" si="52"/>
        <v>Champagne</v>
      </c>
      <c r="M268" s="8">
        <f t="shared" si="52"/>
        <v>72</v>
      </c>
      <c r="N268" s="33">
        <f t="shared" si="52"/>
        <v>89</v>
      </c>
      <c r="O268" s="8" t="str">
        <f t="shared" si="52"/>
        <v>France</v>
      </c>
      <c r="P268" s="8" t="str">
        <f t="shared" si="52"/>
        <v>FALSE</v>
      </c>
      <c r="Q268" s="22"/>
      <c r="R268" s="22"/>
      <c r="S268" s="22"/>
      <c r="U268" s="29"/>
    </row>
    <row r="269" spans="9:21" x14ac:dyDescent="0.25">
      <c r="I269" s="9" t="s">
        <v>310</v>
      </c>
      <c r="J269" s="9">
        <v>18</v>
      </c>
      <c r="K269" s="8" t="str">
        <f t="shared" si="52"/>
        <v>July</v>
      </c>
      <c r="L269" s="8" t="str">
        <f t="shared" si="52"/>
        <v>Espumante</v>
      </c>
      <c r="M269" s="8">
        <f t="shared" si="52"/>
        <v>6</v>
      </c>
      <c r="N269" s="33">
        <f t="shared" si="52"/>
        <v>50</v>
      </c>
      <c r="O269" s="8" t="str">
        <f t="shared" si="52"/>
        <v>Oregon</v>
      </c>
      <c r="P269" s="8" t="str">
        <f t="shared" si="52"/>
        <v>FALSE</v>
      </c>
      <c r="Q269" s="22"/>
      <c r="R269" s="22"/>
      <c r="S269" s="22"/>
      <c r="U269" s="29"/>
    </row>
    <row r="270" spans="9:21" x14ac:dyDescent="0.25">
      <c r="I270" s="9" t="s">
        <v>310</v>
      </c>
      <c r="J270" s="9">
        <v>30</v>
      </c>
      <c r="K270" s="8" t="str">
        <f t="shared" si="52"/>
        <v>December</v>
      </c>
      <c r="L270" s="8" t="str">
        <f t="shared" si="52"/>
        <v>Malbec</v>
      </c>
      <c r="M270" s="8">
        <f t="shared" si="52"/>
        <v>6</v>
      </c>
      <c r="N270" s="33">
        <f t="shared" si="52"/>
        <v>54</v>
      </c>
      <c r="O270" s="8" t="str">
        <f t="shared" si="52"/>
        <v>France</v>
      </c>
      <c r="P270" s="8" t="str">
        <f t="shared" si="52"/>
        <v>FALSE</v>
      </c>
      <c r="Q270" s="22"/>
      <c r="R270" s="22"/>
      <c r="S270" s="22"/>
      <c r="U270" s="29"/>
    </row>
    <row r="271" spans="9:21" x14ac:dyDescent="0.25">
      <c r="I271" s="9" t="s">
        <v>311</v>
      </c>
      <c r="J271" s="9">
        <v>3</v>
      </c>
      <c r="K271" s="8" t="str">
        <f t="shared" si="52"/>
        <v>February</v>
      </c>
      <c r="L271" s="8" t="str">
        <f t="shared" si="52"/>
        <v>Espumante</v>
      </c>
      <c r="M271" s="8">
        <f t="shared" si="52"/>
        <v>144</v>
      </c>
      <c r="N271" s="33">
        <f t="shared" si="52"/>
        <v>32</v>
      </c>
      <c r="O271" s="8" t="str">
        <f t="shared" si="52"/>
        <v>Oregon</v>
      </c>
      <c r="P271" s="8" t="str">
        <f t="shared" si="52"/>
        <v>TRUE</v>
      </c>
      <c r="Q271" s="22"/>
      <c r="R271" s="22"/>
      <c r="S271" s="22"/>
      <c r="U271" s="29"/>
    </row>
    <row r="272" spans="9:21" x14ac:dyDescent="0.25">
      <c r="I272" s="9" t="s">
        <v>311</v>
      </c>
      <c r="J272" s="9">
        <v>7</v>
      </c>
      <c r="K272" s="8" t="str">
        <f t="shared" si="52"/>
        <v>March</v>
      </c>
      <c r="L272" s="8" t="str">
        <f t="shared" si="52"/>
        <v>Prosecco</v>
      </c>
      <c r="M272" s="8">
        <f t="shared" si="52"/>
        <v>6</v>
      </c>
      <c r="N272" s="33">
        <f t="shared" si="52"/>
        <v>40</v>
      </c>
      <c r="O272" s="8" t="str">
        <f t="shared" si="52"/>
        <v>Australia</v>
      </c>
      <c r="P272" s="8" t="str">
        <f t="shared" si="52"/>
        <v>TRUE</v>
      </c>
      <c r="Q272" s="22"/>
      <c r="R272" s="22"/>
      <c r="S272" s="22"/>
      <c r="U272" s="29"/>
    </row>
    <row r="273" spans="9:21" x14ac:dyDescent="0.25">
      <c r="I273" s="9" t="s">
        <v>311</v>
      </c>
      <c r="J273" s="9">
        <v>10</v>
      </c>
      <c r="K273" s="8" t="str">
        <f t="shared" si="52"/>
        <v>April</v>
      </c>
      <c r="L273" s="8" t="str">
        <f t="shared" si="52"/>
        <v>Prosecco</v>
      </c>
      <c r="M273" s="8">
        <f t="shared" si="52"/>
        <v>72</v>
      </c>
      <c r="N273" s="33">
        <f t="shared" si="52"/>
        <v>52</v>
      </c>
      <c r="O273" s="8" t="str">
        <f t="shared" si="52"/>
        <v>California</v>
      </c>
      <c r="P273" s="8" t="str">
        <f t="shared" si="52"/>
        <v>FALSE</v>
      </c>
      <c r="Q273" s="22"/>
      <c r="R273" s="22"/>
      <c r="S273" s="22"/>
      <c r="U273" s="29"/>
    </row>
    <row r="274" spans="9:21" x14ac:dyDescent="0.25">
      <c r="I274" s="9" t="s">
        <v>312</v>
      </c>
      <c r="J274" s="9">
        <v>1</v>
      </c>
      <c r="K274" s="8" t="str">
        <f t="shared" si="52"/>
        <v>January</v>
      </c>
      <c r="L274" s="8" t="str">
        <f t="shared" si="52"/>
        <v>Malbec</v>
      </c>
      <c r="M274" s="8">
        <f t="shared" si="52"/>
        <v>72</v>
      </c>
      <c r="N274" s="33">
        <f t="shared" si="52"/>
        <v>56</v>
      </c>
      <c r="O274" s="8" t="str">
        <f t="shared" si="52"/>
        <v>France</v>
      </c>
      <c r="P274" s="8" t="str">
        <f t="shared" si="52"/>
        <v>FALSE</v>
      </c>
      <c r="Q274" s="22"/>
      <c r="R274" s="22"/>
      <c r="S274" s="22"/>
      <c r="U274" s="29"/>
    </row>
    <row r="275" spans="9:21" x14ac:dyDescent="0.25">
      <c r="I275" s="9" t="s">
        <v>312</v>
      </c>
      <c r="J275" s="9">
        <v>9</v>
      </c>
      <c r="K275" s="8" t="str">
        <f t="shared" ref="K275:P317" si="53" xml:space="preserve"> VLOOKUP($J275,$A$4:$G$35, MATCH(K$3,$A$3:$G$3,0))</f>
        <v>April</v>
      </c>
      <c r="L275" s="8" t="str">
        <f t="shared" si="53"/>
        <v>Chardonnay</v>
      </c>
      <c r="M275" s="8">
        <f t="shared" si="53"/>
        <v>144</v>
      </c>
      <c r="N275" s="33">
        <f t="shared" si="53"/>
        <v>57</v>
      </c>
      <c r="O275" s="8" t="str">
        <f t="shared" si="53"/>
        <v>Chile</v>
      </c>
      <c r="P275" s="8" t="str">
        <f t="shared" si="53"/>
        <v>FALSE</v>
      </c>
      <c r="Q275" s="22"/>
      <c r="R275" s="22"/>
      <c r="S275" s="22"/>
      <c r="U275" s="29"/>
    </row>
    <row r="276" spans="9:21" x14ac:dyDescent="0.25">
      <c r="I276" s="9" t="s">
        <v>312</v>
      </c>
      <c r="J276" s="9">
        <v>14</v>
      </c>
      <c r="K276" s="8" t="str">
        <f t="shared" si="53"/>
        <v>June</v>
      </c>
      <c r="L276" s="8" t="str">
        <f t="shared" si="53"/>
        <v>Merlot</v>
      </c>
      <c r="M276" s="8">
        <f t="shared" si="53"/>
        <v>72</v>
      </c>
      <c r="N276" s="33">
        <f t="shared" si="53"/>
        <v>64</v>
      </c>
      <c r="O276" s="8" t="str">
        <f t="shared" si="53"/>
        <v>Chile</v>
      </c>
      <c r="P276" s="8" t="str">
        <f t="shared" si="53"/>
        <v>FALSE</v>
      </c>
      <c r="Q276" s="22"/>
      <c r="R276" s="22"/>
      <c r="S276" s="22"/>
      <c r="U276" s="29"/>
    </row>
    <row r="277" spans="9:21" x14ac:dyDescent="0.25">
      <c r="I277" s="9" t="s">
        <v>312</v>
      </c>
      <c r="J277" s="9">
        <v>22</v>
      </c>
      <c r="K277" s="8" t="str">
        <f t="shared" si="53"/>
        <v>August</v>
      </c>
      <c r="L277" s="8" t="str">
        <f t="shared" si="53"/>
        <v>Champagne</v>
      </c>
      <c r="M277" s="8">
        <f t="shared" si="53"/>
        <v>72</v>
      </c>
      <c r="N277" s="33">
        <f t="shared" si="53"/>
        <v>63</v>
      </c>
      <c r="O277" s="8" t="str">
        <f t="shared" si="53"/>
        <v>France</v>
      </c>
      <c r="P277" s="8" t="str">
        <f t="shared" si="53"/>
        <v>FALSE</v>
      </c>
      <c r="Q277" s="22"/>
      <c r="R277" s="22"/>
      <c r="S277" s="22"/>
      <c r="U277" s="29"/>
    </row>
    <row r="278" spans="9:21" x14ac:dyDescent="0.25">
      <c r="I278" s="9" t="s">
        <v>312</v>
      </c>
      <c r="J278" s="9">
        <v>23</v>
      </c>
      <c r="K278" s="8" t="str">
        <f t="shared" si="53"/>
        <v>September</v>
      </c>
      <c r="L278" s="8" t="str">
        <f t="shared" si="53"/>
        <v>Chardonnay</v>
      </c>
      <c r="M278" s="8">
        <f t="shared" si="53"/>
        <v>144</v>
      </c>
      <c r="N278" s="33">
        <f t="shared" si="53"/>
        <v>39</v>
      </c>
      <c r="O278" s="8" t="str">
        <f t="shared" si="53"/>
        <v>South Africa</v>
      </c>
      <c r="P278" s="8" t="str">
        <f t="shared" si="53"/>
        <v>FALSE</v>
      </c>
      <c r="Q278" s="22"/>
      <c r="R278" s="22"/>
      <c r="S278" s="22"/>
      <c r="U278" s="29"/>
    </row>
    <row r="279" spans="9:21" x14ac:dyDescent="0.25">
      <c r="I279" s="9" t="s">
        <v>313</v>
      </c>
      <c r="J279" s="9">
        <v>1</v>
      </c>
      <c r="K279" s="8" t="str">
        <f t="shared" si="53"/>
        <v>January</v>
      </c>
      <c r="L279" s="8" t="str">
        <f t="shared" si="53"/>
        <v>Malbec</v>
      </c>
      <c r="M279" s="8">
        <f t="shared" si="53"/>
        <v>72</v>
      </c>
      <c r="N279" s="33">
        <f t="shared" si="53"/>
        <v>56</v>
      </c>
      <c r="O279" s="8" t="str">
        <f t="shared" si="53"/>
        <v>France</v>
      </c>
      <c r="P279" s="8" t="str">
        <f t="shared" si="53"/>
        <v>FALSE</v>
      </c>
      <c r="Q279" s="22"/>
      <c r="R279" s="22"/>
      <c r="S279" s="22"/>
      <c r="U279" s="29"/>
    </row>
    <row r="280" spans="9:21" x14ac:dyDescent="0.25">
      <c r="I280" s="9" t="s">
        <v>313</v>
      </c>
      <c r="J280" s="9">
        <v>4</v>
      </c>
      <c r="K280" s="8" t="str">
        <f t="shared" si="53"/>
        <v>February</v>
      </c>
      <c r="L280" s="8" t="str">
        <f t="shared" si="53"/>
        <v>Champagne</v>
      </c>
      <c r="M280" s="8">
        <f t="shared" si="53"/>
        <v>72</v>
      </c>
      <c r="N280" s="33">
        <f t="shared" si="53"/>
        <v>48</v>
      </c>
      <c r="O280" s="8" t="str">
        <f t="shared" si="53"/>
        <v>France</v>
      </c>
      <c r="P280" s="8" t="str">
        <f t="shared" si="53"/>
        <v>TRUE</v>
      </c>
      <c r="Q280" s="22"/>
      <c r="R280" s="22"/>
      <c r="S280" s="22"/>
      <c r="U280" s="29"/>
    </row>
    <row r="281" spans="9:21" x14ac:dyDescent="0.25">
      <c r="I281" s="9" t="s">
        <v>313</v>
      </c>
      <c r="J281" s="9">
        <v>5</v>
      </c>
      <c r="K281" s="8" t="str">
        <f t="shared" si="53"/>
        <v>February</v>
      </c>
      <c r="L281" s="8" t="str">
        <f t="shared" si="53"/>
        <v>Cabernet Sauvignon</v>
      </c>
      <c r="M281" s="8">
        <f t="shared" si="53"/>
        <v>144</v>
      </c>
      <c r="N281" s="33">
        <f t="shared" si="53"/>
        <v>44</v>
      </c>
      <c r="O281" s="8" t="str">
        <f t="shared" si="53"/>
        <v>New Zealand</v>
      </c>
      <c r="P281" s="8" t="str">
        <f t="shared" si="53"/>
        <v>TRUE</v>
      </c>
      <c r="Q281" s="22"/>
      <c r="R281" s="22"/>
      <c r="S281" s="22"/>
      <c r="U281" s="29"/>
    </row>
    <row r="282" spans="9:21" x14ac:dyDescent="0.25">
      <c r="I282" s="9" t="s">
        <v>313</v>
      </c>
      <c r="J282" s="9">
        <v>6</v>
      </c>
      <c r="K282" s="8" t="str">
        <f t="shared" si="53"/>
        <v>March</v>
      </c>
      <c r="L282" s="8" t="str">
        <f t="shared" si="53"/>
        <v>Prosecco</v>
      </c>
      <c r="M282" s="8">
        <f t="shared" si="53"/>
        <v>144</v>
      </c>
      <c r="N282" s="33">
        <f t="shared" si="53"/>
        <v>86</v>
      </c>
      <c r="O282" s="8" t="str">
        <f t="shared" si="53"/>
        <v>Chile</v>
      </c>
      <c r="P282" s="8" t="str">
        <f t="shared" si="53"/>
        <v>FALSE</v>
      </c>
      <c r="Q282" s="22"/>
      <c r="R282" s="22"/>
      <c r="S282" s="22"/>
      <c r="U282" s="29"/>
    </row>
    <row r="283" spans="9:21" x14ac:dyDescent="0.25">
      <c r="I283" s="9" t="s">
        <v>313</v>
      </c>
      <c r="J283" s="9">
        <v>9</v>
      </c>
      <c r="K283" s="8" t="str">
        <f t="shared" si="53"/>
        <v>April</v>
      </c>
      <c r="L283" s="8" t="str">
        <f t="shared" si="53"/>
        <v>Chardonnay</v>
      </c>
      <c r="M283" s="8">
        <f t="shared" si="53"/>
        <v>144</v>
      </c>
      <c r="N283" s="33">
        <f t="shared" si="53"/>
        <v>57</v>
      </c>
      <c r="O283" s="8" t="str">
        <f t="shared" si="53"/>
        <v>Chile</v>
      </c>
      <c r="P283" s="8" t="str">
        <f t="shared" si="53"/>
        <v>FALSE</v>
      </c>
      <c r="Q283" s="22"/>
      <c r="R283" s="22"/>
      <c r="S283" s="22"/>
      <c r="U283" s="29"/>
    </row>
    <row r="284" spans="9:21" x14ac:dyDescent="0.25">
      <c r="I284" s="9" t="s">
        <v>313</v>
      </c>
      <c r="J284" s="9">
        <v>11</v>
      </c>
      <c r="K284" s="8" t="str">
        <f t="shared" si="53"/>
        <v>May</v>
      </c>
      <c r="L284" s="8" t="str">
        <f t="shared" si="53"/>
        <v>Champagne</v>
      </c>
      <c r="M284" s="8">
        <f t="shared" si="53"/>
        <v>72</v>
      </c>
      <c r="N284" s="33">
        <f t="shared" si="53"/>
        <v>85</v>
      </c>
      <c r="O284" s="8" t="str">
        <f t="shared" si="53"/>
        <v>France</v>
      </c>
      <c r="P284" s="8" t="str">
        <f t="shared" si="53"/>
        <v>FALSE</v>
      </c>
      <c r="Q284" s="22"/>
      <c r="R284" s="22"/>
      <c r="S284" s="22"/>
      <c r="U284" s="29"/>
    </row>
    <row r="285" spans="9:21" x14ac:dyDescent="0.25">
      <c r="I285" s="9" t="s">
        <v>313</v>
      </c>
      <c r="J285" s="9">
        <v>20</v>
      </c>
      <c r="K285" s="8" t="str">
        <f t="shared" si="53"/>
        <v>August</v>
      </c>
      <c r="L285" s="8" t="str">
        <f t="shared" si="53"/>
        <v>Cabernet Sauvignon</v>
      </c>
      <c r="M285" s="8">
        <f t="shared" si="53"/>
        <v>72</v>
      </c>
      <c r="N285" s="33">
        <f t="shared" si="53"/>
        <v>82</v>
      </c>
      <c r="O285" s="8" t="str">
        <f t="shared" si="53"/>
        <v>Italy</v>
      </c>
      <c r="P285" s="8" t="str">
        <f t="shared" si="53"/>
        <v>FALSE</v>
      </c>
      <c r="Q285" s="22"/>
      <c r="R285" s="22"/>
      <c r="S285" s="22"/>
      <c r="U285" s="29"/>
    </row>
    <row r="286" spans="9:21" x14ac:dyDescent="0.25">
      <c r="I286" s="9" t="s">
        <v>313</v>
      </c>
      <c r="J286" s="9">
        <v>25</v>
      </c>
      <c r="K286" s="8" t="str">
        <f t="shared" si="53"/>
        <v>October</v>
      </c>
      <c r="L286" s="8" t="str">
        <f t="shared" si="53"/>
        <v>Cabernet Sauvignon</v>
      </c>
      <c r="M286" s="8">
        <f t="shared" si="53"/>
        <v>72</v>
      </c>
      <c r="N286" s="33">
        <f t="shared" si="53"/>
        <v>59</v>
      </c>
      <c r="O286" s="8" t="str">
        <f t="shared" si="53"/>
        <v>Oregon</v>
      </c>
      <c r="P286" s="8" t="str">
        <f t="shared" si="53"/>
        <v>TRUE</v>
      </c>
      <c r="Q286" s="22"/>
      <c r="R286" s="22"/>
      <c r="S286" s="22"/>
      <c r="U286" s="29"/>
    </row>
    <row r="287" spans="9:21" x14ac:dyDescent="0.25">
      <c r="I287" s="9" t="s">
        <v>313</v>
      </c>
      <c r="J287" s="9">
        <v>26</v>
      </c>
      <c r="K287" s="8" t="str">
        <f t="shared" si="53"/>
        <v>October</v>
      </c>
      <c r="L287" s="8" t="str">
        <f t="shared" si="53"/>
        <v>Pinot Noir</v>
      </c>
      <c r="M287" s="8">
        <f t="shared" si="53"/>
        <v>144</v>
      </c>
      <c r="N287" s="33">
        <f t="shared" si="53"/>
        <v>83</v>
      </c>
      <c r="O287" s="8" t="str">
        <f t="shared" si="53"/>
        <v>Australia</v>
      </c>
      <c r="P287" s="8" t="str">
        <f t="shared" si="53"/>
        <v>FALSE</v>
      </c>
      <c r="Q287" s="22"/>
      <c r="R287" s="22"/>
      <c r="S287" s="22"/>
      <c r="U287" s="29"/>
    </row>
    <row r="288" spans="9:21" x14ac:dyDescent="0.25">
      <c r="I288" s="9" t="s">
        <v>314</v>
      </c>
      <c r="J288" s="9">
        <v>18</v>
      </c>
      <c r="K288" s="8" t="str">
        <f t="shared" si="53"/>
        <v>July</v>
      </c>
      <c r="L288" s="8" t="str">
        <f t="shared" si="53"/>
        <v>Espumante</v>
      </c>
      <c r="M288" s="8">
        <f t="shared" si="53"/>
        <v>6</v>
      </c>
      <c r="N288" s="33">
        <f t="shared" si="53"/>
        <v>50</v>
      </c>
      <c r="O288" s="8" t="str">
        <f t="shared" si="53"/>
        <v>Oregon</v>
      </c>
      <c r="P288" s="8" t="str">
        <f t="shared" si="53"/>
        <v>FALSE</v>
      </c>
      <c r="Q288" s="22"/>
      <c r="R288" s="22"/>
      <c r="S288" s="22"/>
      <c r="U288" s="29"/>
    </row>
    <row r="289" spans="9:21" x14ac:dyDescent="0.25">
      <c r="I289" s="9" t="s">
        <v>314</v>
      </c>
      <c r="J289" s="9">
        <v>21</v>
      </c>
      <c r="K289" s="8" t="str">
        <f t="shared" si="53"/>
        <v>August</v>
      </c>
      <c r="L289" s="8" t="str">
        <f t="shared" si="53"/>
        <v>Champagne</v>
      </c>
      <c r="M289" s="8">
        <f t="shared" si="53"/>
        <v>12</v>
      </c>
      <c r="N289" s="33">
        <f t="shared" si="53"/>
        <v>50</v>
      </c>
      <c r="O289" s="8" t="str">
        <f t="shared" si="53"/>
        <v>California</v>
      </c>
      <c r="P289" s="8" t="str">
        <f t="shared" si="53"/>
        <v>FALSE</v>
      </c>
      <c r="Q289" s="22"/>
      <c r="R289" s="22"/>
      <c r="S289" s="22"/>
      <c r="U289" s="29"/>
    </row>
    <row r="290" spans="9:21" x14ac:dyDescent="0.25">
      <c r="I290" s="9" t="s">
        <v>315</v>
      </c>
      <c r="J290" s="9">
        <v>6</v>
      </c>
      <c r="K290" s="8" t="str">
        <f t="shared" si="53"/>
        <v>March</v>
      </c>
      <c r="L290" s="8" t="str">
        <f t="shared" si="53"/>
        <v>Prosecco</v>
      </c>
      <c r="M290" s="8">
        <f t="shared" si="53"/>
        <v>144</v>
      </c>
      <c r="N290" s="33">
        <f t="shared" si="53"/>
        <v>86</v>
      </c>
      <c r="O290" s="8" t="str">
        <f t="shared" si="53"/>
        <v>Chile</v>
      </c>
      <c r="P290" s="8" t="str">
        <f t="shared" si="53"/>
        <v>FALSE</v>
      </c>
      <c r="Q290" s="22"/>
      <c r="R290" s="22"/>
      <c r="S290" s="22"/>
      <c r="U290" s="29"/>
    </row>
    <row r="291" spans="9:21" x14ac:dyDescent="0.25">
      <c r="I291" s="9" t="s">
        <v>315</v>
      </c>
      <c r="J291" s="9">
        <v>7</v>
      </c>
      <c r="K291" s="8" t="str">
        <f t="shared" si="53"/>
        <v>March</v>
      </c>
      <c r="L291" s="8" t="str">
        <f t="shared" si="53"/>
        <v>Prosecco</v>
      </c>
      <c r="M291" s="8">
        <f t="shared" si="53"/>
        <v>6</v>
      </c>
      <c r="N291" s="33">
        <f t="shared" si="53"/>
        <v>40</v>
      </c>
      <c r="O291" s="8" t="str">
        <f t="shared" si="53"/>
        <v>Australia</v>
      </c>
      <c r="P291" s="8" t="str">
        <f t="shared" si="53"/>
        <v>TRUE</v>
      </c>
      <c r="Q291" s="22"/>
      <c r="R291" s="22"/>
      <c r="S291" s="22"/>
      <c r="U291" s="29"/>
    </row>
    <row r="292" spans="9:21" x14ac:dyDescent="0.25">
      <c r="I292" s="9" t="s">
        <v>315</v>
      </c>
      <c r="J292" s="9">
        <v>8</v>
      </c>
      <c r="K292" s="8" t="str">
        <f t="shared" si="53"/>
        <v>March</v>
      </c>
      <c r="L292" s="8" t="str">
        <f t="shared" si="53"/>
        <v>Espumante</v>
      </c>
      <c r="M292" s="8">
        <f t="shared" si="53"/>
        <v>6</v>
      </c>
      <c r="N292" s="33">
        <f t="shared" si="53"/>
        <v>45</v>
      </c>
      <c r="O292" s="8" t="str">
        <f t="shared" si="53"/>
        <v>South Africa</v>
      </c>
      <c r="P292" s="8" t="str">
        <f t="shared" si="53"/>
        <v>FALSE</v>
      </c>
      <c r="Q292" s="22"/>
      <c r="R292" s="22"/>
      <c r="S292" s="22"/>
      <c r="U292" s="29"/>
    </row>
    <row r="293" spans="9:21" x14ac:dyDescent="0.25">
      <c r="I293" s="9" t="s">
        <v>315</v>
      </c>
      <c r="J293" s="9">
        <v>19</v>
      </c>
      <c r="K293" s="8" t="str">
        <f t="shared" si="53"/>
        <v>July</v>
      </c>
      <c r="L293" s="8" t="str">
        <f t="shared" si="53"/>
        <v>Champagne</v>
      </c>
      <c r="M293" s="8">
        <f t="shared" si="53"/>
        <v>12</v>
      </c>
      <c r="N293" s="33">
        <f t="shared" si="53"/>
        <v>66</v>
      </c>
      <c r="O293" s="8" t="str">
        <f t="shared" si="53"/>
        <v>Germany</v>
      </c>
      <c r="P293" s="8" t="str">
        <f t="shared" si="53"/>
        <v>FALSE</v>
      </c>
      <c r="Q293" s="22"/>
      <c r="R293" s="22"/>
      <c r="S293" s="22"/>
      <c r="U293" s="29"/>
    </row>
    <row r="294" spans="9:21" x14ac:dyDescent="0.25">
      <c r="I294" s="9" t="s">
        <v>315</v>
      </c>
      <c r="J294" s="9">
        <v>22</v>
      </c>
      <c r="K294" s="8" t="str">
        <f t="shared" si="53"/>
        <v>August</v>
      </c>
      <c r="L294" s="8" t="str">
        <f t="shared" si="53"/>
        <v>Champagne</v>
      </c>
      <c r="M294" s="8">
        <f t="shared" si="53"/>
        <v>72</v>
      </c>
      <c r="N294" s="33">
        <f t="shared" si="53"/>
        <v>63</v>
      </c>
      <c r="O294" s="8" t="str">
        <f t="shared" si="53"/>
        <v>France</v>
      </c>
      <c r="P294" s="8" t="str">
        <f t="shared" si="53"/>
        <v>FALSE</v>
      </c>
      <c r="Q294" s="22"/>
      <c r="R294" s="22"/>
      <c r="S294" s="22"/>
      <c r="U294" s="29"/>
    </row>
    <row r="295" spans="9:21" x14ac:dyDescent="0.25">
      <c r="I295" s="9" t="s">
        <v>315</v>
      </c>
      <c r="J295" s="9">
        <v>31</v>
      </c>
      <c r="K295" s="8" t="str">
        <f t="shared" si="53"/>
        <v>December</v>
      </c>
      <c r="L295" s="8" t="str">
        <f t="shared" si="53"/>
        <v>Champagne</v>
      </c>
      <c r="M295" s="8">
        <f t="shared" si="53"/>
        <v>72</v>
      </c>
      <c r="N295" s="33">
        <f t="shared" si="53"/>
        <v>89</v>
      </c>
      <c r="O295" s="8" t="str">
        <f t="shared" si="53"/>
        <v>France</v>
      </c>
      <c r="P295" s="8" t="str">
        <f t="shared" si="53"/>
        <v>FALSE</v>
      </c>
      <c r="Q295" s="22"/>
      <c r="R295" s="22"/>
      <c r="S295" s="22"/>
      <c r="U295" s="29"/>
    </row>
    <row r="296" spans="9:21" x14ac:dyDescent="0.25">
      <c r="I296" s="9" t="s">
        <v>316</v>
      </c>
      <c r="J296" s="9">
        <v>5</v>
      </c>
      <c r="K296" s="8" t="str">
        <f t="shared" si="53"/>
        <v>February</v>
      </c>
      <c r="L296" s="8" t="str">
        <f t="shared" si="53"/>
        <v>Cabernet Sauvignon</v>
      </c>
      <c r="M296" s="8">
        <f t="shared" si="53"/>
        <v>144</v>
      </c>
      <c r="N296" s="33">
        <f t="shared" si="53"/>
        <v>44</v>
      </c>
      <c r="O296" s="8" t="str">
        <f t="shared" si="53"/>
        <v>New Zealand</v>
      </c>
      <c r="P296" s="8" t="str">
        <f t="shared" si="53"/>
        <v>TRUE</v>
      </c>
      <c r="Q296" s="22"/>
      <c r="R296" s="22"/>
      <c r="S296" s="22"/>
      <c r="U296" s="29"/>
    </row>
    <row r="297" spans="9:21" x14ac:dyDescent="0.25">
      <c r="I297" s="9" t="s">
        <v>317</v>
      </c>
      <c r="J297" s="9">
        <v>8</v>
      </c>
      <c r="K297" s="8" t="str">
        <f t="shared" si="53"/>
        <v>March</v>
      </c>
      <c r="L297" s="8" t="str">
        <f t="shared" si="53"/>
        <v>Espumante</v>
      </c>
      <c r="M297" s="8">
        <f t="shared" si="53"/>
        <v>6</v>
      </c>
      <c r="N297" s="33">
        <f t="shared" si="53"/>
        <v>45</v>
      </c>
      <c r="O297" s="8" t="str">
        <f t="shared" si="53"/>
        <v>South Africa</v>
      </c>
      <c r="P297" s="8" t="str">
        <f t="shared" si="53"/>
        <v>FALSE</v>
      </c>
      <c r="Q297" s="22"/>
      <c r="R297" s="22"/>
      <c r="S297" s="22"/>
      <c r="U297" s="29"/>
    </row>
    <row r="298" spans="9:21" x14ac:dyDescent="0.25">
      <c r="I298" s="9" t="s">
        <v>317</v>
      </c>
      <c r="J298" s="9">
        <v>13</v>
      </c>
      <c r="K298" s="8" t="str">
        <f t="shared" si="53"/>
        <v>May</v>
      </c>
      <c r="L298" s="8" t="str">
        <f t="shared" si="53"/>
        <v>Merlot</v>
      </c>
      <c r="M298" s="8">
        <f t="shared" si="53"/>
        <v>6</v>
      </c>
      <c r="N298" s="33">
        <f t="shared" si="53"/>
        <v>43</v>
      </c>
      <c r="O298" s="8" t="str">
        <f t="shared" si="53"/>
        <v>Chile</v>
      </c>
      <c r="P298" s="8" t="str">
        <f t="shared" si="53"/>
        <v>FALSE</v>
      </c>
      <c r="Q298" s="22"/>
      <c r="R298" s="22"/>
      <c r="S298" s="22"/>
      <c r="U298" s="29"/>
    </row>
    <row r="299" spans="9:21" x14ac:dyDescent="0.25">
      <c r="I299" s="9" t="s">
        <v>317</v>
      </c>
      <c r="J299" s="9">
        <v>18</v>
      </c>
      <c r="K299" s="8" t="str">
        <f t="shared" si="53"/>
        <v>July</v>
      </c>
      <c r="L299" s="8" t="str">
        <f t="shared" si="53"/>
        <v>Espumante</v>
      </c>
      <c r="M299" s="8">
        <f t="shared" si="53"/>
        <v>6</v>
      </c>
      <c r="N299" s="33">
        <f t="shared" si="53"/>
        <v>50</v>
      </c>
      <c r="O299" s="8" t="str">
        <f t="shared" si="53"/>
        <v>Oregon</v>
      </c>
      <c r="P299" s="8" t="str">
        <f t="shared" si="53"/>
        <v>FALSE</v>
      </c>
      <c r="Q299" s="22"/>
      <c r="R299" s="22"/>
      <c r="S299" s="22"/>
      <c r="U299" s="29"/>
    </row>
    <row r="300" spans="9:21" x14ac:dyDescent="0.25">
      <c r="I300" s="9" t="s">
        <v>318</v>
      </c>
      <c r="J300" s="9">
        <v>26</v>
      </c>
      <c r="K300" s="8" t="str">
        <f t="shared" si="53"/>
        <v>October</v>
      </c>
      <c r="L300" s="8" t="str">
        <f t="shared" si="53"/>
        <v>Pinot Noir</v>
      </c>
      <c r="M300" s="8">
        <f t="shared" si="53"/>
        <v>144</v>
      </c>
      <c r="N300" s="33">
        <f t="shared" si="53"/>
        <v>83</v>
      </c>
      <c r="O300" s="8" t="str">
        <f t="shared" si="53"/>
        <v>Australia</v>
      </c>
      <c r="P300" s="8" t="str">
        <f t="shared" si="53"/>
        <v>FALSE</v>
      </c>
      <c r="Q300" s="22"/>
      <c r="R300" s="22"/>
      <c r="S300" s="22"/>
      <c r="U300" s="29"/>
    </row>
    <row r="301" spans="9:21" x14ac:dyDescent="0.25">
      <c r="I301" s="9" t="s">
        <v>319</v>
      </c>
      <c r="J301" s="9">
        <v>8</v>
      </c>
      <c r="K301" s="8" t="str">
        <f t="shared" si="53"/>
        <v>March</v>
      </c>
      <c r="L301" s="8" t="str">
        <f t="shared" si="53"/>
        <v>Espumante</v>
      </c>
      <c r="M301" s="8">
        <f t="shared" si="53"/>
        <v>6</v>
      </c>
      <c r="N301" s="33">
        <f t="shared" si="53"/>
        <v>45</v>
      </c>
      <c r="O301" s="8" t="str">
        <f t="shared" si="53"/>
        <v>South Africa</v>
      </c>
      <c r="P301" s="8" t="str">
        <f t="shared" si="53"/>
        <v>FALSE</v>
      </c>
      <c r="Q301" s="22"/>
      <c r="R301" s="22"/>
      <c r="S301" s="22"/>
      <c r="U301" s="29"/>
    </row>
    <row r="302" spans="9:21" x14ac:dyDescent="0.25">
      <c r="I302" s="9" t="s">
        <v>320</v>
      </c>
      <c r="J302" s="9">
        <v>24</v>
      </c>
      <c r="K302" s="8" t="str">
        <f t="shared" si="53"/>
        <v>September</v>
      </c>
      <c r="L302" s="8" t="str">
        <f t="shared" si="53"/>
        <v>Pinot Noir</v>
      </c>
      <c r="M302" s="8">
        <f t="shared" si="53"/>
        <v>6</v>
      </c>
      <c r="N302" s="33">
        <f t="shared" si="53"/>
        <v>34</v>
      </c>
      <c r="O302" s="8" t="str">
        <f t="shared" si="53"/>
        <v>Italy</v>
      </c>
      <c r="P302" s="8" t="str">
        <f t="shared" si="53"/>
        <v>FALSE</v>
      </c>
      <c r="Q302" s="22"/>
      <c r="R302" s="22"/>
      <c r="S302" s="22"/>
      <c r="U302" s="29"/>
    </row>
    <row r="303" spans="9:21" x14ac:dyDescent="0.25">
      <c r="I303" s="9" t="s">
        <v>320</v>
      </c>
      <c r="J303" s="9">
        <v>26</v>
      </c>
      <c r="K303" s="8" t="str">
        <f t="shared" si="53"/>
        <v>October</v>
      </c>
      <c r="L303" s="8" t="str">
        <f t="shared" si="53"/>
        <v>Pinot Noir</v>
      </c>
      <c r="M303" s="8">
        <f t="shared" si="53"/>
        <v>144</v>
      </c>
      <c r="N303" s="33">
        <f t="shared" si="53"/>
        <v>83</v>
      </c>
      <c r="O303" s="8" t="str">
        <f t="shared" si="53"/>
        <v>Australia</v>
      </c>
      <c r="P303" s="8" t="str">
        <f t="shared" si="53"/>
        <v>FALSE</v>
      </c>
      <c r="Q303" s="22"/>
      <c r="R303" s="22"/>
      <c r="S303" s="22"/>
      <c r="U303" s="29"/>
    </row>
    <row r="304" spans="9:21" x14ac:dyDescent="0.25">
      <c r="I304" s="9" t="s">
        <v>321</v>
      </c>
      <c r="J304" s="9">
        <v>6</v>
      </c>
      <c r="K304" s="8" t="str">
        <f t="shared" si="53"/>
        <v>March</v>
      </c>
      <c r="L304" s="8" t="str">
        <f t="shared" si="53"/>
        <v>Prosecco</v>
      </c>
      <c r="M304" s="8">
        <f t="shared" si="53"/>
        <v>144</v>
      </c>
      <c r="N304" s="33">
        <f t="shared" si="53"/>
        <v>86</v>
      </c>
      <c r="O304" s="8" t="str">
        <f t="shared" si="53"/>
        <v>Chile</v>
      </c>
      <c r="P304" s="8" t="str">
        <f t="shared" si="53"/>
        <v>FALSE</v>
      </c>
      <c r="Q304" s="22"/>
      <c r="R304" s="22"/>
      <c r="S304" s="22"/>
      <c r="U304" s="29"/>
    </row>
    <row r="305" spans="9:21" x14ac:dyDescent="0.25">
      <c r="I305" s="9" t="s">
        <v>321</v>
      </c>
      <c r="J305" s="9">
        <v>8</v>
      </c>
      <c r="K305" s="8" t="str">
        <f t="shared" si="53"/>
        <v>March</v>
      </c>
      <c r="L305" s="8" t="str">
        <f t="shared" si="53"/>
        <v>Espumante</v>
      </c>
      <c r="M305" s="8">
        <f t="shared" si="53"/>
        <v>6</v>
      </c>
      <c r="N305" s="33">
        <f t="shared" si="53"/>
        <v>45</v>
      </c>
      <c r="O305" s="8" t="str">
        <f t="shared" si="53"/>
        <v>South Africa</v>
      </c>
      <c r="P305" s="8" t="str">
        <f t="shared" si="53"/>
        <v>FALSE</v>
      </c>
      <c r="Q305" s="22"/>
      <c r="R305" s="22"/>
      <c r="S305" s="22"/>
      <c r="U305" s="29"/>
    </row>
    <row r="306" spans="9:21" x14ac:dyDescent="0.25">
      <c r="I306" s="9" t="s">
        <v>321</v>
      </c>
      <c r="J306" s="9">
        <v>10</v>
      </c>
      <c r="K306" s="8" t="str">
        <f t="shared" si="53"/>
        <v>April</v>
      </c>
      <c r="L306" s="8" t="str">
        <f t="shared" si="53"/>
        <v>Prosecco</v>
      </c>
      <c r="M306" s="8">
        <f t="shared" si="53"/>
        <v>72</v>
      </c>
      <c r="N306" s="33">
        <f t="shared" si="53"/>
        <v>52</v>
      </c>
      <c r="O306" s="8" t="str">
        <f t="shared" si="53"/>
        <v>California</v>
      </c>
      <c r="P306" s="8" t="str">
        <f t="shared" si="53"/>
        <v>FALSE</v>
      </c>
      <c r="Q306" s="22"/>
      <c r="R306" s="22"/>
      <c r="S306" s="22"/>
      <c r="U306" s="29"/>
    </row>
    <row r="307" spans="9:21" x14ac:dyDescent="0.25">
      <c r="I307" s="9" t="s">
        <v>321</v>
      </c>
      <c r="J307" s="9">
        <v>18</v>
      </c>
      <c r="K307" s="8" t="str">
        <f t="shared" si="53"/>
        <v>July</v>
      </c>
      <c r="L307" s="8" t="str">
        <f t="shared" si="53"/>
        <v>Espumante</v>
      </c>
      <c r="M307" s="8">
        <f t="shared" si="53"/>
        <v>6</v>
      </c>
      <c r="N307" s="33">
        <f t="shared" si="53"/>
        <v>50</v>
      </c>
      <c r="O307" s="8" t="str">
        <f t="shared" si="53"/>
        <v>Oregon</v>
      </c>
      <c r="P307" s="8" t="str">
        <f t="shared" si="53"/>
        <v>FALSE</v>
      </c>
      <c r="Q307" s="22"/>
      <c r="R307" s="22"/>
      <c r="S307" s="22"/>
      <c r="U307" s="29"/>
    </row>
    <row r="308" spans="9:21" x14ac:dyDescent="0.25">
      <c r="I308" s="9" t="s">
        <v>322</v>
      </c>
      <c r="J308" s="9">
        <v>8</v>
      </c>
      <c r="K308" s="8" t="str">
        <f t="shared" si="53"/>
        <v>March</v>
      </c>
      <c r="L308" s="8" t="str">
        <f t="shared" si="53"/>
        <v>Espumante</v>
      </c>
      <c r="M308" s="8">
        <f t="shared" si="53"/>
        <v>6</v>
      </c>
      <c r="N308" s="33">
        <f t="shared" si="53"/>
        <v>45</v>
      </c>
      <c r="O308" s="8" t="str">
        <f t="shared" si="53"/>
        <v>South Africa</v>
      </c>
      <c r="P308" s="8" t="str">
        <f t="shared" si="53"/>
        <v>FALSE</v>
      </c>
      <c r="Q308" s="22"/>
      <c r="R308" s="22"/>
      <c r="S308" s="22"/>
      <c r="U308" s="29"/>
    </row>
    <row r="309" spans="9:21" x14ac:dyDescent="0.25">
      <c r="I309" s="9" t="s">
        <v>322</v>
      </c>
      <c r="J309" s="9">
        <v>18</v>
      </c>
      <c r="K309" s="8" t="str">
        <f t="shared" si="53"/>
        <v>July</v>
      </c>
      <c r="L309" s="8" t="str">
        <f t="shared" si="53"/>
        <v>Espumante</v>
      </c>
      <c r="M309" s="8">
        <f t="shared" si="53"/>
        <v>6</v>
      </c>
      <c r="N309" s="33">
        <f t="shared" si="53"/>
        <v>50</v>
      </c>
      <c r="O309" s="8" t="str">
        <f t="shared" si="53"/>
        <v>Oregon</v>
      </c>
      <c r="P309" s="8" t="str">
        <f t="shared" si="53"/>
        <v>FALSE</v>
      </c>
      <c r="Q309" s="22"/>
      <c r="R309" s="22"/>
      <c r="S309" s="22"/>
      <c r="U309" s="29"/>
    </row>
    <row r="310" spans="9:21" x14ac:dyDescent="0.25">
      <c r="I310" s="9" t="s">
        <v>322</v>
      </c>
      <c r="J310" s="9">
        <v>29</v>
      </c>
      <c r="K310" s="8" t="str">
        <f t="shared" si="53"/>
        <v>November</v>
      </c>
      <c r="L310" s="8" t="str">
        <f t="shared" si="53"/>
        <v>Pinot Grigio</v>
      </c>
      <c r="M310" s="8">
        <f t="shared" si="53"/>
        <v>6</v>
      </c>
      <c r="N310" s="33">
        <f t="shared" si="53"/>
        <v>87</v>
      </c>
      <c r="O310" s="8" t="str">
        <f t="shared" si="53"/>
        <v>France</v>
      </c>
      <c r="P310" s="8" t="str">
        <f t="shared" si="53"/>
        <v>FALSE</v>
      </c>
      <c r="Q310" s="22"/>
      <c r="R310" s="22"/>
      <c r="S310" s="22"/>
      <c r="U310" s="29"/>
    </row>
    <row r="311" spans="9:21" x14ac:dyDescent="0.25">
      <c r="I311" s="9" t="s">
        <v>322</v>
      </c>
      <c r="J311" s="9">
        <v>30</v>
      </c>
      <c r="K311" s="8" t="str">
        <f t="shared" si="53"/>
        <v>December</v>
      </c>
      <c r="L311" s="8" t="str">
        <f t="shared" si="53"/>
        <v>Malbec</v>
      </c>
      <c r="M311" s="8">
        <f t="shared" si="53"/>
        <v>6</v>
      </c>
      <c r="N311" s="33">
        <f t="shared" si="53"/>
        <v>54</v>
      </c>
      <c r="O311" s="8" t="str">
        <f t="shared" si="53"/>
        <v>France</v>
      </c>
      <c r="P311" s="8" t="str">
        <f t="shared" si="53"/>
        <v>FALSE</v>
      </c>
      <c r="Q311" s="22"/>
      <c r="R311" s="22"/>
      <c r="S311" s="22"/>
      <c r="U311" s="29"/>
    </row>
    <row r="312" spans="9:21" x14ac:dyDescent="0.25">
      <c r="I312" s="9" t="s">
        <v>323</v>
      </c>
      <c r="J312" s="9">
        <v>1</v>
      </c>
      <c r="K312" s="8" t="str">
        <f t="shared" si="53"/>
        <v>January</v>
      </c>
      <c r="L312" s="8" t="str">
        <f t="shared" si="53"/>
        <v>Malbec</v>
      </c>
      <c r="M312" s="8">
        <f t="shared" si="53"/>
        <v>72</v>
      </c>
      <c r="N312" s="33">
        <f t="shared" si="53"/>
        <v>56</v>
      </c>
      <c r="O312" s="8" t="str">
        <f t="shared" si="53"/>
        <v>France</v>
      </c>
      <c r="P312" s="8" t="str">
        <f t="shared" si="53"/>
        <v>FALSE</v>
      </c>
      <c r="Q312" s="22"/>
      <c r="R312" s="22"/>
      <c r="S312" s="22"/>
      <c r="U312" s="29"/>
    </row>
    <row r="313" spans="9:21" x14ac:dyDescent="0.25">
      <c r="I313" s="9" t="s">
        <v>323</v>
      </c>
      <c r="J313" s="9">
        <v>4</v>
      </c>
      <c r="K313" s="8" t="str">
        <f t="shared" si="53"/>
        <v>February</v>
      </c>
      <c r="L313" s="8" t="str">
        <f t="shared" si="53"/>
        <v>Champagne</v>
      </c>
      <c r="M313" s="8">
        <f t="shared" si="53"/>
        <v>72</v>
      </c>
      <c r="N313" s="33">
        <f t="shared" si="53"/>
        <v>48</v>
      </c>
      <c r="O313" s="8" t="str">
        <f t="shared" si="53"/>
        <v>France</v>
      </c>
      <c r="P313" s="8" t="str">
        <f t="shared" si="53"/>
        <v>TRUE</v>
      </c>
      <c r="Q313" s="22"/>
      <c r="R313" s="22"/>
      <c r="S313" s="22"/>
      <c r="U313" s="29"/>
    </row>
    <row r="314" spans="9:21" x14ac:dyDescent="0.25">
      <c r="I314" s="9" t="s">
        <v>323</v>
      </c>
      <c r="J314" s="9">
        <v>22</v>
      </c>
      <c r="K314" s="8" t="str">
        <f t="shared" si="53"/>
        <v>August</v>
      </c>
      <c r="L314" s="8" t="str">
        <f t="shared" si="53"/>
        <v>Champagne</v>
      </c>
      <c r="M314" s="8">
        <f t="shared" si="53"/>
        <v>72</v>
      </c>
      <c r="N314" s="33">
        <f t="shared" si="53"/>
        <v>63</v>
      </c>
      <c r="O314" s="8" t="str">
        <f t="shared" si="53"/>
        <v>France</v>
      </c>
      <c r="P314" s="8" t="str">
        <f t="shared" si="53"/>
        <v>FALSE</v>
      </c>
      <c r="Q314" s="22"/>
      <c r="R314" s="22"/>
      <c r="S314" s="22"/>
      <c r="U314" s="29"/>
    </row>
    <row r="315" spans="9:21" x14ac:dyDescent="0.25">
      <c r="I315" s="9" t="s">
        <v>323</v>
      </c>
      <c r="J315" s="9">
        <v>28</v>
      </c>
      <c r="K315" s="8" t="str">
        <f t="shared" si="53"/>
        <v>November</v>
      </c>
      <c r="L315" s="8" t="str">
        <f t="shared" si="53"/>
        <v>Cabernet Sauvignon</v>
      </c>
      <c r="M315" s="8">
        <f t="shared" si="53"/>
        <v>12</v>
      </c>
      <c r="N315" s="33">
        <f t="shared" si="53"/>
        <v>56</v>
      </c>
      <c r="O315" s="8" t="str">
        <f t="shared" si="53"/>
        <v>France</v>
      </c>
      <c r="P315" s="8" t="str">
        <f t="shared" si="53"/>
        <v>TRUE</v>
      </c>
      <c r="Q315" s="22"/>
      <c r="R315" s="22"/>
      <c r="S315" s="22"/>
      <c r="U315" s="29"/>
    </row>
    <row r="316" spans="9:21" x14ac:dyDescent="0.25">
      <c r="I316" s="9" t="s">
        <v>323</v>
      </c>
      <c r="J316" s="9">
        <v>30</v>
      </c>
      <c r="K316" s="8" t="str">
        <f t="shared" si="53"/>
        <v>December</v>
      </c>
      <c r="L316" s="8" t="str">
        <f t="shared" si="53"/>
        <v>Malbec</v>
      </c>
      <c r="M316" s="8">
        <f t="shared" si="53"/>
        <v>6</v>
      </c>
      <c r="N316" s="33">
        <f t="shared" si="53"/>
        <v>54</v>
      </c>
      <c r="O316" s="8" t="str">
        <f t="shared" si="53"/>
        <v>France</v>
      </c>
      <c r="P316" s="8" t="str">
        <f t="shared" si="53"/>
        <v>FALSE</v>
      </c>
      <c r="Q316" s="22"/>
      <c r="R316" s="22"/>
      <c r="S316" s="22"/>
      <c r="U316" s="29"/>
    </row>
    <row r="317" spans="9:21" x14ac:dyDescent="0.25">
      <c r="I317" s="9" t="s">
        <v>324</v>
      </c>
      <c r="J317" s="9">
        <v>10</v>
      </c>
      <c r="K317" s="8" t="str">
        <f t="shared" si="53"/>
        <v>April</v>
      </c>
      <c r="L317" s="8" t="str">
        <f t="shared" si="53"/>
        <v>Prosecco</v>
      </c>
      <c r="M317" s="8">
        <f t="shared" si="53"/>
        <v>72</v>
      </c>
      <c r="N317" s="33">
        <f t="shared" ref="K317:P327" si="54" xml:space="preserve"> VLOOKUP($J317,$A$4:$G$35, MATCH(N$3,$A$3:$G$3,0))</f>
        <v>52</v>
      </c>
      <c r="O317" s="8" t="str">
        <f t="shared" si="54"/>
        <v>California</v>
      </c>
      <c r="P317" s="8" t="str">
        <f t="shared" si="54"/>
        <v>FALSE</v>
      </c>
      <c r="Q317" s="22"/>
      <c r="R317" s="22"/>
      <c r="S317" s="22"/>
      <c r="U317" s="29"/>
    </row>
    <row r="318" spans="9:21" x14ac:dyDescent="0.25">
      <c r="I318" s="9" t="s">
        <v>324</v>
      </c>
      <c r="J318" s="9">
        <v>21</v>
      </c>
      <c r="K318" s="8" t="str">
        <f t="shared" si="54"/>
        <v>August</v>
      </c>
      <c r="L318" s="8" t="str">
        <f t="shared" si="54"/>
        <v>Champagne</v>
      </c>
      <c r="M318" s="8">
        <f t="shared" si="54"/>
        <v>12</v>
      </c>
      <c r="N318" s="33">
        <f t="shared" si="54"/>
        <v>50</v>
      </c>
      <c r="O318" s="8" t="str">
        <f t="shared" si="54"/>
        <v>California</v>
      </c>
      <c r="P318" s="8" t="str">
        <f t="shared" si="54"/>
        <v>FALSE</v>
      </c>
      <c r="Q318" s="22"/>
      <c r="R318" s="22"/>
      <c r="S318" s="22"/>
      <c r="U318" s="29"/>
    </row>
    <row r="319" spans="9:21" x14ac:dyDescent="0.25">
      <c r="I319" s="9" t="s">
        <v>324</v>
      </c>
      <c r="J319" s="9">
        <v>22</v>
      </c>
      <c r="K319" s="8" t="str">
        <f t="shared" si="54"/>
        <v>August</v>
      </c>
      <c r="L319" s="8" t="str">
        <f t="shared" si="54"/>
        <v>Champagne</v>
      </c>
      <c r="M319" s="8">
        <f t="shared" si="54"/>
        <v>72</v>
      </c>
      <c r="N319" s="33">
        <f t="shared" si="54"/>
        <v>63</v>
      </c>
      <c r="O319" s="8" t="str">
        <f t="shared" si="54"/>
        <v>France</v>
      </c>
      <c r="P319" s="8" t="str">
        <f t="shared" si="54"/>
        <v>FALSE</v>
      </c>
      <c r="Q319" s="22"/>
      <c r="R319" s="22"/>
      <c r="S319" s="22"/>
      <c r="U319" s="29"/>
    </row>
    <row r="320" spans="9:21" x14ac:dyDescent="0.25">
      <c r="I320" s="9" t="s">
        <v>324</v>
      </c>
      <c r="J320" s="9">
        <v>31</v>
      </c>
      <c r="K320" s="8" t="str">
        <f t="shared" si="54"/>
        <v>December</v>
      </c>
      <c r="L320" s="8" t="str">
        <f t="shared" si="54"/>
        <v>Champagne</v>
      </c>
      <c r="M320" s="8">
        <f t="shared" si="54"/>
        <v>72</v>
      </c>
      <c r="N320" s="33">
        <f t="shared" si="54"/>
        <v>89</v>
      </c>
      <c r="O320" s="8" t="str">
        <f t="shared" si="54"/>
        <v>France</v>
      </c>
      <c r="P320" s="8" t="str">
        <f t="shared" si="54"/>
        <v>FALSE</v>
      </c>
      <c r="Q320" s="22"/>
      <c r="R320" s="22"/>
      <c r="S320" s="22"/>
      <c r="U320" s="29"/>
    </row>
    <row r="321" spans="9:21" x14ac:dyDescent="0.25">
      <c r="I321" s="9" t="s">
        <v>325</v>
      </c>
      <c r="J321" s="9">
        <v>1</v>
      </c>
      <c r="K321" s="8" t="str">
        <f t="shared" si="54"/>
        <v>January</v>
      </c>
      <c r="L321" s="8" t="str">
        <f t="shared" si="54"/>
        <v>Malbec</v>
      </c>
      <c r="M321" s="8">
        <f t="shared" si="54"/>
        <v>72</v>
      </c>
      <c r="N321" s="33">
        <f t="shared" si="54"/>
        <v>56</v>
      </c>
      <c r="O321" s="8" t="str">
        <f t="shared" si="54"/>
        <v>France</v>
      </c>
      <c r="P321" s="8" t="str">
        <f t="shared" si="54"/>
        <v>FALSE</v>
      </c>
      <c r="Q321" s="22"/>
      <c r="R321" s="22"/>
      <c r="S321" s="22"/>
      <c r="U321" s="29"/>
    </row>
    <row r="322" spans="9:21" x14ac:dyDescent="0.25">
      <c r="I322" s="9" t="s">
        <v>325</v>
      </c>
      <c r="J322" s="9">
        <v>2</v>
      </c>
      <c r="K322" s="8" t="str">
        <f t="shared" si="54"/>
        <v>January</v>
      </c>
      <c r="L322" s="8" t="str">
        <f t="shared" si="54"/>
        <v>Pinot Noir</v>
      </c>
      <c r="M322" s="8">
        <f t="shared" si="54"/>
        <v>72</v>
      </c>
      <c r="N322" s="33">
        <f t="shared" si="54"/>
        <v>17</v>
      </c>
      <c r="O322" s="8" t="str">
        <f t="shared" si="54"/>
        <v>France</v>
      </c>
      <c r="P322" s="8" t="str">
        <f t="shared" si="54"/>
        <v>FALSE</v>
      </c>
      <c r="Q322" s="22"/>
      <c r="R322" s="22"/>
      <c r="S322" s="22"/>
      <c r="U322" s="29"/>
    </row>
    <row r="323" spans="9:21" x14ac:dyDescent="0.25">
      <c r="I323" s="9" t="s">
        <v>325</v>
      </c>
      <c r="J323" s="9">
        <v>11</v>
      </c>
      <c r="K323" s="8" t="str">
        <f t="shared" si="54"/>
        <v>May</v>
      </c>
      <c r="L323" s="8" t="str">
        <f t="shared" si="54"/>
        <v>Champagne</v>
      </c>
      <c r="M323" s="8">
        <f t="shared" si="54"/>
        <v>72</v>
      </c>
      <c r="N323" s="33">
        <f t="shared" si="54"/>
        <v>85</v>
      </c>
      <c r="O323" s="8" t="str">
        <f t="shared" si="54"/>
        <v>France</v>
      </c>
      <c r="P323" s="8" t="str">
        <f t="shared" si="54"/>
        <v>FALSE</v>
      </c>
      <c r="Q323" s="22"/>
      <c r="R323" s="22"/>
      <c r="S323" s="22"/>
      <c r="U323" s="29"/>
    </row>
    <row r="324" spans="9:21" x14ac:dyDescent="0.25">
      <c r="I324" s="9" t="s">
        <v>325</v>
      </c>
      <c r="J324" s="9">
        <v>22</v>
      </c>
      <c r="K324" s="8" t="str">
        <f t="shared" si="54"/>
        <v>August</v>
      </c>
      <c r="L324" s="8" t="str">
        <f t="shared" si="54"/>
        <v>Champagne</v>
      </c>
      <c r="M324" s="8">
        <f t="shared" si="54"/>
        <v>72</v>
      </c>
      <c r="N324" s="33">
        <f t="shared" si="54"/>
        <v>63</v>
      </c>
      <c r="O324" s="8" t="str">
        <f t="shared" si="54"/>
        <v>France</v>
      </c>
      <c r="P324" s="8" t="str">
        <f t="shared" si="54"/>
        <v>FALSE</v>
      </c>
      <c r="Q324" s="22"/>
      <c r="R324" s="22"/>
      <c r="S324" s="22"/>
      <c r="U324" s="29"/>
    </row>
    <row r="325" spans="9:21" x14ac:dyDescent="0.25">
      <c r="I325" s="9" t="s">
        <v>325</v>
      </c>
      <c r="J325" s="9">
        <v>28</v>
      </c>
      <c r="K325" s="8" t="str">
        <f t="shared" si="54"/>
        <v>November</v>
      </c>
      <c r="L325" s="8" t="str">
        <f t="shared" si="54"/>
        <v>Cabernet Sauvignon</v>
      </c>
      <c r="M325" s="8">
        <f t="shared" si="54"/>
        <v>12</v>
      </c>
      <c r="N325" s="33">
        <f t="shared" si="54"/>
        <v>56</v>
      </c>
      <c r="O325" s="8" t="str">
        <f t="shared" si="54"/>
        <v>France</v>
      </c>
      <c r="P325" s="8" t="str">
        <f t="shared" si="54"/>
        <v>TRUE</v>
      </c>
      <c r="Q325" s="22"/>
      <c r="R325" s="22"/>
      <c r="S325" s="22"/>
      <c r="U325" s="29"/>
    </row>
    <row r="326" spans="9:21" x14ac:dyDescent="0.25">
      <c r="I326" s="9" t="s">
        <v>325</v>
      </c>
      <c r="J326" s="9">
        <v>30</v>
      </c>
      <c r="K326" s="8" t="str">
        <f t="shared" si="54"/>
        <v>December</v>
      </c>
      <c r="L326" s="8" t="str">
        <f t="shared" si="54"/>
        <v>Malbec</v>
      </c>
      <c r="M326" s="8">
        <f t="shared" si="54"/>
        <v>6</v>
      </c>
      <c r="N326" s="33">
        <f t="shared" si="54"/>
        <v>54</v>
      </c>
      <c r="O326" s="8" t="str">
        <f t="shared" si="54"/>
        <v>France</v>
      </c>
      <c r="P326" s="8" t="str">
        <f t="shared" si="54"/>
        <v>FALSE</v>
      </c>
      <c r="Q326" s="22"/>
      <c r="R326" s="22"/>
      <c r="S326" s="22"/>
      <c r="U326" s="29"/>
    </row>
    <row r="327" spans="9:21" x14ac:dyDescent="0.25">
      <c r="I327" s="9" t="s">
        <v>325</v>
      </c>
      <c r="J327" s="9">
        <v>31</v>
      </c>
      <c r="K327" s="8" t="str">
        <f t="shared" si="54"/>
        <v>December</v>
      </c>
      <c r="L327" s="8" t="str">
        <f t="shared" si="54"/>
        <v>Champagne</v>
      </c>
      <c r="M327" s="8">
        <f t="shared" si="54"/>
        <v>72</v>
      </c>
      <c r="N327" s="33">
        <f t="shared" si="54"/>
        <v>89</v>
      </c>
      <c r="O327" s="8" t="str">
        <f t="shared" si="54"/>
        <v>France</v>
      </c>
      <c r="P327" s="8" t="str">
        <f t="shared" si="54"/>
        <v>FALSE</v>
      </c>
      <c r="Q327" s="22">
        <v>0</v>
      </c>
      <c r="R327" s="22"/>
      <c r="S327" s="22"/>
      <c r="U327" s="29"/>
    </row>
    <row r="328" spans="9:21" x14ac:dyDescent="0.25">
      <c r="U328" s="29"/>
    </row>
    <row r="329" spans="9:21" x14ac:dyDescent="0.25">
      <c r="U329" s="29"/>
    </row>
    <row r="330" spans="9:21" x14ac:dyDescent="0.25">
      <c r="U330" s="29"/>
    </row>
    <row r="331" spans="9:21" x14ac:dyDescent="0.25">
      <c r="U331" s="29"/>
    </row>
    <row r="332" spans="9:21" x14ac:dyDescent="0.25">
      <c r="U332" s="29"/>
    </row>
    <row r="333" spans="9:21" x14ac:dyDescent="0.25">
      <c r="U333" s="29"/>
    </row>
    <row r="334" spans="9:21" x14ac:dyDescent="0.25">
      <c r="U334" s="29"/>
    </row>
    <row r="335" spans="9:21" x14ac:dyDescent="0.25">
      <c r="U335" s="29"/>
    </row>
    <row r="336" spans="9:21" x14ac:dyDescent="0.25">
      <c r="U336" s="29"/>
    </row>
    <row r="337" spans="21:21" x14ac:dyDescent="0.25">
      <c r="U337" s="29"/>
    </row>
    <row r="338" spans="21:21" x14ac:dyDescent="0.25">
      <c r="U338" s="29"/>
    </row>
    <row r="339" spans="21:21" x14ac:dyDescent="0.25">
      <c r="U339" s="29"/>
    </row>
    <row r="340" spans="21:21" x14ac:dyDescent="0.25">
      <c r="U340" s="29"/>
    </row>
    <row r="341" spans="21:21" x14ac:dyDescent="0.25">
      <c r="U341" s="29"/>
    </row>
    <row r="342" spans="21:21" x14ac:dyDescent="0.25">
      <c r="U342" s="29"/>
    </row>
    <row r="343" spans="21:21" x14ac:dyDescent="0.25">
      <c r="U343" s="29"/>
    </row>
    <row r="344" spans="21:21" x14ac:dyDescent="0.25">
      <c r="U344" s="29"/>
    </row>
    <row r="345" spans="21:21" x14ac:dyDescent="0.25">
      <c r="U345" s="29"/>
    </row>
    <row r="346" spans="21:21" x14ac:dyDescent="0.25">
      <c r="U346" s="29"/>
    </row>
    <row r="347" spans="21:21" x14ac:dyDescent="0.25">
      <c r="U347" s="29"/>
    </row>
    <row r="348" spans="21:21" x14ac:dyDescent="0.25">
      <c r="U348" s="29"/>
    </row>
    <row r="349" spans="21:21" x14ac:dyDescent="0.25">
      <c r="U349" s="29"/>
    </row>
    <row r="350" spans="21:21" x14ac:dyDescent="0.25">
      <c r="U350" s="29"/>
    </row>
    <row r="351" spans="21:21" x14ac:dyDescent="0.25">
      <c r="U351" s="29"/>
    </row>
    <row r="352" spans="21:21" x14ac:dyDescent="0.25">
      <c r="U352" s="29"/>
    </row>
    <row r="353" spans="21:21" x14ac:dyDescent="0.25">
      <c r="U353" s="29"/>
    </row>
    <row r="354" spans="21:21" x14ac:dyDescent="0.25">
      <c r="U354" s="29"/>
    </row>
    <row r="355" spans="21:21" x14ac:dyDescent="0.25">
      <c r="U355" s="29"/>
    </row>
    <row r="356" spans="21:21" x14ac:dyDescent="0.25">
      <c r="U356" s="29"/>
    </row>
    <row r="357" spans="21:21" x14ac:dyDescent="0.25">
      <c r="U357" s="29"/>
    </row>
    <row r="358" spans="21:21" x14ac:dyDescent="0.25">
      <c r="U358" s="29"/>
    </row>
    <row r="359" spans="21:21" x14ac:dyDescent="0.25">
      <c r="U359" s="29"/>
    </row>
    <row r="360" spans="21:21" x14ac:dyDescent="0.25">
      <c r="U360" s="29"/>
    </row>
    <row r="361" spans="21:21" x14ac:dyDescent="0.25">
      <c r="U361" s="29"/>
    </row>
    <row r="362" spans="21:21" x14ac:dyDescent="0.25">
      <c r="U362" s="29"/>
    </row>
    <row r="363" spans="21:21" x14ac:dyDescent="0.25">
      <c r="U363" s="29"/>
    </row>
    <row r="364" spans="21:21" x14ac:dyDescent="0.25">
      <c r="U364" s="29"/>
    </row>
    <row r="365" spans="21:21" x14ac:dyDescent="0.25">
      <c r="U365" s="29"/>
    </row>
    <row r="366" spans="21:21" x14ac:dyDescent="0.25">
      <c r="U366" s="29"/>
    </row>
    <row r="367" spans="21:21" x14ac:dyDescent="0.25">
      <c r="U367" s="29"/>
    </row>
    <row r="368" spans="21:21" x14ac:dyDescent="0.25">
      <c r="U368" s="29"/>
    </row>
    <row r="369" spans="21:21" x14ac:dyDescent="0.25">
      <c r="U369" s="29"/>
    </row>
    <row r="370" spans="21:21" x14ac:dyDescent="0.25">
      <c r="U370" s="29"/>
    </row>
    <row r="371" spans="21:21" x14ac:dyDescent="0.25">
      <c r="U371" s="29"/>
    </row>
    <row r="372" spans="21:21" x14ac:dyDescent="0.25">
      <c r="U372" s="29"/>
    </row>
    <row r="373" spans="21:21" x14ac:dyDescent="0.25">
      <c r="U373" s="29"/>
    </row>
    <row r="374" spans="21:21" x14ac:dyDescent="0.25">
      <c r="U374" s="29"/>
    </row>
    <row r="375" spans="21:21" x14ac:dyDescent="0.25">
      <c r="U375" s="29"/>
    </row>
    <row r="376" spans="21:21" x14ac:dyDescent="0.25">
      <c r="U376" s="29"/>
    </row>
    <row r="377" spans="21:21" x14ac:dyDescent="0.25">
      <c r="U377" s="29"/>
    </row>
    <row r="378" spans="21:21" x14ac:dyDescent="0.25">
      <c r="U378" s="29"/>
    </row>
    <row r="379" spans="21:21" x14ac:dyDescent="0.25">
      <c r="U379" s="29"/>
    </row>
    <row r="380" spans="21:21" x14ac:dyDescent="0.25">
      <c r="U380" s="29"/>
    </row>
    <row r="381" spans="21:21" x14ac:dyDescent="0.25">
      <c r="U381" s="29"/>
    </row>
    <row r="382" spans="21:21" x14ac:dyDescent="0.25">
      <c r="U382" s="29"/>
    </row>
    <row r="383" spans="21:21" x14ac:dyDescent="0.25">
      <c r="U383" s="29"/>
    </row>
    <row r="384" spans="21:21" x14ac:dyDescent="0.25">
      <c r="U384" s="29"/>
    </row>
    <row r="385" spans="21:21" x14ac:dyDescent="0.25">
      <c r="U385" s="29"/>
    </row>
    <row r="386" spans="21:21" x14ac:dyDescent="0.25">
      <c r="U386" s="29"/>
    </row>
    <row r="387" spans="21:21" x14ac:dyDescent="0.25">
      <c r="U387" s="29"/>
    </row>
    <row r="388" spans="21:21" x14ac:dyDescent="0.25">
      <c r="U388" s="29"/>
    </row>
    <row r="389" spans="21:21" x14ac:dyDescent="0.25">
      <c r="U389" s="29"/>
    </row>
    <row r="390" spans="21:21" x14ac:dyDescent="0.25">
      <c r="U390" s="29"/>
    </row>
    <row r="391" spans="21:21" x14ac:dyDescent="0.25">
      <c r="U391" s="29"/>
    </row>
    <row r="392" spans="21:21" x14ac:dyDescent="0.25">
      <c r="U392" s="29"/>
    </row>
    <row r="393" spans="21:21" x14ac:dyDescent="0.25">
      <c r="U393" s="29"/>
    </row>
    <row r="394" spans="21:21" x14ac:dyDescent="0.25">
      <c r="U394" s="29"/>
    </row>
    <row r="395" spans="21:21" x14ac:dyDescent="0.25">
      <c r="U395" s="29"/>
    </row>
    <row r="396" spans="21:21" x14ac:dyDescent="0.25">
      <c r="U396" s="29"/>
    </row>
    <row r="397" spans="21:21" x14ac:dyDescent="0.25">
      <c r="U397" s="29"/>
    </row>
    <row r="398" spans="21:21" x14ac:dyDescent="0.25">
      <c r="U398" s="29"/>
    </row>
    <row r="399" spans="21:21" x14ac:dyDescent="0.25">
      <c r="U399" s="29"/>
    </row>
    <row r="400" spans="21:21" x14ac:dyDescent="0.25">
      <c r="U400" s="29"/>
    </row>
    <row r="401" spans="21:21" x14ac:dyDescent="0.25">
      <c r="U401" s="29"/>
    </row>
    <row r="402" spans="21:21" x14ac:dyDescent="0.25">
      <c r="U402" s="29"/>
    </row>
    <row r="403" spans="21:21" x14ac:dyDescent="0.25">
      <c r="U403" s="29"/>
    </row>
    <row r="404" spans="21:21" x14ac:dyDescent="0.25">
      <c r="U404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148C-AA70-437F-8290-144650D67BF3}">
  <dimension ref="A1:E201"/>
  <sheetViews>
    <sheetView zoomScale="115" zoomScaleNormal="115" workbookViewId="0">
      <selection activeCell="H1" sqref="H1:L1048576"/>
    </sheetView>
  </sheetViews>
  <sheetFormatPr baseColWidth="10" defaultColWidth="10.85546875" defaultRowHeight="15" x14ac:dyDescent="0.25"/>
  <cols>
    <col min="1" max="4" width="10.85546875" style="34"/>
    <col min="5" max="5" width="23.85546875" style="34" customWidth="1"/>
    <col min="6" max="16384" width="10.85546875" style="34"/>
  </cols>
  <sheetData>
    <row r="1" spans="1:5" x14ac:dyDescent="0.25">
      <c r="A1" s="35" t="s">
        <v>341</v>
      </c>
      <c r="B1" s="35" t="s">
        <v>340</v>
      </c>
      <c r="C1" s="35" t="s">
        <v>339</v>
      </c>
      <c r="D1" s="35" t="s">
        <v>338</v>
      </c>
      <c r="E1" s="35" t="s">
        <v>337</v>
      </c>
    </row>
    <row r="2" spans="1:5" x14ac:dyDescent="0.25">
      <c r="A2" s="34">
        <v>1</v>
      </c>
      <c r="B2" s="34" t="s">
        <v>335</v>
      </c>
      <c r="C2" s="34">
        <v>19</v>
      </c>
      <c r="D2" s="34">
        <v>15</v>
      </c>
      <c r="E2" s="34">
        <v>39</v>
      </c>
    </row>
    <row r="3" spans="1:5" x14ac:dyDescent="0.25">
      <c r="A3" s="34">
        <v>2</v>
      </c>
      <c r="B3" s="34" t="s">
        <v>335</v>
      </c>
      <c r="C3" s="34">
        <v>21</v>
      </c>
      <c r="D3" s="34">
        <v>15</v>
      </c>
      <c r="E3" s="34">
        <v>81</v>
      </c>
    </row>
    <row r="4" spans="1:5" x14ac:dyDescent="0.25">
      <c r="A4" s="34">
        <v>3</v>
      </c>
      <c r="B4" s="34" t="s">
        <v>336</v>
      </c>
      <c r="C4" s="34">
        <v>20</v>
      </c>
      <c r="D4" s="34">
        <v>16</v>
      </c>
      <c r="E4" s="34">
        <v>6</v>
      </c>
    </row>
    <row r="5" spans="1:5" x14ac:dyDescent="0.25">
      <c r="A5" s="34">
        <v>4</v>
      </c>
      <c r="B5" s="34" t="s">
        <v>336</v>
      </c>
      <c r="C5" s="34">
        <v>23</v>
      </c>
      <c r="D5" s="34">
        <v>16</v>
      </c>
      <c r="E5" s="34">
        <v>77</v>
      </c>
    </row>
    <row r="6" spans="1:5" x14ac:dyDescent="0.25">
      <c r="A6" s="34">
        <v>5</v>
      </c>
      <c r="B6" s="34" t="s">
        <v>336</v>
      </c>
      <c r="C6" s="34">
        <v>31</v>
      </c>
      <c r="D6" s="34">
        <v>17</v>
      </c>
      <c r="E6" s="34">
        <v>40</v>
      </c>
    </row>
    <row r="7" spans="1:5" x14ac:dyDescent="0.25">
      <c r="A7" s="34">
        <v>6</v>
      </c>
      <c r="B7" s="34" t="s">
        <v>336</v>
      </c>
      <c r="C7" s="34">
        <v>22</v>
      </c>
      <c r="D7" s="34">
        <v>17</v>
      </c>
      <c r="E7" s="34">
        <v>76</v>
      </c>
    </row>
    <row r="8" spans="1:5" x14ac:dyDescent="0.25">
      <c r="A8" s="34">
        <v>7</v>
      </c>
      <c r="B8" s="34" t="s">
        <v>336</v>
      </c>
      <c r="C8" s="34">
        <v>35</v>
      </c>
      <c r="D8" s="34">
        <v>18</v>
      </c>
      <c r="E8" s="34">
        <v>6</v>
      </c>
    </row>
    <row r="9" spans="1:5" x14ac:dyDescent="0.25">
      <c r="A9" s="34">
        <v>8</v>
      </c>
      <c r="B9" s="34" t="s">
        <v>336</v>
      </c>
      <c r="C9" s="34">
        <v>23</v>
      </c>
      <c r="D9" s="34">
        <v>18</v>
      </c>
      <c r="E9" s="34">
        <v>94</v>
      </c>
    </row>
    <row r="10" spans="1:5" x14ac:dyDescent="0.25">
      <c r="A10" s="34">
        <v>9</v>
      </c>
      <c r="B10" s="34" t="s">
        <v>335</v>
      </c>
      <c r="C10" s="34">
        <v>64</v>
      </c>
      <c r="D10" s="34">
        <v>19</v>
      </c>
      <c r="E10" s="34">
        <v>3</v>
      </c>
    </row>
    <row r="11" spans="1:5" x14ac:dyDescent="0.25">
      <c r="A11" s="34">
        <v>10</v>
      </c>
      <c r="B11" s="34" t="s">
        <v>336</v>
      </c>
      <c r="C11" s="34">
        <v>30</v>
      </c>
      <c r="D11" s="34">
        <v>19</v>
      </c>
      <c r="E11" s="34">
        <v>72</v>
      </c>
    </row>
    <row r="12" spans="1:5" x14ac:dyDescent="0.25">
      <c r="A12" s="34">
        <v>11</v>
      </c>
      <c r="B12" s="34" t="s">
        <v>335</v>
      </c>
      <c r="C12" s="34">
        <v>67</v>
      </c>
      <c r="D12" s="34">
        <v>19</v>
      </c>
      <c r="E12" s="34">
        <v>14</v>
      </c>
    </row>
    <row r="13" spans="1:5" x14ac:dyDescent="0.25">
      <c r="A13" s="34">
        <v>12</v>
      </c>
      <c r="B13" s="34" t="s">
        <v>336</v>
      </c>
      <c r="C13" s="34">
        <v>35</v>
      </c>
      <c r="D13" s="34">
        <v>19</v>
      </c>
      <c r="E13" s="34">
        <v>99</v>
      </c>
    </row>
    <row r="14" spans="1:5" x14ac:dyDescent="0.25">
      <c r="A14" s="34">
        <v>13</v>
      </c>
      <c r="B14" s="34" t="s">
        <v>336</v>
      </c>
      <c r="C14" s="34">
        <v>58</v>
      </c>
      <c r="D14" s="34">
        <v>20</v>
      </c>
      <c r="E14" s="34">
        <v>15</v>
      </c>
    </row>
    <row r="15" spans="1:5" x14ac:dyDescent="0.25">
      <c r="A15" s="34">
        <v>14</v>
      </c>
      <c r="B15" s="34" t="s">
        <v>336</v>
      </c>
      <c r="C15" s="34">
        <v>24</v>
      </c>
      <c r="D15" s="34">
        <v>20</v>
      </c>
      <c r="E15" s="34">
        <v>77</v>
      </c>
    </row>
    <row r="16" spans="1:5" x14ac:dyDescent="0.25">
      <c r="A16" s="34">
        <v>15</v>
      </c>
      <c r="B16" s="34" t="s">
        <v>335</v>
      </c>
      <c r="C16" s="34">
        <v>37</v>
      </c>
      <c r="D16" s="34">
        <v>20</v>
      </c>
      <c r="E16" s="34">
        <v>13</v>
      </c>
    </row>
    <row r="17" spans="1:5" x14ac:dyDescent="0.25">
      <c r="A17" s="34">
        <v>16</v>
      </c>
      <c r="B17" s="34" t="s">
        <v>335</v>
      </c>
      <c r="C17" s="34">
        <v>22</v>
      </c>
      <c r="D17" s="34">
        <v>20</v>
      </c>
      <c r="E17" s="34">
        <v>79</v>
      </c>
    </row>
    <row r="18" spans="1:5" x14ac:dyDescent="0.25">
      <c r="A18" s="34">
        <v>17</v>
      </c>
      <c r="B18" s="34" t="s">
        <v>336</v>
      </c>
      <c r="C18" s="34">
        <v>35</v>
      </c>
      <c r="D18" s="34">
        <v>21</v>
      </c>
      <c r="E18" s="34">
        <v>35</v>
      </c>
    </row>
    <row r="19" spans="1:5" x14ac:dyDescent="0.25">
      <c r="A19" s="34">
        <v>18</v>
      </c>
      <c r="B19" s="34" t="s">
        <v>335</v>
      </c>
      <c r="C19" s="34">
        <v>20</v>
      </c>
      <c r="D19" s="34">
        <v>21</v>
      </c>
      <c r="E19" s="34">
        <v>66</v>
      </c>
    </row>
    <row r="20" spans="1:5" x14ac:dyDescent="0.25">
      <c r="A20" s="34">
        <v>19</v>
      </c>
      <c r="B20" s="34" t="s">
        <v>335</v>
      </c>
      <c r="C20" s="34">
        <v>52</v>
      </c>
      <c r="D20" s="34">
        <v>23</v>
      </c>
      <c r="E20" s="34">
        <v>29</v>
      </c>
    </row>
    <row r="21" spans="1:5" x14ac:dyDescent="0.25">
      <c r="A21" s="34">
        <v>20</v>
      </c>
      <c r="B21" s="34" t="s">
        <v>336</v>
      </c>
      <c r="C21" s="34">
        <v>35</v>
      </c>
      <c r="D21" s="34">
        <v>23</v>
      </c>
      <c r="E21" s="34">
        <v>98</v>
      </c>
    </row>
    <row r="22" spans="1:5" x14ac:dyDescent="0.25">
      <c r="A22" s="34">
        <v>21</v>
      </c>
      <c r="B22" s="34" t="s">
        <v>335</v>
      </c>
      <c r="C22" s="34">
        <v>35</v>
      </c>
      <c r="D22" s="34">
        <v>24</v>
      </c>
      <c r="E22" s="34">
        <v>35</v>
      </c>
    </row>
    <row r="23" spans="1:5" x14ac:dyDescent="0.25">
      <c r="A23" s="34">
        <v>22</v>
      </c>
      <c r="B23" s="34" t="s">
        <v>335</v>
      </c>
      <c r="C23" s="34">
        <v>25</v>
      </c>
      <c r="D23" s="34">
        <v>24</v>
      </c>
      <c r="E23" s="34">
        <v>73</v>
      </c>
    </row>
    <row r="24" spans="1:5" x14ac:dyDescent="0.25">
      <c r="A24" s="34">
        <v>23</v>
      </c>
      <c r="B24" s="34" t="s">
        <v>336</v>
      </c>
      <c r="C24" s="34">
        <v>46</v>
      </c>
      <c r="D24" s="34">
        <v>25</v>
      </c>
      <c r="E24" s="34">
        <v>5</v>
      </c>
    </row>
    <row r="25" spans="1:5" x14ac:dyDescent="0.25">
      <c r="A25" s="34">
        <v>24</v>
      </c>
      <c r="B25" s="34" t="s">
        <v>335</v>
      </c>
      <c r="C25" s="34">
        <v>31</v>
      </c>
      <c r="D25" s="34">
        <v>25</v>
      </c>
      <c r="E25" s="34">
        <v>73</v>
      </c>
    </row>
    <row r="26" spans="1:5" x14ac:dyDescent="0.25">
      <c r="A26" s="34">
        <v>25</v>
      </c>
      <c r="B26" s="34" t="s">
        <v>336</v>
      </c>
      <c r="C26" s="34">
        <v>54</v>
      </c>
      <c r="D26" s="34">
        <v>28</v>
      </c>
      <c r="E26" s="34">
        <v>14</v>
      </c>
    </row>
    <row r="27" spans="1:5" x14ac:dyDescent="0.25">
      <c r="A27" s="34">
        <v>26</v>
      </c>
      <c r="B27" s="34" t="s">
        <v>335</v>
      </c>
      <c r="C27" s="34">
        <v>29</v>
      </c>
      <c r="D27" s="34">
        <v>28</v>
      </c>
      <c r="E27" s="34">
        <v>82</v>
      </c>
    </row>
    <row r="28" spans="1:5" x14ac:dyDescent="0.25">
      <c r="A28" s="34">
        <v>27</v>
      </c>
      <c r="B28" s="34" t="s">
        <v>336</v>
      </c>
      <c r="C28" s="34">
        <v>45</v>
      </c>
      <c r="D28" s="34">
        <v>28</v>
      </c>
      <c r="E28" s="34">
        <v>32</v>
      </c>
    </row>
    <row r="29" spans="1:5" x14ac:dyDescent="0.25">
      <c r="A29" s="34">
        <v>28</v>
      </c>
      <c r="B29" s="34" t="s">
        <v>335</v>
      </c>
      <c r="C29" s="34">
        <v>35</v>
      </c>
      <c r="D29" s="34">
        <v>28</v>
      </c>
      <c r="E29" s="34">
        <v>61</v>
      </c>
    </row>
    <row r="30" spans="1:5" x14ac:dyDescent="0.25">
      <c r="A30" s="34">
        <v>29</v>
      </c>
      <c r="B30" s="34" t="s">
        <v>336</v>
      </c>
      <c r="C30" s="34">
        <v>40</v>
      </c>
      <c r="D30" s="34">
        <v>29</v>
      </c>
      <c r="E30" s="34">
        <v>31</v>
      </c>
    </row>
    <row r="31" spans="1:5" x14ac:dyDescent="0.25">
      <c r="A31" s="34">
        <v>30</v>
      </c>
      <c r="B31" s="34" t="s">
        <v>336</v>
      </c>
      <c r="C31" s="34">
        <v>23</v>
      </c>
      <c r="D31" s="34">
        <v>29</v>
      </c>
      <c r="E31" s="34">
        <v>87</v>
      </c>
    </row>
    <row r="32" spans="1:5" x14ac:dyDescent="0.25">
      <c r="A32" s="34">
        <v>31</v>
      </c>
      <c r="B32" s="34" t="s">
        <v>335</v>
      </c>
      <c r="C32" s="34">
        <v>60</v>
      </c>
      <c r="D32" s="34">
        <v>30</v>
      </c>
      <c r="E32" s="34">
        <v>4</v>
      </c>
    </row>
    <row r="33" spans="1:5" x14ac:dyDescent="0.25">
      <c r="A33" s="34">
        <v>32</v>
      </c>
      <c r="B33" s="34" t="s">
        <v>336</v>
      </c>
      <c r="C33" s="34">
        <v>21</v>
      </c>
      <c r="D33" s="34">
        <v>30</v>
      </c>
      <c r="E33" s="34">
        <v>73</v>
      </c>
    </row>
    <row r="34" spans="1:5" x14ac:dyDescent="0.25">
      <c r="A34" s="34">
        <v>33</v>
      </c>
      <c r="B34" s="34" t="s">
        <v>335</v>
      </c>
      <c r="C34" s="34">
        <v>53</v>
      </c>
      <c r="D34" s="34">
        <v>33</v>
      </c>
      <c r="E34" s="34">
        <v>4</v>
      </c>
    </row>
    <row r="35" spans="1:5" x14ac:dyDescent="0.25">
      <c r="A35" s="34">
        <v>34</v>
      </c>
      <c r="B35" s="34" t="s">
        <v>335</v>
      </c>
      <c r="C35" s="34">
        <v>18</v>
      </c>
      <c r="D35" s="34">
        <v>33</v>
      </c>
      <c r="E35" s="34">
        <v>92</v>
      </c>
    </row>
    <row r="36" spans="1:5" x14ac:dyDescent="0.25">
      <c r="A36" s="34">
        <v>35</v>
      </c>
      <c r="B36" s="34" t="s">
        <v>336</v>
      </c>
      <c r="C36" s="34">
        <v>49</v>
      </c>
      <c r="D36" s="34">
        <v>33</v>
      </c>
      <c r="E36" s="34">
        <v>14</v>
      </c>
    </row>
    <row r="37" spans="1:5" x14ac:dyDescent="0.25">
      <c r="A37" s="34">
        <v>36</v>
      </c>
      <c r="B37" s="34" t="s">
        <v>336</v>
      </c>
      <c r="C37" s="34">
        <v>21</v>
      </c>
      <c r="D37" s="34">
        <v>33</v>
      </c>
      <c r="E37" s="34">
        <v>81</v>
      </c>
    </row>
    <row r="38" spans="1:5" x14ac:dyDescent="0.25">
      <c r="A38" s="34">
        <v>37</v>
      </c>
      <c r="B38" s="34" t="s">
        <v>336</v>
      </c>
      <c r="C38" s="34">
        <v>42</v>
      </c>
      <c r="D38" s="34">
        <v>34</v>
      </c>
      <c r="E38" s="34">
        <v>17</v>
      </c>
    </row>
    <row r="39" spans="1:5" x14ac:dyDescent="0.25">
      <c r="A39" s="34">
        <v>38</v>
      </c>
      <c r="B39" s="34" t="s">
        <v>336</v>
      </c>
      <c r="C39" s="34">
        <v>30</v>
      </c>
      <c r="D39" s="34">
        <v>34</v>
      </c>
      <c r="E39" s="34">
        <v>73</v>
      </c>
    </row>
    <row r="40" spans="1:5" x14ac:dyDescent="0.25">
      <c r="A40" s="34">
        <v>39</v>
      </c>
      <c r="B40" s="34" t="s">
        <v>336</v>
      </c>
      <c r="C40" s="34">
        <v>36</v>
      </c>
      <c r="D40" s="34">
        <v>37</v>
      </c>
      <c r="E40" s="34">
        <v>26</v>
      </c>
    </row>
    <row r="41" spans="1:5" x14ac:dyDescent="0.25">
      <c r="A41" s="34">
        <v>40</v>
      </c>
      <c r="B41" s="34" t="s">
        <v>336</v>
      </c>
      <c r="C41" s="34">
        <v>20</v>
      </c>
      <c r="D41" s="34">
        <v>37</v>
      </c>
      <c r="E41" s="34">
        <v>75</v>
      </c>
    </row>
    <row r="42" spans="1:5" x14ac:dyDescent="0.25">
      <c r="A42" s="34">
        <v>41</v>
      </c>
      <c r="B42" s="34" t="s">
        <v>336</v>
      </c>
      <c r="C42" s="34">
        <v>65</v>
      </c>
      <c r="D42" s="34">
        <v>38</v>
      </c>
      <c r="E42" s="34">
        <v>35</v>
      </c>
    </row>
    <row r="43" spans="1:5" x14ac:dyDescent="0.25">
      <c r="A43" s="34">
        <v>42</v>
      </c>
      <c r="B43" s="34" t="s">
        <v>335</v>
      </c>
      <c r="C43" s="34">
        <v>24</v>
      </c>
      <c r="D43" s="34">
        <v>38</v>
      </c>
      <c r="E43" s="34">
        <v>92</v>
      </c>
    </row>
    <row r="44" spans="1:5" x14ac:dyDescent="0.25">
      <c r="A44" s="34">
        <v>43</v>
      </c>
      <c r="B44" s="34" t="s">
        <v>335</v>
      </c>
      <c r="C44" s="34">
        <v>48</v>
      </c>
      <c r="D44" s="34">
        <v>39</v>
      </c>
      <c r="E44" s="34">
        <v>36</v>
      </c>
    </row>
    <row r="45" spans="1:5" x14ac:dyDescent="0.25">
      <c r="A45" s="34">
        <v>44</v>
      </c>
      <c r="B45" s="34" t="s">
        <v>336</v>
      </c>
      <c r="C45" s="34">
        <v>31</v>
      </c>
      <c r="D45" s="34">
        <v>39</v>
      </c>
      <c r="E45" s="34">
        <v>61</v>
      </c>
    </row>
    <row r="46" spans="1:5" x14ac:dyDescent="0.25">
      <c r="A46" s="34">
        <v>45</v>
      </c>
      <c r="B46" s="34" t="s">
        <v>336</v>
      </c>
      <c r="C46" s="34">
        <v>49</v>
      </c>
      <c r="D46" s="34">
        <v>39</v>
      </c>
      <c r="E46" s="34">
        <v>28</v>
      </c>
    </row>
    <row r="47" spans="1:5" x14ac:dyDescent="0.25">
      <c r="A47" s="34">
        <v>46</v>
      </c>
      <c r="B47" s="34" t="s">
        <v>336</v>
      </c>
      <c r="C47" s="34">
        <v>24</v>
      </c>
      <c r="D47" s="34">
        <v>39</v>
      </c>
      <c r="E47" s="34">
        <v>65</v>
      </c>
    </row>
    <row r="48" spans="1:5" x14ac:dyDescent="0.25">
      <c r="A48" s="34">
        <v>47</v>
      </c>
      <c r="B48" s="34" t="s">
        <v>336</v>
      </c>
      <c r="C48" s="34">
        <v>50</v>
      </c>
      <c r="D48" s="34">
        <v>40</v>
      </c>
      <c r="E48" s="34">
        <v>55</v>
      </c>
    </row>
    <row r="49" spans="1:5" x14ac:dyDescent="0.25">
      <c r="A49" s="34">
        <v>48</v>
      </c>
      <c r="B49" s="34" t="s">
        <v>336</v>
      </c>
      <c r="C49" s="34">
        <v>27</v>
      </c>
      <c r="D49" s="34">
        <v>40</v>
      </c>
      <c r="E49" s="34">
        <v>47</v>
      </c>
    </row>
    <row r="50" spans="1:5" x14ac:dyDescent="0.25">
      <c r="A50" s="34">
        <v>49</v>
      </c>
      <c r="B50" s="34" t="s">
        <v>336</v>
      </c>
      <c r="C50" s="34">
        <v>29</v>
      </c>
      <c r="D50" s="34">
        <v>40</v>
      </c>
      <c r="E50" s="34">
        <v>42</v>
      </c>
    </row>
    <row r="51" spans="1:5" x14ac:dyDescent="0.25">
      <c r="A51" s="34">
        <v>50</v>
      </c>
      <c r="B51" s="34" t="s">
        <v>336</v>
      </c>
      <c r="C51" s="34">
        <v>31</v>
      </c>
      <c r="D51" s="34">
        <v>40</v>
      </c>
      <c r="E51" s="34">
        <v>42</v>
      </c>
    </row>
    <row r="52" spans="1:5" x14ac:dyDescent="0.25">
      <c r="A52" s="34">
        <v>51</v>
      </c>
      <c r="B52" s="34" t="s">
        <v>336</v>
      </c>
      <c r="C52" s="34">
        <v>49</v>
      </c>
      <c r="D52" s="34">
        <v>42</v>
      </c>
      <c r="E52" s="34">
        <v>52</v>
      </c>
    </row>
    <row r="53" spans="1:5" x14ac:dyDescent="0.25">
      <c r="A53" s="34">
        <v>52</v>
      </c>
      <c r="B53" s="34" t="s">
        <v>335</v>
      </c>
      <c r="C53" s="34">
        <v>33</v>
      </c>
      <c r="D53" s="34">
        <v>42</v>
      </c>
      <c r="E53" s="34">
        <v>60</v>
      </c>
    </row>
    <row r="54" spans="1:5" x14ac:dyDescent="0.25">
      <c r="A54" s="34">
        <v>53</v>
      </c>
      <c r="B54" s="34" t="s">
        <v>336</v>
      </c>
      <c r="C54" s="34">
        <v>31</v>
      </c>
      <c r="D54" s="34">
        <v>43</v>
      </c>
      <c r="E54" s="34">
        <v>54</v>
      </c>
    </row>
    <row r="55" spans="1:5" x14ac:dyDescent="0.25">
      <c r="A55" s="34">
        <v>54</v>
      </c>
      <c r="B55" s="34" t="s">
        <v>335</v>
      </c>
      <c r="C55" s="34">
        <v>59</v>
      </c>
      <c r="D55" s="34">
        <v>43</v>
      </c>
      <c r="E55" s="34">
        <v>60</v>
      </c>
    </row>
    <row r="56" spans="1:5" x14ac:dyDescent="0.25">
      <c r="A56" s="34">
        <v>55</v>
      </c>
      <c r="B56" s="34" t="s">
        <v>336</v>
      </c>
      <c r="C56" s="34">
        <v>50</v>
      </c>
      <c r="D56" s="34">
        <v>43</v>
      </c>
      <c r="E56" s="34">
        <v>45</v>
      </c>
    </row>
    <row r="57" spans="1:5" x14ac:dyDescent="0.25">
      <c r="A57" s="34">
        <v>56</v>
      </c>
      <c r="B57" s="34" t="s">
        <v>335</v>
      </c>
      <c r="C57" s="34">
        <v>47</v>
      </c>
      <c r="D57" s="34">
        <v>43</v>
      </c>
      <c r="E57" s="34">
        <v>41</v>
      </c>
    </row>
    <row r="58" spans="1:5" x14ac:dyDescent="0.25">
      <c r="A58" s="34">
        <v>57</v>
      </c>
      <c r="B58" s="34" t="s">
        <v>336</v>
      </c>
      <c r="C58" s="34">
        <v>51</v>
      </c>
      <c r="D58" s="34">
        <v>44</v>
      </c>
      <c r="E58" s="34">
        <v>50</v>
      </c>
    </row>
    <row r="59" spans="1:5" x14ac:dyDescent="0.25">
      <c r="A59" s="34">
        <v>58</v>
      </c>
      <c r="B59" s="34" t="s">
        <v>335</v>
      </c>
      <c r="C59" s="34">
        <v>69</v>
      </c>
      <c r="D59" s="34">
        <v>44</v>
      </c>
      <c r="E59" s="34">
        <v>46</v>
      </c>
    </row>
    <row r="60" spans="1:5" x14ac:dyDescent="0.25">
      <c r="A60" s="34">
        <v>59</v>
      </c>
      <c r="B60" s="34" t="s">
        <v>336</v>
      </c>
      <c r="C60" s="34">
        <v>27</v>
      </c>
      <c r="D60" s="34">
        <v>46</v>
      </c>
      <c r="E60" s="34">
        <v>51</v>
      </c>
    </row>
    <row r="61" spans="1:5" x14ac:dyDescent="0.25">
      <c r="A61" s="34">
        <v>60</v>
      </c>
      <c r="B61" s="34" t="s">
        <v>335</v>
      </c>
      <c r="C61" s="34">
        <v>53</v>
      </c>
      <c r="D61" s="34">
        <v>46</v>
      </c>
      <c r="E61" s="34">
        <v>46</v>
      </c>
    </row>
    <row r="62" spans="1:5" x14ac:dyDescent="0.25">
      <c r="A62" s="34">
        <v>61</v>
      </c>
      <c r="B62" s="34" t="s">
        <v>335</v>
      </c>
      <c r="C62" s="34">
        <v>70</v>
      </c>
      <c r="D62" s="34">
        <v>46</v>
      </c>
      <c r="E62" s="34">
        <v>56</v>
      </c>
    </row>
    <row r="63" spans="1:5" x14ac:dyDescent="0.25">
      <c r="A63" s="34">
        <v>62</v>
      </c>
      <c r="B63" s="34" t="s">
        <v>335</v>
      </c>
      <c r="C63" s="34">
        <v>19</v>
      </c>
      <c r="D63" s="34">
        <v>46</v>
      </c>
      <c r="E63" s="34">
        <v>55</v>
      </c>
    </row>
    <row r="64" spans="1:5" x14ac:dyDescent="0.25">
      <c r="A64" s="34">
        <v>63</v>
      </c>
      <c r="B64" s="34" t="s">
        <v>336</v>
      </c>
      <c r="C64" s="34">
        <v>67</v>
      </c>
      <c r="D64" s="34">
        <v>47</v>
      </c>
      <c r="E64" s="34">
        <v>52</v>
      </c>
    </row>
    <row r="65" spans="1:5" x14ac:dyDescent="0.25">
      <c r="A65" s="34">
        <v>64</v>
      </c>
      <c r="B65" s="34" t="s">
        <v>336</v>
      </c>
      <c r="C65" s="34">
        <v>54</v>
      </c>
      <c r="D65" s="34">
        <v>47</v>
      </c>
      <c r="E65" s="34">
        <v>59</v>
      </c>
    </row>
    <row r="66" spans="1:5" x14ac:dyDescent="0.25">
      <c r="A66" s="34">
        <v>65</v>
      </c>
      <c r="B66" s="34" t="s">
        <v>335</v>
      </c>
      <c r="C66" s="34">
        <v>63</v>
      </c>
      <c r="D66" s="34">
        <v>48</v>
      </c>
      <c r="E66" s="34">
        <v>51</v>
      </c>
    </row>
    <row r="67" spans="1:5" x14ac:dyDescent="0.25">
      <c r="A67" s="34">
        <v>66</v>
      </c>
      <c r="B67" s="34" t="s">
        <v>335</v>
      </c>
      <c r="C67" s="34">
        <v>18</v>
      </c>
      <c r="D67" s="34">
        <v>48</v>
      </c>
      <c r="E67" s="34">
        <v>59</v>
      </c>
    </row>
    <row r="68" spans="1:5" x14ac:dyDescent="0.25">
      <c r="A68" s="34">
        <v>67</v>
      </c>
      <c r="B68" s="34" t="s">
        <v>336</v>
      </c>
      <c r="C68" s="34">
        <v>43</v>
      </c>
      <c r="D68" s="34">
        <v>48</v>
      </c>
      <c r="E68" s="34">
        <v>50</v>
      </c>
    </row>
    <row r="69" spans="1:5" x14ac:dyDescent="0.25">
      <c r="A69" s="34">
        <v>68</v>
      </c>
      <c r="B69" s="34" t="s">
        <v>336</v>
      </c>
      <c r="C69" s="34">
        <v>68</v>
      </c>
      <c r="D69" s="34">
        <v>48</v>
      </c>
      <c r="E69" s="34">
        <v>48</v>
      </c>
    </row>
    <row r="70" spans="1:5" x14ac:dyDescent="0.25">
      <c r="A70" s="34">
        <v>69</v>
      </c>
      <c r="B70" s="34" t="s">
        <v>335</v>
      </c>
      <c r="C70" s="34">
        <v>19</v>
      </c>
      <c r="D70" s="34">
        <v>48</v>
      </c>
      <c r="E70" s="34">
        <v>59</v>
      </c>
    </row>
    <row r="71" spans="1:5" x14ac:dyDescent="0.25">
      <c r="A71" s="34">
        <v>70</v>
      </c>
      <c r="B71" s="34" t="s">
        <v>336</v>
      </c>
      <c r="C71" s="34">
        <v>32</v>
      </c>
      <c r="D71" s="34">
        <v>48</v>
      </c>
      <c r="E71" s="34">
        <v>47</v>
      </c>
    </row>
    <row r="72" spans="1:5" x14ac:dyDescent="0.25">
      <c r="A72" s="34">
        <v>71</v>
      </c>
      <c r="B72" s="34" t="s">
        <v>335</v>
      </c>
      <c r="C72" s="34">
        <v>70</v>
      </c>
      <c r="D72" s="34">
        <v>49</v>
      </c>
      <c r="E72" s="34">
        <v>55</v>
      </c>
    </row>
    <row r="73" spans="1:5" x14ac:dyDescent="0.25">
      <c r="A73" s="34">
        <v>72</v>
      </c>
      <c r="B73" s="34" t="s">
        <v>336</v>
      </c>
      <c r="C73" s="34">
        <v>47</v>
      </c>
      <c r="D73" s="34">
        <v>49</v>
      </c>
      <c r="E73" s="34">
        <v>42</v>
      </c>
    </row>
    <row r="74" spans="1:5" x14ac:dyDescent="0.25">
      <c r="A74" s="34">
        <v>73</v>
      </c>
      <c r="B74" s="34" t="s">
        <v>336</v>
      </c>
      <c r="C74" s="34">
        <v>60</v>
      </c>
      <c r="D74" s="34">
        <v>50</v>
      </c>
      <c r="E74" s="34">
        <v>49</v>
      </c>
    </row>
    <row r="75" spans="1:5" x14ac:dyDescent="0.25">
      <c r="A75" s="34">
        <v>74</v>
      </c>
      <c r="B75" s="34" t="s">
        <v>336</v>
      </c>
      <c r="C75" s="34">
        <v>60</v>
      </c>
      <c r="D75" s="34">
        <v>50</v>
      </c>
      <c r="E75" s="34">
        <v>56</v>
      </c>
    </row>
    <row r="76" spans="1:5" x14ac:dyDescent="0.25">
      <c r="A76" s="34">
        <v>75</v>
      </c>
      <c r="B76" s="34" t="s">
        <v>335</v>
      </c>
      <c r="C76" s="34">
        <v>59</v>
      </c>
      <c r="D76" s="34">
        <v>54</v>
      </c>
      <c r="E76" s="34">
        <v>47</v>
      </c>
    </row>
    <row r="77" spans="1:5" x14ac:dyDescent="0.25">
      <c r="A77" s="34">
        <v>76</v>
      </c>
      <c r="B77" s="34" t="s">
        <v>335</v>
      </c>
      <c r="C77" s="34">
        <v>26</v>
      </c>
      <c r="D77" s="34">
        <v>54</v>
      </c>
      <c r="E77" s="34">
        <v>54</v>
      </c>
    </row>
    <row r="78" spans="1:5" x14ac:dyDescent="0.25">
      <c r="A78" s="34">
        <v>77</v>
      </c>
      <c r="B78" s="34" t="s">
        <v>336</v>
      </c>
      <c r="C78" s="34">
        <v>45</v>
      </c>
      <c r="D78" s="34">
        <v>54</v>
      </c>
      <c r="E78" s="34">
        <v>53</v>
      </c>
    </row>
    <row r="79" spans="1:5" x14ac:dyDescent="0.25">
      <c r="A79" s="34">
        <v>78</v>
      </c>
      <c r="B79" s="34" t="s">
        <v>335</v>
      </c>
      <c r="C79" s="34">
        <v>40</v>
      </c>
      <c r="D79" s="34">
        <v>54</v>
      </c>
      <c r="E79" s="34">
        <v>48</v>
      </c>
    </row>
    <row r="80" spans="1:5" x14ac:dyDescent="0.25">
      <c r="A80" s="34">
        <v>79</v>
      </c>
      <c r="B80" s="34" t="s">
        <v>336</v>
      </c>
      <c r="C80" s="34">
        <v>23</v>
      </c>
      <c r="D80" s="34">
        <v>54</v>
      </c>
      <c r="E80" s="34">
        <v>52</v>
      </c>
    </row>
    <row r="81" spans="1:5" x14ac:dyDescent="0.25">
      <c r="A81" s="34">
        <v>80</v>
      </c>
      <c r="B81" s="34" t="s">
        <v>336</v>
      </c>
      <c r="C81" s="34">
        <v>49</v>
      </c>
      <c r="D81" s="34">
        <v>54</v>
      </c>
      <c r="E81" s="34">
        <v>42</v>
      </c>
    </row>
    <row r="82" spans="1:5" x14ac:dyDescent="0.25">
      <c r="A82" s="34">
        <v>81</v>
      </c>
      <c r="B82" s="34" t="s">
        <v>335</v>
      </c>
      <c r="C82" s="34">
        <v>57</v>
      </c>
      <c r="D82" s="34">
        <v>54</v>
      </c>
      <c r="E82" s="34">
        <v>51</v>
      </c>
    </row>
    <row r="83" spans="1:5" x14ac:dyDescent="0.25">
      <c r="A83" s="34">
        <v>82</v>
      </c>
      <c r="B83" s="34" t="s">
        <v>335</v>
      </c>
      <c r="C83" s="34">
        <v>38</v>
      </c>
      <c r="D83" s="34">
        <v>54</v>
      </c>
      <c r="E83" s="34">
        <v>55</v>
      </c>
    </row>
    <row r="84" spans="1:5" x14ac:dyDescent="0.25">
      <c r="A84" s="34">
        <v>83</v>
      </c>
      <c r="B84" s="34" t="s">
        <v>335</v>
      </c>
      <c r="C84" s="34">
        <v>67</v>
      </c>
      <c r="D84" s="34">
        <v>54</v>
      </c>
      <c r="E84" s="34">
        <v>41</v>
      </c>
    </row>
    <row r="85" spans="1:5" x14ac:dyDescent="0.25">
      <c r="A85" s="34">
        <v>84</v>
      </c>
      <c r="B85" s="34" t="s">
        <v>336</v>
      </c>
      <c r="C85" s="34">
        <v>46</v>
      </c>
      <c r="D85" s="34">
        <v>54</v>
      </c>
      <c r="E85" s="34">
        <v>44</v>
      </c>
    </row>
    <row r="86" spans="1:5" x14ac:dyDescent="0.25">
      <c r="A86" s="34">
        <v>85</v>
      </c>
      <c r="B86" s="34" t="s">
        <v>336</v>
      </c>
      <c r="C86" s="34">
        <v>21</v>
      </c>
      <c r="D86" s="34">
        <v>54</v>
      </c>
      <c r="E86" s="34">
        <v>57</v>
      </c>
    </row>
    <row r="87" spans="1:5" x14ac:dyDescent="0.25">
      <c r="A87" s="34">
        <v>86</v>
      </c>
      <c r="B87" s="34" t="s">
        <v>335</v>
      </c>
      <c r="C87" s="34">
        <v>48</v>
      </c>
      <c r="D87" s="34">
        <v>54</v>
      </c>
      <c r="E87" s="34">
        <v>46</v>
      </c>
    </row>
    <row r="88" spans="1:5" x14ac:dyDescent="0.25">
      <c r="A88" s="34">
        <v>87</v>
      </c>
      <c r="B88" s="34" t="s">
        <v>336</v>
      </c>
      <c r="C88" s="34">
        <v>55</v>
      </c>
      <c r="D88" s="34">
        <v>57</v>
      </c>
      <c r="E88" s="34">
        <v>58</v>
      </c>
    </row>
    <row r="89" spans="1:5" x14ac:dyDescent="0.25">
      <c r="A89" s="34">
        <v>88</v>
      </c>
      <c r="B89" s="34" t="s">
        <v>336</v>
      </c>
      <c r="C89" s="34">
        <v>22</v>
      </c>
      <c r="D89" s="34">
        <v>57</v>
      </c>
      <c r="E89" s="34">
        <v>55</v>
      </c>
    </row>
    <row r="90" spans="1:5" x14ac:dyDescent="0.25">
      <c r="A90" s="34">
        <v>89</v>
      </c>
      <c r="B90" s="34" t="s">
        <v>336</v>
      </c>
      <c r="C90" s="34">
        <v>34</v>
      </c>
      <c r="D90" s="34">
        <v>58</v>
      </c>
      <c r="E90" s="34">
        <v>60</v>
      </c>
    </row>
    <row r="91" spans="1:5" x14ac:dyDescent="0.25">
      <c r="A91" s="34">
        <v>90</v>
      </c>
      <c r="B91" s="34" t="s">
        <v>336</v>
      </c>
      <c r="C91" s="34">
        <v>50</v>
      </c>
      <c r="D91" s="34">
        <v>58</v>
      </c>
      <c r="E91" s="34">
        <v>46</v>
      </c>
    </row>
    <row r="92" spans="1:5" x14ac:dyDescent="0.25">
      <c r="A92" s="34">
        <v>91</v>
      </c>
      <c r="B92" s="34" t="s">
        <v>336</v>
      </c>
      <c r="C92" s="34">
        <v>68</v>
      </c>
      <c r="D92" s="34">
        <v>59</v>
      </c>
      <c r="E92" s="34">
        <v>55</v>
      </c>
    </row>
    <row r="93" spans="1:5" x14ac:dyDescent="0.25">
      <c r="A93" s="34">
        <v>92</v>
      </c>
      <c r="B93" s="34" t="s">
        <v>335</v>
      </c>
      <c r="C93" s="34">
        <v>18</v>
      </c>
      <c r="D93" s="34">
        <v>59</v>
      </c>
      <c r="E93" s="34">
        <v>41</v>
      </c>
    </row>
    <row r="94" spans="1:5" x14ac:dyDescent="0.25">
      <c r="A94" s="34">
        <v>93</v>
      </c>
      <c r="B94" s="34" t="s">
        <v>335</v>
      </c>
      <c r="C94" s="34">
        <v>48</v>
      </c>
      <c r="D94" s="34">
        <v>60</v>
      </c>
      <c r="E94" s="34">
        <v>49</v>
      </c>
    </row>
    <row r="95" spans="1:5" x14ac:dyDescent="0.25">
      <c r="A95" s="34">
        <v>94</v>
      </c>
      <c r="B95" s="34" t="s">
        <v>336</v>
      </c>
      <c r="C95" s="34">
        <v>40</v>
      </c>
      <c r="D95" s="34">
        <v>60</v>
      </c>
      <c r="E95" s="34">
        <v>40</v>
      </c>
    </row>
    <row r="96" spans="1:5" x14ac:dyDescent="0.25">
      <c r="A96" s="34">
        <v>95</v>
      </c>
      <c r="B96" s="34" t="s">
        <v>336</v>
      </c>
      <c r="C96" s="34">
        <v>32</v>
      </c>
      <c r="D96" s="34">
        <v>60</v>
      </c>
      <c r="E96" s="34">
        <v>42</v>
      </c>
    </row>
    <row r="97" spans="1:5" x14ac:dyDescent="0.25">
      <c r="A97" s="34">
        <v>96</v>
      </c>
      <c r="B97" s="34" t="s">
        <v>335</v>
      </c>
      <c r="C97" s="34">
        <v>24</v>
      </c>
      <c r="D97" s="34">
        <v>60</v>
      </c>
      <c r="E97" s="34">
        <v>52</v>
      </c>
    </row>
    <row r="98" spans="1:5" x14ac:dyDescent="0.25">
      <c r="A98" s="34">
        <v>97</v>
      </c>
      <c r="B98" s="34" t="s">
        <v>336</v>
      </c>
      <c r="C98" s="34">
        <v>47</v>
      </c>
      <c r="D98" s="34">
        <v>60</v>
      </c>
      <c r="E98" s="34">
        <v>47</v>
      </c>
    </row>
    <row r="99" spans="1:5" x14ac:dyDescent="0.25">
      <c r="A99" s="34">
        <v>98</v>
      </c>
      <c r="B99" s="34" t="s">
        <v>336</v>
      </c>
      <c r="C99" s="34">
        <v>27</v>
      </c>
      <c r="D99" s="34">
        <v>60</v>
      </c>
      <c r="E99" s="34">
        <v>50</v>
      </c>
    </row>
    <row r="100" spans="1:5" x14ac:dyDescent="0.25">
      <c r="A100" s="34">
        <v>99</v>
      </c>
      <c r="B100" s="34" t="s">
        <v>335</v>
      </c>
      <c r="C100" s="34">
        <v>48</v>
      </c>
      <c r="D100" s="34">
        <v>61</v>
      </c>
      <c r="E100" s="34">
        <v>42</v>
      </c>
    </row>
    <row r="101" spans="1:5" x14ac:dyDescent="0.25">
      <c r="A101" s="34">
        <v>100</v>
      </c>
      <c r="B101" s="34" t="s">
        <v>335</v>
      </c>
      <c r="C101" s="34">
        <v>20</v>
      </c>
      <c r="D101" s="34">
        <v>61</v>
      </c>
      <c r="E101" s="34">
        <v>49</v>
      </c>
    </row>
    <row r="102" spans="1:5" x14ac:dyDescent="0.25">
      <c r="A102" s="34">
        <v>101</v>
      </c>
      <c r="B102" s="34" t="s">
        <v>336</v>
      </c>
      <c r="C102" s="34">
        <v>23</v>
      </c>
      <c r="D102" s="34">
        <v>62</v>
      </c>
      <c r="E102" s="34">
        <v>41</v>
      </c>
    </row>
    <row r="103" spans="1:5" x14ac:dyDescent="0.25">
      <c r="A103" s="34">
        <v>102</v>
      </c>
      <c r="B103" s="34" t="s">
        <v>336</v>
      </c>
      <c r="C103" s="34">
        <v>49</v>
      </c>
      <c r="D103" s="34">
        <v>62</v>
      </c>
      <c r="E103" s="34">
        <v>48</v>
      </c>
    </row>
    <row r="104" spans="1:5" x14ac:dyDescent="0.25">
      <c r="A104" s="34">
        <v>103</v>
      </c>
      <c r="B104" s="34" t="s">
        <v>335</v>
      </c>
      <c r="C104" s="34">
        <v>67</v>
      </c>
      <c r="D104" s="34">
        <v>62</v>
      </c>
      <c r="E104" s="34">
        <v>59</v>
      </c>
    </row>
    <row r="105" spans="1:5" x14ac:dyDescent="0.25">
      <c r="A105" s="34">
        <v>104</v>
      </c>
      <c r="B105" s="34" t="s">
        <v>335</v>
      </c>
      <c r="C105" s="34">
        <v>26</v>
      </c>
      <c r="D105" s="34">
        <v>62</v>
      </c>
      <c r="E105" s="34">
        <v>55</v>
      </c>
    </row>
    <row r="106" spans="1:5" x14ac:dyDescent="0.25">
      <c r="A106" s="34">
        <v>105</v>
      </c>
      <c r="B106" s="34" t="s">
        <v>335</v>
      </c>
      <c r="C106" s="34">
        <v>49</v>
      </c>
      <c r="D106" s="34">
        <v>62</v>
      </c>
      <c r="E106" s="34">
        <v>56</v>
      </c>
    </row>
    <row r="107" spans="1:5" x14ac:dyDescent="0.25">
      <c r="A107" s="34">
        <v>106</v>
      </c>
      <c r="B107" s="34" t="s">
        <v>336</v>
      </c>
      <c r="C107" s="34">
        <v>21</v>
      </c>
      <c r="D107" s="34">
        <v>62</v>
      </c>
      <c r="E107" s="34">
        <v>42</v>
      </c>
    </row>
    <row r="108" spans="1:5" x14ac:dyDescent="0.25">
      <c r="A108" s="34">
        <v>107</v>
      </c>
      <c r="B108" s="34" t="s">
        <v>336</v>
      </c>
      <c r="C108" s="34">
        <v>66</v>
      </c>
      <c r="D108" s="34">
        <v>63</v>
      </c>
      <c r="E108" s="34">
        <v>50</v>
      </c>
    </row>
    <row r="109" spans="1:5" x14ac:dyDescent="0.25">
      <c r="A109" s="34">
        <v>108</v>
      </c>
      <c r="B109" s="34" t="s">
        <v>335</v>
      </c>
      <c r="C109" s="34">
        <v>54</v>
      </c>
      <c r="D109" s="34">
        <v>63</v>
      </c>
      <c r="E109" s="34">
        <v>46</v>
      </c>
    </row>
    <row r="110" spans="1:5" x14ac:dyDescent="0.25">
      <c r="A110" s="34">
        <v>109</v>
      </c>
      <c r="B110" s="34" t="s">
        <v>335</v>
      </c>
      <c r="C110" s="34">
        <v>68</v>
      </c>
      <c r="D110" s="34">
        <v>63</v>
      </c>
      <c r="E110" s="34">
        <v>43</v>
      </c>
    </row>
    <row r="111" spans="1:5" x14ac:dyDescent="0.25">
      <c r="A111" s="34">
        <v>110</v>
      </c>
      <c r="B111" s="34" t="s">
        <v>335</v>
      </c>
      <c r="C111" s="34">
        <v>66</v>
      </c>
      <c r="D111" s="34">
        <v>63</v>
      </c>
      <c r="E111" s="34">
        <v>48</v>
      </c>
    </row>
    <row r="112" spans="1:5" x14ac:dyDescent="0.25">
      <c r="A112" s="34">
        <v>111</v>
      </c>
      <c r="B112" s="34" t="s">
        <v>335</v>
      </c>
      <c r="C112" s="34">
        <v>65</v>
      </c>
      <c r="D112" s="34">
        <v>63</v>
      </c>
      <c r="E112" s="34">
        <v>52</v>
      </c>
    </row>
    <row r="113" spans="1:5" x14ac:dyDescent="0.25">
      <c r="A113" s="34">
        <v>112</v>
      </c>
      <c r="B113" s="34" t="s">
        <v>336</v>
      </c>
      <c r="C113" s="34">
        <v>19</v>
      </c>
      <c r="D113" s="34">
        <v>63</v>
      </c>
      <c r="E113" s="34">
        <v>54</v>
      </c>
    </row>
    <row r="114" spans="1:5" x14ac:dyDescent="0.25">
      <c r="A114" s="34">
        <v>113</v>
      </c>
      <c r="B114" s="34" t="s">
        <v>336</v>
      </c>
      <c r="C114" s="34">
        <v>38</v>
      </c>
      <c r="D114" s="34">
        <v>64</v>
      </c>
      <c r="E114" s="34">
        <v>42</v>
      </c>
    </row>
    <row r="115" spans="1:5" x14ac:dyDescent="0.25">
      <c r="A115" s="34">
        <v>114</v>
      </c>
      <c r="B115" s="34" t="s">
        <v>335</v>
      </c>
      <c r="C115" s="34">
        <v>19</v>
      </c>
      <c r="D115" s="34">
        <v>64</v>
      </c>
      <c r="E115" s="34">
        <v>46</v>
      </c>
    </row>
    <row r="116" spans="1:5" x14ac:dyDescent="0.25">
      <c r="A116" s="34">
        <v>115</v>
      </c>
      <c r="B116" s="34" t="s">
        <v>336</v>
      </c>
      <c r="C116" s="34">
        <v>18</v>
      </c>
      <c r="D116" s="34">
        <v>65</v>
      </c>
      <c r="E116" s="34">
        <v>48</v>
      </c>
    </row>
    <row r="117" spans="1:5" x14ac:dyDescent="0.25">
      <c r="A117" s="34">
        <v>116</v>
      </c>
      <c r="B117" s="34" t="s">
        <v>336</v>
      </c>
      <c r="C117" s="34">
        <v>19</v>
      </c>
      <c r="D117" s="34">
        <v>65</v>
      </c>
      <c r="E117" s="34">
        <v>50</v>
      </c>
    </row>
    <row r="118" spans="1:5" x14ac:dyDescent="0.25">
      <c r="A118" s="34">
        <v>117</v>
      </c>
      <c r="B118" s="34" t="s">
        <v>336</v>
      </c>
      <c r="C118" s="34">
        <v>63</v>
      </c>
      <c r="D118" s="34">
        <v>65</v>
      </c>
      <c r="E118" s="34">
        <v>43</v>
      </c>
    </row>
    <row r="119" spans="1:5" x14ac:dyDescent="0.25">
      <c r="A119" s="34">
        <v>118</v>
      </c>
      <c r="B119" s="34" t="s">
        <v>336</v>
      </c>
      <c r="C119" s="34">
        <v>49</v>
      </c>
      <c r="D119" s="34">
        <v>65</v>
      </c>
      <c r="E119" s="34">
        <v>59</v>
      </c>
    </row>
    <row r="120" spans="1:5" x14ac:dyDescent="0.25">
      <c r="A120" s="34">
        <v>119</v>
      </c>
      <c r="B120" s="34" t="s">
        <v>336</v>
      </c>
      <c r="C120" s="34">
        <v>51</v>
      </c>
      <c r="D120" s="34">
        <v>67</v>
      </c>
      <c r="E120" s="34">
        <v>43</v>
      </c>
    </row>
    <row r="121" spans="1:5" x14ac:dyDescent="0.25">
      <c r="A121" s="34">
        <v>120</v>
      </c>
      <c r="B121" s="34" t="s">
        <v>336</v>
      </c>
      <c r="C121" s="34">
        <v>50</v>
      </c>
      <c r="D121" s="34">
        <v>67</v>
      </c>
      <c r="E121" s="34">
        <v>57</v>
      </c>
    </row>
    <row r="122" spans="1:5" x14ac:dyDescent="0.25">
      <c r="A122" s="34">
        <v>121</v>
      </c>
      <c r="B122" s="34" t="s">
        <v>335</v>
      </c>
      <c r="C122" s="34">
        <v>27</v>
      </c>
      <c r="D122" s="34">
        <v>67</v>
      </c>
      <c r="E122" s="34">
        <v>56</v>
      </c>
    </row>
    <row r="123" spans="1:5" x14ac:dyDescent="0.25">
      <c r="A123" s="34">
        <v>122</v>
      </c>
      <c r="B123" s="34" t="s">
        <v>336</v>
      </c>
      <c r="C123" s="34">
        <v>38</v>
      </c>
      <c r="D123" s="34">
        <v>67</v>
      </c>
      <c r="E123" s="34">
        <v>40</v>
      </c>
    </row>
    <row r="124" spans="1:5" x14ac:dyDescent="0.25">
      <c r="A124" s="34">
        <v>123</v>
      </c>
      <c r="B124" s="34" t="s">
        <v>336</v>
      </c>
      <c r="C124" s="34">
        <v>40</v>
      </c>
      <c r="D124" s="34">
        <v>69</v>
      </c>
      <c r="E124" s="34">
        <v>58</v>
      </c>
    </row>
    <row r="125" spans="1:5" x14ac:dyDescent="0.25">
      <c r="A125" s="34">
        <v>124</v>
      </c>
      <c r="B125" s="34" t="s">
        <v>335</v>
      </c>
      <c r="C125" s="34">
        <v>39</v>
      </c>
      <c r="D125" s="34">
        <v>69</v>
      </c>
      <c r="E125" s="34">
        <v>91</v>
      </c>
    </row>
    <row r="126" spans="1:5" x14ac:dyDescent="0.25">
      <c r="A126" s="34">
        <v>125</v>
      </c>
      <c r="B126" s="34" t="s">
        <v>336</v>
      </c>
      <c r="C126" s="34">
        <v>23</v>
      </c>
      <c r="D126" s="34">
        <v>70</v>
      </c>
      <c r="E126" s="34">
        <v>29</v>
      </c>
    </row>
    <row r="127" spans="1:5" x14ac:dyDescent="0.25">
      <c r="A127" s="34">
        <v>126</v>
      </c>
      <c r="B127" s="34" t="s">
        <v>336</v>
      </c>
      <c r="C127" s="34">
        <v>31</v>
      </c>
      <c r="D127" s="34">
        <v>70</v>
      </c>
      <c r="E127" s="34">
        <v>77</v>
      </c>
    </row>
    <row r="128" spans="1:5" x14ac:dyDescent="0.25">
      <c r="A128" s="34">
        <v>127</v>
      </c>
      <c r="B128" s="34" t="s">
        <v>335</v>
      </c>
      <c r="C128" s="34">
        <v>43</v>
      </c>
      <c r="D128" s="34">
        <v>71</v>
      </c>
      <c r="E128" s="34">
        <v>35</v>
      </c>
    </row>
    <row r="129" spans="1:5" x14ac:dyDescent="0.25">
      <c r="A129" s="34">
        <v>128</v>
      </c>
      <c r="B129" s="34" t="s">
        <v>335</v>
      </c>
      <c r="C129" s="34">
        <v>40</v>
      </c>
      <c r="D129" s="34">
        <v>71</v>
      </c>
      <c r="E129" s="34">
        <v>95</v>
      </c>
    </row>
    <row r="130" spans="1:5" x14ac:dyDescent="0.25">
      <c r="A130" s="34">
        <v>129</v>
      </c>
      <c r="B130" s="34" t="s">
        <v>335</v>
      </c>
      <c r="C130" s="34">
        <v>59</v>
      </c>
      <c r="D130" s="34">
        <v>71</v>
      </c>
      <c r="E130" s="34">
        <v>11</v>
      </c>
    </row>
    <row r="131" spans="1:5" x14ac:dyDescent="0.25">
      <c r="A131" s="34">
        <v>130</v>
      </c>
      <c r="B131" s="34" t="s">
        <v>335</v>
      </c>
      <c r="C131" s="34">
        <v>38</v>
      </c>
      <c r="D131" s="34">
        <v>71</v>
      </c>
      <c r="E131" s="34">
        <v>75</v>
      </c>
    </row>
    <row r="132" spans="1:5" x14ac:dyDescent="0.25">
      <c r="A132" s="34">
        <v>131</v>
      </c>
      <c r="B132" s="34" t="s">
        <v>335</v>
      </c>
      <c r="C132" s="34">
        <v>47</v>
      </c>
      <c r="D132" s="34">
        <v>71</v>
      </c>
      <c r="E132" s="34">
        <v>9</v>
      </c>
    </row>
    <row r="133" spans="1:5" x14ac:dyDescent="0.25">
      <c r="A133" s="34">
        <v>132</v>
      </c>
      <c r="B133" s="34" t="s">
        <v>335</v>
      </c>
      <c r="C133" s="34">
        <v>39</v>
      </c>
      <c r="D133" s="34">
        <v>71</v>
      </c>
      <c r="E133" s="34">
        <v>75</v>
      </c>
    </row>
    <row r="134" spans="1:5" x14ac:dyDescent="0.25">
      <c r="A134" s="34">
        <v>133</v>
      </c>
      <c r="B134" s="34" t="s">
        <v>336</v>
      </c>
      <c r="C134" s="34">
        <v>25</v>
      </c>
      <c r="D134" s="34">
        <v>72</v>
      </c>
      <c r="E134" s="34">
        <v>34</v>
      </c>
    </row>
    <row r="135" spans="1:5" x14ac:dyDescent="0.25">
      <c r="A135" s="34">
        <v>134</v>
      </c>
      <c r="B135" s="34" t="s">
        <v>336</v>
      </c>
      <c r="C135" s="34">
        <v>31</v>
      </c>
      <c r="D135" s="34">
        <v>72</v>
      </c>
      <c r="E135" s="34">
        <v>71</v>
      </c>
    </row>
    <row r="136" spans="1:5" x14ac:dyDescent="0.25">
      <c r="A136" s="34">
        <v>135</v>
      </c>
      <c r="B136" s="34" t="s">
        <v>335</v>
      </c>
      <c r="C136" s="34">
        <v>20</v>
      </c>
      <c r="D136" s="34">
        <v>73</v>
      </c>
      <c r="E136" s="34">
        <v>5</v>
      </c>
    </row>
    <row r="137" spans="1:5" x14ac:dyDescent="0.25">
      <c r="A137" s="34">
        <v>136</v>
      </c>
      <c r="B137" s="34" t="s">
        <v>336</v>
      </c>
      <c r="C137" s="34">
        <v>29</v>
      </c>
      <c r="D137" s="34">
        <v>73</v>
      </c>
      <c r="E137" s="34">
        <v>88</v>
      </c>
    </row>
    <row r="138" spans="1:5" x14ac:dyDescent="0.25">
      <c r="A138" s="34">
        <v>137</v>
      </c>
      <c r="B138" s="34" t="s">
        <v>336</v>
      </c>
      <c r="C138" s="34">
        <v>44</v>
      </c>
      <c r="D138" s="34">
        <v>73</v>
      </c>
      <c r="E138" s="34">
        <v>7</v>
      </c>
    </row>
    <row r="139" spans="1:5" x14ac:dyDescent="0.25">
      <c r="A139" s="34">
        <v>138</v>
      </c>
      <c r="B139" s="34" t="s">
        <v>335</v>
      </c>
      <c r="C139" s="34">
        <v>32</v>
      </c>
      <c r="D139" s="34">
        <v>73</v>
      </c>
      <c r="E139" s="34">
        <v>73</v>
      </c>
    </row>
    <row r="140" spans="1:5" x14ac:dyDescent="0.25">
      <c r="A140" s="34">
        <v>139</v>
      </c>
      <c r="B140" s="34" t="s">
        <v>335</v>
      </c>
      <c r="C140" s="34">
        <v>19</v>
      </c>
      <c r="D140" s="34">
        <v>74</v>
      </c>
      <c r="E140" s="34">
        <v>10</v>
      </c>
    </row>
    <row r="141" spans="1:5" x14ac:dyDescent="0.25">
      <c r="A141" s="34">
        <v>140</v>
      </c>
      <c r="B141" s="34" t="s">
        <v>336</v>
      </c>
      <c r="C141" s="34">
        <v>35</v>
      </c>
      <c r="D141" s="34">
        <v>74</v>
      </c>
      <c r="E141" s="34">
        <v>72</v>
      </c>
    </row>
    <row r="142" spans="1:5" x14ac:dyDescent="0.25">
      <c r="A142" s="34">
        <v>141</v>
      </c>
      <c r="B142" s="34" t="s">
        <v>336</v>
      </c>
      <c r="C142" s="34">
        <v>57</v>
      </c>
      <c r="D142" s="34">
        <v>75</v>
      </c>
      <c r="E142" s="34">
        <v>5</v>
      </c>
    </row>
    <row r="143" spans="1:5" x14ac:dyDescent="0.25">
      <c r="A143" s="34">
        <v>142</v>
      </c>
      <c r="B143" s="34" t="s">
        <v>335</v>
      </c>
      <c r="C143" s="34">
        <v>32</v>
      </c>
      <c r="D143" s="34">
        <v>75</v>
      </c>
      <c r="E143" s="34">
        <v>93</v>
      </c>
    </row>
    <row r="144" spans="1:5" x14ac:dyDescent="0.25">
      <c r="A144" s="34">
        <v>143</v>
      </c>
      <c r="B144" s="34" t="s">
        <v>336</v>
      </c>
      <c r="C144" s="34">
        <v>28</v>
      </c>
      <c r="D144" s="34">
        <v>76</v>
      </c>
      <c r="E144" s="34">
        <v>40</v>
      </c>
    </row>
    <row r="145" spans="1:5" x14ac:dyDescent="0.25">
      <c r="A145" s="34">
        <v>144</v>
      </c>
      <c r="B145" s="34" t="s">
        <v>336</v>
      </c>
      <c r="C145" s="34">
        <v>32</v>
      </c>
      <c r="D145" s="34">
        <v>76</v>
      </c>
      <c r="E145" s="34">
        <v>87</v>
      </c>
    </row>
    <row r="146" spans="1:5" x14ac:dyDescent="0.25">
      <c r="A146" s="34">
        <v>145</v>
      </c>
      <c r="B146" s="34" t="s">
        <v>335</v>
      </c>
      <c r="C146" s="34">
        <v>25</v>
      </c>
      <c r="D146" s="34">
        <v>77</v>
      </c>
      <c r="E146" s="34">
        <v>12</v>
      </c>
    </row>
    <row r="147" spans="1:5" x14ac:dyDescent="0.25">
      <c r="A147" s="34">
        <v>146</v>
      </c>
      <c r="B147" s="34" t="s">
        <v>335</v>
      </c>
      <c r="C147" s="34">
        <v>28</v>
      </c>
      <c r="D147" s="34">
        <v>77</v>
      </c>
      <c r="E147" s="34">
        <v>97</v>
      </c>
    </row>
    <row r="148" spans="1:5" x14ac:dyDescent="0.25">
      <c r="A148" s="34">
        <v>147</v>
      </c>
      <c r="B148" s="34" t="s">
        <v>335</v>
      </c>
      <c r="C148" s="34">
        <v>48</v>
      </c>
      <c r="D148" s="34">
        <v>77</v>
      </c>
      <c r="E148" s="34">
        <v>36</v>
      </c>
    </row>
    <row r="149" spans="1:5" x14ac:dyDescent="0.25">
      <c r="A149" s="34">
        <v>148</v>
      </c>
      <c r="B149" s="34" t="s">
        <v>336</v>
      </c>
      <c r="C149" s="34">
        <v>32</v>
      </c>
      <c r="D149" s="34">
        <v>77</v>
      </c>
      <c r="E149" s="34">
        <v>74</v>
      </c>
    </row>
    <row r="150" spans="1:5" x14ac:dyDescent="0.25">
      <c r="A150" s="34">
        <v>149</v>
      </c>
      <c r="B150" s="34" t="s">
        <v>336</v>
      </c>
      <c r="C150" s="34">
        <v>34</v>
      </c>
      <c r="D150" s="34">
        <v>78</v>
      </c>
      <c r="E150" s="34">
        <v>22</v>
      </c>
    </row>
    <row r="151" spans="1:5" x14ac:dyDescent="0.25">
      <c r="A151" s="34">
        <v>150</v>
      </c>
      <c r="B151" s="34" t="s">
        <v>335</v>
      </c>
      <c r="C151" s="34">
        <v>34</v>
      </c>
      <c r="D151" s="34">
        <v>78</v>
      </c>
      <c r="E151" s="34">
        <v>90</v>
      </c>
    </row>
    <row r="152" spans="1:5" x14ac:dyDescent="0.25">
      <c r="A152" s="34">
        <v>151</v>
      </c>
      <c r="B152" s="34" t="s">
        <v>335</v>
      </c>
      <c r="C152" s="34">
        <v>43</v>
      </c>
      <c r="D152" s="34">
        <v>78</v>
      </c>
      <c r="E152" s="34">
        <v>17</v>
      </c>
    </row>
    <row r="153" spans="1:5" x14ac:dyDescent="0.25">
      <c r="A153" s="34">
        <v>152</v>
      </c>
      <c r="B153" s="34" t="s">
        <v>335</v>
      </c>
      <c r="C153" s="34">
        <v>39</v>
      </c>
      <c r="D153" s="34">
        <v>78</v>
      </c>
      <c r="E153" s="34">
        <v>88</v>
      </c>
    </row>
    <row r="154" spans="1:5" x14ac:dyDescent="0.25">
      <c r="A154" s="34">
        <v>153</v>
      </c>
      <c r="B154" s="34" t="s">
        <v>336</v>
      </c>
      <c r="C154" s="34">
        <v>44</v>
      </c>
      <c r="D154" s="34">
        <v>78</v>
      </c>
      <c r="E154" s="34">
        <v>20</v>
      </c>
    </row>
    <row r="155" spans="1:5" x14ac:dyDescent="0.25">
      <c r="A155" s="34">
        <v>154</v>
      </c>
      <c r="B155" s="34" t="s">
        <v>336</v>
      </c>
      <c r="C155" s="34">
        <v>38</v>
      </c>
      <c r="D155" s="34">
        <v>78</v>
      </c>
      <c r="E155" s="34">
        <v>76</v>
      </c>
    </row>
    <row r="156" spans="1:5" x14ac:dyDescent="0.25">
      <c r="A156" s="34">
        <v>155</v>
      </c>
      <c r="B156" s="34" t="s">
        <v>336</v>
      </c>
      <c r="C156" s="34">
        <v>47</v>
      </c>
      <c r="D156" s="34">
        <v>78</v>
      </c>
      <c r="E156" s="34">
        <v>16</v>
      </c>
    </row>
    <row r="157" spans="1:5" x14ac:dyDescent="0.25">
      <c r="A157" s="34">
        <v>156</v>
      </c>
      <c r="B157" s="34" t="s">
        <v>336</v>
      </c>
      <c r="C157" s="34">
        <v>27</v>
      </c>
      <c r="D157" s="34">
        <v>78</v>
      </c>
      <c r="E157" s="34">
        <v>89</v>
      </c>
    </row>
    <row r="158" spans="1:5" x14ac:dyDescent="0.25">
      <c r="A158" s="34">
        <v>157</v>
      </c>
      <c r="B158" s="34" t="s">
        <v>335</v>
      </c>
      <c r="C158" s="34">
        <v>37</v>
      </c>
      <c r="D158" s="34">
        <v>78</v>
      </c>
      <c r="E158" s="34">
        <v>1</v>
      </c>
    </row>
    <row r="159" spans="1:5" x14ac:dyDescent="0.25">
      <c r="A159" s="34">
        <v>158</v>
      </c>
      <c r="B159" s="34" t="s">
        <v>336</v>
      </c>
      <c r="C159" s="34">
        <v>30</v>
      </c>
      <c r="D159" s="34">
        <v>78</v>
      </c>
      <c r="E159" s="34">
        <v>78</v>
      </c>
    </row>
    <row r="160" spans="1:5" x14ac:dyDescent="0.25">
      <c r="A160" s="34">
        <v>159</v>
      </c>
      <c r="B160" s="34" t="s">
        <v>335</v>
      </c>
      <c r="C160" s="34">
        <v>34</v>
      </c>
      <c r="D160" s="34">
        <v>78</v>
      </c>
      <c r="E160" s="34">
        <v>1</v>
      </c>
    </row>
    <row r="161" spans="1:5" x14ac:dyDescent="0.25">
      <c r="A161" s="34">
        <v>160</v>
      </c>
      <c r="B161" s="34" t="s">
        <v>336</v>
      </c>
      <c r="C161" s="34">
        <v>30</v>
      </c>
      <c r="D161" s="34">
        <v>78</v>
      </c>
      <c r="E161" s="34">
        <v>73</v>
      </c>
    </row>
    <row r="162" spans="1:5" x14ac:dyDescent="0.25">
      <c r="A162" s="34">
        <v>161</v>
      </c>
      <c r="B162" s="34" t="s">
        <v>336</v>
      </c>
      <c r="C162" s="34">
        <v>56</v>
      </c>
      <c r="D162" s="34">
        <v>79</v>
      </c>
      <c r="E162" s="34">
        <v>35</v>
      </c>
    </row>
    <row r="163" spans="1:5" x14ac:dyDescent="0.25">
      <c r="A163" s="34">
        <v>162</v>
      </c>
      <c r="B163" s="34" t="s">
        <v>336</v>
      </c>
      <c r="C163" s="34">
        <v>29</v>
      </c>
      <c r="D163" s="34">
        <v>79</v>
      </c>
      <c r="E163" s="34">
        <v>83</v>
      </c>
    </row>
    <row r="164" spans="1:5" x14ac:dyDescent="0.25">
      <c r="A164" s="34">
        <v>163</v>
      </c>
      <c r="B164" s="34" t="s">
        <v>335</v>
      </c>
      <c r="C164" s="34">
        <v>19</v>
      </c>
      <c r="D164" s="34">
        <v>81</v>
      </c>
      <c r="E164" s="34">
        <v>5</v>
      </c>
    </row>
    <row r="165" spans="1:5" x14ac:dyDescent="0.25">
      <c r="A165" s="34">
        <v>164</v>
      </c>
      <c r="B165" s="34" t="s">
        <v>336</v>
      </c>
      <c r="C165" s="34">
        <v>31</v>
      </c>
      <c r="D165" s="34">
        <v>81</v>
      </c>
      <c r="E165" s="34">
        <v>93</v>
      </c>
    </row>
    <row r="166" spans="1:5" x14ac:dyDescent="0.25">
      <c r="A166" s="34">
        <v>165</v>
      </c>
      <c r="B166" s="34" t="s">
        <v>335</v>
      </c>
      <c r="C166" s="34">
        <v>50</v>
      </c>
      <c r="D166" s="34">
        <v>85</v>
      </c>
      <c r="E166" s="34">
        <v>26</v>
      </c>
    </row>
    <row r="167" spans="1:5" x14ac:dyDescent="0.25">
      <c r="A167" s="34">
        <v>166</v>
      </c>
      <c r="B167" s="34" t="s">
        <v>336</v>
      </c>
      <c r="C167" s="34">
        <v>36</v>
      </c>
      <c r="D167" s="34">
        <v>85</v>
      </c>
      <c r="E167" s="34">
        <v>75</v>
      </c>
    </row>
    <row r="168" spans="1:5" x14ac:dyDescent="0.25">
      <c r="A168" s="34">
        <v>167</v>
      </c>
      <c r="B168" s="34" t="s">
        <v>335</v>
      </c>
      <c r="C168" s="34">
        <v>42</v>
      </c>
      <c r="D168" s="34">
        <v>86</v>
      </c>
      <c r="E168" s="34">
        <v>20</v>
      </c>
    </row>
    <row r="169" spans="1:5" x14ac:dyDescent="0.25">
      <c r="A169" s="34">
        <v>168</v>
      </c>
      <c r="B169" s="34" t="s">
        <v>336</v>
      </c>
      <c r="C169" s="34">
        <v>33</v>
      </c>
      <c r="D169" s="34">
        <v>86</v>
      </c>
      <c r="E169" s="34">
        <v>95</v>
      </c>
    </row>
    <row r="170" spans="1:5" x14ac:dyDescent="0.25">
      <c r="A170" s="34">
        <v>169</v>
      </c>
      <c r="B170" s="34" t="s">
        <v>336</v>
      </c>
      <c r="C170" s="34">
        <v>36</v>
      </c>
      <c r="D170" s="34">
        <v>87</v>
      </c>
      <c r="E170" s="34">
        <v>27</v>
      </c>
    </row>
    <row r="171" spans="1:5" x14ac:dyDescent="0.25">
      <c r="A171" s="34">
        <v>170</v>
      </c>
      <c r="B171" s="34" t="s">
        <v>335</v>
      </c>
      <c r="C171" s="34">
        <v>32</v>
      </c>
      <c r="D171" s="34">
        <v>87</v>
      </c>
      <c r="E171" s="34">
        <v>63</v>
      </c>
    </row>
    <row r="172" spans="1:5" x14ac:dyDescent="0.25">
      <c r="A172" s="34">
        <v>171</v>
      </c>
      <c r="B172" s="34" t="s">
        <v>335</v>
      </c>
      <c r="C172" s="34">
        <v>40</v>
      </c>
      <c r="D172" s="34">
        <v>87</v>
      </c>
      <c r="E172" s="34">
        <v>13</v>
      </c>
    </row>
    <row r="173" spans="1:5" x14ac:dyDescent="0.25">
      <c r="A173" s="34">
        <v>172</v>
      </c>
      <c r="B173" s="34" t="s">
        <v>335</v>
      </c>
      <c r="C173" s="34">
        <v>28</v>
      </c>
      <c r="D173" s="34">
        <v>87</v>
      </c>
      <c r="E173" s="34">
        <v>75</v>
      </c>
    </row>
    <row r="174" spans="1:5" x14ac:dyDescent="0.25">
      <c r="A174" s="34">
        <v>173</v>
      </c>
      <c r="B174" s="34" t="s">
        <v>335</v>
      </c>
      <c r="C174" s="34">
        <v>36</v>
      </c>
      <c r="D174" s="34">
        <v>87</v>
      </c>
      <c r="E174" s="34">
        <v>10</v>
      </c>
    </row>
    <row r="175" spans="1:5" x14ac:dyDescent="0.25">
      <c r="A175" s="34">
        <v>174</v>
      </c>
      <c r="B175" s="34" t="s">
        <v>335</v>
      </c>
      <c r="C175" s="34">
        <v>36</v>
      </c>
      <c r="D175" s="34">
        <v>87</v>
      </c>
      <c r="E175" s="34">
        <v>92</v>
      </c>
    </row>
    <row r="176" spans="1:5" x14ac:dyDescent="0.25">
      <c r="A176" s="34">
        <v>175</v>
      </c>
      <c r="B176" s="34" t="s">
        <v>336</v>
      </c>
      <c r="C176" s="34">
        <v>52</v>
      </c>
      <c r="D176" s="34">
        <v>88</v>
      </c>
      <c r="E176" s="34">
        <v>13</v>
      </c>
    </row>
    <row r="177" spans="1:5" x14ac:dyDescent="0.25">
      <c r="A177" s="34">
        <v>176</v>
      </c>
      <c r="B177" s="34" t="s">
        <v>336</v>
      </c>
      <c r="C177" s="34">
        <v>30</v>
      </c>
      <c r="D177" s="34">
        <v>88</v>
      </c>
      <c r="E177" s="34">
        <v>86</v>
      </c>
    </row>
    <row r="178" spans="1:5" x14ac:dyDescent="0.25">
      <c r="A178" s="34">
        <v>177</v>
      </c>
      <c r="B178" s="34" t="s">
        <v>335</v>
      </c>
      <c r="C178" s="34">
        <v>58</v>
      </c>
      <c r="D178" s="34">
        <v>88</v>
      </c>
      <c r="E178" s="34">
        <v>15</v>
      </c>
    </row>
    <row r="179" spans="1:5" x14ac:dyDescent="0.25">
      <c r="A179" s="34">
        <v>178</v>
      </c>
      <c r="B179" s="34" t="s">
        <v>335</v>
      </c>
      <c r="C179" s="34">
        <v>27</v>
      </c>
      <c r="D179" s="34">
        <v>88</v>
      </c>
      <c r="E179" s="34">
        <v>69</v>
      </c>
    </row>
    <row r="180" spans="1:5" x14ac:dyDescent="0.25">
      <c r="A180" s="34">
        <v>179</v>
      </c>
      <c r="B180" s="34" t="s">
        <v>335</v>
      </c>
      <c r="C180" s="34">
        <v>59</v>
      </c>
      <c r="D180" s="34">
        <v>93</v>
      </c>
      <c r="E180" s="34">
        <v>14</v>
      </c>
    </row>
    <row r="181" spans="1:5" x14ac:dyDescent="0.25">
      <c r="A181" s="34">
        <v>180</v>
      </c>
      <c r="B181" s="34" t="s">
        <v>335</v>
      </c>
      <c r="C181" s="34">
        <v>35</v>
      </c>
      <c r="D181" s="34">
        <v>93</v>
      </c>
      <c r="E181" s="34">
        <v>90</v>
      </c>
    </row>
    <row r="182" spans="1:5" x14ac:dyDescent="0.25">
      <c r="A182" s="34">
        <v>181</v>
      </c>
      <c r="B182" s="34" t="s">
        <v>336</v>
      </c>
      <c r="C182" s="34">
        <v>37</v>
      </c>
      <c r="D182" s="34">
        <v>97</v>
      </c>
      <c r="E182" s="34">
        <v>32</v>
      </c>
    </row>
    <row r="183" spans="1:5" x14ac:dyDescent="0.25">
      <c r="A183" s="34">
        <v>182</v>
      </c>
      <c r="B183" s="34" t="s">
        <v>336</v>
      </c>
      <c r="C183" s="34">
        <v>32</v>
      </c>
      <c r="D183" s="34">
        <v>97</v>
      </c>
      <c r="E183" s="34">
        <v>86</v>
      </c>
    </row>
    <row r="184" spans="1:5" x14ac:dyDescent="0.25">
      <c r="A184" s="34">
        <v>183</v>
      </c>
      <c r="B184" s="34" t="s">
        <v>335</v>
      </c>
      <c r="C184" s="34">
        <v>46</v>
      </c>
      <c r="D184" s="34">
        <v>98</v>
      </c>
      <c r="E184" s="34">
        <v>15</v>
      </c>
    </row>
    <row r="185" spans="1:5" x14ac:dyDescent="0.25">
      <c r="A185" s="34">
        <v>184</v>
      </c>
      <c r="B185" s="34" t="s">
        <v>336</v>
      </c>
      <c r="C185" s="34">
        <v>29</v>
      </c>
      <c r="D185" s="34">
        <v>98</v>
      </c>
      <c r="E185" s="34">
        <v>88</v>
      </c>
    </row>
    <row r="186" spans="1:5" x14ac:dyDescent="0.25">
      <c r="A186" s="34">
        <v>185</v>
      </c>
      <c r="B186" s="34" t="s">
        <v>336</v>
      </c>
      <c r="C186" s="34">
        <v>41</v>
      </c>
      <c r="D186" s="34">
        <v>99</v>
      </c>
      <c r="E186" s="34">
        <v>39</v>
      </c>
    </row>
    <row r="187" spans="1:5" x14ac:dyDescent="0.25">
      <c r="A187" s="34">
        <v>186</v>
      </c>
      <c r="B187" s="34" t="s">
        <v>335</v>
      </c>
      <c r="C187" s="34">
        <v>30</v>
      </c>
      <c r="D187" s="34">
        <v>99</v>
      </c>
      <c r="E187" s="34">
        <v>97</v>
      </c>
    </row>
    <row r="188" spans="1:5" x14ac:dyDescent="0.25">
      <c r="A188" s="34">
        <v>187</v>
      </c>
      <c r="B188" s="34" t="s">
        <v>336</v>
      </c>
      <c r="C188" s="34">
        <v>54</v>
      </c>
      <c r="D188" s="34">
        <v>101</v>
      </c>
      <c r="E188" s="34">
        <v>24</v>
      </c>
    </row>
    <row r="189" spans="1:5" x14ac:dyDescent="0.25">
      <c r="A189" s="34">
        <v>188</v>
      </c>
      <c r="B189" s="34" t="s">
        <v>335</v>
      </c>
      <c r="C189" s="34">
        <v>28</v>
      </c>
      <c r="D189" s="34">
        <v>101</v>
      </c>
      <c r="E189" s="34">
        <v>68</v>
      </c>
    </row>
    <row r="190" spans="1:5" x14ac:dyDescent="0.25">
      <c r="A190" s="34">
        <v>189</v>
      </c>
      <c r="B190" s="34" t="s">
        <v>336</v>
      </c>
      <c r="C190" s="34">
        <v>41</v>
      </c>
      <c r="D190" s="34">
        <v>103</v>
      </c>
      <c r="E190" s="34">
        <v>17</v>
      </c>
    </row>
    <row r="191" spans="1:5" x14ac:dyDescent="0.25">
      <c r="A191" s="34">
        <v>190</v>
      </c>
      <c r="B191" s="34" t="s">
        <v>336</v>
      </c>
      <c r="C191" s="34">
        <v>36</v>
      </c>
      <c r="D191" s="34">
        <v>103</v>
      </c>
      <c r="E191" s="34">
        <v>85</v>
      </c>
    </row>
    <row r="192" spans="1:5" x14ac:dyDescent="0.25">
      <c r="A192" s="34">
        <v>191</v>
      </c>
      <c r="B192" s="34" t="s">
        <v>336</v>
      </c>
      <c r="C192" s="34">
        <v>34</v>
      </c>
      <c r="D192" s="34">
        <v>103</v>
      </c>
      <c r="E192" s="34">
        <v>23</v>
      </c>
    </row>
    <row r="193" spans="1:5" x14ac:dyDescent="0.25">
      <c r="A193" s="34">
        <v>192</v>
      </c>
      <c r="B193" s="34" t="s">
        <v>336</v>
      </c>
      <c r="C193" s="34">
        <v>32</v>
      </c>
      <c r="D193" s="34">
        <v>103</v>
      </c>
      <c r="E193" s="34">
        <v>69</v>
      </c>
    </row>
    <row r="194" spans="1:5" x14ac:dyDescent="0.25">
      <c r="A194" s="34">
        <v>193</v>
      </c>
      <c r="B194" s="34" t="s">
        <v>335</v>
      </c>
      <c r="C194" s="34">
        <v>33</v>
      </c>
      <c r="D194" s="34">
        <v>113</v>
      </c>
      <c r="E194" s="34">
        <v>8</v>
      </c>
    </row>
    <row r="195" spans="1:5" x14ac:dyDescent="0.25">
      <c r="A195" s="34">
        <v>194</v>
      </c>
      <c r="B195" s="34" t="s">
        <v>336</v>
      </c>
      <c r="C195" s="34">
        <v>38</v>
      </c>
      <c r="D195" s="34">
        <v>113</v>
      </c>
      <c r="E195" s="34">
        <v>91</v>
      </c>
    </row>
    <row r="196" spans="1:5" x14ac:dyDescent="0.25">
      <c r="A196" s="34">
        <v>195</v>
      </c>
      <c r="B196" s="34" t="s">
        <v>336</v>
      </c>
      <c r="C196" s="34">
        <v>47</v>
      </c>
      <c r="D196" s="34">
        <v>120</v>
      </c>
      <c r="E196" s="34">
        <v>16</v>
      </c>
    </row>
    <row r="197" spans="1:5" x14ac:dyDescent="0.25">
      <c r="A197" s="34">
        <v>196</v>
      </c>
      <c r="B197" s="34" t="s">
        <v>336</v>
      </c>
      <c r="C197" s="34">
        <v>35</v>
      </c>
      <c r="D197" s="34">
        <v>120</v>
      </c>
      <c r="E197" s="34">
        <v>79</v>
      </c>
    </row>
    <row r="198" spans="1:5" x14ac:dyDescent="0.25">
      <c r="A198" s="34">
        <v>197</v>
      </c>
      <c r="B198" s="34" t="s">
        <v>336</v>
      </c>
      <c r="C198" s="34">
        <v>45</v>
      </c>
      <c r="D198" s="34">
        <v>126</v>
      </c>
      <c r="E198" s="34">
        <v>28</v>
      </c>
    </row>
    <row r="199" spans="1:5" x14ac:dyDescent="0.25">
      <c r="A199" s="34">
        <v>198</v>
      </c>
      <c r="B199" s="34" t="s">
        <v>335</v>
      </c>
      <c r="C199" s="34">
        <v>32</v>
      </c>
      <c r="D199" s="34">
        <v>126</v>
      </c>
      <c r="E199" s="34">
        <v>74</v>
      </c>
    </row>
    <row r="200" spans="1:5" x14ac:dyDescent="0.25">
      <c r="A200" s="34">
        <v>199</v>
      </c>
      <c r="B200" s="34" t="s">
        <v>335</v>
      </c>
      <c r="C200" s="34">
        <v>32</v>
      </c>
      <c r="D200" s="34">
        <v>137</v>
      </c>
      <c r="E200" s="34">
        <v>18</v>
      </c>
    </row>
    <row r="201" spans="1:5" x14ac:dyDescent="0.25">
      <c r="A201" s="34">
        <v>200</v>
      </c>
      <c r="B201" s="34" t="s">
        <v>335</v>
      </c>
      <c r="C201" s="34">
        <v>30</v>
      </c>
      <c r="D201" s="34">
        <v>137</v>
      </c>
      <c r="E201" s="34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E8F6-60B1-431F-8527-62B20CB9C95A}">
  <dimension ref="A1:AF201"/>
  <sheetViews>
    <sheetView topLeftCell="A26" zoomScale="115" zoomScaleNormal="115" workbookViewId="0">
      <selection activeCell="T29" sqref="T29"/>
    </sheetView>
  </sheetViews>
  <sheetFormatPr baseColWidth="10" defaultColWidth="10.85546875" defaultRowHeight="15" x14ac:dyDescent="0.25"/>
  <cols>
    <col min="1" max="4" width="10.85546875" style="34"/>
    <col min="5" max="5" width="23.85546875" style="34" customWidth="1"/>
    <col min="6" max="10" width="10.85546875" style="34"/>
    <col min="11" max="11" width="21.5703125" style="34" customWidth="1"/>
    <col min="12" max="12" width="22.140625" style="34" customWidth="1"/>
    <col min="13" max="16384" width="10.85546875" style="34"/>
  </cols>
  <sheetData>
    <row r="1" spans="1:32" x14ac:dyDescent="0.25">
      <c r="A1" s="35" t="s">
        <v>341</v>
      </c>
      <c r="B1" s="35" t="s">
        <v>340</v>
      </c>
      <c r="C1" s="35" t="s">
        <v>339</v>
      </c>
      <c r="D1" s="35" t="s">
        <v>338</v>
      </c>
      <c r="E1" s="35" t="s">
        <v>337</v>
      </c>
      <c r="H1" s="34" t="str">
        <f>IF(A1="","",A1)</f>
        <v>CustomerID</v>
      </c>
      <c r="I1" s="34" t="str">
        <f>B1&amp;"#"&amp;1</f>
        <v>Genre#1</v>
      </c>
      <c r="J1" s="62" t="str">
        <f>IF(C1="","",C1)</f>
        <v>Age</v>
      </c>
      <c r="K1" s="62" t="str">
        <f>IF(D1="","",D1)</f>
        <v>Annual Income (k$)</v>
      </c>
      <c r="L1" s="62" t="str">
        <f>IF(E1="","",E1)</f>
        <v>Spending Score (1-100)</v>
      </c>
      <c r="R1" s="40" t="s">
        <v>326</v>
      </c>
      <c r="T1" s="34" t="s">
        <v>327</v>
      </c>
      <c r="U1" s="34">
        <v>1</v>
      </c>
      <c r="V1" s="34">
        <f>U1+1</f>
        <v>2</v>
      </c>
      <c r="W1" s="34">
        <f t="shared" ref="W1:Y1" si="0">V1+1</f>
        <v>3</v>
      </c>
      <c r="X1" s="34">
        <f t="shared" si="0"/>
        <v>4</v>
      </c>
      <c r="Y1" s="34">
        <f t="shared" si="0"/>
        <v>5</v>
      </c>
      <c r="AA1" s="34">
        <v>1</v>
      </c>
      <c r="AB1" s="34">
        <f>AA1+1</f>
        <v>2</v>
      </c>
      <c r="AC1" s="34">
        <f t="shared" ref="AC1:AE1" si="1">AB1+1</f>
        <v>3</v>
      </c>
      <c r="AD1" s="34">
        <f t="shared" si="1"/>
        <v>4</v>
      </c>
      <c r="AE1" s="34">
        <f t="shared" si="1"/>
        <v>5</v>
      </c>
      <c r="AF1" s="40" t="s">
        <v>330</v>
      </c>
    </row>
    <row r="2" spans="1:32" x14ac:dyDescent="0.25">
      <c r="A2" s="34">
        <v>1</v>
      </c>
      <c r="B2" s="34" t="s">
        <v>335</v>
      </c>
      <c r="C2" s="34">
        <v>19</v>
      </c>
      <c r="D2" s="34">
        <v>15</v>
      </c>
      <c r="E2" s="34">
        <v>39</v>
      </c>
      <c r="H2" s="34">
        <f t="shared" ref="H2:H65" si="2">IF(A2="","",A2)</f>
        <v>1</v>
      </c>
      <c r="I2" s="34">
        <f t="array" ref="I2:I201">[1]!TAGCODE(B2:B201)</f>
        <v>1</v>
      </c>
      <c r="J2" s="34">
        <f t="shared" ref="J2:L65" si="3">IF(C2="","",C2)</f>
        <v>19</v>
      </c>
      <c r="K2" s="34">
        <f t="shared" si="3"/>
        <v>15</v>
      </c>
      <c r="L2" s="34">
        <f t="shared" si="3"/>
        <v>39</v>
      </c>
      <c r="Q2" s="34">
        <v>1</v>
      </c>
      <c r="R2" s="42">
        <f t="array" aca="1" ref="R2:R201" ca="1">[1]!ClustAnal(I2:L201,U7,U9)</f>
        <v>4</v>
      </c>
      <c r="T2" s="34" t="str">
        <f t="array" ref="T2:T5">TRANSPOSE(I1:L1)</f>
        <v>Genre#1</v>
      </c>
      <c r="U2" s="45">
        <f ca="1">AVERAGEIF($R$2:$R$201,U$1,$I$2:$I$201)</f>
        <v>0.51351351351351349</v>
      </c>
      <c r="V2" s="46">
        <f ca="1">AVERAGEIF($R$2:$R$201,V$1,$I$2:$I$201)</f>
        <v>0.41772151898734178</v>
      </c>
      <c r="W2" s="46">
        <f ca="1">AVERAGEIF($R$2:$R$201,W$1,$I$2:$I$201)</f>
        <v>0.40909090909090912</v>
      </c>
      <c r="X2" s="46">
        <f ca="1">AVERAGEIF($R$2:$R$201,X$1,$I$2:$I$201)</f>
        <v>0.39130434782608697</v>
      </c>
      <c r="Y2" s="47">
        <f ca="1">AVERAGEIF($R$2:$R$201,Y$1,$I$2:$I$201)</f>
        <v>0.46153846153846156</v>
      </c>
      <c r="AA2" s="45">
        <f ca="1">SUMXMY2($I2:$L2,U$2:U$5)</f>
        <v>6134.5105916727543</v>
      </c>
      <c r="AB2" s="46">
        <f t="shared" ref="AB2:AE17" ca="1" si="4">SUMXMY2($I2:$L2,V$2:V$5)</f>
        <v>2285.6920365326073</v>
      </c>
      <c r="AC2" s="46">
        <f t="shared" ca="1" si="4"/>
        <v>1783.9938016528922</v>
      </c>
      <c r="AD2" s="46">
        <f t="shared" ca="1" si="4"/>
        <v>1142.6483931947071</v>
      </c>
      <c r="AE2" s="47">
        <f t="shared" ca="1" si="4"/>
        <v>7165.5627876397093</v>
      </c>
      <c r="AF2" s="42">
        <f ca="1">MIN(AA2:AE2)</f>
        <v>1142.6483931947071</v>
      </c>
    </row>
    <row r="3" spans="1:32" x14ac:dyDescent="0.25">
      <c r="A3" s="34">
        <v>2</v>
      </c>
      <c r="B3" s="34" t="s">
        <v>335</v>
      </c>
      <c r="C3" s="34">
        <v>21</v>
      </c>
      <c r="D3" s="34">
        <v>15</v>
      </c>
      <c r="E3" s="34">
        <v>81</v>
      </c>
      <c r="H3" s="34">
        <f t="shared" si="2"/>
        <v>2</v>
      </c>
      <c r="I3" s="34">
        <v>1</v>
      </c>
      <c r="J3" s="34">
        <f t="shared" si="3"/>
        <v>21</v>
      </c>
      <c r="K3" s="34">
        <f t="shared" si="3"/>
        <v>15</v>
      </c>
      <c r="L3" s="34">
        <f t="shared" si="3"/>
        <v>81</v>
      </c>
      <c r="Q3" s="34">
        <f>Q2+1</f>
        <v>2</v>
      </c>
      <c r="R3" s="43">
        <f ca="1"/>
        <v>3</v>
      </c>
      <c r="T3" s="34" t="str">
        <v>Age</v>
      </c>
      <c r="U3" s="48">
        <f ca="1">AVERAGEIF($R$2:$R$201,U$1,$J$2:$J$201)</f>
        <v>40.324324324324323</v>
      </c>
      <c r="V3" s="49">
        <f ca="1">AVERAGEIF($R$2:$R$201,V$1,$J$2:$J$201)</f>
        <v>43.12658227848101</v>
      </c>
      <c r="W3" s="49">
        <f ca="1">AVERAGEIF($R$2:$R$201,W$1,$J$2:$J$201)</f>
        <v>25.272727272727273</v>
      </c>
      <c r="X3" s="49">
        <f ca="1">AVERAGEIF($R$2:$R$201,X$1,$J$2:$J$201)</f>
        <v>45.217391304347828</v>
      </c>
      <c r="Y3" s="50">
        <f ca="1">AVERAGEIF($R$2:$R$201,Y$1,$J$2:$J$201)</f>
        <v>32.692307692307693</v>
      </c>
      <c r="AA3" s="48">
        <f t="shared" ref="AA3:AE65" ca="1" si="5">SUMXMY2($I3:$L3,U$2:U$5)</f>
        <v>9565.3214024835652</v>
      </c>
      <c r="AB3" s="49">
        <f t="shared" ca="1" si="4"/>
        <v>3047.0084922288092</v>
      </c>
      <c r="AC3" s="49">
        <f t="shared" ca="1" si="4"/>
        <v>136.35743801652893</v>
      </c>
      <c r="AD3" s="49">
        <f t="shared" ca="1" si="4"/>
        <v>4325.0831758034019</v>
      </c>
      <c r="AE3" s="50">
        <f t="shared" ca="1" si="4"/>
        <v>5256.0243261012483</v>
      </c>
      <c r="AF3" s="43">
        <f t="shared" ref="AF3:AF66" ca="1" si="6">MIN(AA3:AE3)</f>
        <v>136.35743801652893</v>
      </c>
    </row>
    <row r="4" spans="1:32" x14ac:dyDescent="0.25">
      <c r="A4" s="34">
        <v>3</v>
      </c>
      <c r="B4" s="34" t="s">
        <v>336</v>
      </c>
      <c r="C4" s="34">
        <v>20</v>
      </c>
      <c r="D4" s="34">
        <v>16</v>
      </c>
      <c r="E4" s="34">
        <v>6</v>
      </c>
      <c r="H4" s="34">
        <f t="shared" si="2"/>
        <v>3</v>
      </c>
      <c r="I4" s="34">
        <v>0</v>
      </c>
      <c r="J4" s="34">
        <f t="shared" si="3"/>
        <v>20</v>
      </c>
      <c r="K4" s="34">
        <f t="shared" si="3"/>
        <v>16</v>
      </c>
      <c r="L4" s="34">
        <f t="shared" si="3"/>
        <v>6</v>
      </c>
      <c r="Q4" s="34">
        <f t="shared" ref="Q4:Q67" si="7">Q3+1</f>
        <v>3</v>
      </c>
      <c r="R4" s="43">
        <f ca="1"/>
        <v>4</v>
      </c>
      <c r="T4" s="34" t="str">
        <v>Annual Income (k$)</v>
      </c>
      <c r="U4" s="48">
        <f ca="1">AVERAGEIF($R$2:$R$201,U$1,$K$2:$K$201)</f>
        <v>87.432432432432435</v>
      </c>
      <c r="V4" s="49">
        <f ca="1">AVERAGEIF($R$2:$R$201,V$1,$K$2:$K$201)</f>
        <v>54.822784810126585</v>
      </c>
      <c r="W4" s="49">
        <f ca="1">AVERAGEIF($R$2:$R$201,W$1,$K$2:$K$201)</f>
        <v>25.727272727272727</v>
      </c>
      <c r="X4" s="49">
        <f ca="1">AVERAGEIF($R$2:$R$201,X$1,$K$2:$K$201)</f>
        <v>26.304347826086957</v>
      </c>
      <c r="Y4" s="50">
        <f ca="1">AVERAGEIF($R$2:$R$201,Y$1,$K$2:$K$201)</f>
        <v>86.538461538461533</v>
      </c>
      <c r="AA4" s="48">
        <f t="shared" ca="1" si="5"/>
        <v>5664.5105916727543</v>
      </c>
      <c r="AB4" s="49">
        <f t="shared" ca="1" si="4"/>
        <v>3963.7679858996953</v>
      </c>
      <c r="AC4" s="49">
        <f t="shared" ca="1" si="4"/>
        <v>5504.8119834710742</v>
      </c>
      <c r="AD4" s="49">
        <f t="shared" ca="1" si="4"/>
        <v>964.64839319470707</v>
      </c>
      <c r="AE4" s="50">
        <f t="shared" ca="1" si="4"/>
        <v>10932.485864562786</v>
      </c>
      <c r="AF4" s="43">
        <f t="shared" ca="1" si="6"/>
        <v>964.64839319470707</v>
      </c>
    </row>
    <row r="5" spans="1:32" x14ac:dyDescent="0.25">
      <c r="A5" s="34">
        <v>4</v>
      </c>
      <c r="B5" s="34" t="s">
        <v>336</v>
      </c>
      <c r="C5" s="34">
        <v>23</v>
      </c>
      <c r="D5" s="34">
        <v>16</v>
      </c>
      <c r="E5" s="34">
        <v>77</v>
      </c>
      <c r="H5" s="34">
        <f t="shared" si="2"/>
        <v>4</v>
      </c>
      <c r="I5" s="34">
        <v>0</v>
      </c>
      <c r="J5" s="34">
        <f t="shared" si="3"/>
        <v>23</v>
      </c>
      <c r="K5" s="34">
        <f t="shared" si="3"/>
        <v>16</v>
      </c>
      <c r="L5" s="34">
        <f t="shared" si="3"/>
        <v>77</v>
      </c>
      <c r="Q5" s="34">
        <f t="shared" si="7"/>
        <v>4</v>
      </c>
      <c r="R5" s="43">
        <f ca="1"/>
        <v>3</v>
      </c>
      <c r="T5" s="34" t="str">
        <v>Spending Score (1-100)</v>
      </c>
      <c r="U5" s="51">
        <f ca="1">AVERAGEIF($R$2:$R$201,U$1,$L$2:$L$201)</f>
        <v>18.189189189189189</v>
      </c>
      <c r="V5" s="52">
        <f ca="1">AVERAGEIF($R$2:$R$201,V$1,$L$2:$L$201)</f>
        <v>49.835443037974684</v>
      </c>
      <c r="W5" s="52">
        <f ca="1">AVERAGEIF($R$2:$R$201,W$1,$L$2:$L$201)</f>
        <v>79.36363636363636</v>
      </c>
      <c r="X5" s="52">
        <f ca="1">AVERAGEIF($R$2:$R$201,X$1,$L$2:$L$201)</f>
        <v>20.913043478260871</v>
      </c>
      <c r="Y5" s="53">
        <f ca="1">AVERAGEIF($R$2:$R$201,Y$1,$L$2:$L$201)</f>
        <v>82.128205128205124</v>
      </c>
      <c r="AA5" s="48">
        <f t="shared" ca="1" si="5"/>
        <v>8861.6997808619435</v>
      </c>
      <c r="AB5" s="49">
        <f t="shared" ca="1" si="4"/>
        <v>2650.3755808364044</v>
      </c>
      <c r="AC5" s="49">
        <f t="shared" ca="1" si="4"/>
        <v>105.53925619834708</v>
      </c>
      <c r="AD5" s="49">
        <f t="shared" ca="1" si="4"/>
        <v>3745.6918714555759</v>
      </c>
      <c r="AE5" s="50">
        <f t="shared" ca="1" si="4"/>
        <v>5096.1268902038119</v>
      </c>
      <c r="AF5" s="43">
        <f t="shared" ca="1" si="6"/>
        <v>105.53925619834708</v>
      </c>
    </row>
    <row r="6" spans="1:32" x14ac:dyDescent="0.25">
      <c r="A6" s="34">
        <v>5</v>
      </c>
      <c r="B6" s="34" t="s">
        <v>336</v>
      </c>
      <c r="C6" s="34">
        <v>31</v>
      </c>
      <c r="D6" s="34">
        <v>17</v>
      </c>
      <c r="E6" s="34">
        <v>40</v>
      </c>
      <c r="H6" s="34">
        <f t="shared" si="2"/>
        <v>5</v>
      </c>
      <c r="I6" s="34">
        <v>0</v>
      </c>
      <c r="J6" s="34">
        <f t="shared" si="3"/>
        <v>31</v>
      </c>
      <c r="K6" s="34">
        <f t="shared" si="3"/>
        <v>17</v>
      </c>
      <c r="L6" s="34">
        <f t="shared" si="3"/>
        <v>40</v>
      </c>
      <c r="Q6" s="34">
        <f t="shared" si="7"/>
        <v>5</v>
      </c>
      <c r="R6" s="43">
        <f ca="1"/>
        <v>4</v>
      </c>
      <c r="AA6" s="48">
        <f t="shared" ca="1" si="5"/>
        <v>5523.6457268078902</v>
      </c>
      <c r="AB6" s="49">
        <f t="shared" ca="1" si="4"/>
        <v>1674.5274795705818</v>
      </c>
      <c r="AC6" s="49">
        <f t="shared" ca="1" si="4"/>
        <v>1658.630165289256</v>
      </c>
      <c r="AD6" s="49">
        <f t="shared" ca="1" si="4"/>
        <v>653.17013232514182</v>
      </c>
      <c r="AE6" s="50">
        <f t="shared" ca="1" si="4"/>
        <v>6613.4602235371449</v>
      </c>
      <c r="AF6" s="43">
        <f t="shared" ca="1" si="6"/>
        <v>653.17013232514182</v>
      </c>
    </row>
    <row r="7" spans="1:32" x14ac:dyDescent="0.25">
      <c r="A7" s="34">
        <v>6</v>
      </c>
      <c r="B7" s="34" t="s">
        <v>336</v>
      </c>
      <c r="C7" s="34">
        <v>22</v>
      </c>
      <c r="D7" s="34">
        <v>17</v>
      </c>
      <c r="E7" s="34">
        <v>76</v>
      </c>
      <c r="H7" s="34">
        <f t="shared" si="2"/>
        <v>6</v>
      </c>
      <c r="I7" s="34">
        <v>0</v>
      </c>
      <c r="J7" s="34">
        <f t="shared" si="3"/>
        <v>22</v>
      </c>
      <c r="K7" s="34">
        <f t="shared" si="3"/>
        <v>17</v>
      </c>
      <c r="L7" s="34">
        <f t="shared" si="3"/>
        <v>76</v>
      </c>
      <c r="Q7" s="34">
        <f t="shared" si="7"/>
        <v>6</v>
      </c>
      <c r="R7" s="43">
        <f ca="1"/>
        <v>3</v>
      </c>
      <c r="T7" s="65" t="s">
        <v>328</v>
      </c>
      <c r="U7" s="66">
        <v>5</v>
      </c>
      <c r="AA7" s="48">
        <f t="shared" ca="1" si="5"/>
        <v>8638.8619430241051</v>
      </c>
      <c r="AB7" s="49">
        <f t="shared" ca="1" si="4"/>
        <v>2561.6540618490626</v>
      </c>
      <c r="AC7" s="49">
        <f t="shared" ca="1" si="4"/>
        <v>98.357438016528889</v>
      </c>
      <c r="AD7" s="49">
        <f t="shared" ca="1" si="4"/>
        <v>3660.3440453686198</v>
      </c>
      <c r="AE7" s="50">
        <f t="shared" ca="1" si="4"/>
        <v>4987.6909927679153</v>
      </c>
      <c r="AF7" s="43">
        <f t="shared" ca="1" si="6"/>
        <v>98.357438016528889</v>
      </c>
    </row>
    <row r="8" spans="1:32" x14ac:dyDescent="0.25">
      <c r="A8" s="34">
        <v>7</v>
      </c>
      <c r="B8" s="34" t="s">
        <v>336</v>
      </c>
      <c r="C8" s="34">
        <v>35</v>
      </c>
      <c r="D8" s="34">
        <v>18</v>
      </c>
      <c r="E8" s="34">
        <v>6</v>
      </c>
      <c r="H8" s="34">
        <f t="shared" si="2"/>
        <v>7</v>
      </c>
      <c r="I8" s="34">
        <v>0</v>
      </c>
      <c r="J8" s="34">
        <f t="shared" si="3"/>
        <v>35</v>
      </c>
      <c r="K8" s="34">
        <f t="shared" si="3"/>
        <v>18</v>
      </c>
      <c r="L8" s="34">
        <f t="shared" si="3"/>
        <v>6</v>
      </c>
      <c r="Q8" s="34">
        <f t="shared" si="7"/>
        <v>7</v>
      </c>
      <c r="R8" s="43">
        <f ca="1"/>
        <v>4</v>
      </c>
      <c r="AA8" s="48">
        <f t="shared" ca="1" si="5"/>
        <v>4998.0511322132943</v>
      </c>
      <c r="AB8" s="49">
        <f t="shared" ca="1" si="4"/>
        <v>3343.6793783047588</v>
      </c>
      <c r="AC8" s="49">
        <f t="shared" ca="1" si="4"/>
        <v>5536.7210743801652</v>
      </c>
      <c r="AD8" s="49">
        <f t="shared" ca="1" si="4"/>
        <v>395.90926275992445</v>
      </c>
      <c r="AE8" s="50">
        <f t="shared" ca="1" si="4"/>
        <v>10498.562787639708</v>
      </c>
      <c r="AF8" s="43">
        <f t="shared" ca="1" si="6"/>
        <v>395.90926275992445</v>
      </c>
    </row>
    <row r="9" spans="1:32" x14ac:dyDescent="0.25">
      <c r="A9" s="34">
        <v>8</v>
      </c>
      <c r="B9" s="34" t="s">
        <v>336</v>
      </c>
      <c r="C9" s="34">
        <v>23</v>
      </c>
      <c r="D9" s="34">
        <v>18</v>
      </c>
      <c r="E9" s="34">
        <v>94</v>
      </c>
      <c r="H9" s="34">
        <f t="shared" si="2"/>
        <v>8</v>
      </c>
      <c r="I9" s="34">
        <v>0</v>
      </c>
      <c r="J9" s="34">
        <f t="shared" si="3"/>
        <v>23</v>
      </c>
      <c r="K9" s="34">
        <f t="shared" si="3"/>
        <v>18</v>
      </c>
      <c r="L9" s="34">
        <f t="shared" si="3"/>
        <v>94</v>
      </c>
      <c r="Q9" s="34">
        <f t="shared" si="7"/>
        <v>8</v>
      </c>
      <c r="R9" s="43">
        <f ca="1"/>
        <v>3</v>
      </c>
      <c r="T9" s="34" t="s">
        <v>329</v>
      </c>
      <c r="U9" s="41">
        <v>10</v>
      </c>
      <c r="AA9" s="48">
        <f t="shared" ca="1" si="5"/>
        <v>10868.537618699782</v>
      </c>
      <c r="AB9" s="49">
        <f t="shared" ca="1" si="4"/>
        <v>3711.6793783047588</v>
      </c>
      <c r="AC9" s="49">
        <f t="shared" ca="1" si="4"/>
        <v>279.26652892561992</v>
      </c>
      <c r="AD9" s="49">
        <f t="shared" ca="1" si="4"/>
        <v>5904.4310018903589</v>
      </c>
      <c r="AE9" s="50">
        <f t="shared" ca="1" si="4"/>
        <v>4932.6140696909915</v>
      </c>
      <c r="AF9" s="43">
        <f t="shared" ca="1" si="6"/>
        <v>279.26652892561992</v>
      </c>
    </row>
    <row r="10" spans="1:32" x14ac:dyDescent="0.25">
      <c r="A10" s="34">
        <v>9</v>
      </c>
      <c r="B10" s="34" t="s">
        <v>335</v>
      </c>
      <c r="C10" s="34">
        <v>64</v>
      </c>
      <c r="D10" s="34">
        <v>19</v>
      </c>
      <c r="E10" s="34">
        <v>3</v>
      </c>
      <c r="H10" s="34">
        <f t="shared" si="2"/>
        <v>9</v>
      </c>
      <c r="I10" s="34">
        <v>1</v>
      </c>
      <c r="J10" s="34">
        <f t="shared" si="3"/>
        <v>64</v>
      </c>
      <c r="K10" s="34">
        <f t="shared" si="3"/>
        <v>19</v>
      </c>
      <c r="L10" s="34">
        <f t="shared" si="3"/>
        <v>3</v>
      </c>
      <c r="Q10" s="34">
        <f t="shared" si="7"/>
        <v>9</v>
      </c>
      <c r="R10" s="43">
        <f ca="1"/>
        <v>4</v>
      </c>
      <c r="AA10" s="48">
        <f t="shared" ca="1" si="5"/>
        <v>5474.4835646457277</v>
      </c>
      <c r="AB10" s="49">
        <f t="shared" ca="1" si="4"/>
        <v>3912.8692517224808</v>
      </c>
      <c r="AC10" s="49">
        <f t="shared" ca="1" si="4"/>
        <v>7376.8119834710742</v>
      </c>
      <c r="AD10" s="49">
        <f t="shared" ca="1" si="4"/>
        <v>727.38752362948958</v>
      </c>
      <c r="AE10" s="50">
        <f t="shared" ca="1" si="4"/>
        <v>11803.178172255093</v>
      </c>
      <c r="AF10" s="43">
        <f t="shared" ca="1" si="6"/>
        <v>727.38752362948958</v>
      </c>
    </row>
    <row r="11" spans="1:32" x14ac:dyDescent="0.25">
      <c r="A11" s="34">
        <v>10</v>
      </c>
      <c r="B11" s="34" t="s">
        <v>336</v>
      </c>
      <c r="C11" s="34">
        <v>30</v>
      </c>
      <c r="D11" s="34">
        <v>19</v>
      </c>
      <c r="E11" s="34">
        <v>72</v>
      </c>
      <c r="H11" s="34">
        <f t="shared" si="2"/>
        <v>10</v>
      </c>
      <c r="I11" s="34">
        <v>0</v>
      </c>
      <c r="J11" s="34">
        <f t="shared" si="3"/>
        <v>30</v>
      </c>
      <c r="K11" s="34">
        <f t="shared" si="3"/>
        <v>19</v>
      </c>
      <c r="L11" s="34">
        <f t="shared" si="3"/>
        <v>72</v>
      </c>
      <c r="Q11" s="34">
        <f t="shared" si="7"/>
        <v>10</v>
      </c>
      <c r="R11" s="43">
        <f ca="1"/>
        <v>3</v>
      </c>
      <c r="T11" s="34" t="s">
        <v>331</v>
      </c>
      <c r="U11" s="41">
        <f ca="1">SUM(AF2:AF201)</f>
        <v>75427.711824241502</v>
      </c>
      <c r="AA11" s="48">
        <f t="shared" ca="1" si="5"/>
        <v>7685.4565376187002</v>
      </c>
      <c r="AB11" s="49">
        <f t="shared" ca="1" si="4"/>
        <v>1947.0211504566578</v>
      </c>
      <c r="AC11" s="49">
        <f t="shared" ca="1" si="4"/>
        <v>121.99380165289249</v>
      </c>
      <c r="AD11" s="49">
        <f t="shared" ca="1" si="4"/>
        <v>2894.9527410207938</v>
      </c>
      <c r="AE11" s="50">
        <f t="shared" ca="1" si="4"/>
        <v>4671.4858645627864</v>
      </c>
      <c r="AF11" s="43">
        <f t="shared" ca="1" si="6"/>
        <v>121.99380165289249</v>
      </c>
    </row>
    <row r="12" spans="1:32" x14ac:dyDescent="0.25">
      <c r="A12" s="34">
        <v>11</v>
      </c>
      <c r="B12" s="34" t="s">
        <v>335</v>
      </c>
      <c r="C12" s="34">
        <v>67</v>
      </c>
      <c r="D12" s="34">
        <v>19</v>
      </c>
      <c r="E12" s="34">
        <v>14</v>
      </c>
      <c r="H12" s="34">
        <f t="shared" si="2"/>
        <v>11</v>
      </c>
      <c r="I12" s="34">
        <v>1</v>
      </c>
      <c r="J12" s="34">
        <f t="shared" si="3"/>
        <v>67</v>
      </c>
      <c r="K12" s="34">
        <f t="shared" si="3"/>
        <v>19</v>
      </c>
      <c r="L12" s="34">
        <f t="shared" si="3"/>
        <v>14</v>
      </c>
      <c r="Q12" s="34">
        <f t="shared" si="7"/>
        <v>11</v>
      </c>
      <c r="R12" s="43">
        <f ca="1"/>
        <v>4</v>
      </c>
      <c r="AA12" s="48">
        <f t="shared" ca="1" si="5"/>
        <v>5412.3754565376194</v>
      </c>
      <c r="AB12" s="49">
        <f t="shared" ca="1" si="4"/>
        <v>3137.730011216152</v>
      </c>
      <c r="AC12" s="49">
        <f t="shared" ca="1" si="4"/>
        <v>6059.1756198347102</v>
      </c>
      <c r="AD12" s="49">
        <f t="shared" ca="1" si="4"/>
        <v>575.99621928166334</v>
      </c>
      <c r="AE12" s="50">
        <f t="shared" ca="1" si="4"/>
        <v>10380.203813280736</v>
      </c>
      <c r="AF12" s="43">
        <f t="shared" ca="1" si="6"/>
        <v>575.99621928166334</v>
      </c>
    </row>
    <row r="13" spans="1:32" x14ac:dyDescent="0.25">
      <c r="A13" s="34">
        <v>12</v>
      </c>
      <c r="B13" s="34" t="s">
        <v>336</v>
      </c>
      <c r="C13" s="34">
        <v>35</v>
      </c>
      <c r="D13" s="34">
        <v>19</v>
      </c>
      <c r="E13" s="34">
        <v>99</v>
      </c>
      <c r="H13" s="34">
        <f t="shared" si="2"/>
        <v>12</v>
      </c>
      <c r="I13" s="34">
        <v>0</v>
      </c>
      <c r="J13" s="34">
        <f t="shared" si="3"/>
        <v>35</v>
      </c>
      <c r="K13" s="34">
        <f t="shared" si="3"/>
        <v>19</v>
      </c>
      <c r="L13" s="34">
        <f t="shared" si="3"/>
        <v>99</v>
      </c>
      <c r="Q13" s="34">
        <f t="shared" si="7"/>
        <v>12</v>
      </c>
      <c r="R13" s="43">
        <f ca="1"/>
        <v>3</v>
      </c>
      <c r="AA13" s="48">
        <f t="shared" ca="1" si="5"/>
        <v>11241.99707815924</v>
      </c>
      <c r="AB13" s="49">
        <f t="shared" ca="1" si="4"/>
        <v>3766.6414036212145</v>
      </c>
      <c r="AC13" s="49">
        <f t="shared" ca="1" si="4"/>
        <v>525.63016528925641</v>
      </c>
      <c r="AD13" s="49">
        <f t="shared" ca="1" si="4"/>
        <v>6255.4744801512279</v>
      </c>
      <c r="AE13" s="50">
        <f t="shared" ca="1" si="4"/>
        <v>4851.6397107166331</v>
      </c>
      <c r="AF13" s="43">
        <f t="shared" ca="1" si="6"/>
        <v>525.63016528925641</v>
      </c>
    </row>
    <row r="14" spans="1:32" x14ac:dyDescent="0.25">
      <c r="A14" s="34">
        <v>13</v>
      </c>
      <c r="B14" s="34" t="s">
        <v>336</v>
      </c>
      <c r="C14" s="34">
        <v>58</v>
      </c>
      <c r="D14" s="34">
        <v>20</v>
      </c>
      <c r="E14" s="34">
        <v>15</v>
      </c>
      <c r="H14" s="34">
        <f t="shared" si="2"/>
        <v>13</v>
      </c>
      <c r="I14" s="34">
        <v>0</v>
      </c>
      <c r="J14" s="34">
        <f t="shared" si="3"/>
        <v>58</v>
      </c>
      <c r="K14" s="34">
        <f t="shared" si="3"/>
        <v>20</v>
      </c>
      <c r="L14" s="34">
        <f t="shared" si="3"/>
        <v>15</v>
      </c>
      <c r="Q14" s="34">
        <f t="shared" si="7"/>
        <v>13</v>
      </c>
      <c r="R14" s="43">
        <f ca="1"/>
        <v>4</v>
      </c>
      <c r="AA14" s="48">
        <f t="shared" ca="1" si="5"/>
        <v>4869.9970781592401</v>
      </c>
      <c r="AB14" s="49">
        <f t="shared" ca="1" si="4"/>
        <v>2647.5274795705818</v>
      </c>
      <c r="AC14" s="49">
        <f t="shared" ca="1" si="4"/>
        <v>5246.7210743801643</v>
      </c>
      <c r="AD14" s="49">
        <f t="shared" ca="1" si="4"/>
        <v>238.25708884688089</v>
      </c>
      <c r="AE14" s="50">
        <f t="shared" ca="1" si="4"/>
        <v>9574.2550953320169</v>
      </c>
      <c r="AF14" s="43">
        <f t="shared" ca="1" si="6"/>
        <v>238.25708884688089</v>
      </c>
    </row>
    <row r="15" spans="1:32" x14ac:dyDescent="0.25">
      <c r="A15" s="34">
        <v>14</v>
      </c>
      <c r="B15" s="34" t="s">
        <v>336</v>
      </c>
      <c r="C15" s="34">
        <v>24</v>
      </c>
      <c r="D15" s="34">
        <v>20</v>
      </c>
      <c r="E15" s="34">
        <v>77</v>
      </c>
      <c r="H15" s="34">
        <f t="shared" si="2"/>
        <v>14</v>
      </c>
      <c r="I15" s="34">
        <v>0</v>
      </c>
      <c r="J15" s="34">
        <f t="shared" si="3"/>
        <v>24</v>
      </c>
      <c r="K15" s="34">
        <f t="shared" si="3"/>
        <v>20</v>
      </c>
      <c r="L15" s="34">
        <f t="shared" si="3"/>
        <v>77</v>
      </c>
      <c r="Q15" s="34">
        <f t="shared" si="7"/>
        <v>14</v>
      </c>
      <c r="R15" s="43">
        <f ca="1"/>
        <v>3</v>
      </c>
      <c r="AA15" s="48">
        <f t="shared" ca="1" si="5"/>
        <v>8272.5916727538352</v>
      </c>
      <c r="AB15" s="49">
        <f t="shared" ca="1" si="4"/>
        <v>2316.5401377984294</v>
      </c>
      <c r="AC15" s="49">
        <f t="shared" ca="1" si="4"/>
        <v>40.175619834710716</v>
      </c>
      <c r="AD15" s="49">
        <f t="shared" ca="1" si="4"/>
        <v>3635.8223062381849</v>
      </c>
      <c r="AE15" s="50">
        <f t="shared" ca="1" si="4"/>
        <v>4529.4345825115051</v>
      </c>
      <c r="AF15" s="43">
        <f t="shared" ca="1" si="6"/>
        <v>40.175619834710716</v>
      </c>
    </row>
    <row r="16" spans="1:32" x14ac:dyDescent="0.25">
      <c r="A16" s="34">
        <v>15</v>
      </c>
      <c r="B16" s="34" t="s">
        <v>335</v>
      </c>
      <c r="C16" s="34">
        <v>37</v>
      </c>
      <c r="D16" s="34">
        <v>20</v>
      </c>
      <c r="E16" s="34">
        <v>13</v>
      </c>
      <c r="H16" s="34">
        <f t="shared" si="2"/>
        <v>15</v>
      </c>
      <c r="I16" s="34">
        <v>1</v>
      </c>
      <c r="J16" s="34">
        <f t="shared" si="3"/>
        <v>37</v>
      </c>
      <c r="K16" s="34">
        <f t="shared" si="3"/>
        <v>20</v>
      </c>
      <c r="L16" s="34">
        <f t="shared" si="3"/>
        <v>13</v>
      </c>
      <c r="Q16" s="34">
        <f t="shared" si="7"/>
        <v>15</v>
      </c>
      <c r="R16" s="43">
        <f ca="1"/>
        <v>4</v>
      </c>
      <c r="AA16" s="48">
        <f t="shared" ca="1" si="5"/>
        <v>4585.3484295105918</v>
      </c>
      <c r="AB16" s="49">
        <f t="shared" ca="1" si="4"/>
        <v>2607.3502643807087</v>
      </c>
      <c r="AC16" s="49">
        <f t="shared" ca="1" si="4"/>
        <v>4574.8119834710742</v>
      </c>
      <c r="AD16" s="49">
        <f t="shared" ca="1" si="4"/>
        <v>170.25708884688095</v>
      </c>
      <c r="AE16" s="50">
        <f t="shared" ca="1" si="4"/>
        <v>9224.9217619986848</v>
      </c>
      <c r="AF16" s="43">
        <f t="shared" ca="1" si="6"/>
        <v>170.25708884688095</v>
      </c>
    </row>
    <row r="17" spans="1:32" x14ac:dyDescent="0.25">
      <c r="A17" s="34">
        <v>16</v>
      </c>
      <c r="B17" s="34" t="s">
        <v>335</v>
      </c>
      <c r="C17" s="34">
        <v>22</v>
      </c>
      <c r="D17" s="34">
        <v>20</v>
      </c>
      <c r="E17" s="34">
        <v>79</v>
      </c>
      <c r="H17" s="34">
        <f t="shared" si="2"/>
        <v>16</v>
      </c>
      <c r="I17" s="34">
        <v>1</v>
      </c>
      <c r="J17" s="34">
        <f t="shared" si="3"/>
        <v>22</v>
      </c>
      <c r="K17" s="34">
        <f t="shared" si="3"/>
        <v>20</v>
      </c>
      <c r="L17" s="34">
        <f t="shared" si="3"/>
        <v>79</v>
      </c>
      <c r="Q17" s="34">
        <f t="shared" si="7"/>
        <v>16</v>
      </c>
      <c r="R17" s="43">
        <f ca="1"/>
        <v>3</v>
      </c>
      <c r="AA17" s="48">
        <f t="shared" ca="1" si="5"/>
        <v>8581.1051862673485</v>
      </c>
      <c r="AB17" s="49">
        <f t="shared" ca="1" si="4"/>
        <v>2509.8692517224799</v>
      </c>
      <c r="AC17" s="49">
        <f t="shared" ca="1" si="4"/>
        <v>43.993801652892557</v>
      </c>
      <c r="AD17" s="49">
        <f t="shared" ca="1" si="4"/>
        <v>3953.2570888468804</v>
      </c>
      <c r="AE17" s="50">
        <f t="shared" ca="1" si="4"/>
        <v>4551.7679158448382</v>
      </c>
      <c r="AF17" s="43">
        <f t="shared" ca="1" si="6"/>
        <v>43.993801652892557</v>
      </c>
    </row>
    <row r="18" spans="1:32" x14ac:dyDescent="0.25">
      <c r="A18" s="34">
        <v>17</v>
      </c>
      <c r="B18" s="34" t="s">
        <v>336</v>
      </c>
      <c r="C18" s="34">
        <v>35</v>
      </c>
      <c r="D18" s="34">
        <v>21</v>
      </c>
      <c r="E18" s="34">
        <v>35</v>
      </c>
      <c r="H18" s="34">
        <f t="shared" si="2"/>
        <v>17</v>
      </c>
      <c r="I18" s="34">
        <v>0</v>
      </c>
      <c r="J18" s="34">
        <f t="shared" si="3"/>
        <v>35</v>
      </c>
      <c r="K18" s="34">
        <f t="shared" si="3"/>
        <v>21</v>
      </c>
      <c r="L18" s="34">
        <f t="shared" si="3"/>
        <v>35</v>
      </c>
      <c r="Q18" s="34">
        <f t="shared" si="7"/>
        <v>17</v>
      </c>
      <c r="R18" s="43">
        <f ca="1"/>
        <v>4</v>
      </c>
      <c r="AA18" s="48">
        <f t="shared" ca="1" si="5"/>
        <v>4724.4835646457268</v>
      </c>
      <c r="AB18" s="49">
        <f t="shared" ca="1" si="5"/>
        <v>1430.2869732414676</v>
      </c>
      <c r="AC18" s="49">
        <f t="shared" ca="1" si="5"/>
        <v>2085.2665289256192</v>
      </c>
      <c r="AD18" s="49">
        <f t="shared" ca="1" si="5"/>
        <v>331.1266540642722</v>
      </c>
      <c r="AE18" s="50">
        <f t="shared" ca="1" si="5"/>
        <v>6521.8961209730442</v>
      </c>
      <c r="AF18" s="43">
        <f t="shared" ca="1" si="6"/>
        <v>331.1266540642722</v>
      </c>
    </row>
    <row r="19" spans="1:32" x14ac:dyDescent="0.25">
      <c r="A19" s="34">
        <v>18</v>
      </c>
      <c r="B19" s="34" t="s">
        <v>335</v>
      </c>
      <c r="C19" s="34">
        <v>20</v>
      </c>
      <c r="D19" s="34">
        <v>21</v>
      </c>
      <c r="E19" s="34">
        <v>66</v>
      </c>
      <c r="H19" s="34">
        <f t="shared" si="2"/>
        <v>18</v>
      </c>
      <c r="I19" s="34">
        <v>1</v>
      </c>
      <c r="J19" s="34">
        <f t="shared" si="3"/>
        <v>20</v>
      </c>
      <c r="K19" s="34">
        <f t="shared" si="3"/>
        <v>21</v>
      </c>
      <c r="L19" s="34">
        <f t="shared" si="3"/>
        <v>66</v>
      </c>
      <c r="Q19" s="34">
        <f t="shared" si="7"/>
        <v>18</v>
      </c>
      <c r="R19" s="43">
        <f ca="1"/>
        <v>3</v>
      </c>
      <c r="AA19" s="48">
        <f t="shared" ca="1" si="5"/>
        <v>7112.4565376186993</v>
      </c>
      <c r="AB19" s="49">
        <f t="shared" ca="1" si="5"/>
        <v>1940.4515302034931</v>
      </c>
      <c r="AC19" s="49">
        <f t="shared" ca="1" si="5"/>
        <v>229.08471074380157</v>
      </c>
      <c r="AD19" s="49">
        <f t="shared" ca="1" si="5"/>
        <v>2697.2570888468804</v>
      </c>
      <c r="AE19" s="50">
        <f t="shared" ca="1" si="5"/>
        <v>4716.7935568704797</v>
      </c>
      <c r="AF19" s="43">
        <f t="shared" ca="1" si="6"/>
        <v>229.08471074380157</v>
      </c>
    </row>
    <row r="20" spans="1:32" x14ac:dyDescent="0.25">
      <c r="A20" s="34">
        <v>19</v>
      </c>
      <c r="B20" s="34" t="s">
        <v>335</v>
      </c>
      <c r="C20" s="34">
        <v>52</v>
      </c>
      <c r="D20" s="34">
        <v>23</v>
      </c>
      <c r="E20" s="34">
        <v>29</v>
      </c>
      <c r="H20" s="34">
        <f t="shared" si="2"/>
        <v>19</v>
      </c>
      <c r="I20" s="34">
        <v>1</v>
      </c>
      <c r="J20" s="34">
        <f t="shared" si="3"/>
        <v>52</v>
      </c>
      <c r="K20" s="34">
        <f t="shared" si="3"/>
        <v>23</v>
      </c>
      <c r="L20" s="34">
        <f t="shared" si="3"/>
        <v>29</v>
      </c>
      <c r="Q20" s="34">
        <f t="shared" si="7"/>
        <v>19</v>
      </c>
      <c r="R20" s="43">
        <f ca="1"/>
        <v>4</v>
      </c>
      <c r="AA20" s="48">
        <f t="shared" ca="1" si="5"/>
        <v>4404.9700511322135</v>
      </c>
      <c r="AB20" s="49">
        <f t="shared" ca="1" si="5"/>
        <v>1525.8819099503289</v>
      </c>
      <c r="AC20" s="49">
        <f t="shared" ca="1" si="5"/>
        <v>3258.6301652892553</v>
      </c>
      <c r="AD20" s="49">
        <f t="shared" ca="1" si="5"/>
        <v>122.69187145557652</v>
      </c>
      <c r="AE20" s="50">
        <f t="shared" ca="1" si="5"/>
        <v>7232.8191978961195</v>
      </c>
      <c r="AF20" s="43">
        <f t="shared" ca="1" si="6"/>
        <v>122.69187145557652</v>
      </c>
    </row>
    <row r="21" spans="1:32" x14ac:dyDescent="0.25">
      <c r="A21" s="34">
        <v>20</v>
      </c>
      <c r="B21" s="34" t="s">
        <v>336</v>
      </c>
      <c r="C21" s="34">
        <v>35</v>
      </c>
      <c r="D21" s="34">
        <v>23</v>
      </c>
      <c r="E21" s="34">
        <v>98</v>
      </c>
      <c r="H21" s="34">
        <f t="shared" si="2"/>
        <v>20</v>
      </c>
      <c r="I21" s="34">
        <v>0</v>
      </c>
      <c r="J21" s="34">
        <f t="shared" si="3"/>
        <v>35</v>
      </c>
      <c r="K21" s="34">
        <f t="shared" si="3"/>
        <v>23</v>
      </c>
      <c r="L21" s="34">
        <f t="shared" si="3"/>
        <v>98</v>
      </c>
      <c r="Q21" s="34">
        <f t="shared" si="7"/>
        <v>20</v>
      </c>
      <c r="R21" s="43">
        <f ca="1"/>
        <v>3</v>
      </c>
      <c r="AA21" s="48">
        <f t="shared" ca="1" si="5"/>
        <v>10549.915997078158</v>
      </c>
      <c r="AB21" s="49">
        <f t="shared" ca="1" si="5"/>
        <v>3398.7300112161511</v>
      </c>
      <c r="AC21" s="49">
        <f t="shared" ca="1" si="5"/>
        <v>449.53925619834723</v>
      </c>
      <c r="AD21" s="49">
        <f t="shared" ca="1" si="5"/>
        <v>6057.8657844990539</v>
      </c>
      <c r="AE21" s="50">
        <f t="shared" ca="1" si="5"/>
        <v>4294.5884286653509</v>
      </c>
      <c r="AF21" s="43">
        <f t="shared" ca="1" si="6"/>
        <v>449.53925619834723</v>
      </c>
    </row>
    <row r="22" spans="1:32" x14ac:dyDescent="0.25">
      <c r="A22" s="34">
        <v>21</v>
      </c>
      <c r="B22" s="34" t="s">
        <v>335</v>
      </c>
      <c r="C22" s="34">
        <v>35</v>
      </c>
      <c r="D22" s="34">
        <v>24</v>
      </c>
      <c r="E22" s="34">
        <v>35</v>
      </c>
      <c r="H22" s="34">
        <f t="shared" si="2"/>
        <v>21</v>
      </c>
      <c r="I22" s="34">
        <v>1</v>
      </c>
      <c r="J22" s="34">
        <f t="shared" si="3"/>
        <v>35</v>
      </c>
      <c r="K22" s="34">
        <f t="shared" si="3"/>
        <v>24</v>
      </c>
      <c r="L22" s="34">
        <f t="shared" si="3"/>
        <v>35</v>
      </c>
      <c r="Q22" s="34">
        <f t="shared" si="7"/>
        <v>21</v>
      </c>
      <c r="R22" s="43">
        <f ca="1"/>
        <v>4</v>
      </c>
      <c r="AA22" s="48">
        <f t="shared" ca="1" si="5"/>
        <v>4334.8619430241051</v>
      </c>
      <c r="AB22" s="49">
        <f t="shared" ca="1" si="5"/>
        <v>1236.5148213427335</v>
      </c>
      <c r="AC22" s="49">
        <f t="shared" ca="1" si="5"/>
        <v>2066.0847107438012</v>
      </c>
      <c r="AD22" s="49">
        <f t="shared" ca="1" si="5"/>
        <v>308.51795841209827</v>
      </c>
      <c r="AE22" s="50">
        <f t="shared" ca="1" si="5"/>
        <v>6137.7422748191966</v>
      </c>
      <c r="AF22" s="43">
        <f t="shared" ca="1" si="6"/>
        <v>308.51795841209827</v>
      </c>
    </row>
    <row r="23" spans="1:32" x14ac:dyDescent="0.25">
      <c r="A23" s="34">
        <v>22</v>
      </c>
      <c r="B23" s="34" t="s">
        <v>335</v>
      </c>
      <c r="C23" s="34">
        <v>25</v>
      </c>
      <c r="D23" s="34">
        <v>24</v>
      </c>
      <c r="E23" s="34">
        <v>73</v>
      </c>
      <c r="H23" s="34">
        <f t="shared" si="2"/>
        <v>22</v>
      </c>
      <c r="I23" s="34">
        <v>1</v>
      </c>
      <c r="J23" s="34">
        <f t="shared" si="3"/>
        <v>25</v>
      </c>
      <c r="K23" s="34">
        <f t="shared" si="3"/>
        <v>24</v>
      </c>
      <c r="L23" s="34">
        <f t="shared" si="3"/>
        <v>73</v>
      </c>
      <c r="Q23" s="34">
        <f t="shared" si="7"/>
        <v>22</v>
      </c>
      <c r="R23" s="43">
        <f ca="1"/>
        <v>3</v>
      </c>
      <c r="AA23" s="48">
        <f t="shared" ca="1" si="5"/>
        <v>7262.9700511322135</v>
      </c>
      <c r="AB23" s="49">
        <f t="shared" ca="1" si="5"/>
        <v>1815.5527960262777</v>
      </c>
      <c r="AC23" s="49">
        <f t="shared" ca="1" si="5"/>
        <v>43.902892561983421</v>
      </c>
      <c r="AD23" s="49">
        <f t="shared" ca="1" si="5"/>
        <v>3127.4744801512284</v>
      </c>
      <c r="AE23" s="50">
        <f t="shared" ca="1" si="5"/>
        <v>4053.8448389217615</v>
      </c>
      <c r="AF23" s="43">
        <f t="shared" ca="1" si="6"/>
        <v>43.902892561983421</v>
      </c>
    </row>
    <row r="24" spans="1:32" x14ac:dyDescent="0.25">
      <c r="A24" s="34">
        <v>23</v>
      </c>
      <c r="B24" s="34" t="s">
        <v>336</v>
      </c>
      <c r="C24" s="34">
        <v>46</v>
      </c>
      <c r="D24" s="34">
        <v>25</v>
      </c>
      <c r="E24" s="34">
        <v>5</v>
      </c>
      <c r="H24" s="34">
        <f t="shared" si="2"/>
        <v>23</v>
      </c>
      <c r="I24" s="34">
        <v>0</v>
      </c>
      <c r="J24" s="34">
        <f t="shared" si="3"/>
        <v>46</v>
      </c>
      <c r="K24" s="34">
        <f t="shared" si="3"/>
        <v>25</v>
      </c>
      <c r="L24" s="34">
        <f t="shared" si="3"/>
        <v>5</v>
      </c>
      <c r="Q24" s="34">
        <f t="shared" si="7"/>
        <v>23</v>
      </c>
      <c r="R24" s="43">
        <f ca="1"/>
        <v>4</v>
      </c>
      <c r="AA24" s="48">
        <f t="shared" ca="1" si="5"/>
        <v>4104.2403214024835</v>
      </c>
      <c r="AB24" s="49">
        <f t="shared" ca="1" si="5"/>
        <v>2908.0464669123539</v>
      </c>
      <c r="AC24" s="49">
        <f t="shared" ca="1" si="5"/>
        <v>5960.2665289256192</v>
      </c>
      <c r="AD24" s="49">
        <f t="shared" ca="1" si="5"/>
        <v>255.6918714555766</v>
      </c>
      <c r="AE24" s="50">
        <f t="shared" ca="1" si="5"/>
        <v>9913.0499671268881</v>
      </c>
      <c r="AF24" s="43">
        <f t="shared" ca="1" si="6"/>
        <v>255.6918714555766</v>
      </c>
    </row>
    <row r="25" spans="1:32" x14ac:dyDescent="0.25">
      <c r="A25" s="34">
        <v>24</v>
      </c>
      <c r="B25" s="34" t="s">
        <v>335</v>
      </c>
      <c r="C25" s="34">
        <v>31</v>
      </c>
      <c r="D25" s="34">
        <v>25</v>
      </c>
      <c r="E25" s="34">
        <v>73</v>
      </c>
      <c r="H25" s="34">
        <f t="shared" si="2"/>
        <v>24</v>
      </c>
      <c r="I25" s="34">
        <v>1</v>
      </c>
      <c r="J25" s="34">
        <f t="shared" si="3"/>
        <v>31</v>
      </c>
      <c r="K25" s="34">
        <f t="shared" si="3"/>
        <v>25</v>
      </c>
      <c r="L25" s="34">
        <f t="shared" si="3"/>
        <v>73</v>
      </c>
      <c r="Q25" s="34">
        <f t="shared" si="7"/>
        <v>24</v>
      </c>
      <c r="R25" s="43">
        <f ca="1"/>
        <v>3</v>
      </c>
      <c r="AA25" s="48">
        <f t="shared" ca="1" si="5"/>
        <v>6989.2132943754568</v>
      </c>
      <c r="AB25" s="49">
        <f t="shared" ca="1" si="5"/>
        <v>1573.3882390642525</v>
      </c>
      <c r="AC25" s="49">
        <f t="shared" ca="1" si="5"/>
        <v>74.175619834710687</v>
      </c>
      <c r="AD25" s="49">
        <f t="shared" ca="1" si="5"/>
        <v>2917.2570888468804</v>
      </c>
      <c r="AE25" s="50">
        <f t="shared" ca="1" si="5"/>
        <v>3873.4602235371458</v>
      </c>
      <c r="AF25" s="43">
        <f t="shared" ca="1" si="6"/>
        <v>74.175619834710687</v>
      </c>
    </row>
    <row r="26" spans="1:32" x14ac:dyDescent="0.25">
      <c r="A26" s="34">
        <v>25</v>
      </c>
      <c r="B26" s="34" t="s">
        <v>336</v>
      </c>
      <c r="C26" s="34">
        <v>54</v>
      </c>
      <c r="D26" s="34">
        <v>28</v>
      </c>
      <c r="E26" s="34">
        <v>14</v>
      </c>
      <c r="H26" s="34">
        <f t="shared" si="2"/>
        <v>25</v>
      </c>
      <c r="I26" s="34">
        <v>0</v>
      </c>
      <c r="J26" s="34">
        <f t="shared" si="3"/>
        <v>54</v>
      </c>
      <c r="K26" s="34">
        <f t="shared" si="3"/>
        <v>28</v>
      </c>
      <c r="L26" s="34">
        <f t="shared" si="3"/>
        <v>14</v>
      </c>
      <c r="Q26" s="34">
        <f t="shared" si="7"/>
        <v>25</v>
      </c>
      <c r="R26" s="43">
        <f ca="1"/>
        <v>4</v>
      </c>
      <c r="AA26" s="48">
        <f t="shared" ca="1" si="5"/>
        <v>3737.0511322132947</v>
      </c>
      <c r="AB26" s="49">
        <f t="shared" ca="1" si="5"/>
        <v>2122.0464669123539</v>
      </c>
      <c r="AC26" s="49">
        <f t="shared" ca="1" si="5"/>
        <v>5102.9938016528922</v>
      </c>
      <c r="AD26" s="49">
        <f t="shared" ca="1" si="5"/>
        <v>127.95274102079394</v>
      </c>
      <c r="AE26" s="50">
        <f t="shared" ca="1" si="5"/>
        <v>8522.4345825115033</v>
      </c>
      <c r="AF26" s="43">
        <f t="shared" ca="1" si="6"/>
        <v>127.95274102079394</v>
      </c>
    </row>
    <row r="27" spans="1:32" x14ac:dyDescent="0.25">
      <c r="A27" s="34">
        <v>26</v>
      </c>
      <c r="B27" s="34" t="s">
        <v>335</v>
      </c>
      <c r="C27" s="34">
        <v>29</v>
      </c>
      <c r="D27" s="34">
        <v>28</v>
      </c>
      <c r="E27" s="34">
        <v>82</v>
      </c>
      <c r="H27" s="34">
        <f t="shared" si="2"/>
        <v>26</v>
      </c>
      <c r="I27" s="34">
        <v>1</v>
      </c>
      <c r="J27" s="34">
        <f t="shared" si="3"/>
        <v>29</v>
      </c>
      <c r="K27" s="34">
        <f t="shared" si="3"/>
        <v>28</v>
      </c>
      <c r="L27" s="34">
        <f t="shared" si="3"/>
        <v>82</v>
      </c>
      <c r="Q27" s="34">
        <f t="shared" si="7"/>
        <v>26</v>
      </c>
      <c r="R27" s="43">
        <f ca="1"/>
        <v>3</v>
      </c>
      <c r="AA27" s="48">
        <f t="shared" ca="1" si="5"/>
        <v>7732.5105916727534</v>
      </c>
      <c r="AB27" s="49">
        <f t="shared" ca="1" si="5"/>
        <v>1953.9198846338729</v>
      </c>
      <c r="AC27" s="49">
        <f t="shared" ca="1" si="5"/>
        <v>26.357438016528942</v>
      </c>
      <c r="AD27" s="49">
        <f t="shared" ca="1" si="5"/>
        <v>3997.8657844990544</v>
      </c>
      <c r="AE27" s="50">
        <f t="shared" ca="1" si="5"/>
        <v>3440.6909927679153</v>
      </c>
      <c r="AF27" s="43">
        <f t="shared" ca="1" si="6"/>
        <v>26.357438016528942</v>
      </c>
    </row>
    <row r="28" spans="1:32" x14ac:dyDescent="0.25">
      <c r="A28" s="34">
        <v>27</v>
      </c>
      <c r="B28" s="34" t="s">
        <v>336</v>
      </c>
      <c r="C28" s="34">
        <v>45</v>
      </c>
      <c r="D28" s="34">
        <v>28</v>
      </c>
      <c r="E28" s="34">
        <v>32</v>
      </c>
      <c r="H28" s="34">
        <f t="shared" si="2"/>
        <v>27</v>
      </c>
      <c r="I28" s="34">
        <v>0</v>
      </c>
      <c r="J28" s="34">
        <f t="shared" si="3"/>
        <v>45</v>
      </c>
      <c r="K28" s="34">
        <f t="shared" si="3"/>
        <v>28</v>
      </c>
      <c r="L28" s="34">
        <f t="shared" si="3"/>
        <v>32</v>
      </c>
      <c r="Q28" s="34">
        <f t="shared" si="7"/>
        <v>27</v>
      </c>
      <c r="R28" s="43">
        <f ca="1"/>
        <v>4</v>
      </c>
      <c r="AA28" s="48">
        <f t="shared" ca="1" si="5"/>
        <v>3745.0781592403218</v>
      </c>
      <c r="AB28" s="49">
        <f t="shared" ca="1" si="5"/>
        <v>1041.2489985579236</v>
      </c>
      <c r="AC28" s="49">
        <f t="shared" ca="1" si="5"/>
        <v>2637.8119834710742</v>
      </c>
      <c r="AD28" s="49">
        <f t="shared" ca="1" si="5"/>
        <v>125.99621928166349</v>
      </c>
      <c r="AE28" s="50">
        <f t="shared" ca="1" si="5"/>
        <v>6091.2807363576576</v>
      </c>
      <c r="AF28" s="43">
        <f t="shared" ca="1" si="6"/>
        <v>125.99621928166349</v>
      </c>
    </row>
    <row r="29" spans="1:32" x14ac:dyDescent="0.25">
      <c r="A29" s="34">
        <v>28</v>
      </c>
      <c r="B29" s="34" t="s">
        <v>335</v>
      </c>
      <c r="C29" s="34">
        <v>35</v>
      </c>
      <c r="D29" s="34">
        <v>28</v>
      </c>
      <c r="E29" s="34">
        <v>61</v>
      </c>
      <c r="H29" s="34">
        <f t="shared" si="2"/>
        <v>28</v>
      </c>
      <c r="I29" s="34">
        <v>1</v>
      </c>
      <c r="J29" s="34">
        <f t="shared" si="3"/>
        <v>35</v>
      </c>
      <c r="K29" s="34">
        <f t="shared" si="3"/>
        <v>28</v>
      </c>
      <c r="L29" s="34">
        <f t="shared" si="3"/>
        <v>61</v>
      </c>
      <c r="Q29" s="34">
        <f t="shared" si="7"/>
        <v>28</v>
      </c>
      <c r="R29" s="43">
        <f ca="1"/>
        <v>3</v>
      </c>
      <c r="AA29" s="48">
        <f t="shared" ca="1" si="5"/>
        <v>5393.5646457268076</v>
      </c>
      <c r="AB29" s="49">
        <f t="shared" ca="1" si="5"/>
        <v>910.48950488703736</v>
      </c>
      <c r="AC29" s="49">
        <f t="shared" ca="1" si="5"/>
        <v>437.35743801652882</v>
      </c>
      <c r="AD29" s="49">
        <f t="shared" ca="1" si="5"/>
        <v>1714.6049149338369</v>
      </c>
      <c r="AE29" s="50">
        <f t="shared" ca="1" si="5"/>
        <v>3878.7679158448382</v>
      </c>
      <c r="AF29" s="43">
        <f t="shared" ca="1" si="6"/>
        <v>437.35743801652882</v>
      </c>
    </row>
    <row r="30" spans="1:32" x14ac:dyDescent="0.25">
      <c r="A30" s="34">
        <v>29</v>
      </c>
      <c r="B30" s="34" t="s">
        <v>336</v>
      </c>
      <c r="C30" s="34">
        <v>40</v>
      </c>
      <c r="D30" s="34">
        <v>29</v>
      </c>
      <c r="E30" s="34">
        <v>31</v>
      </c>
      <c r="H30" s="34">
        <f t="shared" si="2"/>
        <v>29</v>
      </c>
      <c r="I30" s="34">
        <v>0</v>
      </c>
      <c r="J30" s="34">
        <f t="shared" si="3"/>
        <v>40</v>
      </c>
      <c r="K30" s="34">
        <f t="shared" si="3"/>
        <v>29</v>
      </c>
      <c r="L30" s="34">
        <f t="shared" si="3"/>
        <v>31</v>
      </c>
      <c r="Q30" s="34">
        <f t="shared" si="7"/>
        <v>29</v>
      </c>
      <c r="R30" s="43">
        <f ca="1"/>
        <v>4</v>
      </c>
      <c r="AA30" s="48">
        <f t="shared" ca="1" si="5"/>
        <v>3578.8349159970785</v>
      </c>
      <c r="AB30" s="49">
        <f t="shared" ca="1" si="5"/>
        <v>1031.5401377984299</v>
      </c>
      <c r="AC30" s="49">
        <f t="shared" ca="1" si="5"/>
        <v>2566.8119834710737</v>
      </c>
      <c r="AD30" s="49">
        <f t="shared" ca="1" si="5"/>
        <v>136.38752362948958</v>
      </c>
      <c r="AE30" s="50">
        <f t="shared" ca="1" si="5"/>
        <v>5978.3833004602229</v>
      </c>
      <c r="AF30" s="43">
        <f t="shared" ca="1" si="6"/>
        <v>136.38752362948958</v>
      </c>
    </row>
    <row r="31" spans="1:32" x14ac:dyDescent="0.25">
      <c r="A31" s="34">
        <v>30</v>
      </c>
      <c r="B31" s="34" t="s">
        <v>336</v>
      </c>
      <c r="C31" s="34">
        <v>23</v>
      </c>
      <c r="D31" s="34">
        <v>29</v>
      </c>
      <c r="E31" s="34">
        <v>87</v>
      </c>
      <c r="H31" s="34">
        <f t="shared" si="2"/>
        <v>30</v>
      </c>
      <c r="I31" s="34">
        <v>0</v>
      </c>
      <c r="J31" s="34">
        <f t="shared" si="3"/>
        <v>23</v>
      </c>
      <c r="K31" s="34">
        <f t="shared" si="3"/>
        <v>29</v>
      </c>
      <c r="L31" s="34">
        <f t="shared" si="3"/>
        <v>87</v>
      </c>
      <c r="Q31" s="34">
        <f t="shared" si="7"/>
        <v>30</v>
      </c>
      <c r="R31" s="43">
        <f ca="1"/>
        <v>3</v>
      </c>
      <c r="AA31" s="48">
        <f t="shared" ca="1" si="5"/>
        <v>8449.6727538349151</v>
      </c>
      <c r="AB31" s="49">
        <f t="shared" ca="1" si="5"/>
        <v>2453.2743150136193</v>
      </c>
      <c r="AC31" s="49">
        <f t="shared" ca="1" si="5"/>
        <v>74.357438016528988</v>
      </c>
      <c r="AD31" s="49">
        <f t="shared" ca="1" si="5"/>
        <v>4868.5179584120979</v>
      </c>
      <c r="AE31" s="50">
        <f t="shared" ca="1" si="5"/>
        <v>3428.5627876397102</v>
      </c>
      <c r="AF31" s="43">
        <f t="shared" ca="1" si="6"/>
        <v>74.357438016528988</v>
      </c>
    </row>
    <row r="32" spans="1:32" x14ac:dyDescent="0.25">
      <c r="A32" s="34">
        <v>31</v>
      </c>
      <c r="B32" s="34" t="s">
        <v>335</v>
      </c>
      <c r="C32" s="34">
        <v>60</v>
      </c>
      <c r="D32" s="34">
        <v>30</v>
      </c>
      <c r="E32" s="34">
        <v>4</v>
      </c>
      <c r="H32" s="34">
        <f t="shared" si="2"/>
        <v>31</v>
      </c>
      <c r="I32" s="34">
        <v>1</v>
      </c>
      <c r="J32" s="34">
        <f t="shared" si="3"/>
        <v>60</v>
      </c>
      <c r="K32" s="34">
        <f t="shared" si="3"/>
        <v>30</v>
      </c>
      <c r="L32" s="34">
        <f t="shared" si="3"/>
        <v>4</v>
      </c>
      <c r="Q32" s="34">
        <f t="shared" si="7"/>
        <v>31</v>
      </c>
      <c r="R32" s="43">
        <f ca="1"/>
        <v>4</v>
      </c>
      <c r="AA32" s="48">
        <f t="shared" ca="1" si="5"/>
        <v>3887.1862673484302</v>
      </c>
      <c r="AB32" s="49">
        <f t="shared" ca="1" si="5"/>
        <v>3002.1097580515943</v>
      </c>
      <c r="AC32" s="49">
        <f t="shared" ca="1" si="5"/>
        <v>6904.2665289256192</v>
      </c>
      <c r="AD32" s="49">
        <f t="shared" ca="1" si="5"/>
        <v>518.60491493383745</v>
      </c>
      <c r="AE32" s="50">
        <f t="shared" ca="1" si="5"/>
        <v>10046.614069690992</v>
      </c>
      <c r="AF32" s="43">
        <f t="shared" ca="1" si="6"/>
        <v>518.60491493383745</v>
      </c>
    </row>
    <row r="33" spans="1:32" x14ac:dyDescent="0.25">
      <c r="A33" s="34">
        <v>32</v>
      </c>
      <c r="B33" s="34" t="s">
        <v>336</v>
      </c>
      <c r="C33" s="34">
        <v>21</v>
      </c>
      <c r="D33" s="34">
        <v>30</v>
      </c>
      <c r="E33" s="34">
        <v>73</v>
      </c>
      <c r="H33" s="34">
        <f t="shared" si="2"/>
        <v>32</v>
      </c>
      <c r="I33" s="34">
        <v>0</v>
      </c>
      <c r="J33" s="34">
        <f t="shared" si="3"/>
        <v>21</v>
      </c>
      <c r="K33" s="34">
        <f t="shared" si="3"/>
        <v>30</v>
      </c>
      <c r="L33" s="34">
        <f t="shared" si="3"/>
        <v>73</v>
      </c>
      <c r="Q33" s="34">
        <f t="shared" si="7"/>
        <v>32</v>
      </c>
      <c r="R33" s="43">
        <f ca="1"/>
        <v>3</v>
      </c>
      <c r="AA33" s="48">
        <f t="shared" ca="1" si="5"/>
        <v>6676.402483564646</v>
      </c>
      <c r="AB33" s="49">
        <f t="shared" ca="1" si="5"/>
        <v>1642.5274795705816</v>
      </c>
      <c r="AC33" s="49">
        <f t="shared" ca="1" si="5"/>
        <v>77.175619834710702</v>
      </c>
      <c r="AD33" s="49">
        <f t="shared" ca="1" si="5"/>
        <v>3313.3440453686194</v>
      </c>
      <c r="AE33" s="50">
        <f t="shared" ca="1" si="5"/>
        <v>3416.8448389217615</v>
      </c>
      <c r="AF33" s="43">
        <f t="shared" ca="1" si="6"/>
        <v>77.175619834710702</v>
      </c>
    </row>
    <row r="34" spans="1:32" x14ac:dyDescent="0.25">
      <c r="A34" s="34">
        <v>33</v>
      </c>
      <c r="B34" s="34" t="s">
        <v>335</v>
      </c>
      <c r="C34" s="34">
        <v>53</v>
      </c>
      <c r="D34" s="34">
        <v>33</v>
      </c>
      <c r="E34" s="34">
        <v>4</v>
      </c>
      <c r="H34" s="34">
        <f t="shared" si="2"/>
        <v>33</v>
      </c>
      <c r="I34" s="34">
        <v>1</v>
      </c>
      <c r="J34" s="34">
        <f t="shared" si="3"/>
        <v>53</v>
      </c>
      <c r="K34" s="34">
        <f t="shared" si="3"/>
        <v>33</v>
      </c>
      <c r="L34" s="34">
        <f t="shared" si="3"/>
        <v>4</v>
      </c>
      <c r="Q34" s="34">
        <f t="shared" si="7"/>
        <v>33</v>
      </c>
      <c r="R34" s="43">
        <f ca="1"/>
        <v>4</v>
      </c>
      <c r="AA34" s="48">
        <f t="shared" ca="1" si="5"/>
        <v>3325.132213294376</v>
      </c>
      <c r="AB34" s="49">
        <f t="shared" ca="1" si="5"/>
        <v>2674.9452010895693</v>
      </c>
      <c r="AC34" s="49">
        <f t="shared" ca="1" si="5"/>
        <v>6501.7210743801643</v>
      </c>
      <c r="AD34" s="49">
        <f t="shared" ca="1" si="5"/>
        <v>391.82230623818526</v>
      </c>
      <c r="AE34" s="50">
        <f t="shared" ca="1" si="5"/>
        <v>9383.0756081525287</v>
      </c>
      <c r="AF34" s="43">
        <f t="shared" ca="1" si="6"/>
        <v>391.82230623818526</v>
      </c>
    </row>
    <row r="35" spans="1:32" x14ac:dyDescent="0.25">
      <c r="A35" s="34">
        <v>34</v>
      </c>
      <c r="B35" s="34" t="s">
        <v>335</v>
      </c>
      <c r="C35" s="34">
        <v>18</v>
      </c>
      <c r="D35" s="34">
        <v>33</v>
      </c>
      <c r="E35" s="34">
        <v>92</v>
      </c>
      <c r="H35" s="34">
        <f t="shared" si="2"/>
        <v>34</v>
      </c>
      <c r="I35" s="34">
        <v>1</v>
      </c>
      <c r="J35" s="34">
        <f t="shared" si="3"/>
        <v>18</v>
      </c>
      <c r="K35" s="34">
        <f t="shared" si="3"/>
        <v>33</v>
      </c>
      <c r="L35" s="34">
        <f t="shared" si="3"/>
        <v>92</v>
      </c>
      <c r="Q35" s="34">
        <f t="shared" si="7"/>
        <v>34</v>
      </c>
      <c r="R35" s="43">
        <f ca="1"/>
        <v>3</v>
      </c>
      <c r="AA35" s="48">
        <f t="shared" ca="1" si="5"/>
        <v>8909.5376186997801</v>
      </c>
      <c r="AB35" s="49">
        <f t="shared" ca="1" si="5"/>
        <v>2885.7679858996953</v>
      </c>
      <c r="AC35" s="49">
        <f t="shared" ca="1" si="5"/>
        <v>265.81198347107448</v>
      </c>
      <c r="AD35" s="49">
        <f t="shared" ca="1" si="5"/>
        <v>5839.3440453686189</v>
      </c>
      <c r="AE35" s="50">
        <f t="shared" ca="1" si="5"/>
        <v>3179.9730440499666</v>
      </c>
      <c r="AF35" s="43">
        <f t="shared" ca="1" si="6"/>
        <v>265.81198347107448</v>
      </c>
    </row>
    <row r="36" spans="1:32" x14ac:dyDescent="0.25">
      <c r="A36" s="34">
        <v>35</v>
      </c>
      <c r="B36" s="34" t="s">
        <v>336</v>
      </c>
      <c r="C36" s="34">
        <v>49</v>
      </c>
      <c r="D36" s="34">
        <v>33</v>
      </c>
      <c r="E36" s="34">
        <v>14</v>
      </c>
      <c r="H36" s="34">
        <f t="shared" si="2"/>
        <v>35</v>
      </c>
      <c r="I36" s="34">
        <v>0</v>
      </c>
      <c r="J36" s="34">
        <f t="shared" si="3"/>
        <v>49</v>
      </c>
      <c r="K36" s="34">
        <f t="shared" si="3"/>
        <v>33</v>
      </c>
      <c r="L36" s="34">
        <f t="shared" si="3"/>
        <v>14</v>
      </c>
      <c r="Q36" s="34">
        <f t="shared" si="7"/>
        <v>35</v>
      </c>
      <c r="R36" s="43">
        <f ca="1"/>
        <v>4</v>
      </c>
      <c r="AA36" s="48">
        <f t="shared" ca="1" si="5"/>
        <v>3055.9700511322139</v>
      </c>
      <c r="AB36" s="49">
        <f t="shared" ca="1" si="5"/>
        <v>1795.0844415958982</v>
      </c>
      <c r="AC36" s="49">
        <f t="shared" ca="1" si="5"/>
        <v>4888.4483471074373</v>
      </c>
      <c r="AD36" s="49">
        <f t="shared" ca="1" si="5"/>
        <v>107.08317580340264</v>
      </c>
      <c r="AE36" s="50">
        <f t="shared" ca="1" si="5"/>
        <v>7773.9730440499661</v>
      </c>
      <c r="AF36" s="43">
        <f t="shared" ca="1" si="6"/>
        <v>107.08317580340264</v>
      </c>
    </row>
    <row r="37" spans="1:32" x14ac:dyDescent="0.25">
      <c r="A37" s="34">
        <v>36</v>
      </c>
      <c r="B37" s="34" t="s">
        <v>336</v>
      </c>
      <c r="C37" s="34">
        <v>21</v>
      </c>
      <c r="D37" s="34">
        <v>33</v>
      </c>
      <c r="E37" s="34">
        <v>81</v>
      </c>
      <c r="H37" s="34">
        <f t="shared" si="2"/>
        <v>36</v>
      </c>
      <c r="I37" s="34">
        <v>0</v>
      </c>
      <c r="J37" s="34">
        <f t="shared" si="3"/>
        <v>21</v>
      </c>
      <c r="K37" s="34">
        <f t="shared" si="3"/>
        <v>33</v>
      </c>
      <c r="L37" s="34">
        <f t="shared" si="3"/>
        <v>81</v>
      </c>
      <c r="Q37" s="34">
        <f t="shared" si="7"/>
        <v>36</v>
      </c>
      <c r="R37" s="43">
        <f ca="1"/>
        <v>3</v>
      </c>
      <c r="AA37" s="48">
        <f t="shared" ca="1" si="5"/>
        <v>7281.7808619430243</v>
      </c>
      <c r="AB37" s="49">
        <f t="shared" ca="1" si="5"/>
        <v>1937.223682102227</v>
      </c>
      <c r="AC37" s="49">
        <f t="shared" ca="1" si="5"/>
        <v>73.993801652892586</v>
      </c>
      <c r="AD37" s="49">
        <f t="shared" ca="1" si="5"/>
        <v>4241.9092627599239</v>
      </c>
      <c r="AE37" s="50">
        <f t="shared" ca="1" si="5"/>
        <v>3004.5627876397102</v>
      </c>
      <c r="AF37" s="43">
        <f t="shared" ca="1" si="6"/>
        <v>73.993801652892586</v>
      </c>
    </row>
    <row r="38" spans="1:32" x14ac:dyDescent="0.25">
      <c r="A38" s="34">
        <v>37</v>
      </c>
      <c r="B38" s="34" t="s">
        <v>336</v>
      </c>
      <c r="C38" s="34">
        <v>42</v>
      </c>
      <c r="D38" s="34">
        <v>34</v>
      </c>
      <c r="E38" s="34">
        <v>17</v>
      </c>
      <c r="H38" s="34">
        <f t="shared" si="2"/>
        <v>37</v>
      </c>
      <c r="I38" s="34">
        <v>0</v>
      </c>
      <c r="J38" s="34">
        <f t="shared" si="3"/>
        <v>42</v>
      </c>
      <c r="K38" s="34">
        <f t="shared" si="3"/>
        <v>34</v>
      </c>
      <c r="L38" s="34">
        <f t="shared" si="3"/>
        <v>17</v>
      </c>
      <c r="Q38" s="34">
        <f t="shared" si="7"/>
        <v>37</v>
      </c>
      <c r="R38" s="43">
        <f ca="1"/>
        <v>4</v>
      </c>
      <c r="AA38" s="48">
        <f t="shared" ca="1" si="5"/>
        <v>2859.5105916727543</v>
      </c>
      <c r="AB38" s="49">
        <f t="shared" ca="1" si="5"/>
        <v>1513.1983656465311</v>
      </c>
      <c r="AC38" s="49">
        <f t="shared" ca="1" si="5"/>
        <v>4237.6301652892562</v>
      </c>
      <c r="AD38" s="49">
        <f t="shared" ca="1" si="5"/>
        <v>85.039697542533105</v>
      </c>
      <c r="AE38" s="50">
        <f t="shared" ca="1" si="5"/>
        <v>7088.8191978961204</v>
      </c>
      <c r="AF38" s="43">
        <f t="shared" ca="1" si="6"/>
        <v>85.039697542533105</v>
      </c>
    </row>
    <row r="39" spans="1:32" x14ac:dyDescent="0.25">
      <c r="A39" s="34">
        <v>38</v>
      </c>
      <c r="B39" s="34" t="s">
        <v>336</v>
      </c>
      <c r="C39" s="34">
        <v>30</v>
      </c>
      <c r="D39" s="34">
        <v>34</v>
      </c>
      <c r="E39" s="34">
        <v>73</v>
      </c>
      <c r="H39" s="34">
        <f t="shared" si="2"/>
        <v>38</v>
      </c>
      <c r="I39" s="34">
        <v>0</v>
      </c>
      <c r="J39" s="34">
        <f t="shared" si="3"/>
        <v>30</v>
      </c>
      <c r="K39" s="34">
        <f t="shared" si="3"/>
        <v>34</v>
      </c>
      <c r="L39" s="34">
        <f t="shared" si="3"/>
        <v>73</v>
      </c>
      <c r="Q39" s="34">
        <f t="shared" si="7"/>
        <v>38</v>
      </c>
      <c r="R39" s="43">
        <f ca="1"/>
        <v>3</v>
      </c>
      <c r="AA39" s="48">
        <f t="shared" ca="1" si="5"/>
        <v>5966.1051862673485</v>
      </c>
      <c r="AB39" s="49">
        <f t="shared" ca="1" si="5"/>
        <v>1142.6667200769107</v>
      </c>
      <c r="AC39" s="49">
        <f t="shared" ca="1" si="5"/>
        <v>131.44834710743797</v>
      </c>
      <c r="AD39" s="49">
        <f t="shared" ca="1" si="5"/>
        <v>3003.9962192816629</v>
      </c>
      <c r="AE39" s="50">
        <f t="shared" ca="1" si="5"/>
        <v>2851.075608152531</v>
      </c>
      <c r="AF39" s="43">
        <f t="shared" ca="1" si="6"/>
        <v>131.44834710743797</v>
      </c>
    </row>
    <row r="40" spans="1:32" x14ac:dyDescent="0.25">
      <c r="A40" s="34">
        <v>39</v>
      </c>
      <c r="B40" s="34" t="s">
        <v>336</v>
      </c>
      <c r="C40" s="34">
        <v>36</v>
      </c>
      <c r="D40" s="34">
        <v>37</v>
      </c>
      <c r="E40" s="34">
        <v>26</v>
      </c>
      <c r="H40" s="34">
        <f t="shared" si="2"/>
        <v>39</v>
      </c>
      <c r="I40" s="34">
        <v>0</v>
      </c>
      <c r="J40" s="34">
        <f t="shared" si="3"/>
        <v>36</v>
      </c>
      <c r="K40" s="34">
        <f t="shared" si="3"/>
        <v>37</v>
      </c>
      <c r="L40" s="34">
        <f t="shared" si="3"/>
        <v>26</v>
      </c>
      <c r="Q40" s="34">
        <f t="shared" si="7"/>
        <v>39</v>
      </c>
      <c r="R40" s="43">
        <f ca="1"/>
        <v>4</v>
      </c>
      <c r="AA40" s="48">
        <f t="shared" ca="1" si="5"/>
        <v>2623.4024835646464</v>
      </c>
      <c r="AB40" s="49">
        <f t="shared" ca="1" si="5"/>
        <v>936.74266944399949</v>
      </c>
      <c r="AC40" s="49">
        <f t="shared" ca="1" si="5"/>
        <v>3089.9938016528922</v>
      </c>
      <c r="AD40" s="49">
        <f t="shared" ca="1" si="5"/>
        <v>225.38752362948961</v>
      </c>
      <c r="AE40" s="50">
        <f t="shared" ca="1" si="5"/>
        <v>5615.5884286653509</v>
      </c>
      <c r="AF40" s="43">
        <f t="shared" ca="1" si="6"/>
        <v>225.38752362948961</v>
      </c>
    </row>
    <row r="41" spans="1:32" x14ac:dyDescent="0.25">
      <c r="A41" s="34">
        <v>40</v>
      </c>
      <c r="B41" s="34" t="s">
        <v>336</v>
      </c>
      <c r="C41" s="34">
        <v>20</v>
      </c>
      <c r="D41" s="34">
        <v>37</v>
      </c>
      <c r="E41" s="34">
        <v>75</v>
      </c>
      <c r="H41" s="34">
        <f t="shared" si="2"/>
        <v>40</v>
      </c>
      <c r="I41" s="34">
        <v>0</v>
      </c>
      <c r="J41" s="34">
        <f t="shared" si="3"/>
        <v>20</v>
      </c>
      <c r="K41" s="34">
        <f t="shared" si="3"/>
        <v>37</v>
      </c>
      <c r="L41" s="34">
        <f t="shared" si="3"/>
        <v>75</v>
      </c>
      <c r="Q41" s="34">
        <f t="shared" si="7"/>
        <v>40</v>
      </c>
      <c r="R41" s="43">
        <f ca="1"/>
        <v>3</v>
      </c>
      <c r="AA41" s="48">
        <f t="shared" ca="1" si="5"/>
        <v>6184.2403214024835</v>
      </c>
      <c r="AB41" s="49">
        <f t="shared" ca="1" si="5"/>
        <v>1485.9198846338727</v>
      </c>
      <c r="AC41" s="49">
        <f t="shared" ca="1" si="5"/>
        <v>174.08471074380165</v>
      </c>
      <c r="AD41" s="49">
        <f t="shared" ca="1" si="5"/>
        <v>3675.8657844990539</v>
      </c>
      <c r="AE41" s="50">
        <f t="shared" ca="1" si="5"/>
        <v>2666.1781722550945</v>
      </c>
      <c r="AF41" s="43">
        <f t="shared" ca="1" si="6"/>
        <v>174.08471074380165</v>
      </c>
    </row>
    <row r="42" spans="1:32" x14ac:dyDescent="0.25">
      <c r="A42" s="34">
        <v>41</v>
      </c>
      <c r="B42" s="34" t="s">
        <v>336</v>
      </c>
      <c r="C42" s="34">
        <v>65</v>
      </c>
      <c r="D42" s="34">
        <v>38</v>
      </c>
      <c r="E42" s="34">
        <v>35</v>
      </c>
      <c r="H42" s="34">
        <f t="shared" si="2"/>
        <v>41</v>
      </c>
      <c r="I42" s="34">
        <v>0</v>
      </c>
      <c r="J42" s="34">
        <f t="shared" si="3"/>
        <v>65</v>
      </c>
      <c r="K42" s="34">
        <f t="shared" si="3"/>
        <v>38</v>
      </c>
      <c r="L42" s="34">
        <f t="shared" si="3"/>
        <v>35</v>
      </c>
      <c r="Q42" s="34">
        <f t="shared" si="7"/>
        <v>41</v>
      </c>
      <c r="R42" s="43">
        <f ca="1"/>
        <v>4</v>
      </c>
      <c r="AA42" s="48">
        <f t="shared" ca="1" si="5"/>
        <v>3335.3214024835652</v>
      </c>
      <c r="AB42" s="49">
        <f t="shared" ca="1" si="5"/>
        <v>981.71735298830333</v>
      </c>
      <c r="AC42" s="49">
        <f t="shared" ca="1" si="5"/>
        <v>3697.1756198347102</v>
      </c>
      <c r="AD42" s="49">
        <f t="shared" ca="1" si="5"/>
        <v>726.73534971644608</v>
      </c>
      <c r="AE42" s="50">
        <f t="shared" ca="1" si="5"/>
        <v>5621.0499671268899</v>
      </c>
      <c r="AF42" s="43">
        <f t="shared" ca="1" si="6"/>
        <v>726.73534971644608</v>
      </c>
    </row>
    <row r="43" spans="1:32" x14ac:dyDescent="0.25">
      <c r="A43" s="34">
        <v>42</v>
      </c>
      <c r="B43" s="34" t="s">
        <v>335</v>
      </c>
      <c r="C43" s="34">
        <v>24</v>
      </c>
      <c r="D43" s="34">
        <v>38</v>
      </c>
      <c r="E43" s="34">
        <v>92</v>
      </c>
      <c r="H43" s="34">
        <f t="shared" si="2"/>
        <v>42</v>
      </c>
      <c r="I43" s="34">
        <v>1</v>
      </c>
      <c r="J43" s="34">
        <f t="shared" si="3"/>
        <v>24</v>
      </c>
      <c r="K43" s="34">
        <f t="shared" si="3"/>
        <v>38</v>
      </c>
      <c r="L43" s="34">
        <f t="shared" si="3"/>
        <v>92</v>
      </c>
      <c r="Q43" s="34">
        <f t="shared" si="7"/>
        <v>42</v>
      </c>
      <c r="R43" s="43">
        <f ca="1"/>
        <v>3</v>
      </c>
      <c r="AA43" s="48">
        <f t="shared" ca="1" si="5"/>
        <v>8158.3214024835643</v>
      </c>
      <c r="AB43" s="49">
        <f t="shared" ca="1" si="5"/>
        <v>2427.0211504566573</v>
      </c>
      <c r="AC43" s="49">
        <f t="shared" ca="1" si="5"/>
        <v>312.26652892561992</v>
      </c>
      <c r="AD43" s="49">
        <f t="shared" ca="1" si="5"/>
        <v>5640.6918714555759</v>
      </c>
      <c r="AE43" s="50">
        <f t="shared" ca="1" si="5"/>
        <v>2529.280736357659</v>
      </c>
      <c r="AF43" s="43">
        <f t="shared" ca="1" si="6"/>
        <v>312.26652892561992</v>
      </c>
    </row>
    <row r="44" spans="1:32" x14ac:dyDescent="0.25">
      <c r="A44" s="34">
        <v>43</v>
      </c>
      <c r="B44" s="34" t="s">
        <v>335</v>
      </c>
      <c r="C44" s="34">
        <v>48</v>
      </c>
      <c r="D44" s="34">
        <v>39</v>
      </c>
      <c r="E44" s="34">
        <v>36</v>
      </c>
      <c r="H44" s="34">
        <f t="shared" si="2"/>
        <v>43</v>
      </c>
      <c r="I44" s="34">
        <v>1</v>
      </c>
      <c r="J44" s="34">
        <f t="shared" si="3"/>
        <v>48</v>
      </c>
      <c r="K44" s="34">
        <f t="shared" si="3"/>
        <v>39</v>
      </c>
      <c r="L44" s="34">
        <f t="shared" si="3"/>
        <v>36</v>
      </c>
      <c r="Q44" s="34">
        <f t="shared" si="7"/>
        <v>43</v>
      </c>
      <c r="R44" s="43">
        <f ca="1"/>
        <v>4</v>
      </c>
      <c r="AA44" s="48">
        <f t="shared" ca="1" si="5"/>
        <v>2722.0781592403218</v>
      </c>
      <c r="AB44" s="49">
        <f t="shared" ca="1" si="5"/>
        <v>465.8692517224805</v>
      </c>
      <c r="AC44" s="49">
        <f t="shared" ca="1" si="5"/>
        <v>2573.4483471074377</v>
      </c>
      <c r="AD44" s="49">
        <f t="shared" ca="1" si="5"/>
        <v>396.90926275992433</v>
      </c>
      <c r="AE44" s="50">
        <f t="shared" ca="1" si="5"/>
        <v>4622.3320184089407</v>
      </c>
      <c r="AF44" s="43">
        <f t="shared" ca="1" si="6"/>
        <v>396.90926275992433</v>
      </c>
    </row>
    <row r="45" spans="1:32" x14ac:dyDescent="0.25">
      <c r="A45" s="34">
        <v>44</v>
      </c>
      <c r="B45" s="34" t="s">
        <v>336</v>
      </c>
      <c r="C45" s="34">
        <v>31</v>
      </c>
      <c r="D45" s="34">
        <v>39</v>
      </c>
      <c r="E45" s="34">
        <v>61</v>
      </c>
      <c r="H45" s="34">
        <f t="shared" si="2"/>
        <v>44</v>
      </c>
      <c r="I45" s="34">
        <v>0</v>
      </c>
      <c r="J45" s="34">
        <f t="shared" si="3"/>
        <v>31</v>
      </c>
      <c r="K45" s="34">
        <f t="shared" si="3"/>
        <v>39</v>
      </c>
      <c r="L45" s="34">
        <f t="shared" si="3"/>
        <v>61</v>
      </c>
      <c r="Q45" s="34">
        <f t="shared" si="7"/>
        <v>44</v>
      </c>
      <c r="R45" s="43">
        <f ca="1"/>
        <v>2</v>
      </c>
      <c r="AA45" s="48">
        <f t="shared" ca="1" si="5"/>
        <v>4265.6727538349151</v>
      </c>
      <c r="AB45" s="49">
        <f t="shared" ca="1" si="5"/>
        <v>522.23634033007522</v>
      </c>
      <c r="AC45" s="49">
        <f t="shared" ca="1" si="5"/>
        <v>546.35743801652882</v>
      </c>
      <c r="AD45" s="49">
        <f t="shared" ca="1" si="5"/>
        <v>1970.4310018903589</v>
      </c>
      <c r="AE45" s="50">
        <f t="shared" ca="1" si="5"/>
        <v>2709.3833004602225</v>
      </c>
      <c r="AF45" s="43">
        <f t="shared" ca="1" si="6"/>
        <v>522.23634033007522</v>
      </c>
    </row>
    <row r="46" spans="1:32" x14ac:dyDescent="0.25">
      <c r="A46" s="34">
        <v>45</v>
      </c>
      <c r="B46" s="34" t="s">
        <v>336</v>
      </c>
      <c r="C46" s="34">
        <v>49</v>
      </c>
      <c r="D46" s="34">
        <v>39</v>
      </c>
      <c r="E46" s="34">
        <v>28</v>
      </c>
      <c r="H46" s="34">
        <f t="shared" si="2"/>
        <v>45</v>
      </c>
      <c r="I46" s="34">
        <v>0</v>
      </c>
      <c r="J46" s="34">
        <f t="shared" si="3"/>
        <v>49</v>
      </c>
      <c r="K46" s="34">
        <f t="shared" si="3"/>
        <v>39</v>
      </c>
      <c r="L46" s="34">
        <f t="shared" si="3"/>
        <v>28</v>
      </c>
      <c r="Q46" s="34">
        <f t="shared" si="7"/>
        <v>45</v>
      </c>
      <c r="R46" s="43">
        <f ca="1"/>
        <v>4</v>
      </c>
      <c r="AA46" s="48">
        <f t="shared" ca="1" si="5"/>
        <v>2517.4835646457268</v>
      </c>
      <c r="AB46" s="49">
        <f t="shared" ca="1" si="5"/>
        <v>761.81861881108807</v>
      </c>
      <c r="AC46" s="49">
        <f t="shared" ca="1" si="5"/>
        <v>3377.5392561983472</v>
      </c>
      <c r="AD46" s="49">
        <f t="shared" ca="1" si="5"/>
        <v>225.86578449905477</v>
      </c>
      <c r="AE46" s="50">
        <f t="shared" ca="1" si="5"/>
        <v>5455.9217619986839</v>
      </c>
      <c r="AF46" s="43">
        <f t="shared" ca="1" si="6"/>
        <v>225.86578449905477</v>
      </c>
    </row>
    <row r="47" spans="1:32" x14ac:dyDescent="0.25">
      <c r="A47" s="34">
        <v>46</v>
      </c>
      <c r="B47" s="34" t="s">
        <v>336</v>
      </c>
      <c r="C47" s="34">
        <v>24</v>
      </c>
      <c r="D47" s="34">
        <v>39</v>
      </c>
      <c r="E47" s="34">
        <v>65</v>
      </c>
      <c r="H47" s="34">
        <f t="shared" si="2"/>
        <v>46</v>
      </c>
      <c r="I47" s="34">
        <v>0</v>
      </c>
      <c r="J47" s="34">
        <f t="shared" si="3"/>
        <v>24</v>
      </c>
      <c r="K47" s="34">
        <f t="shared" si="3"/>
        <v>39</v>
      </c>
      <c r="L47" s="34">
        <f t="shared" si="3"/>
        <v>65</v>
      </c>
      <c r="Q47" s="34">
        <f t="shared" si="7"/>
        <v>46</v>
      </c>
      <c r="R47" s="43">
        <f ca="1"/>
        <v>3</v>
      </c>
      <c r="AA47" s="48">
        <f t="shared" ca="1" si="5"/>
        <v>4803.6997808619426</v>
      </c>
      <c r="AB47" s="49">
        <f t="shared" ca="1" si="5"/>
        <v>846.32494792501188</v>
      </c>
      <c r="AC47" s="49">
        <f t="shared" ca="1" si="5"/>
        <v>384.26652892561975</v>
      </c>
      <c r="AD47" s="49">
        <f t="shared" ca="1" si="5"/>
        <v>2555.1701323251414</v>
      </c>
      <c r="AE47" s="50">
        <f t="shared" ca="1" si="5"/>
        <v>2629.0499671268894</v>
      </c>
      <c r="AF47" s="43">
        <f t="shared" ca="1" si="6"/>
        <v>384.26652892561975</v>
      </c>
    </row>
    <row r="48" spans="1:32" x14ac:dyDescent="0.25">
      <c r="A48" s="34">
        <v>47</v>
      </c>
      <c r="B48" s="34" t="s">
        <v>336</v>
      </c>
      <c r="C48" s="34">
        <v>50</v>
      </c>
      <c r="D48" s="34">
        <v>40</v>
      </c>
      <c r="E48" s="34">
        <v>55</v>
      </c>
      <c r="H48" s="34">
        <f t="shared" si="2"/>
        <v>47</v>
      </c>
      <c r="I48" s="34">
        <v>0</v>
      </c>
      <c r="J48" s="34">
        <f t="shared" si="3"/>
        <v>50</v>
      </c>
      <c r="K48" s="34">
        <f t="shared" si="3"/>
        <v>40</v>
      </c>
      <c r="L48" s="34">
        <f t="shared" si="3"/>
        <v>55</v>
      </c>
      <c r="Q48" s="34">
        <f t="shared" si="7"/>
        <v>47</v>
      </c>
      <c r="R48" s="43">
        <f ca="1"/>
        <v>2</v>
      </c>
      <c r="AA48" s="48">
        <f t="shared" ca="1" si="5"/>
        <v>3698.7538349159972</v>
      </c>
      <c r="AB48" s="49">
        <f t="shared" ca="1" si="5"/>
        <v>293.80596058323999</v>
      </c>
      <c r="AC48" s="49">
        <f t="shared" ca="1" si="5"/>
        <v>1408.9028925619832</v>
      </c>
      <c r="AD48" s="49">
        <f t="shared" ca="1" si="5"/>
        <v>1372.5179584120979</v>
      </c>
      <c r="AE48" s="50">
        <f t="shared" ca="1" si="5"/>
        <v>3201.5371466140691</v>
      </c>
      <c r="AF48" s="43">
        <f t="shared" ca="1" si="6"/>
        <v>293.80596058323999</v>
      </c>
    </row>
    <row r="49" spans="1:32" x14ac:dyDescent="0.25">
      <c r="A49" s="34">
        <v>48</v>
      </c>
      <c r="B49" s="34" t="s">
        <v>336</v>
      </c>
      <c r="C49" s="34">
        <v>27</v>
      </c>
      <c r="D49" s="34">
        <v>40</v>
      </c>
      <c r="E49" s="34">
        <v>47</v>
      </c>
      <c r="H49" s="34">
        <f t="shared" si="2"/>
        <v>48</v>
      </c>
      <c r="I49" s="34">
        <v>0</v>
      </c>
      <c r="J49" s="34">
        <f t="shared" si="3"/>
        <v>27</v>
      </c>
      <c r="K49" s="34">
        <f t="shared" si="3"/>
        <v>40</v>
      </c>
      <c r="L49" s="34">
        <f t="shared" si="3"/>
        <v>47</v>
      </c>
      <c r="Q49" s="34">
        <f t="shared" si="7"/>
        <v>48</v>
      </c>
      <c r="R49" s="43">
        <f ca="1"/>
        <v>2</v>
      </c>
      <c r="AA49" s="48">
        <f t="shared" ca="1" si="5"/>
        <v>3257.6997808619431</v>
      </c>
      <c r="AB49" s="49">
        <f t="shared" ca="1" si="5"/>
        <v>487.99583400096139</v>
      </c>
      <c r="AC49" s="49">
        <f t="shared" ca="1" si="5"/>
        <v>1254.2665289256197</v>
      </c>
      <c r="AD49" s="49">
        <f t="shared" ca="1" si="5"/>
        <v>1200.1266540642723</v>
      </c>
      <c r="AE49" s="50">
        <f t="shared" ca="1" si="5"/>
        <v>3432.4345825115051</v>
      </c>
      <c r="AF49" s="43">
        <f t="shared" ca="1" si="6"/>
        <v>487.99583400096139</v>
      </c>
    </row>
    <row r="50" spans="1:32" x14ac:dyDescent="0.25">
      <c r="A50" s="34">
        <v>49</v>
      </c>
      <c r="B50" s="34" t="s">
        <v>336</v>
      </c>
      <c r="C50" s="34">
        <v>29</v>
      </c>
      <c r="D50" s="34">
        <v>40</v>
      </c>
      <c r="E50" s="34">
        <v>42</v>
      </c>
      <c r="H50" s="34">
        <f t="shared" si="2"/>
        <v>49</v>
      </c>
      <c r="I50" s="34">
        <v>0</v>
      </c>
      <c r="J50" s="34">
        <f t="shared" si="3"/>
        <v>29</v>
      </c>
      <c r="K50" s="34">
        <f t="shared" si="3"/>
        <v>40</v>
      </c>
      <c r="L50" s="34">
        <f t="shared" si="3"/>
        <v>42</v>
      </c>
      <c r="Q50" s="34">
        <f t="shared" si="7"/>
        <v>49</v>
      </c>
      <c r="R50" s="43">
        <f ca="1"/>
        <v>2</v>
      </c>
      <c r="AA50" s="48">
        <f t="shared" ca="1" si="5"/>
        <v>2945.2943754565381</v>
      </c>
      <c r="AB50" s="49">
        <f t="shared" ca="1" si="5"/>
        <v>480.84393526678417</v>
      </c>
      <c r="AC50" s="49">
        <f t="shared" ca="1" si="5"/>
        <v>1613.811983471074</v>
      </c>
      <c r="AD50" s="49">
        <f t="shared" ca="1" si="5"/>
        <v>895.38752362948958</v>
      </c>
      <c r="AE50" s="50">
        <f t="shared" ca="1" si="5"/>
        <v>3789.9474030243255</v>
      </c>
      <c r="AF50" s="43">
        <f t="shared" ca="1" si="6"/>
        <v>480.84393526678417</v>
      </c>
    </row>
    <row r="51" spans="1:32" x14ac:dyDescent="0.25">
      <c r="A51" s="34">
        <v>50</v>
      </c>
      <c r="B51" s="34" t="s">
        <v>336</v>
      </c>
      <c r="C51" s="34">
        <v>31</v>
      </c>
      <c r="D51" s="34">
        <v>40</v>
      </c>
      <c r="E51" s="34">
        <v>42</v>
      </c>
      <c r="H51" s="34">
        <f t="shared" si="2"/>
        <v>50</v>
      </c>
      <c r="I51" s="34">
        <v>0</v>
      </c>
      <c r="J51" s="34">
        <f t="shared" si="3"/>
        <v>31</v>
      </c>
      <c r="K51" s="34">
        <f t="shared" si="3"/>
        <v>40</v>
      </c>
      <c r="L51" s="34">
        <f t="shared" si="3"/>
        <v>42</v>
      </c>
      <c r="Q51" s="34">
        <f t="shared" si="7"/>
        <v>50</v>
      </c>
      <c r="R51" s="43">
        <f ca="1"/>
        <v>2</v>
      </c>
      <c r="AA51" s="48">
        <f t="shared" ca="1" si="5"/>
        <v>2903.9970781592406</v>
      </c>
      <c r="AB51" s="49">
        <f t="shared" ca="1" si="5"/>
        <v>428.33760615286013</v>
      </c>
      <c r="AC51" s="49">
        <f t="shared" ca="1" si="5"/>
        <v>1632.721074380165</v>
      </c>
      <c r="AD51" s="49">
        <f t="shared" ca="1" si="5"/>
        <v>834.51795841209832</v>
      </c>
      <c r="AE51" s="50">
        <f t="shared" ca="1" si="5"/>
        <v>3779.1781722550941</v>
      </c>
      <c r="AF51" s="43">
        <f t="shared" ca="1" si="6"/>
        <v>428.33760615286013</v>
      </c>
    </row>
    <row r="52" spans="1:32" x14ac:dyDescent="0.25">
      <c r="A52" s="34">
        <v>51</v>
      </c>
      <c r="B52" s="34" t="s">
        <v>336</v>
      </c>
      <c r="C52" s="34">
        <v>49</v>
      </c>
      <c r="D52" s="34">
        <v>42</v>
      </c>
      <c r="E52" s="34">
        <v>52</v>
      </c>
      <c r="H52" s="34">
        <f t="shared" si="2"/>
        <v>51</v>
      </c>
      <c r="I52" s="34">
        <v>0</v>
      </c>
      <c r="J52" s="34">
        <f t="shared" si="3"/>
        <v>49</v>
      </c>
      <c r="K52" s="34">
        <f t="shared" si="3"/>
        <v>42</v>
      </c>
      <c r="L52" s="34">
        <f t="shared" si="3"/>
        <v>52</v>
      </c>
      <c r="Q52" s="34">
        <f t="shared" si="7"/>
        <v>51</v>
      </c>
      <c r="R52" s="43">
        <f ca="1"/>
        <v>2</v>
      </c>
      <c r="AA52" s="48">
        <f t="shared" ca="1" si="5"/>
        <v>3282.807888970051</v>
      </c>
      <c r="AB52" s="49">
        <f t="shared" ca="1" si="5"/>
        <v>203.78064412754375</v>
      </c>
      <c r="AC52" s="49">
        <f t="shared" ca="1" si="5"/>
        <v>1576.7210743801652</v>
      </c>
      <c r="AD52" s="49">
        <f t="shared" ca="1" si="5"/>
        <v>1227.2136105860113</v>
      </c>
      <c r="AE52" s="50">
        <f t="shared" ca="1" si="5"/>
        <v>3157.5371466140691</v>
      </c>
      <c r="AF52" s="43">
        <f t="shared" ca="1" si="6"/>
        <v>203.78064412754375</v>
      </c>
    </row>
    <row r="53" spans="1:32" x14ac:dyDescent="0.25">
      <c r="A53" s="34">
        <v>52</v>
      </c>
      <c r="B53" s="34" t="s">
        <v>335</v>
      </c>
      <c r="C53" s="34">
        <v>33</v>
      </c>
      <c r="D53" s="34">
        <v>42</v>
      </c>
      <c r="E53" s="34">
        <v>60</v>
      </c>
      <c r="H53" s="34">
        <f t="shared" si="2"/>
        <v>52</v>
      </c>
      <c r="I53" s="34">
        <v>1</v>
      </c>
      <c r="J53" s="34">
        <f t="shared" si="3"/>
        <v>33</v>
      </c>
      <c r="K53" s="34">
        <f t="shared" si="3"/>
        <v>42</v>
      </c>
      <c r="L53" s="34">
        <f t="shared" si="3"/>
        <v>60</v>
      </c>
      <c r="Q53" s="34">
        <f t="shared" si="7"/>
        <v>52</v>
      </c>
      <c r="R53" s="43">
        <f ca="1"/>
        <v>2</v>
      </c>
      <c r="AA53" s="48">
        <f t="shared" ca="1" si="5"/>
        <v>3866.1322132943751</v>
      </c>
      <c r="AB53" s="49">
        <f t="shared" ca="1" si="5"/>
        <v>370.62874539336644</v>
      </c>
      <c r="AC53" s="49">
        <f t="shared" ca="1" si="5"/>
        <v>699.8119834710742</v>
      </c>
      <c r="AD53" s="49">
        <f t="shared" ca="1" si="5"/>
        <v>1923.7788279773154</v>
      </c>
      <c r="AE53" s="50">
        <f t="shared" ca="1" si="5"/>
        <v>2473.7166337935564</v>
      </c>
      <c r="AF53" s="43">
        <f t="shared" ca="1" si="6"/>
        <v>370.62874539336644</v>
      </c>
    </row>
    <row r="54" spans="1:32" x14ac:dyDescent="0.25">
      <c r="A54" s="34">
        <v>53</v>
      </c>
      <c r="B54" s="34" t="s">
        <v>336</v>
      </c>
      <c r="C54" s="34">
        <v>31</v>
      </c>
      <c r="D54" s="34">
        <v>43</v>
      </c>
      <c r="E54" s="34">
        <v>54</v>
      </c>
      <c r="H54" s="34">
        <f t="shared" si="2"/>
        <v>53</v>
      </c>
      <c r="I54" s="34">
        <v>0</v>
      </c>
      <c r="J54" s="34">
        <f t="shared" si="3"/>
        <v>31</v>
      </c>
      <c r="K54" s="34">
        <f t="shared" si="3"/>
        <v>43</v>
      </c>
      <c r="L54" s="34">
        <f t="shared" si="3"/>
        <v>54</v>
      </c>
      <c r="Q54" s="34">
        <f t="shared" si="7"/>
        <v>53</v>
      </c>
      <c r="R54" s="43">
        <f ca="1"/>
        <v>2</v>
      </c>
      <c r="AA54" s="48">
        <f t="shared" ca="1" si="5"/>
        <v>3343.8619430241051</v>
      </c>
      <c r="AB54" s="49">
        <f t="shared" ca="1" si="5"/>
        <v>304.35026438070821</v>
      </c>
      <c r="AC54" s="49">
        <f t="shared" ca="1" si="5"/>
        <v>974.63016528925607</v>
      </c>
      <c r="AD54" s="49">
        <f t="shared" ca="1" si="5"/>
        <v>1575.7788279773154</v>
      </c>
      <c r="AE54" s="50">
        <f t="shared" ca="1" si="5"/>
        <v>2689.8704799474021</v>
      </c>
      <c r="AF54" s="43">
        <f t="shared" ca="1" si="6"/>
        <v>304.35026438070821</v>
      </c>
    </row>
    <row r="55" spans="1:32" x14ac:dyDescent="0.25">
      <c r="A55" s="34">
        <v>54</v>
      </c>
      <c r="B55" s="34" t="s">
        <v>335</v>
      </c>
      <c r="C55" s="34">
        <v>59</v>
      </c>
      <c r="D55" s="34">
        <v>43</v>
      </c>
      <c r="E55" s="34">
        <v>60</v>
      </c>
      <c r="H55" s="34">
        <f t="shared" si="2"/>
        <v>54</v>
      </c>
      <c r="I55" s="34">
        <v>1</v>
      </c>
      <c r="J55" s="34">
        <f t="shared" si="3"/>
        <v>59</v>
      </c>
      <c r="K55" s="34">
        <f t="shared" si="3"/>
        <v>43</v>
      </c>
      <c r="L55" s="34">
        <f t="shared" si="3"/>
        <v>60</v>
      </c>
      <c r="Q55" s="34">
        <f t="shared" si="7"/>
        <v>54</v>
      </c>
      <c r="R55" s="43">
        <f ca="1"/>
        <v>2</v>
      </c>
      <c r="AA55" s="48">
        <f t="shared" ca="1" si="5"/>
        <v>4071.402483564646</v>
      </c>
      <c r="AB55" s="49">
        <f t="shared" ca="1" si="5"/>
        <v>495.40089729210075</v>
      </c>
      <c r="AC55" s="49">
        <f t="shared" ca="1" si="5"/>
        <v>1811.1756198347107</v>
      </c>
      <c r="AD55" s="49">
        <f t="shared" ca="1" si="5"/>
        <v>1996.8657844990544</v>
      </c>
      <c r="AE55" s="50">
        <f t="shared" ca="1" si="5"/>
        <v>3077.6397107166331</v>
      </c>
      <c r="AF55" s="43">
        <f t="shared" ca="1" si="6"/>
        <v>495.40089729210075</v>
      </c>
    </row>
    <row r="56" spans="1:32" x14ac:dyDescent="0.25">
      <c r="A56" s="34">
        <v>55</v>
      </c>
      <c r="B56" s="34" t="s">
        <v>336</v>
      </c>
      <c r="C56" s="34">
        <v>50</v>
      </c>
      <c r="D56" s="34">
        <v>43</v>
      </c>
      <c r="E56" s="34">
        <v>45</v>
      </c>
      <c r="H56" s="34">
        <f t="shared" si="2"/>
        <v>55</v>
      </c>
      <c r="I56" s="34">
        <v>0</v>
      </c>
      <c r="J56" s="34">
        <f t="shared" si="3"/>
        <v>50</v>
      </c>
      <c r="K56" s="34">
        <f t="shared" si="3"/>
        <v>43</v>
      </c>
      <c r="L56" s="34">
        <f t="shared" si="3"/>
        <v>45</v>
      </c>
      <c r="Q56" s="34">
        <f t="shared" si="7"/>
        <v>55</v>
      </c>
      <c r="R56" s="43">
        <f ca="1"/>
        <v>2</v>
      </c>
      <c r="AA56" s="48">
        <f t="shared" ca="1" si="5"/>
        <v>2786.9430241051869</v>
      </c>
      <c r="AB56" s="49">
        <f t="shared" ca="1" si="5"/>
        <v>210.57811248197413</v>
      </c>
      <c r="AC56" s="49">
        <f t="shared" ca="1" si="5"/>
        <v>2090.8119834710742</v>
      </c>
      <c r="AD56" s="49">
        <f t="shared" ca="1" si="5"/>
        <v>881.95274102079384</v>
      </c>
      <c r="AE56" s="50">
        <f t="shared" ca="1" si="5"/>
        <v>3573.8704799474021</v>
      </c>
      <c r="AF56" s="43">
        <f t="shared" ca="1" si="6"/>
        <v>210.57811248197413</v>
      </c>
    </row>
    <row r="57" spans="1:32" x14ac:dyDescent="0.25">
      <c r="A57" s="34">
        <v>56</v>
      </c>
      <c r="B57" s="34" t="s">
        <v>335</v>
      </c>
      <c r="C57" s="34">
        <v>47</v>
      </c>
      <c r="D57" s="34">
        <v>43</v>
      </c>
      <c r="E57" s="34">
        <v>41</v>
      </c>
      <c r="H57" s="34">
        <f t="shared" si="2"/>
        <v>56</v>
      </c>
      <c r="I57" s="34">
        <v>1</v>
      </c>
      <c r="J57" s="34">
        <f t="shared" si="3"/>
        <v>47</v>
      </c>
      <c r="K57" s="34">
        <f t="shared" si="3"/>
        <v>43</v>
      </c>
      <c r="L57" s="34">
        <f t="shared" si="3"/>
        <v>41</v>
      </c>
      <c r="Q57" s="34">
        <f t="shared" si="7"/>
        <v>56</v>
      </c>
      <c r="R57" s="43">
        <f ca="1"/>
        <v>2</v>
      </c>
      <c r="AA57" s="48">
        <f t="shared" ca="1" si="5"/>
        <v>2539.3754565376189</v>
      </c>
      <c r="AB57" s="49">
        <f t="shared" ca="1" si="5"/>
        <v>233.18570741868302</v>
      </c>
      <c r="AC57" s="49">
        <f t="shared" ca="1" si="5"/>
        <v>2242.5392561983467</v>
      </c>
      <c r="AD57" s="49">
        <f t="shared" ca="1" si="5"/>
        <v>685.77882797731559</v>
      </c>
      <c r="AE57" s="50">
        <f t="shared" ca="1" si="5"/>
        <v>3792.1268902038119</v>
      </c>
      <c r="AF57" s="43">
        <f t="shared" ca="1" si="6"/>
        <v>233.18570741868302</v>
      </c>
    </row>
    <row r="58" spans="1:32" x14ac:dyDescent="0.25">
      <c r="A58" s="34">
        <v>57</v>
      </c>
      <c r="B58" s="34" t="s">
        <v>336</v>
      </c>
      <c r="C58" s="34">
        <v>51</v>
      </c>
      <c r="D58" s="34">
        <v>44</v>
      </c>
      <c r="E58" s="34">
        <v>50</v>
      </c>
      <c r="H58" s="34">
        <f t="shared" si="2"/>
        <v>57</v>
      </c>
      <c r="I58" s="34">
        <v>0</v>
      </c>
      <c r="J58" s="34">
        <f t="shared" si="3"/>
        <v>51</v>
      </c>
      <c r="K58" s="34">
        <f t="shared" si="3"/>
        <v>44</v>
      </c>
      <c r="L58" s="34">
        <f t="shared" si="3"/>
        <v>50</v>
      </c>
      <c r="Q58" s="34">
        <f t="shared" si="7"/>
        <v>57</v>
      </c>
      <c r="R58" s="43">
        <f ca="1"/>
        <v>2</v>
      </c>
      <c r="AA58" s="48">
        <f t="shared" ca="1" si="5"/>
        <v>3012.537618699781</v>
      </c>
      <c r="AB58" s="49">
        <f t="shared" ca="1" si="5"/>
        <v>179.32494792501211</v>
      </c>
      <c r="AC58" s="49">
        <f t="shared" ca="1" si="5"/>
        <v>1858.1756198347107</v>
      </c>
      <c r="AD58" s="49">
        <f t="shared" ca="1" si="5"/>
        <v>1192.7788279773156</v>
      </c>
      <c r="AE58" s="50">
        <f t="shared" ca="1" si="5"/>
        <v>3177.1268902038123</v>
      </c>
      <c r="AF58" s="43">
        <f t="shared" ca="1" si="6"/>
        <v>179.32494792501211</v>
      </c>
    </row>
    <row r="59" spans="1:32" x14ac:dyDescent="0.25">
      <c r="A59" s="34">
        <v>58</v>
      </c>
      <c r="B59" s="34" t="s">
        <v>335</v>
      </c>
      <c r="C59" s="34">
        <v>69</v>
      </c>
      <c r="D59" s="34">
        <v>44</v>
      </c>
      <c r="E59" s="34">
        <v>46</v>
      </c>
      <c r="H59" s="34">
        <f t="shared" si="2"/>
        <v>58</v>
      </c>
      <c r="I59" s="34">
        <v>1</v>
      </c>
      <c r="J59" s="34">
        <f t="shared" si="3"/>
        <v>69</v>
      </c>
      <c r="K59" s="34">
        <f t="shared" si="3"/>
        <v>44</v>
      </c>
      <c r="L59" s="34">
        <f t="shared" si="3"/>
        <v>46</v>
      </c>
      <c r="Q59" s="34">
        <f t="shared" si="7"/>
        <v>58</v>
      </c>
      <c r="R59" s="43">
        <f ca="1"/>
        <v>2</v>
      </c>
      <c r="AA59" s="48">
        <f t="shared" ca="1" si="5"/>
        <v>3482.3484295105918</v>
      </c>
      <c r="AB59" s="49">
        <f t="shared" ca="1" si="5"/>
        <v>801.61608716551871</v>
      </c>
      <c r="AC59" s="49">
        <f t="shared" ca="1" si="5"/>
        <v>3359.4483471074382</v>
      </c>
      <c r="AD59" s="49">
        <f t="shared" ca="1" si="5"/>
        <v>1508.4744801512286</v>
      </c>
      <c r="AE59" s="50">
        <f t="shared" ca="1" si="5"/>
        <v>4433.3063773833001</v>
      </c>
      <c r="AF59" s="43">
        <f t="shared" ca="1" si="6"/>
        <v>801.61608716551871</v>
      </c>
    </row>
    <row r="60" spans="1:32" x14ac:dyDescent="0.25">
      <c r="A60" s="34">
        <v>59</v>
      </c>
      <c r="B60" s="34" t="s">
        <v>336</v>
      </c>
      <c r="C60" s="34">
        <v>27</v>
      </c>
      <c r="D60" s="34">
        <v>46</v>
      </c>
      <c r="E60" s="34">
        <v>51</v>
      </c>
      <c r="H60" s="34">
        <f t="shared" si="2"/>
        <v>59</v>
      </c>
      <c r="I60" s="34">
        <v>0</v>
      </c>
      <c r="J60" s="34">
        <f t="shared" si="3"/>
        <v>27</v>
      </c>
      <c r="K60" s="34">
        <f t="shared" si="3"/>
        <v>46</v>
      </c>
      <c r="L60" s="34">
        <f t="shared" si="3"/>
        <v>51</v>
      </c>
      <c r="Q60" s="34">
        <f t="shared" si="7"/>
        <v>59</v>
      </c>
      <c r="R60" s="43">
        <f ca="1"/>
        <v>2</v>
      </c>
      <c r="AA60" s="48">
        <f t="shared" ca="1" si="5"/>
        <v>2970.9970781592401</v>
      </c>
      <c r="AB60" s="49">
        <f t="shared" ca="1" si="5"/>
        <v>339.43887197564487</v>
      </c>
      <c r="AC60" s="49">
        <f t="shared" ca="1" si="5"/>
        <v>1218.630165289256</v>
      </c>
      <c r="AD60" s="49">
        <f t="shared" ca="1" si="5"/>
        <v>1625.1701323251418</v>
      </c>
      <c r="AE60" s="50">
        <f t="shared" ca="1" si="5"/>
        <v>2644.9474030243255</v>
      </c>
      <c r="AF60" s="43">
        <f t="shared" ca="1" si="6"/>
        <v>339.43887197564487</v>
      </c>
    </row>
    <row r="61" spans="1:32" x14ac:dyDescent="0.25">
      <c r="A61" s="34">
        <v>60</v>
      </c>
      <c r="B61" s="34" t="s">
        <v>335</v>
      </c>
      <c r="C61" s="34">
        <v>53</v>
      </c>
      <c r="D61" s="34">
        <v>46</v>
      </c>
      <c r="E61" s="34">
        <v>46</v>
      </c>
      <c r="H61" s="34">
        <f t="shared" si="2"/>
        <v>60</v>
      </c>
      <c r="I61" s="34">
        <v>1</v>
      </c>
      <c r="J61" s="34">
        <f t="shared" si="3"/>
        <v>53</v>
      </c>
      <c r="K61" s="34">
        <f t="shared" si="3"/>
        <v>46</v>
      </c>
      <c r="L61" s="34">
        <f t="shared" si="3"/>
        <v>46</v>
      </c>
      <c r="Q61" s="34">
        <f t="shared" si="7"/>
        <v>60</v>
      </c>
      <c r="R61" s="43">
        <f ca="1"/>
        <v>2</v>
      </c>
      <c r="AA61" s="48">
        <f t="shared" ca="1" si="5"/>
        <v>2650.9970781592406</v>
      </c>
      <c r="AB61" s="49">
        <f t="shared" ca="1" si="5"/>
        <v>190.37558083640454</v>
      </c>
      <c r="AC61" s="49">
        <f t="shared" ca="1" si="5"/>
        <v>2293.2665289256197</v>
      </c>
      <c r="AD61" s="49">
        <f t="shared" ca="1" si="5"/>
        <v>1078.2136105860113</v>
      </c>
      <c r="AE61" s="50">
        <f t="shared" ca="1" si="5"/>
        <v>3361.3063773833001</v>
      </c>
      <c r="AF61" s="43">
        <f t="shared" ca="1" si="6"/>
        <v>190.37558083640454</v>
      </c>
    </row>
    <row r="62" spans="1:32" x14ac:dyDescent="0.25">
      <c r="A62" s="34">
        <v>61</v>
      </c>
      <c r="B62" s="34" t="s">
        <v>335</v>
      </c>
      <c r="C62" s="34">
        <v>70</v>
      </c>
      <c r="D62" s="34">
        <v>46</v>
      </c>
      <c r="E62" s="34">
        <v>56</v>
      </c>
      <c r="H62" s="34">
        <f t="shared" si="2"/>
        <v>61</v>
      </c>
      <c r="I62" s="34">
        <v>1</v>
      </c>
      <c r="J62" s="34">
        <f t="shared" si="3"/>
        <v>70</v>
      </c>
      <c r="K62" s="34">
        <f t="shared" si="3"/>
        <v>46</v>
      </c>
      <c r="L62" s="34">
        <f t="shared" si="3"/>
        <v>56</v>
      </c>
      <c r="Q62" s="34">
        <f t="shared" si="7"/>
        <v>61</v>
      </c>
      <c r="R62" s="43">
        <f ca="1"/>
        <v>2</v>
      </c>
      <c r="AA62" s="48">
        <f t="shared" ca="1" si="5"/>
        <v>4027.1862673484297</v>
      </c>
      <c r="AB62" s="49">
        <f t="shared" ca="1" si="5"/>
        <v>838.36292260855657</v>
      </c>
      <c r="AC62" s="49">
        <f t="shared" ca="1" si="5"/>
        <v>2957.7210743801652</v>
      </c>
      <c r="AD62" s="49">
        <f t="shared" ca="1" si="5"/>
        <v>2233.5614366729674</v>
      </c>
      <c r="AE62" s="50">
        <f t="shared" ca="1" si="5"/>
        <v>3718.2038132807361</v>
      </c>
      <c r="AF62" s="43">
        <f t="shared" ca="1" si="6"/>
        <v>838.36292260855657</v>
      </c>
    </row>
    <row r="63" spans="1:32" x14ac:dyDescent="0.25">
      <c r="A63" s="34">
        <v>62</v>
      </c>
      <c r="B63" s="34" t="s">
        <v>335</v>
      </c>
      <c r="C63" s="34">
        <v>19</v>
      </c>
      <c r="D63" s="34">
        <v>46</v>
      </c>
      <c r="E63" s="34">
        <v>55</v>
      </c>
      <c r="H63" s="34">
        <f t="shared" si="2"/>
        <v>62</v>
      </c>
      <c r="I63" s="34">
        <v>1</v>
      </c>
      <c r="J63" s="34">
        <f t="shared" si="3"/>
        <v>19</v>
      </c>
      <c r="K63" s="34">
        <f t="shared" si="3"/>
        <v>46</v>
      </c>
      <c r="L63" s="34">
        <f t="shared" si="3"/>
        <v>55</v>
      </c>
      <c r="Q63" s="34">
        <f t="shared" si="7"/>
        <v>62</v>
      </c>
      <c r="R63" s="43">
        <f ca="1"/>
        <v>2</v>
      </c>
      <c r="AA63" s="48">
        <f t="shared" ca="1" si="5"/>
        <v>3526.6457268078889</v>
      </c>
      <c r="AB63" s="49">
        <f t="shared" ca="1" si="5"/>
        <v>686.94520108956897</v>
      </c>
      <c r="AC63" s="49">
        <f t="shared" ca="1" si="5"/>
        <v>1044.2665289256197</v>
      </c>
      <c r="AD63" s="49">
        <f t="shared" ca="1" si="5"/>
        <v>2237.5614366729678</v>
      </c>
      <c r="AE63" s="50">
        <f t="shared" ca="1" si="5"/>
        <v>2567.0756081525305</v>
      </c>
      <c r="AF63" s="43">
        <f t="shared" ca="1" si="6"/>
        <v>686.94520108956897</v>
      </c>
    </row>
    <row r="64" spans="1:32" x14ac:dyDescent="0.25">
      <c r="A64" s="34">
        <v>63</v>
      </c>
      <c r="B64" s="34" t="s">
        <v>336</v>
      </c>
      <c r="C64" s="34">
        <v>67</v>
      </c>
      <c r="D64" s="34">
        <v>47</v>
      </c>
      <c r="E64" s="34">
        <v>52</v>
      </c>
      <c r="H64" s="34">
        <f t="shared" si="2"/>
        <v>63</v>
      </c>
      <c r="I64" s="34">
        <v>0</v>
      </c>
      <c r="J64" s="34">
        <f t="shared" si="3"/>
        <v>67</v>
      </c>
      <c r="K64" s="34">
        <f t="shared" si="3"/>
        <v>47</v>
      </c>
      <c r="L64" s="34">
        <f t="shared" si="3"/>
        <v>52</v>
      </c>
      <c r="Q64" s="34">
        <f t="shared" si="7"/>
        <v>63</v>
      </c>
      <c r="R64" s="43">
        <f ca="1"/>
        <v>2</v>
      </c>
      <c r="AA64" s="48">
        <f t="shared" ca="1" si="5"/>
        <v>3489.8078889700519</v>
      </c>
      <c r="AB64" s="49">
        <f t="shared" ca="1" si="5"/>
        <v>635.99583400096162</v>
      </c>
      <c r="AC64" s="49">
        <f t="shared" ca="1" si="5"/>
        <v>2942.6301652892557</v>
      </c>
      <c r="AD64" s="49">
        <f t="shared" ca="1" si="5"/>
        <v>1869.3440453686198</v>
      </c>
      <c r="AE64" s="50">
        <f t="shared" ca="1" si="5"/>
        <v>3648.2294543063772</v>
      </c>
      <c r="AF64" s="43">
        <f t="shared" ca="1" si="6"/>
        <v>635.99583400096162</v>
      </c>
    </row>
    <row r="65" spans="1:32" x14ac:dyDescent="0.25">
      <c r="A65" s="34">
        <v>64</v>
      </c>
      <c r="B65" s="34" t="s">
        <v>336</v>
      </c>
      <c r="C65" s="34">
        <v>54</v>
      </c>
      <c r="D65" s="34">
        <v>47</v>
      </c>
      <c r="E65" s="34">
        <v>59</v>
      </c>
      <c r="H65" s="34">
        <f t="shared" si="2"/>
        <v>64</v>
      </c>
      <c r="I65" s="34">
        <v>0</v>
      </c>
      <c r="J65" s="34">
        <f t="shared" si="3"/>
        <v>54</v>
      </c>
      <c r="K65" s="34">
        <f t="shared" si="3"/>
        <v>47</v>
      </c>
      <c r="L65" s="34">
        <f t="shared" si="3"/>
        <v>59</v>
      </c>
      <c r="Q65" s="34">
        <f t="shared" si="7"/>
        <v>64</v>
      </c>
      <c r="R65" s="43">
        <f ca="1"/>
        <v>2</v>
      </c>
      <c r="AA65" s="48">
        <f t="shared" ca="1" si="5"/>
        <v>3487.5916727538352</v>
      </c>
      <c r="AB65" s="49">
        <f t="shared" ca="1" si="5"/>
        <v>263.59077070982227</v>
      </c>
      <c r="AC65" s="49">
        <f t="shared" ca="1" si="5"/>
        <v>1692.6301652892562</v>
      </c>
      <c r="AD65" s="49">
        <f t="shared" ca="1" si="5"/>
        <v>1956.2136105860109</v>
      </c>
      <c r="AE65" s="50">
        <f t="shared" ca="1" si="5"/>
        <v>2552.4345825115047</v>
      </c>
      <c r="AF65" s="43">
        <f t="shared" ca="1" si="6"/>
        <v>263.59077070982227</v>
      </c>
    </row>
    <row r="66" spans="1:32" x14ac:dyDescent="0.25">
      <c r="A66" s="34">
        <v>65</v>
      </c>
      <c r="B66" s="34" t="s">
        <v>335</v>
      </c>
      <c r="C66" s="34">
        <v>63</v>
      </c>
      <c r="D66" s="34">
        <v>48</v>
      </c>
      <c r="E66" s="34">
        <v>51</v>
      </c>
      <c r="H66" s="34">
        <f t="shared" ref="H66:H129" si="8">IF(A66="","",A66)</f>
        <v>65</v>
      </c>
      <c r="I66" s="34">
        <v>1</v>
      </c>
      <c r="J66" s="34">
        <f t="shared" ref="J66:L129" si="9">IF(C66="","",C66)</f>
        <v>63</v>
      </c>
      <c r="K66" s="34">
        <f t="shared" si="9"/>
        <v>48</v>
      </c>
      <c r="L66" s="34">
        <f t="shared" si="9"/>
        <v>51</v>
      </c>
      <c r="Q66" s="34">
        <f t="shared" si="7"/>
        <v>65</v>
      </c>
      <c r="R66" s="43">
        <f ca="1"/>
        <v>2</v>
      </c>
      <c r="AA66" s="48">
        <f t="shared" ref="AA66:AE116" ca="1" si="10">SUMXMY2($I66:$L66,U$2:U$5)</f>
        <v>3145.8889700511327</v>
      </c>
      <c r="AB66" s="49">
        <f t="shared" ca="1" si="10"/>
        <v>443.1983656465311</v>
      </c>
      <c r="AC66" s="49">
        <f t="shared" ca="1" si="10"/>
        <v>2724.2665289256197</v>
      </c>
      <c r="AD66" s="49">
        <f t="shared" ca="1" si="10"/>
        <v>1692.5179584120983</v>
      </c>
      <c r="AE66" s="50">
        <f t="shared" ca="1" si="10"/>
        <v>3373.0243261012483</v>
      </c>
      <c r="AF66" s="43">
        <f t="shared" ca="1" si="6"/>
        <v>443.1983656465311</v>
      </c>
    </row>
    <row r="67" spans="1:32" x14ac:dyDescent="0.25">
      <c r="A67" s="34">
        <v>66</v>
      </c>
      <c r="B67" s="34" t="s">
        <v>335</v>
      </c>
      <c r="C67" s="34">
        <v>18</v>
      </c>
      <c r="D67" s="34">
        <v>48</v>
      </c>
      <c r="E67" s="34">
        <v>59</v>
      </c>
      <c r="H67" s="34">
        <f t="shared" si="8"/>
        <v>66</v>
      </c>
      <c r="I67" s="34">
        <v>1</v>
      </c>
      <c r="J67" s="34">
        <f t="shared" si="9"/>
        <v>18</v>
      </c>
      <c r="K67" s="34">
        <f t="shared" si="9"/>
        <v>48</v>
      </c>
      <c r="L67" s="34">
        <f t="shared" si="9"/>
        <v>59</v>
      </c>
      <c r="Q67" s="34">
        <f t="shared" si="7"/>
        <v>66</v>
      </c>
      <c r="R67" s="43">
        <f ca="1"/>
        <v>2</v>
      </c>
      <c r="AA67" s="48">
        <f t="shared" ca="1" si="10"/>
        <v>3719.0511322132943</v>
      </c>
      <c r="AB67" s="49">
        <f t="shared" ca="1" si="10"/>
        <v>762.22368210222714</v>
      </c>
      <c r="AC67" s="49">
        <f t="shared" ca="1" si="10"/>
        <v>963.99380165289244</v>
      </c>
      <c r="AD67" s="49">
        <f t="shared" ca="1" si="10"/>
        <v>2662.4744801512284</v>
      </c>
      <c r="AE67" s="50">
        <f t="shared" ca="1" si="10"/>
        <v>2236.280736357659</v>
      </c>
      <c r="AF67" s="43">
        <f t="shared" ref="AF67:AF130" ca="1" si="11">MIN(AA67:AE67)</f>
        <v>762.22368210222714</v>
      </c>
    </row>
    <row r="68" spans="1:32" x14ac:dyDescent="0.25">
      <c r="A68" s="34">
        <v>67</v>
      </c>
      <c r="B68" s="34" t="s">
        <v>336</v>
      </c>
      <c r="C68" s="34">
        <v>43</v>
      </c>
      <c r="D68" s="34">
        <v>48</v>
      </c>
      <c r="E68" s="34">
        <v>50</v>
      </c>
      <c r="H68" s="34">
        <f t="shared" si="8"/>
        <v>67</v>
      </c>
      <c r="I68" s="34">
        <v>0</v>
      </c>
      <c r="J68" s="34">
        <f t="shared" si="9"/>
        <v>43</v>
      </c>
      <c r="K68" s="34">
        <f t="shared" si="9"/>
        <v>48</v>
      </c>
      <c r="L68" s="34">
        <f t="shared" si="9"/>
        <v>50</v>
      </c>
      <c r="Q68" s="34">
        <f t="shared" ref="Q68:Q131" si="12">Q67+1</f>
        <v>67</v>
      </c>
      <c r="R68" s="43">
        <f ca="1"/>
        <v>2</v>
      </c>
      <c r="AA68" s="48">
        <f t="shared" ca="1" si="10"/>
        <v>2574.267348429511</v>
      </c>
      <c r="AB68" s="49">
        <f t="shared" ca="1" si="10"/>
        <v>46.767985899695603</v>
      </c>
      <c r="AC68" s="49">
        <f t="shared" ca="1" si="10"/>
        <v>1672.7210743801652</v>
      </c>
      <c r="AD68" s="49">
        <f t="shared" ca="1" si="10"/>
        <v>1321.8223062381853</v>
      </c>
      <c r="AE68" s="50">
        <f t="shared" ca="1" si="10"/>
        <v>2623.8961209730433</v>
      </c>
      <c r="AF68" s="43">
        <f t="shared" ca="1" si="11"/>
        <v>46.767985899695603</v>
      </c>
    </row>
    <row r="69" spans="1:32" x14ac:dyDescent="0.25">
      <c r="A69" s="34">
        <v>68</v>
      </c>
      <c r="B69" s="34" t="s">
        <v>336</v>
      </c>
      <c r="C69" s="34">
        <v>68</v>
      </c>
      <c r="D69" s="34">
        <v>48</v>
      </c>
      <c r="E69" s="34">
        <v>48</v>
      </c>
      <c r="H69" s="34">
        <f t="shared" si="8"/>
        <v>68</v>
      </c>
      <c r="I69" s="34">
        <v>0</v>
      </c>
      <c r="J69" s="34">
        <f t="shared" si="9"/>
        <v>68</v>
      </c>
      <c r="K69" s="34">
        <f t="shared" si="9"/>
        <v>48</v>
      </c>
      <c r="L69" s="34">
        <f t="shared" si="9"/>
        <v>48</v>
      </c>
      <c r="Q69" s="34">
        <f t="shared" si="12"/>
        <v>68</v>
      </c>
      <c r="R69" s="43">
        <f ca="1"/>
        <v>2</v>
      </c>
      <c r="AA69" s="48">
        <f t="shared" ca="1" si="10"/>
        <v>3209.8078889700514</v>
      </c>
      <c r="AB69" s="49">
        <f t="shared" ca="1" si="10"/>
        <v>668.78064412754384</v>
      </c>
      <c r="AC69" s="49">
        <f t="shared" ca="1" si="10"/>
        <v>3305.5392561983467</v>
      </c>
      <c r="AD69" s="49">
        <f t="shared" ca="1" si="10"/>
        <v>1723.6049149338373</v>
      </c>
      <c r="AE69" s="50">
        <f t="shared" ca="1" si="10"/>
        <v>3896.7935568704788</v>
      </c>
      <c r="AF69" s="43">
        <f t="shared" ca="1" si="11"/>
        <v>668.78064412754384</v>
      </c>
    </row>
    <row r="70" spans="1:32" x14ac:dyDescent="0.25">
      <c r="A70" s="34">
        <v>69</v>
      </c>
      <c r="B70" s="34" t="s">
        <v>335</v>
      </c>
      <c r="C70" s="34">
        <v>19</v>
      </c>
      <c r="D70" s="34">
        <v>48</v>
      </c>
      <c r="E70" s="34">
        <v>59</v>
      </c>
      <c r="H70" s="34">
        <f t="shared" si="8"/>
        <v>69</v>
      </c>
      <c r="I70" s="34">
        <v>1</v>
      </c>
      <c r="J70" s="34">
        <f t="shared" si="9"/>
        <v>19</v>
      </c>
      <c r="K70" s="34">
        <f t="shared" si="9"/>
        <v>48</v>
      </c>
      <c r="L70" s="34">
        <f t="shared" si="9"/>
        <v>59</v>
      </c>
      <c r="Q70" s="34">
        <f t="shared" si="12"/>
        <v>69</v>
      </c>
      <c r="R70" s="43">
        <f ca="1"/>
        <v>2</v>
      </c>
      <c r="AA70" s="48">
        <f t="shared" ca="1" si="10"/>
        <v>3675.4024835646455</v>
      </c>
      <c r="AB70" s="49">
        <f t="shared" ca="1" si="10"/>
        <v>712.97051754526512</v>
      </c>
      <c r="AC70" s="49">
        <f t="shared" ca="1" si="10"/>
        <v>950.44834710743794</v>
      </c>
      <c r="AD70" s="49">
        <f t="shared" ca="1" si="10"/>
        <v>2609.0396975425328</v>
      </c>
      <c r="AE70" s="50">
        <f t="shared" ca="1" si="10"/>
        <v>2207.8961209730433</v>
      </c>
      <c r="AF70" s="43">
        <f t="shared" ca="1" si="11"/>
        <v>712.97051754526512</v>
      </c>
    </row>
    <row r="71" spans="1:32" x14ac:dyDescent="0.25">
      <c r="A71" s="34">
        <v>70</v>
      </c>
      <c r="B71" s="34" t="s">
        <v>336</v>
      </c>
      <c r="C71" s="34">
        <v>32</v>
      </c>
      <c r="D71" s="34">
        <v>48</v>
      </c>
      <c r="E71" s="34">
        <v>47</v>
      </c>
      <c r="H71" s="34">
        <f t="shared" si="8"/>
        <v>70</v>
      </c>
      <c r="I71" s="34">
        <v>0</v>
      </c>
      <c r="J71" s="34">
        <f t="shared" si="9"/>
        <v>32</v>
      </c>
      <c r="K71" s="34">
        <f t="shared" si="9"/>
        <v>48</v>
      </c>
      <c r="L71" s="34">
        <f t="shared" si="9"/>
        <v>47</v>
      </c>
      <c r="Q71" s="34">
        <f t="shared" si="12"/>
        <v>70</v>
      </c>
      <c r="R71" s="43">
        <f ca="1"/>
        <v>2</v>
      </c>
      <c r="AA71" s="48">
        <f t="shared" ca="1" si="10"/>
        <v>2454.537618699781</v>
      </c>
      <c r="AB71" s="49">
        <f t="shared" ca="1" si="10"/>
        <v>178.56545425412591</v>
      </c>
      <c r="AC71" s="49">
        <f t="shared" ca="1" si="10"/>
        <v>1588.9028925619832</v>
      </c>
      <c r="AD71" s="49">
        <f t="shared" ca="1" si="10"/>
        <v>1326.0831758034028</v>
      </c>
      <c r="AE71" s="50">
        <f t="shared" ca="1" si="10"/>
        <v>2719.8961209730433</v>
      </c>
      <c r="AF71" s="43">
        <f t="shared" ca="1" si="11"/>
        <v>178.56545425412591</v>
      </c>
    </row>
    <row r="72" spans="1:32" x14ac:dyDescent="0.25">
      <c r="A72" s="34">
        <v>71</v>
      </c>
      <c r="B72" s="34" t="s">
        <v>335</v>
      </c>
      <c r="C72" s="34">
        <v>70</v>
      </c>
      <c r="D72" s="34">
        <v>49</v>
      </c>
      <c r="E72" s="34">
        <v>55</v>
      </c>
      <c r="H72" s="34">
        <f t="shared" si="8"/>
        <v>71</v>
      </c>
      <c r="I72" s="34">
        <v>1</v>
      </c>
      <c r="J72" s="34">
        <f t="shared" si="9"/>
        <v>70</v>
      </c>
      <c r="K72" s="34">
        <f t="shared" si="9"/>
        <v>49</v>
      </c>
      <c r="L72" s="34">
        <f t="shared" si="9"/>
        <v>55</v>
      </c>
      <c r="Q72" s="34">
        <f t="shared" si="12"/>
        <v>71</v>
      </c>
      <c r="R72" s="43">
        <f ca="1"/>
        <v>2</v>
      </c>
      <c r="AA72" s="48">
        <f t="shared" ca="1" si="10"/>
        <v>3712.9700511322135</v>
      </c>
      <c r="AB72" s="49">
        <f t="shared" ca="1" si="10"/>
        <v>783.09709982374648</v>
      </c>
      <c r="AC72" s="49">
        <f t="shared" ca="1" si="10"/>
        <v>3136.0847107438017</v>
      </c>
      <c r="AD72" s="49">
        <f t="shared" ca="1" si="10"/>
        <v>2291.5614366729674</v>
      </c>
      <c r="AE72" s="50">
        <f t="shared" ca="1" si="10"/>
        <v>3537.2294543063767</v>
      </c>
      <c r="AF72" s="43">
        <f t="shared" ca="1" si="11"/>
        <v>783.09709982374648</v>
      </c>
    </row>
    <row r="73" spans="1:32" x14ac:dyDescent="0.25">
      <c r="A73" s="34">
        <v>72</v>
      </c>
      <c r="B73" s="34" t="s">
        <v>336</v>
      </c>
      <c r="C73" s="34">
        <v>47</v>
      </c>
      <c r="D73" s="34">
        <v>49</v>
      </c>
      <c r="E73" s="34">
        <v>42</v>
      </c>
      <c r="H73" s="34">
        <f t="shared" si="8"/>
        <v>72</v>
      </c>
      <c r="I73" s="34">
        <v>0</v>
      </c>
      <c r="J73" s="34">
        <f t="shared" si="9"/>
        <v>47</v>
      </c>
      <c r="K73" s="34">
        <f t="shared" si="9"/>
        <v>49</v>
      </c>
      <c r="L73" s="34">
        <f t="shared" si="9"/>
        <v>42</v>
      </c>
      <c r="Q73" s="34">
        <f t="shared" si="12"/>
        <v>72</v>
      </c>
      <c r="R73" s="43">
        <f ca="1"/>
        <v>2</v>
      </c>
      <c r="AA73" s="48">
        <f t="shared" ca="1" si="10"/>
        <v>2088.8349159970785</v>
      </c>
      <c r="AB73" s="49">
        <f t="shared" ca="1" si="10"/>
        <v>110.47684665918931</v>
      </c>
      <c r="AC73" s="49">
        <f t="shared" ca="1" si="10"/>
        <v>2409.9028925619832</v>
      </c>
      <c r="AD73" s="49">
        <f t="shared" ca="1" si="10"/>
        <v>963.08317580340258</v>
      </c>
      <c r="AE73" s="50">
        <f t="shared" ca="1" si="10"/>
        <v>3224.3320184089407</v>
      </c>
      <c r="AF73" s="43">
        <f t="shared" ca="1" si="11"/>
        <v>110.47684665918931</v>
      </c>
    </row>
    <row r="74" spans="1:32" x14ac:dyDescent="0.25">
      <c r="A74" s="34">
        <v>73</v>
      </c>
      <c r="B74" s="34" t="s">
        <v>336</v>
      </c>
      <c r="C74" s="34">
        <v>60</v>
      </c>
      <c r="D74" s="34">
        <v>50</v>
      </c>
      <c r="E74" s="34">
        <v>49</v>
      </c>
      <c r="H74" s="34">
        <f t="shared" si="8"/>
        <v>73</v>
      </c>
      <c r="I74" s="34">
        <v>0</v>
      </c>
      <c r="J74" s="34">
        <f t="shared" si="9"/>
        <v>60</v>
      </c>
      <c r="K74" s="34">
        <f t="shared" si="9"/>
        <v>50</v>
      </c>
      <c r="L74" s="34">
        <f t="shared" si="9"/>
        <v>49</v>
      </c>
      <c r="Q74" s="34">
        <f t="shared" si="12"/>
        <v>73</v>
      </c>
      <c r="R74" s="43">
        <f ca="1"/>
        <v>2</v>
      </c>
      <c r="AA74" s="48">
        <f t="shared" ca="1" si="10"/>
        <v>2737.8889700511327</v>
      </c>
      <c r="AB74" s="49">
        <f t="shared" ca="1" si="10"/>
        <v>308.84393526678429</v>
      </c>
      <c r="AC74" s="49">
        <f t="shared" ca="1" si="10"/>
        <v>2717.2665289256192</v>
      </c>
      <c r="AD74" s="49">
        <f t="shared" ca="1" si="10"/>
        <v>1569.0396975425328</v>
      </c>
      <c r="AE74" s="50">
        <f t="shared" ca="1" si="10"/>
        <v>3178.4602235371458</v>
      </c>
      <c r="AF74" s="43">
        <f t="shared" ca="1" si="11"/>
        <v>308.84393526678429</v>
      </c>
    </row>
    <row r="75" spans="1:32" x14ac:dyDescent="0.25">
      <c r="A75" s="34">
        <v>74</v>
      </c>
      <c r="B75" s="34" t="s">
        <v>336</v>
      </c>
      <c r="C75" s="34">
        <v>60</v>
      </c>
      <c r="D75" s="34">
        <v>50</v>
      </c>
      <c r="E75" s="34">
        <v>56</v>
      </c>
      <c r="H75" s="34">
        <f t="shared" si="8"/>
        <v>74</v>
      </c>
      <c r="I75" s="34">
        <v>0</v>
      </c>
      <c r="J75" s="34">
        <f t="shared" si="9"/>
        <v>60</v>
      </c>
      <c r="K75" s="34">
        <f t="shared" si="9"/>
        <v>50</v>
      </c>
      <c r="L75" s="34">
        <f t="shared" si="9"/>
        <v>56</v>
      </c>
      <c r="Q75" s="34">
        <f t="shared" si="12"/>
        <v>74</v>
      </c>
      <c r="R75" s="43">
        <f ca="1"/>
        <v>2</v>
      </c>
      <c r="AA75" s="48">
        <f t="shared" ca="1" si="10"/>
        <v>3218.2403214024835</v>
      </c>
      <c r="AB75" s="49">
        <f t="shared" ca="1" si="10"/>
        <v>346.14773273513867</v>
      </c>
      <c r="AC75" s="49">
        <f t="shared" ca="1" si="10"/>
        <v>2341.1756198347102</v>
      </c>
      <c r="AD75" s="49">
        <f t="shared" ca="1" si="10"/>
        <v>2011.2570888468804</v>
      </c>
      <c r="AE75" s="50">
        <f t="shared" ca="1" si="10"/>
        <v>2763.6653517422742</v>
      </c>
      <c r="AF75" s="43">
        <f t="shared" ca="1" si="11"/>
        <v>346.14773273513867</v>
      </c>
    </row>
    <row r="76" spans="1:32" x14ac:dyDescent="0.25">
      <c r="A76" s="34">
        <v>75</v>
      </c>
      <c r="B76" s="34" t="s">
        <v>335</v>
      </c>
      <c r="C76" s="34">
        <v>59</v>
      </c>
      <c r="D76" s="34">
        <v>54</v>
      </c>
      <c r="E76" s="34">
        <v>47</v>
      </c>
      <c r="H76" s="34">
        <f t="shared" si="8"/>
        <v>75</v>
      </c>
      <c r="I76" s="34">
        <v>1</v>
      </c>
      <c r="J76" s="34">
        <f t="shared" si="9"/>
        <v>59</v>
      </c>
      <c r="K76" s="34">
        <f t="shared" si="9"/>
        <v>54</v>
      </c>
      <c r="L76" s="34">
        <f t="shared" si="9"/>
        <v>47</v>
      </c>
      <c r="Q76" s="34">
        <f t="shared" si="12"/>
        <v>75</v>
      </c>
      <c r="R76" s="43">
        <f ca="1"/>
        <v>2</v>
      </c>
      <c r="AA76" s="48">
        <f t="shared" ca="1" si="10"/>
        <v>2296.8078889700514</v>
      </c>
      <c r="AB76" s="49">
        <f t="shared" ca="1" si="10"/>
        <v>261.02115045665772</v>
      </c>
      <c r="AC76" s="49">
        <f t="shared" ca="1" si="10"/>
        <v>2984.6301652892562</v>
      </c>
      <c r="AD76" s="49">
        <f t="shared" ca="1" si="10"/>
        <v>1637.9092627599243</v>
      </c>
      <c r="AE76" s="50">
        <f t="shared" ca="1" si="10"/>
        <v>2985.1268902038128</v>
      </c>
      <c r="AF76" s="43">
        <f t="shared" ca="1" si="11"/>
        <v>261.02115045665772</v>
      </c>
    </row>
    <row r="77" spans="1:32" x14ac:dyDescent="0.25">
      <c r="A77" s="34">
        <v>76</v>
      </c>
      <c r="B77" s="34" t="s">
        <v>335</v>
      </c>
      <c r="C77" s="34">
        <v>26</v>
      </c>
      <c r="D77" s="34">
        <v>54</v>
      </c>
      <c r="E77" s="34">
        <v>54</v>
      </c>
      <c r="H77" s="34">
        <f t="shared" si="8"/>
        <v>76</v>
      </c>
      <c r="I77" s="34">
        <v>1</v>
      </c>
      <c r="J77" s="34">
        <f t="shared" si="9"/>
        <v>26</v>
      </c>
      <c r="K77" s="34">
        <f t="shared" si="9"/>
        <v>54</v>
      </c>
      <c r="L77" s="34">
        <f t="shared" si="9"/>
        <v>54</v>
      </c>
      <c r="Q77" s="34">
        <f t="shared" si="12"/>
        <v>76</v>
      </c>
      <c r="R77" s="43">
        <f ca="1"/>
        <v>2</v>
      </c>
      <c r="AA77" s="48">
        <f t="shared" ca="1" si="10"/>
        <v>2605.5646457268076</v>
      </c>
      <c r="AB77" s="49">
        <f t="shared" ca="1" si="10"/>
        <v>311.6793783047587</v>
      </c>
      <c r="AC77" s="49">
        <f t="shared" ca="1" si="10"/>
        <v>1443.5392561983469</v>
      </c>
      <c r="AD77" s="49">
        <f t="shared" ca="1" si="10"/>
        <v>2231.4744801512284</v>
      </c>
      <c r="AE77" s="50">
        <f t="shared" ca="1" si="10"/>
        <v>1895.0243261012488</v>
      </c>
      <c r="AF77" s="43">
        <f t="shared" ca="1" si="11"/>
        <v>311.6793783047587</v>
      </c>
    </row>
    <row r="78" spans="1:32" x14ac:dyDescent="0.25">
      <c r="A78" s="34">
        <v>77</v>
      </c>
      <c r="B78" s="34" t="s">
        <v>336</v>
      </c>
      <c r="C78" s="34">
        <v>45</v>
      </c>
      <c r="D78" s="34">
        <v>54</v>
      </c>
      <c r="E78" s="34">
        <v>53</v>
      </c>
      <c r="H78" s="34">
        <f t="shared" si="8"/>
        <v>77</v>
      </c>
      <c r="I78" s="34">
        <v>0</v>
      </c>
      <c r="J78" s="34">
        <f t="shared" si="9"/>
        <v>45</v>
      </c>
      <c r="K78" s="34">
        <f t="shared" si="9"/>
        <v>54</v>
      </c>
      <c r="L78" s="34">
        <f t="shared" si="9"/>
        <v>53</v>
      </c>
      <c r="Q78" s="34">
        <f t="shared" si="12"/>
        <v>77</v>
      </c>
      <c r="R78" s="43">
        <f ca="1"/>
        <v>2</v>
      </c>
      <c r="AA78" s="48">
        <f t="shared" ca="1" si="10"/>
        <v>2351.6457268078889</v>
      </c>
      <c r="AB78" s="49">
        <f t="shared" ca="1" si="10"/>
        <v>14.375580836404431</v>
      </c>
      <c r="AC78" s="49">
        <f t="shared" ca="1" si="10"/>
        <v>1883.7210743801652</v>
      </c>
      <c r="AD78" s="49">
        <f t="shared" ca="1" si="10"/>
        <v>1796.8223062381849</v>
      </c>
      <c r="AE78" s="50">
        <f t="shared" ca="1" si="10"/>
        <v>2058.8961209730433</v>
      </c>
      <c r="AF78" s="43">
        <f t="shared" ca="1" si="11"/>
        <v>14.375580836404431</v>
      </c>
    </row>
    <row r="79" spans="1:32" x14ac:dyDescent="0.25">
      <c r="A79" s="34">
        <v>78</v>
      </c>
      <c r="B79" s="34" t="s">
        <v>335</v>
      </c>
      <c r="C79" s="34">
        <v>40</v>
      </c>
      <c r="D79" s="34">
        <v>54</v>
      </c>
      <c r="E79" s="34">
        <v>48</v>
      </c>
      <c r="H79" s="34">
        <f t="shared" si="8"/>
        <v>78</v>
      </c>
      <c r="I79" s="34">
        <v>1</v>
      </c>
      <c r="J79" s="34">
        <f t="shared" si="9"/>
        <v>40</v>
      </c>
      <c r="K79" s="34">
        <f t="shared" si="9"/>
        <v>54</v>
      </c>
      <c r="L79" s="34">
        <f t="shared" si="9"/>
        <v>48</v>
      </c>
      <c r="Q79" s="34">
        <f t="shared" si="12"/>
        <v>78</v>
      </c>
      <c r="R79" s="43">
        <f ca="1"/>
        <v>2</v>
      </c>
      <c r="AA79" s="48">
        <f t="shared" ca="1" si="10"/>
        <v>2006.7538349159972</v>
      </c>
      <c r="AB79" s="49">
        <f t="shared" ca="1" si="10"/>
        <v>14.160390962986691</v>
      </c>
      <c r="AC79" s="49">
        <f t="shared" ca="1" si="10"/>
        <v>2000.2665289256197</v>
      </c>
      <c r="AD79" s="49">
        <f t="shared" ca="1" si="10"/>
        <v>1528.3440453686198</v>
      </c>
      <c r="AE79" s="50">
        <f t="shared" ca="1" si="10"/>
        <v>2277.178172255095</v>
      </c>
      <c r="AF79" s="43">
        <f t="shared" ca="1" si="11"/>
        <v>14.160390962986691</v>
      </c>
    </row>
    <row r="80" spans="1:32" x14ac:dyDescent="0.25">
      <c r="A80" s="34">
        <v>79</v>
      </c>
      <c r="B80" s="34" t="s">
        <v>336</v>
      </c>
      <c r="C80" s="34">
        <v>23</v>
      </c>
      <c r="D80" s="34">
        <v>54</v>
      </c>
      <c r="E80" s="34">
        <v>52</v>
      </c>
      <c r="H80" s="34">
        <f t="shared" si="8"/>
        <v>79</v>
      </c>
      <c r="I80" s="34">
        <v>0</v>
      </c>
      <c r="J80" s="34">
        <f t="shared" si="9"/>
        <v>23</v>
      </c>
      <c r="K80" s="34">
        <f t="shared" si="9"/>
        <v>54</v>
      </c>
      <c r="L80" s="34">
        <f t="shared" si="9"/>
        <v>52</v>
      </c>
      <c r="Q80" s="34">
        <f t="shared" si="12"/>
        <v>79</v>
      </c>
      <c r="R80" s="43">
        <f ca="1"/>
        <v>2</v>
      </c>
      <c r="AA80" s="48">
        <f t="shared" ca="1" si="10"/>
        <v>2561.2943754565376</v>
      </c>
      <c r="AB80" s="49">
        <f t="shared" ca="1" si="10"/>
        <v>410.61608716551819</v>
      </c>
      <c r="AC80" s="49">
        <f t="shared" ca="1" si="10"/>
        <v>1553.4483471074377</v>
      </c>
      <c r="AD80" s="49">
        <f t="shared" ca="1" si="10"/>
        <v>2227.2136105860113</v>
      </c>
      <c r="AE80" s="50">
        <f t="shared" ca="1" si="10"/>
        <v>2060.6140696909924</v>
      </c>
      <c r="AF80" s="43">
        <f t="shared" ca="1" si="11"/>
        <v>410.61608716551819</v>
      </c>
    </row>
    <row r="81" spans="1:32" x14ac:dyDescent="0.25">
      <c r="A81" s="34">
        <v>80</v>
      </c>
      <c r="B81" s="34" t="s">
        <v>336</v>
      </c>
      <c r="C81" s="34">
        <v>49</v>
      </c>
      <c r="D81" s="34">
        <v>54</v>
      </c>
      <c r="E81" s="34">
        <v>42</v>
      </c>
      <c r="H81" s="34">
        <f t="shared" si="8"/>
        <v>80</v>
      </c>
      <c r="I81" s="34">
        <v>0</v>
      </c>
      <c r="J81" s="34">
        <f t="shared" si="9"/>
        <v>49</v>
      </c>
      <c r="K81" s="34">
        <f t="shared" si="9"/>
        <v>54</v>
      </c>
      <c r="L81" s="34">
        <f t="shared" si="9"/>
        <v>42</v>
      </c>
      <c r="Q81" s="34">
        <f t="shared" si="12"/>
        <v>80</v>
      </c>
      <c r="R81" s="43">
        <f ca="1"/>
        <v>2</v>
      </c>
      <c r="AA81" s="48">
        <f t="shared" ca="1" si="10"/>
        <v>1760.2132943754568</v>
      </c>
      <c r="AB81" s="49">
        <f t="shared" ca="1" si="10"/>
        <v>96.742669443999404</v>
      </c>
      <c r="AC81" s="49">
        <f t="shared" ca="1" si="10"/>
        <v>2758.5392561983472</v>
      </c>
      <c r="AD81" s="49">
        <f t="shared" ca="1" si="10"/>
        <v>1226.1701323251416</v>
      </c>
      <c r="AE81" s="50">
        <f t="shared" ca="1" si="10"/>
        <v>2935.178172255095</v>
      </c>
      <c r="AF81" s="43">
        <f t="shared" ca="1" si="11"/>
        <v>96.742669443999404</v>
      </c>
    </row>
    <row r="82" spans="1:32" x14ac:dyDescent="0.25">
      <c r="A82" s="34">
        <v>81</v>
      </c>
      <c r="B82" s="34" t="s">
        <v>335</v>
      </c>
      <c r="C82" s="34">
        <v>57</v>
      </c>
      <c r="D82" s="34">
        <v>54</v>
      </c>
      <c r="E82" s="34">
        <v>51</v>
      </c>
      <c r="H82" s="34">
        <f t="shared" si="8"/>
        <v>81</v>
      </c>
      <c r="I82" s="34">
        <v>1</v>
      </c>
      <c r="J82" s="34">
        <f t="shared" si="9"/>
        <v>57</v>
      </c>
      <c r="K82" s="34">
        <f t="shared" si="9"/>
        <v>54</v>
      </c>
      <c r="L82" s="34">
        <f t="shared" si="9"/>
        <v>51</v>
      </c>
      <c r="Q82" s="34">
        <f t="shared" si="12"/>
        <v>81</v>
      </c>
      <c r="R82" s="43">
        <f ca="1"/>
        <v>2</v>
      </c>
      <c r="AA82" s="48">
        <f t="shared" ca="1" si="10"/>
        <v>2472.5916727538352</v>
      </c>
      <c r="AB82" s="49">
        <f t="shared" ca="1" si="10"/>
        <v>194.84393526678426</v>
      </c>
      <c r="AC82" s="49">
        <f t="shared" ca="1" si="10"/>
        <v>2610.8119834710742</v>
      </c>
      <c r="AD82" s="49">
        <f t="shared" ca="1" si="10"/>
        <v>1811.4744801512286</v>
      </c>
      <c r="AE82" s="50">
        <f t="shared" ca="1" si="10"/>
        <v>2618.8704799474026</v>
      </c>
      <c r="AF82" s="43">
        <f t="shared" ca="1" si="11"/>
        <v>194.84393526678426</v>
      </c>
    </row>
    <row r="83" spans="1:32" x14ac:dyDescent="0.25">
      <c r="A83" s="34">
        <v>82</v>
      </c>
      <c r="B83" s="34" t="s">
        <v>335</v>
      </c>
      <c r="C83" s="34">
        <v>38</v>
      </c>
      <c r="D83" s="34">
        <v>54</v>
      </c>
      <c r="E83" s="34">
        <v>55</v>
      </c>
      <c r="H83" s="34">
        <f t="shared" si="8"/>
        <v>82</v>
      </c>
      <c r="I83" s="34">
        <v>1</v>
      </c>
      <c r="J83" s="34">
        <f t="shared" si="9"/>
        <v>38</v>
      </c>
      <c r="K83" s="34">
        <f t="shared" si="9"/>
        <v>54</v>
      </c>
      <c r="L83" s="34">
        <f t="shared" si="9"/>
        <v>55</v>
      </c>
      <c r="Q83" s="34">
        <f t="shared" si="12"/>
        <v>82</v>
      </c>
      <c r="R83" s="43">
        <f ca="1"/>
        <v>2</v>
      </c>
      <c r="AA83" s="48">
        <f t="shared" ca="1" si="10"/>
        <v>2478.4024835646455</v>
      </c>
      <c r="AB83" s="49">
        <f t="shared" ca="1" si="10"/>
        <v>53.970517545265146</v>
      </c>
      <c r="AC83" s="49">
        <f t="shared" ca="1" si="10"/>
        <v>1555.2665289256197</v>
      </c>
      <c r="AD83" s="49">
        <f t="shared" ca="1" si="10"/>
        <v>1981.4310018903589</v>
      </c>
      <c r="AE83" s="50">
        <f t="shared" ca="1" si="10"/>
        <v>1823.1525312294539</v>
      </c>
      <c r="AF83" s="43">
        <f t="shared" ca="1" si="11"/>
        <v>53.970517545265146</v>
      </c>
    </row>
    <row r="84" spans="1:32" x14ac:dyDescent="0.25">
      <c r="A84" s="34">
        <v>83</v>
      </c>
      <c r="B84" s="34" t="s">
        <v>335</v>
      </c>
      <c r="C84" s="34">
        <v>67</v>
      </c>
      <c r="D84" s="34">
        <v>54</v>
      </c>
      <c r="E84" s="34">
        <v>41</v>
      </c>
      <c r="H84" s="34">
        <f t="shared" si="8"/>
        <v>83</v>
      </c>
      <c r="I84" s="34">
        <v>1</v>
      </c>
      <c r="J84" s="34">
        <f t="shared" si="9"/>
        <v>67</v>
      </c>
      <c r="K84" s="34">
        <f t="shared" si="9"/>
        <v>54</v>
      </c>
      <c r="L84" s="34">
        <f t="shared" si="9"/>
        <v>41</v>
      </c>
      <c r="Q84" s="34">
        <f t="shared" si="12"/>
        <v>83</v>
      </c>
      <c r="R84" s="43">
        <f ca="1"/>
        <v>2</v>
      </c>
      <c r="AA84" s="48">
        <f t="shared" ca="1" si="10"/>
        <v>2349.8889700511327</v>
      </c>
      <c r="AB84" s="49">
        <f t="shared" ca="1" si="10"/>
        <v>649.02115045665778</v>
      </c>
      <c r="AC84" s="49">
        <f t="shared" ca="1" si="10"/>
        <v>4012.6301652892557</v>
      </c>
      <c r="AD84" s="49">
        <f t="shared" ca="1" si="10"/>
        <v>1645.3875236294894</v>
      </c>
      <c r="AE84" s="50">
        <f t="shared" ca="1" si="10"/>
        <v>3927.5884286653509</v>
      </c>
      <c r="AF84" s="43">
        <f t="shared" ca="1" si="11"/>
        <v>649.02115045665778</v>
      </c>
    </row>
    <row r="85" spans="1:32" x14ac:dyDescent="0.25">
      <c r="A85" s="34">
        <v>84</v>
      </c>
      <c r="B85" s="34" t="s">
        <v>336</v>
      </c>
      <c r="C85" s="34">
        <v>46</v>
      </c>
      <c r="D85" s="34">
        <v>54</v>
      </c>
      <c r="E85" s="34">
        <v>44</v>
      </c>
      <c r="H85" s="34">
        <f t="shared" si="8"/>
        <v>84</v>
      </c>
      <c r="I85" s="34">
        <v>0</v>
      </c>
      <c r="J85" s="34">
        <f t="shared" si="9"/>
        <v>46</v>
      </c>
      <c r="K85" s="34">
        <f t="shared" si="9"/>
        <v>54</v>
      </c>
      <c r="L85" s="34">
        <f t="shared" si="9"/>
        <v>44</v>
      </c>
      <c r="Q85" s="34">
        <f t="shared" si="12"/>
        <v>84</v>
      </c>
      <c r="R85" s="43">
        <f ca="1"/>
        <v>2</v>
      </c>
      <c r="AA85" s="48">
        <f t="shared" ca="1" si="10"/>
        <v>1816.402483564646</v>
      </c>
      <c r="AB85" s="49">
        <f t="shared" ca="1" si="10"/>
        <v>43.160390962986739</v>
      </c>
      <c r="AC85" s="49">
        <f t="shared" ca="1" si="10"/>
        <v>2479.7210743801652</v>
      </c>
      <c r="AD85" s="49">
        <f t="shared" ca="1" si="10"/>
        <v>1300.8223062381851</v>
      </c>
      <c r="AE85" s="50">
        <f t="shared" ca="1" si="10"/>
        <v>2689.8191978961204</v>
      </c>
      <c r="AF85" s="43">
        <f t="shared" ca="1" si="11"/>
        <v>43.160390962986739</v>
      </c>
    </row>
    <row r="86" spans="1:32" x14ac:dyDescent="0.25">
      <c r="A86" s="34">
        <v>85</v>
      </c>
      <c r="B86" s="34" t="s">
        <v>336</v>
      </c>
      <c r="C86" s="34">
        <v>21</v>
      </c>
      <c r="D86" s="34">
        <v>54</v>
      </c>
      <c r="E86" s="34">
        <v>57</v>
      </c>
      <c r="H86" s="34">
        <f t="shared" si="8"/>
        <v>85</v>
      </c>
      <c r="I86" s="34">
        <v>0</v>
      </c>
      <c r="J86" s="34">
        <f t="shared" si="9"/>
        <v>21</v>
      </c>
      <c r="K86" s="34">
        <f t="shared" si="9"/>
        <v>54</v>
      </c>
      <c r="L86" s="34">
        <f t="shared" si="9"/>
        <v>57</v>
      </c>
      <c r="Q86" s="34">
        <f t="shared" si="12"/>
        <v>85</v>
      </c>
      <c r="R86" s="43">
        <f ca="1"/>
        <v>2</v>
      </c>
      <c r="AA86" s="48">
        <f t="shared" ca="1" si="10"/>
        <v>2997.6997808619426</v>
      </c>
      <c r="AB86" s="49">
        <f t="shared" ca="1" si="10"/>
        <v>541.76798589969542</v>
      </c>
      <c r="AC86" s="49">
        <f t="shared" ca="1" si="10"/>
        <v>1317.9028925619834</v>
      </c>
      <c r="AD86" s="49">
        <f t="shared" ca="1" si="10"/>
        <v>2655.9527410207934</v>
      </c>
      <c r="AE86" s="50">
        <f t="shared" ca="1" si="10"/>
        <v>1827.1012491781717</v>
      </c>
      <c r="AF86" s="43">
        <f t="shared" ca="1" si="11"/>
        <v>541.76798589969542</v>
      </c>
    </row>
    <row r="87" spans="1:32" x14ac:dyDescent="0.25">
      <c r="A87" s="34">
        <v>86</v>
      </c>
      <c r="B87" s="34" t="s">
        <v>335</v>
      </c>
      <c r="C87" s="34">
        <v>48</v>
      </c>
      <c r="D87" s="34">
        <v>54</v>
      </c>
      <c r="E87" s="34">
        <v>46</v>
      </c>
      <c r="H87" s="34">
        <f t="shared" si="8"/>
        <v>86</v>
      </c>
      <c r="I87" s="34">
        <v>1</v>
      </c>
      <c r="J87" s="34">
        <f t="shared" si="9"/>
        <v>48</v>
      </c>
      <c r="K87" s="34">
        <f t="shared" si="9"/>
        <v>54</v>
      </c>
      <c r="L87" s="34">
        <f t="shared" si="9"/>
        <v>46</v>
      </c>
      <c r="Q87" s="34">
        <f t="shared" si="12"/>
        <v>86</v>
      </c>
      <c r="R87" s="43">
        <f ca="1"/>
        <v>2</v>
      </c>
      <c r="AA87" s="48">
        <f t="shared" ca="1" si="10"/>
        <v>1950.3214024835647</v>
      </c>
      <c r="AB87" s="49">
        <f t="shared" ca="1" si="10"/>
        <v>39.47684665918927</v>
      </c>
      <c r="AC87" s="49">
        <f t="shared" ca="1" si="10"/>
        <v>2429.3574380165287</v>
      </c>
      <c r="AD87" s="49">
        <f t="shared" ca="1" si="10"/>
        <v>1404.5179584120983</v>
      </c>
      <c r="AE87" s="50">
        <f t="shared" ca="1" si="10"/>
        <v>2598.6140696909924</v>
      </c>
      <c r="AF87" s="43">
        <f t="shared" ca="1" si="11"/>
        <v>39.47684665918927</v>
      </c>
    </row>
    <row r="88" spans="1:32" x14ac:dyDescent="0.25">
      <c r="A88" s="34">
        <v>87</v>
      </c>
      <c r="B88" s="34" t="s">
        <v>336</v>
      </c>
      <c r="C88" s="34">
        <v>55</v>
      </c>
      <c r="D88" s="34">
        <v>57</v>
      </c>
      <c r="E88" s="34">
        <v>58</v>
      </c>
      <c r="H88" s="34">
        <f t="shared" si="8"/>
        <v>87</v>
      </c>
      <c r="I88" s="34">
        <v>0</v>
      </c>
      <c r="J88" s="34">
        <f t="shared" si="9"/>
        <v>55</v>
      </c>
      <c r="K88" s="34">
        <f t="shared" si="9"/>
        <v>57</v>
      </c>
      <c r="L88" s="34">
        <f t="shared" si="9"/>
        <v>58</v>
      </c>
      <c r="Q88" s="34">
        <f t="shared" si="12"/>
        <v>87</v>
      </c>
      <c r="R88" s="43">
        <f ca="1"/>
        <v>2</v>
      </c>
      <c r="AA88" s="48">
        <f t="shared" ca="1" si="10"/>
        <v>2726.672753834916</v>
      </c>
      <c r="AB88" s="49">
        <f t="shared" ca="1" si="10"/>
        <v>212.55279602627786</v>
      </c>
      <c r="AC88" s="49">
        <f t="shared" ca="1" si="10"/>
        <v>2318.2665289256197</v>
      </c>
      <c r="AD88" s="49">
        <f t="shared" ca="1" si="10"/>
        <v>2413.5179584120979</v>
      </c>
      <c r="AE88" s="50">
        <f t="shared" ca="1" si="10"/>
        <v>1952.5371466140691</v>
      </c>
      <c r="AF88" s="43">
        <f t="shared" ca="1" si="11"/>
        <v>212.55279602627786</v>
      </c>
    </row>
    <row r="89" spans="1:32" x14ac:dyDescent="0.25">
      <c r="A89" s="34">
        <v>88</v>
      </c>
      <c r="B89" s="34" t="s">
        <v>336</v>
      </c>
      <c r="C89" s="34">
        <v>22</v>
      </c>
      <c r="D89" s="34">
        <v>57</v>
      </c>
      <c r="E89" s="34">
        <v>55</v>
      </c>
      <c r="H89" s="34">
        <f t="shared" si="8"/>
        <v>88</v>
      </c>
      <c r="I89" s="34">
        <v>0</v>
      </c>
      <c r="J89" s="34">
        <f t="shared" si="9"/>
        <v>22</v>
      </c>
      <c r="K89" s="34">
        <f t="shared" si="9"/>
        <v>57</v>
      </c>
      <c r="L89" s="34">
        <f t="shared" si="9"/>
        <v>55</v>
      </c>
      <c r="Q89" s="34">
        <f t="shared" si="12"/>
        <v>88</v>
      </c>
      <c r="R89" s="43">
        <f ca="1"/>
        <v>2</v>
      </c>
      <c r="AA89" s="48">
        <f t="shared" ca="1" si="10"/>
        <v>2617.2132943754564</v>
      </c>
      <c r="AB89" s="49">
        <f t="shared" ca="1" si="10"/>
        <v>477.91988463387264</v>
      </c>
      <c r="AC89" s="49">
        <f t="shared" ca="1" si="10"/>
        <v>1582.4483471074379</v>
      </c>
      <c r="AD89" s="49">
        <f t="shared" ca="1" si="10"/>
        <v>2643.3440453686198</v>
      </c>
      <c r="AE89" s="50">
        <f t="shared" ca="1" si="10"/>
        <v>1722.9986850756077</v>
      </c>
      <c r="AF89" s="43">
        <f t="shared" ca="1" si="11"/>
        <v>477.91988463387264</v>
      </c>
    </row>
    <row r="90" spans="1:32" x14ac:dyDescent="0.25">
      <c r="A90" s="34">
        <v>89</v>
      </c>
      <c r="B90" s="34" t="s">
        <v>336</v>
      </c>
      <c r="C90" s="34">
        <v>34</v>
      </c>
      <c r="D90" s="34">
        <v>58</v>
      </c>
      <c r="E90" s="34">
        <v>60</v>
      </c>
      <c r="H90" s="34">
        <f t="shared" si="8"/>
        <v>89</v>
      </c>
      <c r="I90" s="34">
        <v>0</v>
      </c>
      <c r="J90" s="34">
        <f t="shared" si="9"/>
        <v>34</v>
      </c>
      <c r="K90" s="34">
        <f t="shared" si="9"/>
        <v>58</v>
      </c>
      <c r="L90" s="34">
        <f t="shared" si="9"/>
        <v>60</v>
      </c>
      <c r="Q90" s="34">
        <f t="shared" si="12"/>
        <v>89</v>
      </c>
      <c r="R90" s="43">
        <f ca="1"/>
        <v>2</v>
      </c>
      <c r="AA90" s="48">
        <f t="shared" ca="1" si="10"/>
        <v>2654.672753834916</v>
      </c>
      <c r="AB90" s="49">
        <f t="shared" ca="1" si="10"/>
        <v>196.88190995032841</v>
      </c>
      <c r="AC90" s="49">
        <f t="shared" ca="1" si="10"/>
        <v>1492.8119834710742</v>
      </c>
      <c r="AD90" s="49">
        <f t="shared" ca="1" si="10"/>
        <v>2658.3875236294889</v>
      </c>
      <c r="AE90" s="50">
        <f t="shared" ca="1" si="10"/>
        <v>1306.0243261012486</v>
      </c>
      <c r="AF90" s="43">
        <f t="shared" ca="1" si="11"/>
        <v>196.88190995032841</v>
      </c>
    </row>
    <row r="91" spans="1:32" x14ac:dyDescent="0.25">
      <c r="A91" s="34">
        <v>90</v>
      </c>
      <c r="B91" s="34" t="s">
        <v>336</v>
      </c>
      <c r="C91" s="34">
        <v>50</v>
      </c>
      <c r="D91" s="34">
        <v>58</v>
      </c>
      <c r="E91" s="34">
        <v>46</v>
      </c>
      <c r="H91" s="34">
        <f t="shared" si="8"/>
        <v>90</v>
      </c>
      <c r="I91" s="34">
        <v>0</v>
      </c>
      <c r="J91" s="34">
        <f t="shared" si="9"/>
        <v>50</v>
      </c>
      <c r="K91" s="34">
        <f t="shared" si="9"/>
        <v>58</v>
      </c>
      <c r="L91" s="34">
        <f t="shared" si="9"/>
        <v>46</v>
      </c>
      <c r="Q91" s="34">
        <f t="shared" si="12"/>
        <v>90</v>
      </c>
      <c r="R91" s="43">
        <f ca="1"/>
        <v>2</v>
      </c>
      <c r="AA91" s="48">
        <f t="shared" ca="1" si="10"/>
        <v>1733.5916727538352</v>
      </c>
      <c r="AB91" s="49">
        <f t="shared" ca="1" si="10"/>
        <v>72.22368210222723</v>
      </c>
      <c r="AC91" s="49">
        <f t="shared" ca="1" si="10"/>
        <v>2766.2665289256197</v>
      </c>
      <c r="AD91" s="49">
        <f t="shared" ca="1" si="10"/>
        <v>1656.9962192816633</v>
      </c>
      <c r="AE91" s="50">
        <f t="shared" ca="1" si="10"/>
        <v>2419.4602235371458</v>
      </c>
      <c r="AF91" s="43">
        <f t="shared" ca="1" si="11"/>
        <v>72.22368210222723</v>
      </c>
    </row>
    <row r="92" spans="1:32" x14ac:dyDescent="0.25">
      <c r="A92" s="34">
        <v>91</v>
      </c>
      <c r="B92" s="34" t="s">
        <v>336</v>
      </c>
      <c r="C92" s="34">
        <v>68</v>
      </c>
      <c r="D92" s="34">
        <v>59</v>
      </c>
      <c r="E92" s="34">
        <v>55</v>
      </c>
      <c r="H92" s="34">
        <f t="shared" si="8"/>
        <v>91</v>
      </c>
      <c r="I92" s="34">
        <v>0</v>
      </c>
      <c r="J92" s="34">
        <f t="shared" si="9"/>
        <v>68</v>
      </c>
      <c r="K92" s="34">
        <f t="shared" si="9"/>
        <v>59</v>
      </c>
      <c r="L92" s="34">
        <f t="shared" si="9"/>
        <v>55</v>
      </c>
      <c r="Q92" s="34">
        <f t="shared" si="12"/>
        <v>91</v>
      </c>
      <c r="R92" s="43">
        <f ca="1"/>
        <v>2</v>
      </c>
      <c r="AA92" s="48">
        <f t="shared" ca="1" si="10"/>
        <v>2929.6457268078893</v>
      </c>
      <c r="AB92" s="49">
        <f t="shared" ca="1" si="10"/>
        <v>662.98317577311343</v>
      </c>
      <c r="AC92" s="49">
        <f t="shared" ca="1" si="10"/>
        <v>3526.4483471074377</v>
      </c>
      <c r="AD92" s="49">
        <f t="shared" ca="1" si="10"/>
        <v>2750.1266540642719</v>
      </c>
      <c r="AE92" s="50">
        <f t="shared" ca="1" si="10"/>
        <v>2741.1525312294534</v>
      </c>
      <c r="AF92" s="43">
        <f t="shared" ca="1" si="11"/>
        <v>662.98317577311343</v>
      </c>
    </row>
    <row r="93" spans="1:32" x14ac:dyDescent="0.25">
      <c r="A93" s="34">
        <v>92</v>
      </c>
      <c r="B93" s="34" t="s">
        <v>335</v>
      </c>
      <c r="C93" s="34">
        <v>18</v>
      </c>
      <c r="D93" s="34">
        <v>59</v>
      </c>
      <c r="E93" s="34">
        <v>41</v>
      </c>
      <c r="H93" s="34">
        <f t="shared" si="8"/>
        <v>92</v>
      </c>
      <c r="I93" s="34">
        <v>1</v>
      </c>
      <c r="J93" s="34">
        <f t="shared" si="9"/>
        <v>18</v>
      </c>
      <c r="K93" s="34">
        <f t="shared" si="9"/>
        <v>59</v>
      </c>
      <c r="L93" s="34">
        <f t="shared" si="9"/>
        <v>41</v>
      </c>
      <c r="Q93" s="34">
        <f t="shared" si="12"/>
        <v>92</v>
      </c>
      <c r="R93" s="43">
        <f ca="1"/>
        <v>2</v>
      </c>
      <c r="AA93" s="48">
        <f t="shared" ca="1" si="10"/>
        <v>1827.3484295105918</v>
      </c>
      <c r="AB93" s="49">
        <f t="shared" ca="1" si="10"/>
        <v>727.19836564653087</v>
      </c>
      <c r="AC93" s="49">
        <f t="shared" ca="1" si="10"/>
        <v>2632.0847107438012</v>
      </c>
      <c r="AD93" s="49">
        <f t="shared" ca="1" si="10"/>
        <v>2213.6483931947073</v>
      </c>
      <c r="AE93" s="50">
        <f t="shared" ca="1" si="10"/>
        <v>2666.0499671268894</v>
      </c>
      <c r="AF93" s="43">
        <f t="shared" ca="1" si="11"/>
        <v>727.19836564653087</v>
      </c>
    </row>
    <row r="94" spans="1:32" x14ac:dyDescent="0.25">
      <c r="A94" s="34">
        <v>93</v>
      </c>
      <c r="B94" s="34" t="s">
        <v>335</v>
      </c>
      <c r="C94" s="34">
        <v>48</v>
      </c>
      <c r="D94" s="34">
        <v>60</v>
      </c>
      <c r="E94" s="34">
        <v>49</v>
      </c>
      <c r="H94" s="34">
        <f t="shared" si="8"/>
        <v>93</v>
      </c>
      <c r="I94" s="34">
        <v>1</v>
      </c>
      <c r="J94" s="34">
        <f t="shared" si="9"/>
        <v>48</v>
      </c>
      <c r="K94" s="34">
        <f t="shared" si="9"/>
        <v>60</v>
      </c>
      <c r="L94" s="34">
        <f t="shared" si="9"/>
        <v>49</v>
      </c>
      <c r="Q94" s="34">
        <f t="shared" si="12"/>
        <v>93</v>
      </c>
      <c r="R94" s="43">
        <f ca="1"/>
        <v>2</v>
      </c>
      <c r="AA94" s="48">
        <f t="shared" ca="1" si="10"/>
        <v>1760.9970781592406</v>
      </c>
      <c r="AB94" s="49">
        <f t="shared" ca="1" si="10"/>
        <v>51.590770709822152</v>
      </c>
      <c r="AC94" s="49">
        <f t="shared" ca="1" si="10"/>
        <v>2613.4483471074377</v>
      </c>
      <c r="AD94" s="49">
        <f t="shared" ca="1" si="10"/>
        <v>1932.3875236294898</v>
      </c>
      <c r="AE94" s="50">
        <f t="shared" ca="1" si="10"/>
        <v>2036.3833004602229</v>
      </c>
      <c r="AF94" s="43">
        <f t="shared" ca="1" si="11"/>
        <v>51.590770709822152</v>
      </c>
    </row>
    <row r="95" spans="1:32" x14ac:dyDescent="0.25">
      <c r="A95" s="34">
        <v>94</v>
      </c>
      <c r="B95" s="34" t="s">
        <v>336</v>
      </c>
      <c r="C95" s="34">
        <v>40</v>
      </c>
      <c r="D95" s="34">
        <v>60</v>
      </c>
      <c r="E95" s="34">
        <v>40</v>
      </c>
      <c r="H95" s="34">
        <f t="shared" si="8"/>
        <v>94</v>
      </c>
      <c r="I95" s="34">
        <v>0</v>
      </c>
      <c r="J95" s="34">
        <f t="shared" si="9"/>
        <v>40</v>
      </c>
      <c r="K95" s="34">
        <f t="shared" si="9"/>
        <v>60</v>
      </c>
      <c r="L95" s="34">
        <f t="shared" si="9"/>
        <v>40</v>
      </c>
      <c r="Q95" s="34">
        <f t="shared" si="12"/>
        <v>94</v>
      </c>
      <c r="R95" s="43">
        <f ca="1"/>
        <v>2</v>
      </c>
      <c r="AA95" s="48">
        <f t="shared" ca="1" si="10"/>
        <v>1228.618699780862</v>
      </c>
      <c r="AB95" s="49">
        <f t="shared" ca="1" si="10"/>
        <v>133.4895048870373</v>
      </c>
      <c r="AC95" s="49">
        <f t="shared" ca="1" si="10"/>
        <v>2941.1756198347102</v>
      </c>
      <c r="AD95" s="49">
        <f t="shared" ca="1" si="10"/>
        <v>1527.0831758034028</v>
      </c>
      <c r="AE95" s="50">
        <f t="shared" ca="1" si="10"/>
        <v>2532.6909927679153</v>
      </c>
      <c r="AF95" s="43">
        <f t="shared" ca="1" si="11"/>
        <v>133.4895048870373</v>
      </c>
    </row>
    <row r="96" spans="1:32" x14ac:dyDescent="0.25">
      <c r="A96" s="34">
        <v>95</v>
      </c>
      <c r="B96" s="34" t="s">
        <v>336</v>
      </c>
      <c r="C96" s="34">
        <v>32</v>
      </c>
      <c r="D96" s="34">
        <v>60</v>
      </c>
      <c r="E96" s="34">
        <v>42</v>
      </c>
      <c r="H96" s="34">
        <f t="shared" si="8"/>
        <v>95</v>
      </c>
      <c r="I96" s="34">
        <v>0</v>
      </c>
      <c r="J96" s="34">
        <f t="shared" si="9"/>
        <v>32</v>
      </c>
      <c r="K96" s="34">
        <f t="shared" si="9"/>
        <v>60</v>
      </c>
      <c r="L96" s="34">
        <f t="shared" si="9"/>
        <v>42</v>
      </c>
      <c r="Q96" s="34">
        <f t="shared" si="12"/>
        <v>95</v>
      </c>
      <c r="R96" s="43">
        <f ca="1"/>
        <v>2</v>
      </c>
      <c r="AA96" s="48">
        <f t="shared" ca="1" si="10"/>
        <v>1389.0511322132945</v>
      </c>
      <c r="AB96" s="49">
        <f t="shared" ca="1" si="10"/>
        <v>212.17304919083472</v>
      </c>
      <c r="AC96" s="49">
        <f t="shared" ca="1" si="10"/>
        <v>2616.0847107438012</v>
      </c>
      <c r="AD96" s="49">
        <f t="shared" ca="1" si="10"/>
        <v>1754.9092627599246</v>
      </c>
      <c r="AE96" s="50">
        <f t="shared" ca="1" si="10"/>
        <v>2315.2550953320178</v>
      </c>
      <c r="AF96" s="43">
        <f t="shared" ca="1" si="11"/>
        <v>212.17304919083472</v>
      </c>
    </row>
    <row r="97" spans="1:32" x14ac:dyDescent="0.25">
      <c r="A97" s="34">
        <v>96</v>
      </c>
      <c r="B97" s="34" t="s">
        <v>335</v>
      </c>
      <c r="C97" s="34">
        <v>24</v>
      </c>
      <c r="D97" s="34">
        <v>60</v>
      </c>
      <c r="E97" s="34">
        <v>52</v>
      </c>
      <c r="H97" s="34">
        <f t="shared" si="8"/>
        <v>96</v>
      </c>
      <c r="I97" s="34">
        <v>1</v>
      </c>
      <c r="J97" s="34">
        <f t="shared" si="9"/>
        <v>24</v>
      </c>
      <c r="K97" s="34">
        <f t="shared" si="9"/>
        <v>60</v>
      </c>
      <c r="L97" s="34">
        <f t="shared" si="9"/>
        <v>52</v>
      </c>
      <c r="Q97" s="34">
        <f t="shared" si="12"/>
        <v>96</v>
      </c>
      <c r="R97" s="43">
        <f ca="1"/>
        <v>2</v>
      </c>
      <c r="AA97" s="48">
        <f t="shared" ca="1" si="10"/>
        <v>2162.4295105916726</v>
      </c>
      <c r="AB97" s="49">
        <f t="shared" ca="1" si="10"/>
        <v>397.65406184906243</v>
      </c>
      <c r="AC97" s="49">
        <f t="shared" ca="1" si="10"/>
        <v>1925.3574380165287</v>
      </c>
      <c r="AD97" s="49">
        <f t="shared" ca="1" si="10"/>
        <v>2552.3440453686203</v>
      </c>
      <c r="AE97" s="50">
        <f t="shared" ca="1" si="10"/>
        <v>1687.8448389217615</v>
      </c>
      <c r="AF97" s="43">
        <f t="shared" ca="1" si="11"/>
        <v>397.65406184906243</v>
      </c>
    </row>
    <row r="98" spans="1:32" x14ac:dyDescent="0.25">
      <c r="A98" s="34">
        <v>97</v>
      </c>
      <c r="B98" s="34" t="s">
        <v>336</v>
      </c>
      <c r="C98" s="34">
        <v>47</v>
      </c>
      <c r="D98" s="34">
        <v>60</v>
      </c>
      <c r="E98" s="34">
        <v>47</v>
      </c>
      <c r="H98" s="34">
        <f t="shared" si="8"/>
        <v>97</v>
      </c>
      <c r="I98" s="34">
        <v>0</v>
      </c>
      <c r="J98" s="34">
        <f t="shared" si="9"/>
        <v>47</v>
      </c>
      <c r="K98" s="34">
        <f t="shared" si="9"/>
        <v>60</v>
      </c>
      <c r="L98" s="34">
        <f t="shared" si="9"/>
        <v>47</v>
      </c>
      <c r="Q98" s="34">
        <f t="shared" si="12"/>
        <v>97</v>
      </c>
      <c r="R98" s="43">
        <f ca="1"/>
        <v>2</v>
      </c>
      <c r="AA98" s="48">
        <f t="shared" ca="1" si="10"/>
        <v>1627.4295105916729</v>
      </c>
      <c r="AB98" s="49">
        <f t="shared" ca="1" si="10"/>
        <v>50.02115045665758</v>
      </c>
      <c r="AC98" s="49">
        <f t="shared" ca="1" si="10"/>
        <v>2694.2665289256197</v>
      </c>
      <c r="AD98" s="49">
        <f t="shared" ca="1" si="10"/>
        <v>1819.2570888468808</v>
      </c>
      <c r="AE98" s="50">
        <f t="shared" ca="1" si="10"/>
        <v>2143.2038132807356</v>
      </c>
      <c r="AF98" s="43">
        <f t="shared" ca="1" si="11"/>
        <v>50.02115045665758</v>
      </c>
    </row>
    <row r="99" spans="1:32" x14ac:dyDescent="0.25">
      <c r="A99" s="34">
        <v>98</v>
      </c>
      <c r="B99" s="34" t="s">
        <v>336</v>
      </c>
      <c r="C99" s="34">
        <v>27</v>
      </c>
      <c r="D99" s="34">
        <v>60</v>
      </c>
      <c r="E99" s="34">
        <v>50</v>
      </c>
      <c r="H99" s="34">
        <f t="shared" si="8"/>
        <v>98</v>
      </c>
      <c r="I99" s="34">
        <v>0</v>
      </c>
      <c r="J99" s="34">
        <f t="shared" si="9"/>
        <v>27</v>
      </c>
      <c r="K99" s="34">
        <f t="shared" si="9"/>
        <v>60</v>
      </c>
      <c r="L99" s="34">
        <f t="shared" si="9"/>
        <v>50</v>
      </c>
      <c r="Q99" s="34">
        <f t="shared" si="12"/>
        <v>98</v>
      </c>
      <c r="R99" s="43">
        <f ca="1"/>
        <v>2</v>
      </c>
      <c r="AA99" s="48">
        <f t="shared" ca="1" si="10"/>
        <v>1942.2673484295105</v>
      </c>
      <c r="AB99" s="49">
        <f t="shared" ca="1" si="10"/>
        <v>287.07178336804981</v>
      </c>
      <c r="AC99" s="49">
        <f t="shared" ca="1" si="10"/>
        <v>2039.9938016528922</v>
      </c>
      <c r="AD99" s="49">
        <f t="shared" ca="1" si="10"/>
        <v>2313.4744801512288</v>
      </c>
      <c r="AE99" s="50">
        <f t="shared" ca="1" si="10"/>
        <v>1769.1268902038128</v>
      </c>
      <c r="AF99" s="43">
        <f t="shared" ca="1" si="11"/>
        <v>287.07178336804981</v>
      </c>
    </row>
    <row r="100" spans="1:32" x14ac:dyDescent="0.25">
      <c r="A100" s="34">
        <v>99</v>
      </c>
      <c r="B100" s="34" t="s">
        <v>335</v>
      </c>
      <c r="C100" s="34">
        <v>48</v>
      </c>
      <c r="D100" s="34">
        <v>61</v>
      </c>
      <c r="E100" s="34">
        <v>42</v>
      </c>
      <c r="H100" s="34">
        <f t="shared" si="8"/>
        <v>99</v>
      </c>
      <c r="I100" s="34">
        <v>1</v>
      </c>
      <c r="J100" s="34">
        <f t="shared" si="9"/>
        <v>48</v>
      </c>
      <c r="K100" s="34">
        <f t="shared" si="9"/>
        <v>61</v>
      </c>
      <c r="L100" s="34">
        <f t="shared" si="9"/>
        <v>42</v>
      </c>
      <c r="Q100" s="34">
        <f t="shared" si="12"/>
        <v>99</v>
      </c>
      <c r="R100" s="43">
        <f ca="1"/>
        <v>2</v>
      </c>
      <c r="AA100" s="48">
        <f t="shared" ca="1" si="10"/>
        <v>1324.7808619430243</v>
      </c>
      <c r="AB100" s="49">
        <f t="shared" ca="1" si="10"/>
        <v>123.64140362121456</v>
      </c>
      <c r="AC100" s="49">
        <f t="shared" ca="1" si="10"/>
        <v>3157.0847107438012</v>
      </c>
      <c r="AD100" s="49">
        <f t="shared" ca="1" si="10"/>
        <v>1656.5614366729678</v>
      </c>
      <c r="AE100" s="50">
        <f t="shared" ca="1" si="10"/>
        <v>2497.1012491781717</v>
      </c>
      <c r="AF100" s="43">
        <f t="shared" ca="1" si="11"/>
        <v>123.64140362121456</v>
      </c>
    </row>
    <row r="101" spans="1:32" x14ac:dyDescent="0.25">
      <c r="A101" s="34">
        <v>100</v>
      </c>
      <c r="B101" s="34" t="s">
        <v>335</v>
      </c>
      <c r="C101" s="34">
        <v>20</v>
      </c>
      <c r="D101" s="34">
        <v>61</v>
      </c>
      <c r="E101" s="34">
        <v>49</v>
      </c>
      <c r="H101" s="34">
        <f t="shared" si="8"/>
        <v>100</v>
      </c>
      <c r="I101" s="34">
        <v>1</v>
      </c>
      <c r="J101" s="34">
        <f t="shared" si="9"/>
        <v>20</v>
      </c>
      <c r="K101" s="34">
        <f t="shared" si="9"/>
        <v>61</v>
      </c>
      <c r="L101" s="34">
        <f t="shared" si="9"/>
        <v>49</v>
      </c>
      <c r="Q101" s="34">
        <f t="shared" si="12"/>
        <v>100</v>
      </c>
      <c r="R101" s="43">
        <f ca="1"/>
        <v>2</v>
      </c>
      <c r="AA101" s="48">
        <f t="shared" ca="1" si="10"/>
        <v>2061.2943754565376</v>
      </c>
      <c r="AB101" s="49">
        <f t="shared" ca="1" si="10"/>
        <v>574.03380868450552</v>
      </c>
      <c r="AC101" s="49">
        <f t="shared" ca="1" si="10"/>
        <v>2194.2665289256192</v>
      </c>
      <c r="AD101" s="49">
        <f t="shared" ca="1" si="10"/>
        <v>2628.9527410207943</v>
      </c>
      <c r="AE101" s="50">
        <f t="shared" ca="1" si="10"/>
        <v>1911.0756081525305</v>
      </c>
      <c r="AF101" s="43">
        <f t="shared" ca="1" si="11"/>
        <v>574.03380868450552</v>
      </c>
    </row>
    <row r="102" spans="1:32" x14ac:dyDescent="0.25">
      <c r="A102" s="34">
        <v>101</v>
      </c>
      <c r="B102" s="34" t="s">
        <v>336</v>
      </c>
      <c r="C102" s="34">
        <v>23</v>
      </c>
      <c r="D102" s="34">
        <v>62</v>
      </c>
      <c r="E102" s="34">
        <v>41</v>
      </c>
      <c r="H102" s="34">
        <f t="shared" si="8"/>
        <v>101</v>
      </c>
      <c r="I102" s="34">
        <v>0</v>
      </c>
      <c r="J102" s="34">
        <f t="shared" si="9"/>
        <v>23</v>
      </c>
      <c r="K102" s="34">
        <f t="shared" si="9"/>
        <v>62</v>
      </c>
      <c r="L102" s="34">
        <f t="shared" si="9"/>
        <v>41</v>
      </c>
      <c r="Q102" s="34">
        <f t="shared" si="12"/>
        <v>101</v>
      </c>
      <c r="R102" s="43">
        <f ca="1"/>
        <v>2</v>
      </c>
      <c r="AA102" s="48">
        <f t="shared" ca="1" si="10"/>
        <v>1467.537618699781</v>
      </c>
      <c r="AB102" s="49">
        <f t="shared" ca="1" si="10"/>
        <v>534.83127703893592</v>
      </c>
      <c r="AC102" s="49">
        <f t="shared" ca="1" si="10"/>
        <v>2792.8119834710742</v>
      </c>
      <c r="AD102" s="49">
        <f t="shared" ca="1" si="10"/>
        <v>2171.4310018903598</v>
      </c>
      <c r="AE102" s="50">
        <f t="shared" ca="1" si="10"/>
        <v>2387.8191978961204</v>
      </c>
      <c r="AF102" s="43">
        <f t="shared" ca="1" si="11"/>
        <v>534.83127703893592</v>
      </c>
    </row>
    <row r="103" spans="1:32" x14ac:dyDescent="0.25">
      <c r="A103" s="34">
        <v>102</v>
      </c>
      <c r="B103" s="34" t="s">
        <v>336</v>
      </c>
      <c r="C103" s="34">
        <v>49</v>
      </c>
      <c r="D103" s="34">
        <v>62</v>
      </c>
      <c r="E103" s="34">
        <v>48</v>
      </c>
      <c r="H103" s="34">
        <f t="shared" si="8"/>
        <v>102</v>
      </c>
      <c r="I103" s="34">
        <v>0</v>
      </c>
      <c r="J103" s="34">
        <f t="shared" si="9"/>
        <v>49</v>
      </c>
      <c r="K103" s="34">
        <f t="shared" si="9"/>
        <v>62</v>
      </c>
      <c r="L103" s="34">
        <f t="shared" si="9"/>
        <v>48</v>
      </c>
      <c r="Q103" s="34">
        <f t="shared" si="12"/>
        <v>102</v>
      </c>
      <c r="R103" s="43">
        <f ca="1"/>
        <v>2</v>
      </c>
      <c r="AA103" s="48">
        <f t="shared" ca="1" si="10"/>
        <v>1611.0241051862674</v>
      </c>
      <c r="AB103" s="49">
        <f t="shared" ca="1" si="10"/>
        <v>89.552796026277846</v>
      </c>
      <c r="AC103" s="49">
        <f t="shared" ca="1" si="10"/>
        <v>2862.5392561983472</v>
      </c>
      <c r="AD103" s="49">
        <f t="shared" ca="1" si="10"/>
        <v>2022.3440453686203</v>
      </c>
      <c r="AE103" s="50">
        <f t="shared" ca="1" si="10"/>
        <v>2033.0243261012486</v>
      </c>
      <c r="AF103" s="43">
        <f t="shared" ca="1" si="11"/>
        <v>89.552796026277846</v>
      </c>
    </row>
    <row r="104" spans="1:32" x14ac:dyDescent="0.25">
      <c r="A104" s="34">
        <v>103</v>
      </c>
      <c r="B104" s="34" t="s">
        <v>335</v>
      </c>
      <c r="C104" s="34">
        <v>67</v>
      </c>
      <c r="D104" s="34">
        <v>62</v>
      </c>
      <c r="E104" s="34">
        <v>59</v>
      </c>
      <c r="H104" s="34">
        <f t="shared" si="8"/>
        <v>103</v>
      </c>
      <c r="I104" s="34">
        <v>1</v>
      </c>
      <c r="J104" s="34">
        <f t="shared" si="9"/>
        <v>67</v>
      </c>
      <c r="K104" s="34">
        <f t="shared" si="9"/>
        <v>62</v>
      </c>
      <c r="L104" s="34">
        <f t="shared" si="9"/>
        <v>59</v>
      </c>
      <c r="Q104" s="34">
        <f t="shared" si="12"/>
        <v>103</v>
      </c>
      <c r="R104" s="43">
        <f ca="1"/>
        <v>2</v>
      </c>
      <c r="AA104" s="48">
        <f t="shared" ca="1" si="10"/>
        <v>3024.1592403214026</v>
      </c>
      <c r="AB104" s="49">
        <f t="shared" ca="1" si="10"/>
        <v>705.78064412754384</v>
      </c>
      <c r="AC104" s="49">
        <f t="shared" ca="1" si="10"/>
        <v>3471.9028925619837</v>
      </c>
      <c r="AD104" s="49">
        <f t="shared" ca="1" si="10"/>
        <v>3199.6483931947068</v>
      </c>
      <c r="AE104" s="50">
        <f t="shared" ca="1" si="10"/>
        <v>2314.3576594345818</v>
      </c>
      <c r="AF104" s="43">
        <f t="shared" ca="1" si="11"/>
        <v>705.78064412754384</v>
      </c>
    </row>
    <row r="105" spans="1:32" x14ac:dyDescent="0.25">
      <c r="A105" s="34">
        <v>104</v>
      </c>
      <c r="B105" s="34" t="s">
        <v>335</v>
      </c>
      <c r="C105" s="34">
        <v>26</v>
      </c>
      <c r="D105" s="34">
        <v>62</v>
      </c>
      <c r="E105" s="34">
        <v>55</v>
      </c>
      <c r="H105" s="34">
        <f t="shared" si="8"/>
        <v>104</v>
      </c>
      <c r="I105" s="34">
        <v>1</v>
      </c>
      <c r="J105" s="34">
        <f t="shared" si="9"/>
        <v>26</v>
      </c>
      <c r="K105" s="34">
        <f t="shared" si="9"/>
        <v>62</v>
      </c>
      <c r="L105" s="34">
        <f t="shared" si="9"/>
        <v>55</v>
      </c>
      <c r="Q105" s="34">
        <f t="shared" si="12"/>
        <v>104</v>
      </c>
      <c r="R105" s="43">
        <f ca="1"/>
        <v>2</v>
      </c>
      <c r="AA105" s="48">
        <f t="shared" ca="1" si="10"/>
        <v>2207.2673484295105</v>
      </c>
      <c r="AB105" s="49">
        <f t="shared" ca="1" si="10"/>
        <v>371.843935266784</v>
      </c>
      <c r="AC105" s="49">
        <f t="shared" ca="1" si="10"/>
        <v>1910.1756198347107</v>
      </c>
      <c r="AD105" s="49">
        <f t="shared" ca="1" si="10"/>
        <v>2805.7788279773158</v>
      </c>
      <c r="AE105" s="50">
        <f t="shared" ca="1" si="10"/>
        <v>1383.1525312294539</v>
      </c>
      <c r="AF105" s="43">
        <f t="shared" ca="1" si="11"/>
        <v>371.843935266784</v>
      </c>
    </row>
    <row r="106" spans="1:32" x14ac:dyDescent="0.25">
      <c r="A106" s="34">
        <v>105</v>
      </c>
      <c r="B106" s="34" t="s">
        <v>335</v>
      </c>
      <c r="C106" s="34">
        <v>49</v>
      </c>
      <c r="D106" s="34">
        <v>62</v>
      </c>
      <c r="E106" s="34">
        <v>56</v>
      </c>
      <c r="H106" s="34">
        <f t="shared" si="8"/>
        <v>105</v>
      </c>
      <c r="I106" s="34">
        <v>1</v>
      </c>
      <c r="J106" s="34">
        <f t="shared" si="9"/>
        <v>49</v>
      </c>
      <c r="K106" s="34">
        <f t="shared" si="9"/>
        <v>62</v>
      </c>
      <c r="L106" s="34">
        <f t="shared" si="9"/>
        <v>56</v>
      </c>
      <c r="Q106" s="34">
        <f t="shared" si="12"/>
        <v>105</v>
      </c>
      <c r="R106" s="43">
        <f ca="1"/>
        <v>2</v>
      </c>
      <c r="AA106" s="48">
        <f t="shared" ca="1" si="10"/>
        <v>2151.9700511322135</v>
      </c>
      <c r="AB106" s="49">
        <f t="shared" ca="1" si="10"/>
        <v>124.3502643807082</v>
      </c>
      <c r="AC106" s="49">
        <f t="shared" ca="1" si="10"/>
        <v>2424.9028925619832</v>
      </c>
      <c r="AD106" s="49">
        <f t="shared" ca="1" si="10"/>
        <v>2519.9527410207938</v>
      </c>
      <c r="AE106" s="50">
        <f t="shared" ca="1" si="10"/>
        <v>1551.0499671268897</v>
      </c>
      <c r="AF106" s="43">
        <f t="shared" ca="1" si="11"/>
        <v>124.3502643807082</v>
      </c>
    </row>
    <row r="107" spans="1:32" x14ac:dyDescent="0.25">
      <c r="A107" s="34">
        <v>106</v>
      </c>
      <c r="B107" s="34" t="s">
        <v>336</v>
      </c>
      <c r="C107" s="34">
        <v>21</v>
      </c>
      <c r="D107" s="34">
        <v>62</v>
      </c>
      <c r="E107" s="34">
        <v>42</v>
      </c>
      <c r="H107" s="34">
        <f t="shared" si="8"/>
        <v>106</v>
      </c>
      <c r="I107" s="34">
        <v>0</v>
      </c>
      <c r="J107" s="34">
        <f t="shared" si="9"/>
        <v>21</v>
      </c>
      <c r="K107" s="34">
        <f t="shared" si="9"/>
        <v>62</v>
      </c>
      <c r="L107" s="34">
        <f t="shared" si="9"/>
        <v>42</v>
      </c>
      <c r="Q107" s="34">
        <f t="shared" si="12"/>
        <v>106</v>
      </c>
      <c r="R107" s="43">
        <f ca="1"/>
        <v>2</v>
      </c>
      <c r="AA107" s="48">
        <f t="shared" ca="1" si="10"/>
        <v>1587.4565376186997</v>
      </c>
      <c r="AB107" s="49">
        <f t="shared" ca="1" si="10"/>
        <v>602.66672007691068</v>
      </c>
      <c r="AC107" s="49">
        <f t="shared" ca="1" si="10"/>
        <v>2730.1756198347102</v>
      </c>
      <c r="AD107" s="49">
        <f t="shared" ca="1" si="10"/>
        <v>2305.4744801512288</v>
      </c>
      <c r="AE107" s="50">
        <f t="shared" ca="1" si="10"/>
        <v>2349.3320184089407</v>
      </c>
      <c r="AF107" s="43">
        <f t="shared" ca="1" si="11"/>
        <v>602.66672007691068</v>
      </c>
    </row>
    <row r="108" spans="1:32" x14ac:dyDescent="0.25">
      <c r="A108" s="34">
        <v>107</v>
      </c>
      <c r="B108" s="34" t="s">
        <v>336</v>
      </c>
      <c r="C108" s="34">
        <v>66</v>
      </c>
      <c r="D108" s="34">
        <v>63</v>
      </c>
      <c r="E108" s="34">
        <v>50</v>
      </c>
      <c r="H108" s="34">
        <f t="shared" si="8"/>
        <v>107</v>
      </c>
      <c r="I108" s="34">
        <v>0</v>
      </c>
      <c r="J108" s="34">
        <f t="shared" si="9"/>
        <v>66</v>
      </c>
      <c r="K108" s="34">
        <f t="shared" si="9"/>
        <v>63</v>
      </c>
      <c r="L108" s="34">
        <f t="shared" si="9"/>
        <v>50</v>
      </c>
      <c r="Q108" s="34">
        <f t="shared" si="12"/>
        <v>107</v>
      </c>
      <c r="R108" s="43">
        <f ca="1"/>
        <v>2</v>
      </c>
      <c r="AA108" s="48">
        <f t="shared" ca="1" si="10"/>
        <v>2268.3754565376189</v>
      </c>
      <c r="AB108" s="49">
        <f t="shared" ca="1" si="10"/>
        <v>590.26165678577172</v>
      </c>
      <c r="AC108" s="49">
        <f t="shared" ca="1" si="10"/>
        <v>3910.3574380165287</v>
      </c>
      <c r="AD108" s="49">
        <f t="shared" ca="1" si="10"/>
        <v>2624.6918714555768</v>
      </c>
      <c r="AE108" s="50">
        <f t="shared" ca="1" si="10"/>
        <v>2695.8961209730433</v>
      </c>
      <c r="AF108" s="43">
        <f t="shared" ca="1" si="11"/>
        <v>590.26165678577172</v>
      </c>
    </row>
    <row r="109" spans="1:32" x14ac:dyDescent="0.25">
      <c r="A109" s="34">
        <v>108</v>
      </c>
      <c r="B109" s="34" t="s">
        <v>335</v>
      </c>
      <c r="C109" s="34">
        <v>54</v>
      </c>
      <c r="D109" s="34">
        <v>63</v>
      </c>
      <c r="E109" s="34">
        <v>46</v>
      </c>
      <c r="H109" s="34">
        <f t="shared" si="8"/>
        <v>108</v>
      </c>
      <c r="I109" s="34">
        <v>1</v>
      </c>
      <c r="J109" s="34">
        <f t="shared" si="9"/>
        <v>54</v>
      </c>
      <c r="K109" s="34">
        <f t="shared" si="9"/>
        <v>63</v>
      </c>
      <c r="L109" s="34">
        <f t="shared" si="9"/>
        <v>46</v>
      </c>
      <c r="Q109" s="34">
        <f t="shared" si="12"/>
        <v>108</v>
      </c>
      <c r="R109" s="43">
        <f ca="1"/>
        <v>2</v>
      </c>
      <c r="AA109" s="48">
        <f t="shared" ca="1" si="10"/>
        <v>1557.6457268078893</v>
      </c>
      <c r="AB109" s="49">
        <f t="shared" ca="1" si="10"/>
        <v>200.14773273513862</v>
      </c>
      <c r="AC109" s="49">
        <f t="shared" ca="1" si="10"/>
        <v>3327.9938016528922</v>
      </c>
      <c r="AD109" s="49">
        <f t="shared" ca="1" si="10"/>
        <v>2053.4310018903593</v>
      </c>
      <c r="AE109" s="50">
        <f t="shared" ca="1" si="10"/>
        <v>2313.6140696909924</v>
      </c>
      <c r="AF109" s="43">
        <f t="shared" ca="1" si="11"/>
        <v>200.14773273513862</v>
      </c>
    </row>
    <row r="110" spans="1:32" x14ac:dyDescent="0.25">
      <c r="A110" s="34">
        <v>109</v>
      </c>
      <c r="B110" s="34" t="s">
        <v>335</v>
      </c>
      <c r="C110" s="34">
        <v>68</v>
      </c>
      <c r="D110" s="34">
        <v>63</v>
      </c>
      <c r="E110" s="34">
        <v>43</v>
      </c>
      <c r="H110" s="34">
        <f t="shared" si="8"/>
        <v>109</v>
      </c>
      <c r="I110" s="34">
        <v>1</v>
      </c>
      <c r="J110" s="34">
        <f t="shared" si="9"/>
        <v>68</v>
      </c>
      <c r="K110" s="34">
        <f t="shared" si="9"/>
        <v>63</v>
      </c>
      <c r="L110" s="34">
        <f t="shared" si="9"/>
        <v>43</v>
      </c>
      <c r="Q110" s="34">
        <f t="shared" si="12"/>
        <v>109</v>
      </c>
      <c r="R110" s="43">
        <f ca="1"/>
        <v>2</v>
      </c>
      <c r="AA110" s="48">
        <f t="shared" ca="1" si="10"/>
        <v>1978.6997808619435</v>
      </c>
      <c r="AB110" s="49">
        <f t="shared" ca="1" si="10"/>
        <v>732.61608716551859</v>
      </c>
      <c r="AC110" s="49">
        <f t="shared" ca="1" si="10"/>
        <v>4537.5392561983472</v>
      </c>
      <c r="AD110" s="49">
        <f t="shared" ca="1" si="10"/>
        <v>2353.8223062381853</v>
      </c>
      <c r="AE110" s="50">
        <f t="shared" ca="1" si="10"/>
        <v>3331.9986850756077</v>
      </c>
      <c r="AF110" s="43">
        <f t="shared" ca="1" si="11"/>
        <v>732.61608716551859</v>
      </c>
    </row>
    <row r="111" spans="1:32" x14ac:dyDescent="0.25">
      <c r="A111" s="34">
        <v>110</v>
      </c>
      <c r="B111" s="34" t="s">
        <v>335</v>
      </c>
      <c r="C111" s="34">
        <v>66</v>
      </c>
      <c r="D111" s="34">
        <v>63</v>
      </c>
      <c r="E111" s="34">
        <v>48</v>
      </c>
      <c r="H111" s="34">
        <f t="shared" si="8"/>
        <v>110</v>
      </c>
      <c r="I111" s="34">
        <v>1</v>
      </c>
      <c r="J111" s="34">
        <f t="shared" si="9"/>
        <v>66</v>
      </c>
      <c r="K111" s="34">
        <f t="shared" si="9"/>
        <v>63</v>
      </c>
      <c r="L111" s="34">
        <f t="shared" si="9"/>
        <v>48</v>
      </c>
      <c r="Q111" s="34">
        <f t="shared" si="12"/>
        <v>110</v>
      </c>
      <c r="R111" s="43">
        <f ca="1"/>
        <v>2</v>
      </c>
      <c r="AA111" s="48">
        <f t="shared" ca="1" si="10"/>
        <v>2145.1051862673485</v>
      </c>
      <c r="AB111" s="49">
        <f t="shared" ca="1" si="10"/>
        <v>593.76798589969576</v>
      </c>
      <c r="AC111" s="49">
        <f t="shared" ca="1" si="10"/>
        <v>4031.9938016528927</v>
      </c>
      <c r="AD111" s="49">
        <f t="shared" ca="1" si="10"/>
        <v>2512.5614366729678</v>
      </c>
      <c r="AE111" s="50">
        <f t="shared" ca="1" si="10"/>
        <v>2828.4858645627874</v>
      </c>
      <c r="AF111" s="43">
        <f t="shared" ca="1" si="11"/>
        <v>593.76798589969576</v>
      </c>
    </row>
    <row r="112" spans="1:32" x14ac:dyDescent="0.25">
      <c r="A112" s="34">
        <v>111</v>
      </c>
      <c r="B112" s="34" t="s">
        <v>335</v>
      </c>
      <c r="C112" s="34">
        <v>65</v>
      </c>
      <c r="D112" s="34">
        <v>63</v>
      </c>
      <c r="E112" s="34">
        <v>52</v>
      </c>
      <c r="H112" s="34">
        <f t="shared" si="8"/>
        <v>111</v>
      </c>
      <c r="I112" s="34">
        <v>1</v>
      </c>
      <c r="J112" s="34">
        <f t="shared" si="9"/>
        <v>65</v>
      </c>
      <c r="K112" s="34">
        <f t="shared" si="9"/>
        <v>63</v>
      </c>
      <c r="L112" s="34">
        <f t="shared" si="9"/>
        <v>52</v>
      </c>
      <c r="Q112" s="34">
        <f t="shared" si="12"/>
        <v>111</v>
      </c>
      <c r="R112" s="43">
        <f ca="1"/>
        <v>2</v>
      </c>
      <c r="AA112" s="48">
        <f t="shared" ca="1" si="10"/>
        <v>2349.2403214024835</v>
      </c>
      <c r="AB112" s="49">
        <f t="shared" ca="1" si="10"/>
        <v>550.33760615286019</v>
      </c>
      <c r="AC112" s="49">
        <f t="shared" ca="1" si="10"/>
        <v>3716.6301652892557</v>
      </c>
      <c r="AD112" s="49">
        <f t="shared" ca="1" si="10"/>
        <v>2704.6918714555763</v>
      </c>
      <c r="AE112" s="50">
        <f t="shared" ca="1" si="10"/>
        <v>2505.8448389217615</v>
      </c>
      <c r="AF112" s="43">
        <f t="shared" ca="1" si="11"/>
        <v>550.33760615286019</v>
      </c>
    </row>
    <row r="113" spans="1:32" x14ac:dyDescent="0.25">
      <c r="A113" s="34">
        <v>112</v>
      </c>
      <c r="B113" s="34" t="s">
        <v>336</v>
      </c>
      <c r="C113" s="34">
        <v>19</v>
      </c>
      <c r="D113" s="34">
        <v>63</v>
      </c>
      <c r="E113" s="34">
        <v>54</v>
      </c>
      <c r="H113" s="34">
        <f t="shared" si="8"/>
        <v>112</v>
      </c>
      <c r="I113" s="34">
        <v>0</v>
      </c>
      <c r="J113" s="34">
        <f t="shared" si="9"/>
        <v>19</v>
      </c>
      <c r="K113" s="34">
        <f t="shared" si="9"/>
        <v>63</v>
      </c>
      <c r="L113" s="34">
        <f t="shared" si="9"/>
        <v>54</v>
      </c>
      <c r="Q113" s="34">
        <f t="shared" si="12"/>
        <v>112</v>
      </c>
      <c r="R113" s="43">
        <f ca="1"/>
        <v>2</v>
      </c>
      <c r="AA113" s="48">
        <f t="shared" ca="1" si="10"/>
        <v>2334.3484295105914</v>
      </c>
      <c r="AB113" s="49">
        <f t="shared" ca="1" si="10"/>
        <v>666.47684665918916</v>
      </c>
      <c r="AC113" s="49">
        <f t="shared" ca="1" si="10"/>
        <v>2072.0847107438017</v>
      </c>
      <c r="AD113" s="49">
        <f t="shared" ca="1" si="10"/>
        <v>3128.8223062381849</v>
      </c>
      <c r="AE113" s="50">
        <f t="shared" ca="1" si="10"/>
        <v>1532.9474030243255</v>
      </c>
      <c r="AF113" s="43">
        <f t="shared" ca="1" si="11"/>
        <v>666.47684665918916</v>
      </c>
    </row>
    <row r="114" spans="1:32" x14ac:dyDescent="0.25">
      <c r="A114" s="34">
        <v>113</v>
      </c>
      <c r="B114" s="34" t="s">
        <v>336</v>
      </c>
      <c r="C114" s="34">
        <v>38</v>
      </c>
      <c r="D114" s="34">
        <v>64</v>
      </c>
      <c r="E114" s="34">
        <v>42</v>
      </c>
      <c r="H114" s="34">
        <f t="shared" si="8"/>
        <v>113</v>
      </c>
      <c r="I114" s="34">
        <v>0</v>
      </c>
      <c r="J114" s="34">
        <f t="shared" si="9"/>
        <v>38</v>
      </c>
      <c r="K114" s="34">
        <f t="shared" si="9"/>
        <v>64</v>
      </c>
      <c r="L114" s="34">
        <f t="shared" si="9"/>
        <v>42</v>
      </c>
      <c r="Q114" s="34">
        <f t="shared" si="12"/>
        <v>113</v>
      </c>
      <c r="R114" s="43">
        <f ca="1"/>
        <v>2</v>
      </c>
      <c r="AA114" s="48">
        <f t="shared" ca="1" si="10"/>
        <v>1121.6997808619431</v>
      </c>
      <c r="AB114" s="49">
        <f t="shared" ca="1" si="10"/>
        <v>172.07178336804992</v>
      </c>
      <c r="AC114" s="49">
        <f t="shared" ca="1" si="10"/>
        <v>3022.9938016528922</v>
      </c>
      <c r="AD114" s="49">
        <f t="shared" ca="1" si="10"/>
        <v>1917.8657844990551</v>
      </c>
      <c r="AE114" s="50">
        <f t="shared" ca="1" si="10"/>
        <v>2146.6397107166331</v>
      </c>
      <c r="AF114" s="43">
        <f t="shared" ca="1" si="11"/>
        <v>172.07178336804992</v>
      </c>
    </row>
    <row r="115" spans="1:32" x14ac:dyDescent="0.25">
      <c r="A115" s="34">
        <v>114</v>
      </c>
      <c r="B115" s="34" t="s">
        <v>335</v>
      </c>
      <c r="C115" s="34">
        <v>19</v>
      </c>
      <c r="D115" s="34">
        <v>64</v>
      </c>
      <c r="E115" s="34">
        <v>46</v>
      </c>
      <c r="H115" s="34">
        <f t="shared" si="8"/>
        <v>114</v>
      </c>
      <c r="I115" s="34">
        <v>1</v>
      </c>
      <c r="J115" s="34">
        <f t="shared" si="9"/>
        <v>19</v>
      </c>
      <c r="K115" s="34">
        <f t="shared" si="9"/>
        <v>64</v>
      </c>
      <c r="L115" s="34">
        <f t="shared" si="9"/>
        <v>46</v>
      </c>
      <c r="Q115" s="34">
        <f t="shared" si="12"/>
        <v>114</v>
      </c>
      <c r="R115" s="43">
        <f ca="1"/>
        <v>2</v>
      </c>
      <c r="AA115" s="48">
        <f t="shared" ca="1" si="10"/>
        <v>1777.4835646457268</v>
      </c>
      <c r="AB115" s="49">
        <f t="shared" ca="1" si="10"/>
        <v>681.36292260855623</v>
      </c>
      <c r="AC115" s="49">
        <f t="shared" ca="1" si="10"/>
        <v>2617.6301652892562</v>
      </c>
      <c r="AD115" s="49">
        <f t="shared" ca="1" si="10"/>
        <v>2738.0396975425333</v>
      </c>
      <c r="AE115" s="50">
        <f t="shared" ca="1" si="10"/>
        <v>2000.9986850756077</v>
      </c>
      <c r="AF115" s="43">
        <f t="shared" ca="1" si="11"/>
        <v>681.36292260855623</v>
      </c>
    </row>
    <row r="116" spans="1:32" x14ac:dyDescent="0.25">
      <c r="A116" s="34">
        <v>115</v>
      </c>
      <c r="B116" s="34" t="s">
        <v>336</v>
      </c>
      <c r="C116" s="34">
        <v>18</v>
      </c>
      <c r="D116" s="34">
        <v>65</v>
      </c>
      <c r="E116" s="34">
        <v>48</v>
      </c>
      <c r="H116" s="34">
        <f t="shared" si="8"/>
        <v>115</v>
      </c>
      <c r="I116" s="34">
        <v>0</v>
      </c>
      <c r="J116" s="34">
        <f t="shared" si="9"/>
        <v>18</v>
      </c>
      <c r="K116" s="34">
        <f t="shared" si="9"/>
        <v>65</v>
      </c>
      <c r="L116" s="34">
        <f t="shared" si="9"/>
        <v>48</v>
      </c>
      <c r="Q116" s="34">
        <f t="shared" si="12"/>
        <v>115</v>
      </c>
      <c r="R116" s="43">
        <f ca="1"/>
        <v>2</v>
      </c>
      <c r="AA116" s="48">
        <f t="shared" ca="1" si="10"/>
        <v>1890.537618699781</v>
      </c>
      <c r="AB116" s="49">
        <f t="shared" ca="1" si="10"/>
        <v>738.46418843134097</v>
      </c>
      <c r="AC116" s="49">
        <f t="shared" ca="1" si="10"/>
        <v>2579.0847107438012</v>
      </c>
      <c r="AD116" s="49">
        <f t="shared" ca="1" si="10"/>
        <v>2971.9962192816638</v>
      </c>
      <c r="AE116" s="50">
        <f t="shared" ca="1" si="10"/>
        <v>1844.7166337935564</v>
      </c>
      <c r="AF116" s="43">
        <f t="shared" ca="1" si="11"/>
        <v>738.46418843134097</v>
      </c>
    </row>
    <row r="117" spans="1:32" x14ac:dyDescent="0.25">
      <c r="A117" s="34">
        <v>116</v>
      </c>
      <c r="B117" s="34" t="s">
        <v>336</v>
      </c>
      <c r="C117" s="34">
        <v>19</v>
      </c>
      <c r="D117" s="34">
        <v>65</v>
      </c>
      <c r="E117" s="34">
        <v>50</v>
      </c>
      <c r="H117" s="34">
        <f t="shared" si="8"/>
        <v>116</v>
      </c>
      <c r="I117" s="34">
        <v>0</v>
      </c>
      <c r="J117" s="34">
        <f t="shared" si="9"/>
        <v>19</v>
      </c>
      <c r="K117" s="34">
        <f t="shared" si="9"/>
        <v>65</v>
      </c>
      <c r="L117" s="34">
        <f t="shared" si="9"/>
        <v>50</v>
      </c>
      <c r="Q117" s="34">
        <f t="shared" si="12"/>
        <v>116</v>
      </c>
      <c r="R117" s="43">
        <f ca="1"/>
        <v>2</v>
      </c>
      <c r="AA117" s="48">
        <f t="shared" ref="AA117:AE167" ca="1" si="13">SUMXMY2($I117:$L117,U$2:U$5)</f>
        <v>1970.1322132943756</v>
      </c>
      <c r="AB117" s="49">
        <f t="shared" ca="1" si="13"/>
        <v>685.86925172248027</v>
      </c>
      <c r="AC117" s="49">
        <f t="shared" ca="1" si="13"/>
        <v>2444.0847107438017</v>
      </c>
      <c r="AD117" s="49">
        <f t="shared" ca="1" si="13"/>
        <v>3030.9092627599248</v>
      </c>
      <c r="AE117" s="50">
        <f t="shared" ca="1" si="13"/>
        <v>1683.8191978961204</v>
      </c>
      <c r="AF117" s="43">
        <f t="shared" ca="1" si="11"/>
        <v>685.86925172248027</v>
      </c>
    </row>
    <row r="118" spans="1:32" x14ac:dyDescent="0.25">
      <c r="A118" s="34">
        <v>117</v>
      </c>
      <c r="B118" s="34" t="s">
        <v>336</v>
      </c>
      <c r="C118" s="34">
        <v>63</v>
      </c>
      <c r="D118" s="34">
        <v>65</v>
      </c>
      <c r="E118" s="34">
        <v>43</v>
      </c>
      <c r="H118" s="34">
        <f t="shared" si="8"/>
        <v>117</v>
      </c>
      <c r="I118" s="34">
        <v>0</v>
      </c>
      <c r="J118" s="34">
        <f t="shared" si="9"/>
        <v>63</v>
      </c>
      <c r="K118" s="34">
        <f t="shared" si="9"/>
        <v>65</v>
      </c>
      <c r="L118" s="34">
        <f t="shared" si="9"/>
        <v>43</v>
      </c>
      <c r="Q118" s="34">
        <f t="shared" si="12"/>
        <v>117</v>
      </c>
      <c r="R118" s="43">
        <f ca="1"/>
        <v>2</v>
      </c>
      <c r="AA118" s="48">
        <f t="shared" ca="1" si="13"/>
        <v>1633.2403214024839</v>
      </c>
      <c r="AB118" s="49">
        <f t="shared" ca="1" si="13"/>
        <v>545.42621374779685</v>
      </c>
      <c r="AC118" s="49">
        <f t="shared" ca="1" si="13"/>
        <v>4288.1756198347102</v>
      </c>
      <c r="AD118" s="49">
        <f t="shared" ca="1" si="13"/>
        <v>2301.5614366729683</v>
      </c>
      <c r="AE118" s="50">
        <f t="shared" ca="1" si="13"/>
        <v>2913.6909927679153</v>
      </c>
      <c r="AF118" s="43">
        <f t="shared" ca="1" si="11"/>
        <v>545.42621374779685</v>
      </c>
    </row>
    <row r="119" spans="1:32" x14ac:dyDescent="0.25">
      <c r="A119" s="34">
        <v>118</v>
      </c>
      <c r="B119" s="34" t="s">
        <v>336</v>
      </c>
      <c r="C119" s="34">
        <v>49</v>
      </c>
      <c r="D119" s="34">
        <v>65</v>
      </c>
      <c r="E119" s="34">
        <v>59</v>
      </c>
      <c r="H119" s="34">
        <f t="shared" si="8"/>
        <v>118</v>
      </c>
      <c r="I119" s="34">
        <v>0</v>
      </c>
      <c r="J119" s="34">
        <f t="shared" si="9"/>
        <v>49</v>
      </c>
      <c r="K119" s="34">
        <f t="shared" si="9"/>
        <v>65</v>
      </c>
      <c r="L119" s="34">
        <f t="shared" si="9"/>
        <v>59</v>
      </c>
      <c r="Q119" s="34">
        <f t="shared" si="12"/>
        <v>118</v>
      </c>
      <c r="R119" s="43">
        <f ca="1"/>
        <v>2</v>
      </c>
      <c r="AA119" s="48">
        <f t="shared" ca="1" si="13"/>
        <v>2244.2673484295105</v>
      </c>
      <c r="AB119" s="49">
        <f t="shared" ca="1" si="13"/>
        <v>222.23634033007528</v>
      </c>
      <c r="AC119" s="49">
        <f t="shared" ca="1" si="13"/>
        <v>2520.1756198347107</v>
      </c>
      <c r="AD119" s="49">
        <f t="shared" ca="1" si="13"/>
        <v>2962.4310018903589</v>
      </c>
      <c r="AE119" s="50">
        <f t="shared" ca="1" si="13"/>
        <v>1264.9730440499666</v>
      </c>
      <c r="AF119" s="43">
        <f t="shared" ca="1" si="11"/>
        <v>222.23634033007528</v>
      </c>
    </row>
    <row r="120" spans="1:32" x14ac:dyDescent="0.25">
      <c r="A120" s="34">
        <v>119</v>
      </c>
      <c r="B120" s="34" t="s">
        <v>336</v>
      </c>
      <c r="C120" s="34">
        <v>51</v>
      </c>
      <c r="D120" s="34">
        <v>67</v>
      </c>
      <c r="E120" s="34">
        <v>43</v>
      </c>
      <c r="H120" s="34">
        <f t="shared" si="8"/>
        <v>119</v>
      </c>
      <c r="I120" s="34">
        <v>0</v>
      </c>
      <c r="J120" s="34">
        <f t="shared" si="9"/>
        <v>51</v>
      </c>
      <c r="K120" s="34">
        <f t="shared" si="9"/>
        <v>67</v>
      </c>
      <c r="L120" s="34">
        <f t="shared" si="9"/>
        <v>43</v>
      </c>
      <c r="Q120" s="34">
        <f t="shared" si="12"/>
        <v>119</v>
      </c>
      <c r="R120" s="43">
        <f ca="1"/>
        <v>2</v>
      </c>
      <c r="AA120" s="48">
        <f t="shared" ca="1" si="13"/>
        <v>1147.2943754565376</v>
      </c>
      <c r="AB120" s="49">
        <f t="shared" ca="1" si="13"/>
        <v>257.17304919083477</v>
      </c>
      <c r="AC120" s="49">
        <f t="shared" ca="1" si="13"/>
        <v>3687.8119834710742</v>
      </c>
      <c r="AD120" s="49">
        <f t="shared" ca="1" si="13"/>
        <v>2177.5614366729683</v>
      </c>
      <c r="AE120" s="50">
        <f t="shared" ca="1" si="13"/>
        <v>2248.1525312294539</v>
      </c>
      <c r="AF120" s="43">
        <f t="shared" ca="1" si="11"/>
        <v>257.17304919083477</v>
      </c>
    </row>
    <row r="121" spans="1:32" x14ac:dyDescent="0.25">
      <c r="A121" s="34">
        <v>120</v>
      </c>
      <c r="B121" s="34" t="s">
        <v>336</v>
      </c>
      <c r="C121" s="34">
        <v>50</v>
      </c>
      <c r="D121" s="34">
        <v>67</v>
      </c>
      <c r="E121" s="34">
        <v>57</v>
      </c>
      <c r="H121" s="34">
        <f t="shared" si="8"/>
        <v>120</v>
      </c>
      <c r="I121" s="34">
        <v>0</v>
      </c>
      <c r="J121" s="34">
        <f t="shared" si="9"/>
        <v>50</v>
      </c>
      <c r="K121" s="34">
        <f t="shared" si="9"/>
        <v>67</v>
      </c>
      <c r="L121" s="34">
        <f t="shared" si="9"/>
        <v>57</v>
      </c>
      <c r="Q121" s="34">
        <f t="shared" si="12"/>
        <v>120</v>
      </c>
      <c r="R121" s="43">
        <f ca="1"/>
        <v>2</v>
      </c>
      <c r="AA121" s="48">
        <f t="shared" ca="1" si="13"/>
        <v>2017.6457268078889</v>
      </c>
      <c r="AB121" s="49">
        <f t="shared" ca="1" si="13"/>
        <v>247.03380868450563</v>
      </c>
      <c r="AC121" s="49">
        <f t="shared" ca="1" si="13"/>
        <v>2815.1756198347102</v>
      </c>
      <c r="AD121" s="49">
        <f t="shared" ca="1" si="13"/>
        <v>2981.4310018903589</v>
      </c>
      <c r="AE121" s="50">
        <f t="shared" ca="1" si="13"/>
        <v>1312.9474030243255</v>
      </c>
      <c r="AF121" s="43">
        <f t="shared" ca="1" si="11"/>
        <v>247.03380868450563</v>
      </c>
    </row>
    <row r="122" spans="1:32" x14ac:dyDescent="0.25">
      <c r="A122" s="34">
        <v>121</v>
      </c>
      <c r="B122" s="34" t="s">
        <v>335</v>
      </c>
      <c r="C122" s="34">
        <v>27</v>
      </c>
      <c r="D122" s="34">
        <v>67</v>
      </c>
      <c r="E122" s="34">
        <v>56</v>
      </c>
      <c r="H122" s="34">
        <f t="shared" si="8"/>
        <v>121</v>
      </c>
      <c r="I122" s="34">
        <v>1</v>
      </c>
      <c r="J122" s="34">
        <f t="shared" si="9"/>
        <v>27</v>
      </c>
      <c r="K122" s="34">
        <f t="shared" si="9"/>
        <v>67</v>
      </c>
      <c r="L122" s="34">
        <f t="shared" si="9"/>
        <v>56</v>
      </c>
      <c r="Q122" s="34">
        <f t="shared" si="12"/>
        <v>121</v>
      </c>
      <c r="R122" s="43">
        <f ca="1"/>
        <v>2</v>
      </c>
      <c r="AA122" s="48">
        <f t="shared" ca="1" si="13"/>
        <v>2024.9159970781591</v>
      </c>
      <c r="AB122" s="49">
        <f t="shared" ca="1" si="13"/>
        <v>446.69203653260672</v>
      </c>
      <c r="AC122" s="49">
        <f t="shared" ca="1" si="13"/>
        <v>2252.6301652892562</v>
      </c>
      <c r="AD122" s="49">
        <f t="shared" ca="1" si="13"/>
        <v>3219.4744801512288</v>
      </c>
      <c r="AE122" s="50">
        <f t="shared" ca="1" si="13"/>
        <v>1097.1268902038128</v>
      </c>
      <c r="AF122" s="43">
        <f t="shared" ca="1" si="11"/>
        <v>446.69203653260672</v>
      </c>
    </row>
    <row r="123" spans="1:32" x14ac:dyDescent="0.25">
      <c r="A123" s="34">
        <v>122</v>
      </c>
      <c r="B123" s="34" t="s">
        <v>336</v>
      </c>
      <c r="C123" s="34">
        <v>38</v>
      </c>
      <c r="D123" s="34">
        <v>67</v>
      </c>
      <c r="E123" s="34">
        <v>40</v>
      </c>
      <c r="H123" s="34">
        <f t="shared" si="8"/>
        <v>122</v>
      </c>
      <c r="I123" s="34">
        <v>0</v>
      </c>
      <c r="J123" s="34">
        <f t="shared" si="9"/>
        <v>38</v>
      </c>
      <c r="K123" s="34">
        <f t="shared" si="9"/>
        <v>67</v>
      </c>
      <c r="L123" s="34">
        <f t="shared" si="9"/>
        <v>40</v>
      </c>
      <c r="Q123" s="34">
        <f t="shared" si="12"/>
        <v>122</v>
      </c>
      <c r="R123" s="43">
        <f ca="1"/>
        <v>2</v>
      </c>
      <c r="AA123" s="48">
        <f t="shared" ca="1" si="13"/>
        <v>898.86194302410524</v>
      </c>
      <c r="AB123" s="49">
        <f t="shared" ca="1" si="13"/>
        <v>271.47684665918916</v>
      </c>
      <c r="AC123" s="49">
        <f t="shared" ca="1" si="13"/>
        <v>3415.0847107438012</v>
      </c>
      <c r="AD123" s="49">
        <f t="shared" ca="1" si="13"/>
        <v>2072.6918714555768</v>
      </c>
      <c r="AE123" s="50">
        <f t="shared" ca="1" si="13"/>
        <v>2184.9217619986844</v>
      </c>
      <c r="AF123" s="43">
        <f t="shared" ca="1" si="11"/>
        <v>271.47684665918916</v>
      </c>
    </row>
    <row r="124" spans="1:32" x14ac:dyDescent="0.25">
      <c r="A124" s="34">
        <v>123</v>
      </c>
      <c r="B124" s="34" t="s">
        <v>336</v>
      </c>
      <c r="C124" s="34">
        <v>40</v>
      </c>
      <c r="D124" s="34">
        <v>69</v>
      </c>
      <c r="E124" s="34">
        <v>58</v>
      </c>
      <c r="H124" s="34">
        <f t="shared" si="8"/>
        <v>123</v>
      </c>
      <c r="I124" s="34">
        <v>0</v>
      </c>
      <c r="J124" s="34">
        <f t="shared" si="9"/>
        <v>40</v>
      </c>
      <c r="K124" s="34">
        <f t="shared" si="9"/>
        <v>69</v>
      </c>
      <c r="L124" s="34">
        <f t="shared" si="9"/>
        <v>58</v>
      </c>
      <c r="Q124" s="34">
        <f t="shared" si="12"/>
        <v>123</v>
      </c>
      <c r="R124" s="43">
        <f ca="1"/>
        <v>2</v>
      </c>
      <c r="AA124" s="48">
        <f t="shared" ca="1" si="13"/>
        <v>1925.0241051862672</v>
      </c>
      <c r="AB124" s="49">
        <f t="shared" ca="1" si="13"/>
        <v>277.60342893767012</v>
      </c>
      <c r="AC124" s="49">
        <f t="shared" ca="1" si="13"/>
        <v>2545.9938016528927</v>
      </c>
      <c r="AD124" s="49">
        <f t="shared" ca="1" si="13"/>
        <v>3225.7353497164459</v>
      </c>
      <c r="AE124" s="50">
        <f t="shared" ca="1" si="13"/>
        <v>943.38330046022315</v>
      </c>
      <c r="AF124" s="43">
        <f t="shared" ca="1" si="11"/>
        <v>277.60342893767012</v>
      </c>
    </row>
    <row r="125" spans="1:32" x14ac:dyDescent="0.25">
      <c r="A125" s="34">
        <v>124</v>
      </c>
      <c r="B125" s="34" t="s">
        <v>335</v>
      </c>
      <c r="C125" s="34">
        <v>39</v>
      </c>
      <c r="D125" s="34">
        <v>69</v>
      </c>
      <c r="E125" s="34">
        <v>91</v>
      </c>
      <c r="H125" s="34">
        <f t="shared" si="8"/>
        <v>124</v>
      </c>
      <c r="I125" s="34">
        <v>1</v>
      </c>
      <c r="J125" s="34">
        <f t="shared" si="9"/>
        <v>39</v>
      </c>
      <c r="K125" s="34">
        <f t="shared" si="9"/>
        <v>69</v>
      </c>
      <c r="L125" s="34">
        <f t="shared" si="9"/>
        <v>91</v>
      </c>
      <c r="Q125" s="34">
        <f t="shared" si="12"/>
        <v>124</v>
      </c>
      <c r="R125" s="43">
        <f ca="1"/>
        <v>5</v>
      </c>
      <c r="AA125" s="48">
        <f t="shared" ca="1" si="13"/>
        <v>5643.1592403214017</v>
      </c>
      <c r="AB125" s="49">
        <f t="shared" ca="1" si="13"/>
        <v>1912.8819099503282</v>
      </c>
      <c r="AC125" s="49">
        <f t="shared" ca="1" si="13"/>
        <v>2196.7210743801652</v>
      </c>
      <c r="AD125" s="49">
        <f t="shared" ca="1" si="13"/>
        <v>6774.1266540642719</v>
      </c>
      <c r="AE125" s="50">
        <f t="shared" ca="1" si="13"/>
        <v>426.38330046022338</v>
      </c>
      <c r="AF125" s="43">
        <f t="shared" ca="1" si="11"/>
        <v>426.38330046022338</v>
      </c>
    </row>
    <row r="126" spans="1:32" x14ac:dyDescent="0.25">
      <c r="A126" s="34">
        <v>125</v>
      </c>
      <c r="B126" s="34" t="s">
        <v>336</v>
      </c>
      <c r="C126" s="34">
        <v>23</v>
      </c>
      <c r="D126" s="34">
        <v>70</v>
      </c>
      <c r="E126" s="34">
        <v>29</v>
      </c>
      <c r="H126" s="34">
        <f t="shared" si="8"/>
        <v>125</v>
      </c>
      <c r="I126" s="34">
        <v>0</v>
      </c>
      <c r="J126" s="34">
        <f t="shared" si="9"/>
        <v>23</v>
      </c>
      <c r="K126" s="34">
        <f t="shared" si="9"/>
        <v>70</v>
      </c>
      <c r="L126" s="34">
        <f t="shared" si="9"/>
        <v>29</v>
      </c>
      <c r="Q126" s="34">
        <f t="shared" si="12"/>
        <v>125</v>
      </c>
      <c r="R126" s="43">
        <f ca="1"/>
        <v>1</v>
      </c>
      <c r="AA126" s="48">
        <f t="shared" ca="1" si="13"/>
        <v>721.15924032140254</v>
      </c>
      <c r="AB126" s="49">
        <f t="shared" ca="1" si="13"/>
        <v>1069.717352988303</v>
      </c>
      <c r="AC126" s="49">
        <f t="shared" ca="1" si="13"/>
        <v>4501.9028925619832</v>
      </c>
      <c r="AD126" s="49">
        <f t="shared" ca="1" si="13"/>
        <v>2468.4744801512288</v>
      </c>
      <c r="AE126" s="50">
        <f t="shared" ca="1" si="13"/>
        <v>3190.280736357659</v>
      </c>
      <c r="AF126" s="43">
        <f t="shared" ca="1" si="11"/>
        <v>721.15924032140254</v>
      </c>
    </row>
    <row r="127" spans="1:32" x14ac:dyDescent="0.25">
      <c r="A127" s="34">
        <v>126</v>
      </c>
      <c r="B127" s="34" t="s">
        <v>336</v>
      </c>
      <c r="C127" s="34">
        <v>31</v>
      </c>
      <c r="D127" s="34">
        <v>70</v>
      </c>
      <c r="E127" s="34">
        <v>77</v>
      </c>
      <c r="H127" s="34">
        <f t="shared" si="8"/>
        <v>126</v>
      </c>
      <c r="I127" s="34">
        <v>0</v>
      </c>
      <c r="J127" s="34">
        <f t="shared" si="9"/>
        <v>31</v>
      </c>
      <c r="K127" s="34">
        <f t="shared" si="9"/>
        <v>70</v>
      </c>
      <c r="L127" s="34">
        <f t="shared" si="9"/>
        <v>77</v>
      </c>
      <c r="Q127" s="34">
        <f t="shared" si="12"/>
        <v>126</v>
      </c>
      <c r="R127" s="43">
        <f ca="1"/>
        <v>5</v>
      </c>
      <c r="AA127" s="48">
        <f t="shared" ca="1" si="13"/>
        <v>3849.807888970051</v>
      </c>
      <c r="AB127" s="49">
        <f t="shared" ca="1" si="13"/>
        <v>1115.4895048870371</v>
      </c>
      <c r="AC127" s="49">
        <f t="shared" ca="1" si="13"/>
        <v>1998.6301652892564</v>
      </c>
      <c r="AD127" s="49">
        <f t="shared" ca="1" si="13"/>
        <v>5257.3440453686198</v>
      </c>
      <c r="AE127" s="50">
        <f t="shared" ca="1" si="13"/>
        <v>302.89612097304382</v>
      </c>
      <c r="AF127" s="43">
        <f t="shared" ca="1" si="11"/>
        <v>302.89612097304382</v>
      </c>
    </row>
    <row r="128" spans="1:32" x14ac:dyDescent="0.25">
      <c r="A128" s="34">
        <v>127</v>
      </c>
      <c r="B128" s="34" t="s">
        <v>335</v>
      </c>
      <c r="C128" s="34">
        <v>43</v>
      </c>
      <c r="D128" s="34">
        <v>71</v>
      </c>
      <c r="E128" s="34">
        <v>35</v>
      </c>
      <c r="H128" s="34">
        <f t="shared" si="8"/>
        <v>127</v>
      </c>
      <c r="I128" s="34">
        <v>1</v>
      </c>
      <c r="J128" s="34">
        <f t="shared" si="9"/>
        <v>43</v>
      </c>
      <c r="K128" s="34">
        <f t="shared" si="9"/>
        <v>71</v>
      </c>
      <c r="L128" s="34">
        <f t="shared" si="9"/>
        <v>35</v>
      </c>
      <c r="Q128" s="34">
        <f t="shared" si="12"/>
        <v>127</v>
      </c>
      <c r="R128" s="43">
        <f ca="1"/>
        <v>2</v>
      </c>
      <c r="AA128" s="48">
        <f t="shared" ca="1" si="13"/>
        <v>560.02410518626743</v>
      </c>
      <c r="AB128" s="49">
        <f t="shared" ca="1" si="13"/>
        <v>482.14773273513856</v>
      </c>
      <c r="AC128" s="49">
        <f t="shared" ca="1" si="13"/>
        <v>4332.3574380165282</v>
      </c>
      <c r="AD128" s="49">
        <f t="shared" ca="1" si="13"/>
        <v>2201.4310018903593</v>
      </c>
      <c r="AE128" s="50">
        <f t="shared" ca="1" si="13"/>
        <v>2569.0499671268899</v>
      </c>
      <c r="AF128" s="43">
        <f t="shared" ca="1" si="11"/>
        <v>482.14773273513856</v>
      </c>
    </row>
    <row r="129" spans="1:32" x14ac:dyDescent="0.25">
      <c r="A129" s="34">
        <v>128</v>
      </c>
      <c r="B129" s="34" t="s">
        <v>335</v>
      </c>
      <c r="C129" s="34">
        <v>40</v>
      </c>
      <c r="D129" s="34">
        <v>71</v>
      </c>
      <c r="E129" s="34">
        <v>95</v>
      </c>
      <c r="H129" s="34">
        <f t="shared" si="8"/>
        <v>128</v>
      </c>
      <c r="I129" s="34">
        <v>1</v>
      </c>
      <c r="J129" s="34">
        <f t="shared" si="9"/>
        <v>40</v>
      </c>
      <c r="K129" s="34">
        <f t="shared" si="9"/>
        <v>71</v>
      </c>
      <c r="L129" s="34">
        <f t="shared" si="9"/>
        <v>95</v>
      </c>
      <c r="Q129" s="34">
        <f t="shared" si="12"/>
        <v>128</v>
      </c>
      <c r="R129" s="43">
        <f ca="1"/>
        <v>5</v>
      </c>
      <c r="AA129" s="48">
        <f t="shared" ca="1" si="13"/>
        <v>6170.2673484295101</v>
      </c>
      <c r="AB129" s="49">
        <f t="shared" ca="1" si="13"/>
        <v>2311.6540618490626</v>
      </c>
      <c r="AC129" s="49">
        <f t="shared" ca="1" si="13"/>
        <v>2511.3574380165287</v>
      </c>
      <c r="AD129" s="49">
        <f t="shared" ca="1" si="13"/>
        <v>7514.1701323251409</v>
      </c>
      <c r="AE129" s="50">
        <f t="shared" ca="1" si="13"/>
        <v>460.8191978961209</v>
      </c>
      <c r="AF129" s="43">
        <f t="shared" ca="1" si="11"/>
        <v>460.8191978961209</v>
      </c>
    </row>
    <row r="130" spans="1:32" x14ac:dyDescent="0.25">
      <c r="A130" s="34">
        <v>129</v>
      </c>
      <c r="B130" s="34" t="s">
        <v>335</v>
      </c>
      <c r="C130" s="34">
        <v>59</v>
      </c>
      <c r="D130" s="34">
        <v>71</v>
      </c>
      <c r="E130" s="34">
        <v>11</v>
      </c>
      <c r="H130" s="34">
        <f t="shared" ref="H130:H193" si="14">IF(A130="","",A130)</f>
        <v>129</v>
      </c>
      <c r="I130" s="34">
        <v>1</v>
      </c>
      <c r="J130" s="34">
        <f t="shared" ref="J130:L193" si="15">IF(C130="","",C130)</f>
        <v>59</v>
      </c>
      <c r="K130" s="34">
        <f t="shared" si="15"/>
        <v>71</v>
      </c>
      <c r="L130" s="34">
        <f t="shared" si="15"/>
        <v>11</v>
      </c>
      <c r="Q130" s="34">
        <f t="shared" si="12"/>
        <v>129</v>
      </c>
      <c r="R130" s="43">
        <f ca="1"/>
        <v>1</v>
      </c>
      <c r="AA130" s="48">
        <f t="shared" ca="1" si="13"/>
        <v>670.72680788897014</v>
      </c>
      <c r="AB130" s="49">
        <f t="shared" ca="1" si="13"/>
        <v>2022.1983656465309</v>
      </c>
      <c r="AC130" s="49">
        <f t="shared" ca="1" si="13"/>
        <v>7861.0847107438012</v>
      </c>
      <c r="AD130" s="49">
        <f t="shared" ca="1" si="13"/>
        <v>2286.3005671077508</v>
      </c>
      <c r="AE130" s="50">
        <f t="shared" ca="1" si="13"/>
        <v>5993.0499671268899</v>
      </c>
      <c r="AF130" s="43">
        <f t="shared" ca="1" si="11"/>
        <v>670.72680788897014</v>
      </c>
    </row>
    <row r="131" spans="1:32" x14ac:dyDescent="0.25">
      <c r="A131" s="34">
        <v>130</v>
      </c>
      <c r="B131" s="34" t="s">
        <v>335</v>
      </c>
      <c r="C131" s="34">
        <v>38</v>
      </c>
      <c r="D131" s="34">
        <v>71</v>
      </c>
      <c r="E131" s="34">
        <v>75</v>
      </c>
      <c r="H131" s="34">
        <f t="shared" si="14"/>
        <v>130</v>
      </c>
      <c r="I131" s="34">
        <v>1</v>
      </c>
      <c r="J131" s="34">
        <f t="shared" si="15"/>
        <v>38</v>
      </c>
      <c r="K131" s="34">
        <f t="shared" si="15"/>
        <v>71</v>
      </c>
      <c r="L131" s="34">
        <f t="shared" si="15"/>
        <v>75</v>
      </c>
      <c r="Q131" s="34">
        <f t="shared" si="12"/>
        <v>130</v>
      </c>
      <c r="R131" s="43">
        <f ca="1"/>
        <v>5</v>
      </c>
      <c r="AA131" s="48">
        <f t="shared" ca="1" si="13"/>
        <v>3503.1322132943751</v>
      </c>
      <c r="AB131" s="49">
        <f t="shared" ca="1" si="13"/>
        <v>921.5781124819739</v>
      </c>
      <c r="AC131" s="49">
        <f t="shared" ca="1" si="13"/>
        <v>2230.9938016528922</v>
      </c>
      <c r="AD131" s="49">
        <f t="shared" ca="1" si="13"/>
        <v>4975.5614366729678</v>
      </c>
      <c r="AE131" s="50">
        <f t="shared" ca="1" si="13"/>
        <v>320.71663379355664</v>
      </c>
      <c r="AF131" s="43">
        <f t="shared" ref="AF131:AF194" ca="1" si="16">MIN(AA131:AE131)</f>
        <v>320.71663379355664</v>
      </c>
    </row>
    <row r="132" spans="1:32" x14ac:dyDescent="0.25">
      <c r="A132" s="34">
        <v>131</v>
      </c>
      <c r="B132" s="34" t="s">
        <v>335</v>
      </c>
      <c r="C132" s="34">
        <v>47</v>
      </c>
      <c r="D132" s="34">
        <v>71</v>
      </c>
      <c r="E132" s="34">
        <v>9</v>
      </c>
      <c r="H132" s="34">
        <f t="shared" si="14"/>
        <v>131</v>
      </c>
      <c r="I132" s="34">
        <v>1</v>
      </c>
      <c r="J132" s="34">
        <f t="shared" si="15"/>
        <v>47</v>
      </c>
      <c r="K132" s="34">
        <f t="shared" si="15"/>
        <v>71</v>
      </c>
      <c r="L132" s="34">
        <f t="shared" si="15"/>
        <v>9</v>
      </c>
      <c r="Q132" s="34">
        <f t="shared" ref="Q132:Q195" si="17">Q131+1</f>
        <v>131</v>
      </c>
      <c r="R132" s="43">
        <f ca="1"/>
        <v>1</v>
      </c>
      <c r="AA132" s="48">
        <f t="shared" ca="1" si="13"/>
        <v>399.26734842951072</v>
      </c>
      <c r="AB132" s="49">
        <f t="shared" ca="1" si="13"/>
        <v>1944.5781124819741</v>
      </c>
      <c r="AC132" s="49">
        <f t="shared" ca="1" si="13"/>
        <v>7473.0847107438021</v>
      </c>
      <c r="AD132" s="49">
        <f t="shared" ca="1" si="13"/>
        <v>2143.1701323251423</v>
      </c>
      <c r="AE132" s="50">
        <f t="shared" ca="1" si="13"/>
        <v>5794.178172255095</v>
      </c>
      <c r="AF132" s="43">
        <f t="shared" ca="1" si="16"/>
        <v>399.26734842951072</v>
      </c>
    </row>
    <row r="133" spans="1:32" x14ac:dyDescent="0.25">
      <c r="A133" s="34">
        <v>132</v>
      </c>
      <c r="B133" s="34" t="s">
        <v>335</v>
      </c>
      <c r="C133" s="34">
        <v>39</v>
      </c>
      <c r="D133" s="34">
        <v>71</v>
      </c>
      <c r="E133" s="34">
        <v>75</v>
      </c>
      <c r="H133" s="34">
        <f t="shared" si="14"/>
        <v>132</v>
      </c>
      <c r="I133" s="34">
        <v>1</v>
      </c>
      <c r="J133" s="34">
        <f t="shared" si="15"/>
        <v>39</v>
      </c>
      <c r="K133" s="34">
        <f t="shared" si="15"/>
        <v>71</v>
      </c>
      <c r="L133" s="34">
        <f t="shared" si="15"/>
        <v>75</v>
      </c>
      <c r="Q133" s="34">
        <f t="shared" si="17"/>
        <v>132</v>
      </c>
      <c r="R133" s="43">
        <f ca="1"/>
        <v>5</v>
      </c>
      <c r="AA133" s="48">
        <f t="shared" ca="1" si="13"/>
        <v>3499.4835646457263</v>
      </c>
      <c r="AB133" s="49">
        <f t="shared" ca="1" si="13"/>
        <v>912.32494792501188</v>
      </c>
      <c r="AC133" s="49">
        <f t="shared" ca="1" si="13"/>
        <v>2257.4483471074377</v>
      </c>
      <c r="AD133" s="49">
        <f t="shared" ca="1" si="13"/>
        <v>4962.1266540642719</v>
      </c>
      <c r="AE133" s="50">
        <f t="shared" ca="1" si="13"/>
        <v>332.33201840894122</v>
      </c>
      <c r="AF133" s="43">
        <f t="shared" ca="1" si="16"/>
        <v>332.33201840894122</v>
      </c>
    </row>
    <row r="134" spans="1:32" x14ac:dyDescent="0.25">
      <c r="A134" s="34">
        <v>133</v>
      </c>
      <c r="B134" s="34" t="s">
        <v>336</v>
      </c>
      <c r="C134" s="34">
        <v>25</v>
      </c>
      <c r="D134" s="34">
        <v>72</v>
      </c>
      <c r="E134" s="34">
        <v>34</v>
      </c>
      <c r="H134" s="34">
        <f t="shared" si="14"/>
        <v>133</v>
      </c>
      <c r="I134" s="34">
        <v>0</v>
      </c>
      <c r="J134" s="34">
        <f t="shared" si="15"/>
        <v>25</v>
      </c>
      <c r="K134" s="34">
        <f t="shared" si="15"/>
        <v>72</v>
      </c>
      <c r="L134" s="34">
        <f t="shared" si="15"/>
        <v>34</v>
      </c>
      <c r="Q134" s="34">
        <f t="shared" si="17"/>
        <v>133</v>
      </c>
      <c r="R134" s="43">
        <f ca="1"/>
        <v>1</v>
      </c>
      <c r="AA134" s="48">
        <f t="shared" ca="1" si="13"/>
        <v>723.24032140248357</v>
      </c>
      <c r="AB134" s="49">
        <f t="shared" ca="1" si="13"/>
        <v>874.56545425412583</v>
      </c>
      <c r="AC134" s="49">
        <f t="shared" ca="1" si="13"/>
        <v>4199.2665289256192</v>
      </c>
      <c r="AD134" s="49">
        <f t="shared" ca="1" si="13"/>
        <v>2668.2570888468813</v>
      </c>
      <c r="AE134" s="50">
        <f t="shared" ca="1" si="13"/>
        <v>2587.0756081525305</v>
      </c>
      <c r="AF134" s="43">
        <f t="shared" ca="1" si="16"/>
        <v>723.24032140248357</v>
      </c>
    </row>
    <row r="135" spans="1:32" x14ac:dyDescent="0.25">
      <c r="A135" s="34">
        <v>134</v>
      </c>
      <c r="B135" s="34" t="s">
        <v>336</v>
      </c>
      <c r="C135" s="34">
        <v>31</v>
      </c>
      <c r="D135" s="34">
        <v>72</v>
      </c>
      <c r="E135" s="34">
        <v>71</v>
      </c>
      <c r="H135" s="34">
        <f t="shared" si="14"/>
        <v>134</v>
      </c>
      <c r="I135" s="34">
        <v>0</v>
      </c>
      <c r="J135" s="34">
        <f t="shared" si="15"/>
        <v>31</v>
      </c>
      <c r="K135" s="34">
        <f t="shared" si="15"/>
        <v>72</v>
      </c>
      <c r="L135" s="34">
        <f t="shared" si="15"/>
        <v>71</v>
      </c>
      <c r="Q135" s="34">
        <f t="shared" si="17"/>
        <v>134</v>
      </c>
      <c r="R135" s="43">
        <f ca="1"/>
        <v>5</v>
      </c>
      <c r="AA135" s="48">
        <f t="shared" ca="1" si="13"/>
        <v>3114.3484295105914</v>
      </c>
      <c r="AB135" s="49">
        <f t="shared" ca="1" si="13"/>
        <v>890.22368210222703</v>
      </c>
      <c r="AC135" s="49">
        <f t="shared" ca="1" si="13"/>
        <v>2244.0847107438017</v>
      </c>
      <c r="AD135" s="49">
        <f t="shared" ca="1" si="13"/>
        <v>4799.0831758034019</v>
      </c>
      <c r="AE135" s="50">
        <f t="shared" ca="1" si="13"/>
        <v>338.28073635765918</v>
      </c>
      <c r="AF135" s="43">
        <f t="shared" ca="1" si="16"/>
        <v>338.28073635765918</v>
      </c>
    </row>
    <row r="136" spans="1:32" x14ac:dyDescent="0.25">
      <c r="A136" s="34">
        <v>135</v>
      </c>
      <c r="B136" s="34" t="s">
        <v>335</v>
      </c>
      <c r="C136" s="34">
        <v>20</v>
      </c>
      <c r="D136" s="34">
        <v>73</v>
      </c>
      <c r="E136" s="34">
        <v>5</v>
      </c>
      <c r="H136" s="34">
        <f t="shared" si="14"/>
        <v>135</v>
      </c>
      <c r="I136" s="34">
        <v>1</v>
      </c>
      <c r="J136" s="34">
        <f t="shared" si="15"/>
        <v>20</v>
      </c>
      <c r="K136" s="34">
        <f t="shared" si="15"/>
        <v>73</v>
      </c>
      <c r="L136" s="34">
        <f t="shared" si="15"/>
        <v>5</v>
      </c>
      <c r="Q136" s="34">
        <f t="shared" si="17"/>
        <v>135</v>
      </c>
      <c r="R136" s="43">
        <f ca="1"/>
        <v>1</v>
      </c>
      <c r="AA136" s="48">
        <f t="shared" ca="1" si="13"/>
        <v>795.56464572680784</v>
      </c>
      <c r="AB136" s="49">
        <f t="shared" ca="1" si="13"/>
        <v>2875.80596058324</v>
      </c>
      <c r="AC136" s="49">
        <f t="shared" ca="1" si="13"/>
        <v>7792.8119834710733</v>
      </c>
      <c r="AD136" s="49">
        <f t="shared" ca="1" si="13"/>
        <v>3069.9962192816638</v>
      </c>
      <c r="AE136" s="50">
        <f t="shared" ca="1" si="13"/>
        <v>6293.4345825115042</v>
      </c>
      <c r="AF136" s="43">
        <f t="shared" ca="1" si="16"/>
        <v>795.56464572680784</v>
      </c>
    </row>
    <row r="137" spans="1:32" x14ac:dyDescent="0.25">
      <c r="A137" s="34">
        <v>136</v>
      </c>
      <c r="B137" s="34" t="s">
        <v>336</v>
      </c>
      <c r="C137" s="34">
        <v>29</v>
      </c>
      <c r="D137" s="34">
        <v>73</v>
      </c>
      <c r="E137" s="34">
        <v>88</v>
      </c>
      <c r="H137" s="34">
        <f t="shared" si="14"/>
        <v>136</v>
      </c>
      <c r="I137" s="34">
        <v>0</v>
      </c>
      <c r="J137" s="34">
        <f t="shared" si="15"/>
        <v>29</v>
      </c>
      <c r="K137" s="34">
        <f t="shared" si="15"/>
        <v>73</v>
      </c>
      <c r="L137" s="34">
        <f t="shared" si="15"/>
        <v>88</v>
      </c>
      <c r="Q137" s="34">
        <f t="shared" si="17"/>
        <v>136</v>
      </c>
      <c r="R137" s="43">
        <f ca="1"/>
        <v>5</v>
      </c>
      <c r="AA137" s="48">
        <f t="shared" ca="1" si="13"/>
        <v>5210.3484295105909</v>
      </c>
      <c r="AB137" s="49">
        <f t="shared" ca="1" si="13"/>
        <v>1986.6793783047588</v>
      </c>
      <c r="AC137" s="49">
        <f t="shared" ca="1" si="13"/>
        <v>2323.3574380165292</v>
      </c>
      <c r="AD137" s="49">
        <f t="shared" ca="1" si="13"/>
        <v>6944.3005671077499</v>
      </c>
      <c r="AE137" s="50">
        <f t="shared" ca="1" si="13"/>
        <v>231.61406969099269</v>
      </c>
      <c r="AF137" s="43">
        <f t="shared" ca="1" si="16"/>
        <v>231.61406969099269</v>
      </c>
    </row>
    <row r="138" spans="1:32" x14ac:dyDescent="0.25">
      <c r="A138" s="34">
        <v>137</v>
      </c>
      <c r="B138" s="34" t="s">
        <v>336</v>
      </c>
      <c r="C138" s="34">
        <v>44</v>
      </c>
      <c r="D138" s="34">
        <v>73</v>
      </c>
      <c r="E138" s="34">
        <v>7</v>
      </c>
      <c r="H138" s="34">
        <f t="shared" si="14"/>
        <v>137</v>
      </c>
      <c r="I138" s="34">
        <v>0</v>
      </c>
      <c r="J138" s="34">
        <f t="shared" si="15"/>
        <v>44</v>
      </c>
      <c r="K138" s="34">
        <f t="shared" si="15"/>
        <v>73</v>
      </c>
      <c r="L138" s="34">
        <f t="shared" si="15"/>
        <v>7</v>
      </c>
      <c r="Q138" s="34">
        <f t="shared" si="17"/>
        <v>137</v>
      </c>
      <c r="R138" s="43">
        <f ca="1"/>
        <v>1</v>
      </c>
      <c r="AA138" s="48">
        <f t="shared" ca="1" si="13"/>
        <v>347.26734842951066</v>
      </c>
      <c r="AB138" s="49">
        <f t="shared" ca="1" si="13"/>
        <v>2166.223682102227</v>
      </c>
      <c r="AC138" s="49">
        <f t="shared" ca="1" si="13"/>
        <v>7822.0847107438012</v>
      </c>
      <c r="AD138" s="49">
        <f t="shared" ca="1" si="13"/>
        <v>2375.6918714555768</v>
      </c>
      <c r="AE138" s="50">
        <f t="shared" ca="1" si="13"/>
        <v>5955.6140696909915</v>
      </c>
      <c r="AF138" s="43">
        <f t="shared" ca="1" si="16"/>
        <v>347.26734842951066</v>
      </c>
    </row>
    <row r="139" spans="1:32" x14ac:dyDescent="0.25">
      <c r="A139" s="34">
        <v>138</v>
      </c>
      <c r="B139" s="34" t="s">
        <v>335</v>
      </c>
      <c r="C139" s="34">
        <v>32</v>
      </c>
      <c r="D139" s="34">
        <v>73</v>
      </c>
      <c r="E139" s="34">
        <v>73</v>
      </c>
      <c r="H139" s="34">
        <f t="shared" si="14"/>
        <v>138</v>
      </c>
      <c r="I139" s="34">
        <v>1</v>
      </c>
      <c r="J139" s="34">
        <f t="shared" si="15"/>
        <v>32</v>
      </c>
      <c r="K139" s="34">
        <f t="shared" si="15"/>
        <v>73</v>
      </c>
      <c r="L139" s="34">
        <f t="shared" si="15"/>
        <v>73</v>
      </c>
      <c r="Q139" s="34">
        <f t="shared" si="17"/>
        <v>138</v>
      </c>
      <c r="R139" s="43">
        <f ca="1"/>
        <v>5</v>
      </c>
      <c r="AA139" s="48">
        <f t="shared" ca="1" si="13"/>
        <v>3282.0511322132943</v>
      </c>
      <c r="AB139" s="49">
        <f t="shared" ca="1" si="13"/>
        <v>991.14773273513833</v>
      </c>
      <c r="AC139" s="49">
        <f t="shared" ca="1" si="13"/>
        <v>2320.8119834710742</v>
      </c>
      <c r="AD139" s="49">
        <f t="shared" ca="1" si="13"/>
        <v>5068.6049149338378</v>
      </c>
      <c r="AE139" s="50">
        <f t="shared" ca="1" si="13"/>
        <v>267.38330046022332</v>
      </c>
      <c r="AF139" s="43">
        <f t="shared" ca="1" si="16"/>
        <v>267.38330046022332</v>
      </c>
    </row>
    <row r="140" spans="1:32" x14ac:dyDescent="0.25">
      <c r="A140" s="34">
        <v>139</v>
      </c>
      <c r="B140" s="34" t="s">
        <v>335</v>
      </c>
      <c r="C140" s="34">
        <v>19</v>
      </c>
      <c r="D140" s="34">
        <v>74</v>
      </c>
      <c r="E140" s="34">
        <v>10</v>
      </c>
      <c r="H140" s="34">
        <f t="shared" si="14"/>
        <v>139</v>
      </c>
      <c r="I140" s="34">
        <v>1</v>
      </c>
      <c r="J140" s="34">
        <f t="shared" si="15"/>
        <v>19</v>
      </c>
      <c r="K140" s="34">
        <f t="shared" si="15"/>
        <v>74</v>
      </c>
      <c r="L140" s="34">
        <f t="shared" si="15"/>
        <v>10</v>
      </c>
      <c r="Q140" s="34">
        <f t="shared" si="17"/>
        <v>139</v>
      </c>
      <c r="R140" s="43">
        <f ca="1"/>
        <v>1</v>
      </c>
      <c r="AA140" s="48">
        <f t="shared" ca="1" si="13"/>
        <v>702.45653761869983</v>
      </c>
      <c r="AB140" s="49">
        <f t="shared" ca="1" si="13"/>
        <v>2537.059125140202</v>
      </c>
      <c r="AC140" s="49">
        <f t="shared" ca="1" si="13"/>
        <v>7181.2665289256192</v>
      </c>
      <c r="AD140" s="49">
        <f t="shared" ca="1" si="13"/>
        <v>3081.6918714555773</v>
      </c>
      <c r="AE140" s="50">
        <f t="shared" ca="1" si="13"/>
        <v>5547.4602235371458</v>
      </c>
      <c r="AF140" s="43">
        <f t="shared" ca="1" si="16"/>
        <v>702.45653761869983</v>
      </c>
    </row>
    <row r="141" spans="1:32" x14ac:dyDescent="0.25">
      <c r="A141" s="34">
        <v>140</v>
      </c>
      <c r="B141" s="34" t="s">
        <v>336</v>
      </c>
      <c r="C141" s="34">
        <v>35</v>
      </c>
      <c r="D141" s="34">
        <v>74</v>
      </c>
      <c r="E141" s="34">
        <v>72</v>
      </c>
      <c r="H141" s="34">
        <f t="shared" si="14"/>
        <v>140</v>
      </c>
      <c r="I141" s="34">
        <v>0</v>
      </c>
      <c r="J141" s="34">
        <f t="shared" si="15"/>
        <v>35</v>
      </c>
      <c r="K141" s="34">
        <f t="shared" si="15"/>
        <v>74</v>
      </c>
      <c r="L141" s="34">
        <f t="shared" si="15"/>
        <v>72</v>
      </c>
      <c r="Q141" s="34">
        <f t="shared" si="17"/>
        <v>140</v>
      </c>
      <c r="R141" s="43">
        <f ca="1"/>
        <v>5</v>
      </c>
      <c r="AA141" s="48">
        <f t="shared" ca="1" si="13"/>
        <v>3104.6457268078889</v>
      </c>
      <c r="AB141" s="49">
        <f t="shared" ca="1" si="13"/>
        <v>925.24899855792319</v>
      </c>
      <c r="AC141" s="49">
        <f t="shared" ca="1" si="13"/>
        <v>2479.2665289256192</v>
      </c>
      <c r="AD141" s="49">
        <f t="shared" ca="1" si="13"/>
        <v>4989.3005671077499</v>
      </c>
      <c r="AE141" s="50">
        <f t="shared" ca="1" si="13"/>
        <v>265.33201840894128</v>
      </c>
      <c r="AF141" s="43">
        <f t="shared" ca="1" si="16"/>
        <v>265.33201840894128</v>
      </c>
    </row>
    <row r="142" spans="1:32" x14ac:dyDescent="0.25">
      <c r="A142" s="34">
        <v>141</v>
      </c>
      <c r="B142" s="34" t="s">
        <v>336</v>
      </c>
      <c r="C142" s="34">
        <v>57</v>
      </c>
      <c r="D142" s="34">
        <v>75</v>
      </c>
      <c r="E142" s="34">
        <v>5</v>
      </c>
      <c r="H142" s="34">
        <f t="shared" si="14"/>
        <v>141</v>
      </c>
      <c r="I142" s="34">
        <v>0</v>
      </c>
      <c r="J142" s="34">
        <f t="shared" si="15"/>
        <v>57</v>
      </c>
      <c r="K142" s="34">
        <f t="shared" si="15"/>
        <v>75</v>
      </c>
      <c r="L142" s="34">
        <f t="shared" si="15"/>
        <v>5</v>
      </c>
      <c r="Q142" s="34">
        <f t="shared" si="17"/>
        <v>141</v>
      </c>
      <c r="R142" s="43">
        <f ca="1"/>
        <v>1</v>
      </c>
      <c r="AA142" s="48">
        <f t="shared" ca="1" si="13"/>
        <v>606.86194302410524</v>
      </c>
      <c r="AB142" s="49">
        <f t="shared" ca="1" si="13"/>
        <v>2609.9831757731135</v>
      </c>
      <c r="AC142" s="49">
        <f t="shared" ca="1" si="13"/>
        <v>8964.5392561983463</v>
      </c>
      <c r="AD142" s="49">
        <f t="shared" ca="1" si="13"/>
        <v>2763.4744801512288</v>
      </c>
      <c r="AE142" s="50">
        <f t="shared" ca="1" si="13"/>
        <v>6672.9730440499661</v>
      </c>
      <c r="AF142" s="43">
        <f t="shared" ca="1" si="16"/>
        <v>606.86194302410524</v>
      </c>
    </row>
    <row r="143" spans="1:32" x14ac:dyDescent="0.25">
      <c r="A143" s="34">
        <v>142</v>
      </c>
      <c r="B143" s="34" t="s">
        <v>335</v>
      </c>
      <c r="C143" s="34">
        <v>32</v>
      </c>
      <c r="D143" s="34">
        <v>75</v>
      </c>
      <c r="E143" s="34">
        <v>93</v>
      </c>
      <c r="H143" s="34">
        <f t="shared" si="14"/>
        <v>142</v>
      </c>
      <c r="I143" s="34">
        <v>1</v>
      </c>
      <c r="J143" s="34">
        <f t="shared" si="15"/>
        <v>32</v>
      </c>
      <c r="K143" s="34">
        <f t="shared" si="15"/>
        <v>75</v>
      </c>
      <c r="L143" s="34">
        <f t="shared" si="15"/>
        <v>93</v>
      </c>
      <c r="Q143" s="34">
        <f t="shared" si="17"/>
        <v>142</v>
      </c>
      <c r="R143" s="43">
        <f ca="1"/>
        <v>5</v>
      </c>
      <c r="AA143" s="48">
        <f t="shared" ca="1" si="13"/>
        <v>5820.7538349159968</v>
      </c>
      <c r="AB143" s="49">
        <f t="shared" ca="1" si="13"/>
        <v>2394.4388719756448</v>
      </c>
      <c r="AC143" s="49">
        <f t="shared" ca="1" si="13"/>
        <v>2659.3574380165287</v>
      </c>
      <c r="AD143" s="49">
        <f t="shared" ca="1" si="13"/>
        <v>7742.8657844990548</v>
      </c>
      <c r="AE143" s="50">
        <f t="shared" ca="1" si="13"/>
        <v>252.10124917817222</v>
      </c>
      <c r="AF143" s="43">
        <f t="shared" ca="1" si="16"/>
        <v>252.10124917817222</v>
      </c>
    </row>
    <row r="144" spans="1:32" x14ac:dyDescent="0.25">
      <c r="A144" s="34">
        <v>143</v>
      </c>
      <c r="B144" s="34" t="s">
        <v>336</v>
      </c>
      <c r="C144" s="34">
        <v>28</v>
      </c>
      <c r="D144" s="34">
        <v>76</v>
      </c>
      <c r="E144" s="34">
        <v>40</v>
      </c>
      <c r="H144" s="34">
        <f t="shared" si="14"/>
        <v>143</v>
      </c>
      <c r="I144" s="34">
        <v>0</v>
      </c>
      <c r="J144" s="34">
        <f t="shared" si="15"/>
        <v>28</v>
      </c>
      <c r="K144" s="34">
        <f t="shared" si="15"/>
        <v>76</v>
      </c>
      <c r="L144" s="34">
        <f t="shared" si="15"/>
        <v>40</v>
      </c>
      <c r="Q144" s="34">
        <f t="shared" si="17"/>
        <v>143</v>
      </c>
      <c r="R144" s="43">
        <f ca="1"/>
        <v>1</v>
      </c>
      <c r="AA144" s="48">
        <f t="shared" ca="1" si="13"/>
        <v>758.56464572680784</v>
      </c>
      <c r="AB144" s="49">
        <f t="shared" ca="1" si="13"/>
        <v>774.19836564653076</v>
      </c>
      <c r="AC144" s="49">
        <f t="shared" ca="1" si="13"/>
        <v>4084.4483471074382</v>
      </c>
      <c r="AD144" s="49">
        <f t="shared" ca="1" si="13"/>
        <v>3130.5614366729683</v>
      </c>
      <c r="AE144" s="50">
        <f t="shared" ca="1" si="13"/>
        <v>1908.0756081525308</v>
      </c>
      <c r="AF144" s="43">
        <f t="shared" ca="1" si="16"/>
        <v>758.56464572680784</v>
      </c>
    </row>
    <row r="145" spans="1:32" x14ac:dyDescent="0.25">
      <c r="A145" s="34">
        <v>144</v>
      </c>
      <c r="B145" s="34" t="s">
        <v>336</v>
      </c>
      <c r="C145" s="34">
        <v>32</v>
      </c>
      <c r="D145" s="34">
        <v>76</v>
      </c>
      <c r="E145" s="34">
        <v>87</v>
      </c>
      <c r="H145" s="34">
        <f t="shared" si="14"/>
        <v>144</v>
      </c>
      <c r="I145" s="34">
        <v>0</v>
      </c>
      <c r="J145" s="34">
        <f t="shared" si="15"/>
        <v>32</v>
      </c>
      <c r="K145" s="34">
        <f t="shared" si="15"/>
        <v>76</v>
      </c>
      <c r="L145" s="34">
        <f t="shared" si="15"/>
        <v>87</v>
      </c>
      <c r="Q145" s="34">
        <f t="shared" si="17"/>
        <v>144</v>
      </c>
      <c r="R145" s="43">
        <f ca="1"/>
        <v>5</v>
      </c>
      <c r="AA145" s="48">
        <f t="shared" ca="1" si="13"/>
        <v>4935.1862673484284</v>
      </c>
      <c r="AB145" s="49">
        <f t="shared" ca="1" si="13"/>
        <v>1953.6540618490624</v>
      </c>
      <c r="AC145" s="49">
        <f t="shared" ca="1" si="13"/>
        <v>2631.0847107438021</v>
      </c>
      <c r="AD145" s="49">
        <f t="shared" ca="1" si="13"/>
        <v>7011.9962192816638</v>
      </c>
      <c r="AE145" s="50">
        <f t="shared" ca="1" si="13"/>
        <v>135.48586456278758</v>
      </c>
      <c r="AF145" s="43">
        <f t="shared" ca="1" si="16"/>
        <v>135.48586456278758</v>
      </c>
    </row>
    <row r="146" spans="1:32" x14ac:dyDescent="0.25">
      <c r="A146" s="34">
        <v>145</v>
      </c>
      <c r="B146" s="34" t="s">
        <v>335</v>
      </c>
      <c r="C146" s="34">
        <v>25</v>
      </c>
      <c r="D146" s="34">
        <v>77</v>
      </c>
      <c r="E146" s="34">
        <v>12</v>
      </c>
      <c r="H146" s="34">
        <f t="shared" si="14"/>
        <v>145</v>
      </c>
      <c r="I146" s="34">
        <v>1</v>
      </c>
      <c r="J146" s="34">
        <f t="shared" si="15"/>
        <v>25</v>
      </c>
      <c r="K146" s="34">
        <f t="shared" si="15"/>
        <v>77</v>
      </c>
      <c r="L146" s="34">
        <f t="shared" si="15"/>
        <v>12</v>
      </c>
      <c r="Q146" s="34">
        <f t="shared" si="17"/>
        <v>145</v>
      </c>
      <c r="R146" s="43">
        <f ca="1"/>
        <v>1</v>
      </c>
      <c r="AA146" s="48">
        <f t="shared" ca="1" si="13"/>
        <v>382.2132943754566</v>
      </c>
      <c r="AB146" s="49">
        <f t="shared" ca="1" si="13"/>
        <v>2252.2616567857713</v>
      </c>
      <c r="AC146" s="49">
        <f t="shared" ca="1" si="13"/>
        <v>7167.1756198347102</v>
      </c>
      <c r="AD146" s="49">
        <f t="shared" ca="1" si="13"/>
        <v>3058.6049149338382</v>
      </c>
      <c r="AE146" s="50">
        <f t="shared" ca="1" si="13"/>
        <v>5068.4089414858645</v>
      </c>
      <c r="AF146" s="43">
        <f t="shared" ca="1" si="16"/>
        <v>382.2132943754566</v>
      </c>
    </row>
    <row r="147" spans="1:32" x14ac:dyDescent="0.25">
      <c r="A147" s="34">
        <v>146</v>
      </c>
      <c r="B147" s="34" t="s">
        <v>335</v>
      </c>
      <c r="C147" s="34">
        <v>28</v>
      </c>
      <c r="D147" s="34">
        <v>77</v>
      </c>
      <c r="E147" s="34">
        <v>97</v>
      </c>
      <c r="H147" s="34">
        <f t="shared" si="14"/>
        <v>146</v>
      </c>
      <c r="I147" s="34">
        <v>1</v>
      </c>
      <c r="J147" s="34">
        <f t="shared" si="15"/>
        <v>28</v>
      </c>
      <c r="K147" s="34">
        <f t="shared" si="15"/>
        <v>77</v>
      </c>
      <c r="L147" s="34">
        <f t="shared" si="15"/>
        <v>97</v>
      </c>
      <c r="Q147" s="34">
        <f t="shared" si="17"/>
        <v>146</v>
      </c>
      <c r="R147" s="43">
        <f ca="1"/>
        <v>5</v>
      </c>
      <c r="AA147" s="48">
        <f t="shared" ca="1" si="13"/>
        <v>6472.1051862673485</v>
      </c>
      <c r="AB147" s="49">
        <f t="shared" ca="1" si="13"/>
        <v>2945.4768466591891</v>
      </c>
      <c r="AC147" s="49">
        <f t="shared" ca="1" si="13"/>
        <v>2947.7210743801656</v>
      </c>
      <c r="AD147" s="49">
        <f t="shared" ca="1" si="13"/>
        <v>8656.0831758034037</v>
      </c>
      <c r="AE147" s="50">
        <f t="shared" ca="1" si="13"/>
        <v>334.46022353714665</v>
      </c>
      <c r="AF147" s="43">
        <f t="shared" ca="1" si="16"/>
        <v>334.46022353714665</v>
      </c>
    </row>
    <row r="148" spans="1:32" x14ac:dyDescent="0.25">
      <c r="A148" s="34">
        <v>147</v>
      </c>
      <c r="B148" s="34" t="s">
        <v>335</v>
      </c>
      <c r="C148" s="34">
        <v>48</v>
      </c>
      <c r="D148" s="34">
        <v>77</v>
      </c>
      <c r="E148" s="34">
        <v>36</v>
      </c>
      <c r="H148" s="34">
        <f t="shared" si="14"/>
        <v>147</v>
      </c>
      <c r="I148" s="34">
        <v>1</v>
      </c>
      <c r="J148" s="34">
        <f t="shared" si="15"/>
        <v>48</v>
      </c>
      <c r="K148" s="34">
        <f t="shared" si="15"/>
        <v>77</v>
      </c>
      <c r="L148" s="34">
        <f t="shared" si="15"/>
        <v>36</v>
      </c>
      <c r="Q148" s="34">
        <f t="shared" si="17"/>
        <v>147</v>
      </c>
      <c r="R148" s="43">
        <f ca="1"/>
        <v>1</v>
      </c>
      <c r="AA148" s="48">
        <f t="shared" ca="1" si="13"/>
        <v>485.2132943754566</v>
      </c>
      <c r="AB148" s="49">
        <f t="shared" ca="1" si="13"/>
        <v>707.33760615286008</v>
      </c>
      <c r="AC148" s="49">
        <f t="shared" ca="1" si="13"/>
        <v>5026.1756198347102</v>
      </c>
      <c r="AD148" s="49">
        <f t="shared" ca="1" si="13"/>
        <v>2805.7788279773163</v>
      </c>
      <c r="AE148" s="50">
        <f t="shared" ca="1" si="13"/>
        <v>2453.408941485864</v>
      </c>
      <c r="AF148" s="43">
        <f t="shared" ca="1" si="16"/>
        <v>485.2132943754566</v>
      </c>
    </row>
    <row r="149" spans="1:32" x14ac:dyDescent="0.25">
      <c r="A149" s="34">
        <v>148</v>
      </c>
      <c r="B149" s="34" t="s">
        <v>336</v>
      </c>
      <c r="C149" s="34">
        <v>32</v>
      </c>
      <c r="D149" s="34">
        <v>77</v>
      </c>
      <c r="E149" s="34">
        <v>74</v>
      </c>
      <c r="H149" s="34">
        <f t="shared" si="14"/>
        <v>148</v>
      </c>
      <c r="I149" s="34">
        <v>0</v>
      </c>
      <c r="J149" s="34">
        <f t="shared" si="15"/>
        <v>32</v>
      </c>
      <c r="K149" s="34">
        <f t="shared" si="15"/>
        <v>77</v>
      </c>
      <c r="L149" s="34">
        <f t="shared" si="15"/>
        <v>74</v>
      </c>
      <c r="Q149" s="34">
        <f t="shared" si="17"/>
        <v>148</v>
      </c>
      <c r="R149" s="43">
        <f ca="1"/>
        <v>5</v>
      </c>
      <c r="AA149" s="48">
        <f t="shared" ca="1" si="13"/>
        <v>3293.2403214024835</v>
      </c>
      <c r="AB149" s="49">
        <f t="shared" ca="1" si="13"/>
        <v>1199.7300112161511</v>
      </c>
      <c r="AC149" s="49">
        <f t="shared" ca="1" si="13"/>
        <v>2703.0847107438021</v>
      </c>
      <c r="AD149" s="49">
        <f t="shared" ca="1" si="13"/>
        <v>5563.1266540642719</v>
      </c>
      <c r="AE149" s="50">
        <f t="shared" ca="1" si="13"/>
        <v>157.74227481919775</v>
      </c>
      <c r="AF149" s="43">
        <f t="shared" ca="1" si="16"/>
        <v>157.74227481919775</v>
      </c>
    </row>
    <row r="150" spans="1:32" x14ac:dyDescent="0.25">
      <c r="A150" s="34">
        <v>149</v>
      </c>
      <c r="B150" s="34" t="s">
        <v>336</v>
      </c>
      <c r="C150" s="34">
        <v>34</v>
      </c>
      <c r="D150" s="34">
        <v>78</v>
      </c>
      <c r="E150" s="34">
        <v>22</v>
      </c>
      <c r="H150" s="34">
        <f t="shared" si="14"/>
        <v>149</v>
      </c>
      <c r="I150" s="34">
        <v>0</v>
      </c>
      <c r="J150" s="34">
        <f t="shared" si="15"/>
        <v>34</v>
      </c>
      <c r="K150" s="34">
        <f t="shared" si="15"/>
        <v>78</v>
      </c>
      <c r="L150" s="34">
        <f t="shared" si="15"/>
        <v>22</v>
      </c>
      <c r="Q150" s="34">
        <f t="shared" si="17"/>
        <v>149</v>
      </c>
      <c r="R150" s="43">
        <f ca="1"/>
        <v>1</v>
      </c>
      <c r="AA150" s="48">
        <f t="shared" ca="1" si="13"/>
        <v>143.75383491599709</v>
      </c>
      <c r="AB150" s="49">
        <f t="shared" ca="1" si="13"/>
        <v>1395.464188431341</v>
      </c>
      <c r="AC150" s="49">
        <f t="shared" ca="1" si="13"/>
        <v>6099.3574380165282</v>
      </c>
      <c r="AD150" s="49">
        <f t="shared" ca="1" si="13"/>
        <v>2799.6049149338378</v>
      </c>
      <c r="AE150" s="50">
        <f t="shared" ca="1" si="13"/>
        <v>3690.2294543063767</v>
      </c>
      <c r="AF150" s="43">
        <f t="shared" ca="1" si="16"/>
        <v>143.75383491599709</v>
      </c>
    </row>
    <row r="151" spans="1:32" x14ac:dyDescent="0.25">
      <c r="A151" s="34">
        <v>150</v>
      </c>
      <c r="B151" s="34" t="s">
        <v>335</v>
      </c>
      <c r="C151" s="34">
        <v>34</v>
      </c>
      <c r="D151" s="34">
        <v>78</v>
      </c>
      <c r="E151" s="34">
        <v>90</v>
      </c>
      <c r="H151" s="34">
        <f t="shared" si="14"/>
        <v>150</v>
      </c>
      <c r="I151" s="34">
        <v>1</v>
      </c>
      <c r="J151" s="34">
        <f t="shared" si="15"/>
        <v>34</v>
      </c>
      <c r="K151" s="34">
        <f t="shared" si="15"/>
        <v>78</v>
      </c>
      <c r="L151" s="34">
        <f t="shared" si="15"/>
        <v>90</v>
      </c>
      <c r="Q151" s="34">
        <f t="shared" si="17"/>
        <v>150</v>
      </c>
      <c r="R151" s="43">
        <f ca="1"/>
        <v>5</v>
      </c>
      <c r="AA151" s="48">
        <f t="shared" ca="1" si="13"/>
        <v>5285.9970781592392</v>
      </c>
      <c r="AB151" s="49">
        <f t="shared" ca="1" si="13"/>
        <v>2234.0084922288092</v>
      </c>
      <c r="AC151" s="49">
        <f t="shared" ca="1" si="13"/>
        <v>2922.0847107438021</v>
      </c>
      <c r="AD151" s="49">
        <f t="shared" ca="1" si="13"/>
        <v>7571.6483931947068</v>
      </c>
      <c r="AE151" s="50">
        <f t="shared" ca="1" si="13"/>
        <v>136.870479947403</v>
      </c>
      <c r="AF151" s="43">
        <f t="shared" ca="1" si="16"/>
        <v>136.870479947403</v>
      </c>
    </row>
    <row r="152" spans="1:32" x14ac:dyDescent="0.25">
      <c r="A152" s="34">
        <v>151</v>
      </c>
      <c r="B152" s="34" t="s">
        <v>335</v>
      </c>
      <c r="C152" s="34">
        <v>43</v>
      </c>
      <c r="D152" s="34">
        <v>78</v>
      </c>
      <c r="E152" s="34">
        <v>17</v>
      </c>
      <c r="H152" s="34">
        <f t="shared" si="14"/>
        <v>151</v>
      </c>
      <c r="I152" s="34">
        <v>1</v>
      </c>
      <c r="J152" s="34">
        <f t="shared" si="15"/>
        <v>43</v>
      </c>
      <c r="K152" s="34">
        <f t="shared" si="15"/>
        <v>78</v>
      </c>
      <c r="L152" s="34">
        <f t="shared" si="15"/>
        <v>17</v>
      </c>
      <c r="Q152" s="34">
        <f t="shared" si="17"/>
        <v>151</v>
      </c>
      <c r="R152" s="43">
        <f ca="1"/>
        <v>1</v>
      </c>
      <c r="AA152" s="48">
        <f t="shared" ca="1" si="13"/>
        <v>97.780861943024163</v>
      </c>
      <c r="AB152" s="49">
        <f t="shared" ca="1" si="13"/>
        <v>1615.7046947604549</v>
      </c>
      <c r="AC152" s="49">
        <f t="shared" ca="1" si="13"/>
        <v>6936.2665289256202</v>
      </c>
      <c r="AD152" s="49">
        <f t="shared" ca="1" si="13"/>
        <v>2693.0396975425333</v>
      </c>
      <c r="AE152" s="50">
        <f t="shared" ca="1" si="13"/>
        <v>4421.1268902038128</v>
      </c>
      <c r="AF152" s="43">
        <f t="shared" ca="1" si="16"/>
        <v>97.780861943024163</v>
      </c>
    </row>
    <row r="153" spans="1:32" x14ac:dyDescent="0.25">
      <c r="A153" s="34">
        <v>152</v>
      </c>
      <c r="B153" s="34" t="s">
        <v>335</v>
      </c>
      <c r="C153" s="34">
        <v>39</v>
      </c>
      <c r="D153" s="34">
        <v>78</v>
      </c>
      <c r="E153" s="34">
        <v>88</v>
      </c>
      <c r="H153" s="34">
        <f t="shared" si="14"/>
        <v>152</v>
      </c>
      <c r="I153" s="34">
        <v>1</v>
      </c>
      <c r="J153" s="34">
        <f t="shared" si="15"/>
        <v>39</v>
      </c>
      <c r="K153" s="34">
        <f t="shared" si="15"/>
        <v>78</v>
      </c>
      <c r="L153" s="34">
        <f t="shared" si="15"/>
        <v>88</v>
      </c>
      <c r="Q153" s="34">
        <f t="shared" si="17"/>
        <v>152</v>
      </c>
      <c r="R153" s="43">
        <f ca="1"/>
        <v>5</v>
      </c>
      <c r="AA153" s="48">
        <f t="shared" ca="1" si="13"/>
        <v>4964.5105916727534</v>
      </c>
      <c r="AB153" s="49">
        <f t="shared" ca="1" si="13"/>
        <v>2011.0844415958979</v>
      </c>
      <c r="AC153" s="49">
        <f t="shared" ca="1" si="13"/>
        <v>2995.8119834710742</v>
      </c>
      <c r="AD153" s="49">
        <f t="shared" ca="1" si="13"/>
        <v>7212.1266540642719</v>
      </c>
      <c r="AE153" s="50">
        <f t="shared" ca="1" si="13"/>
        <v>147.46022353714656</v>
      </c>
      <c r="AF153" s="43">
        <f t="shared" ca="1" si="16"/>
        <v>147.46022353714656</v>
      </c>
    </row>
    <row r="154" spans="1:32" x14ac:dyDescent="0.25">
      <c r="A154" s="34">
        <v>153</v>
      </c>
      <c r="B154" s="34" t="s">
        <v>336</v>
      </c>
      <c r="C154" s="34">
        <v>44</v>
      </c>
      <c r="D154" s="34">
        <v>78</v>
      </c>
      <c r="E154" s="34">
        <v>20</v>
      </c>
      <c r="H154" s="34">
        <f t="shared" si="14"/>
        <v>153</v>
      </c>
      <c r="I154" s="34">
        <v>0</v>
      </c>
      <c r="J154" s="34">
        <f t="shared" si="15"/>
        <v>44</v>
      </c>
      <c r="K154" s="34">
        <f t="shared" si="15"/>
        <v>78</v>
      </c>
      <c r="L154" s="34">
        <f t="shared" si="15"/>
        <v>20</v>
      </c>
      <c r="Q154" s="34">
        <f t="shared" si="17"/>
        <v>153</v>
      </c>
      <c r="R154" s="43">
        <f ca="1"/>
        <v>1</v>
      </c>
      <c r="AA154" s="48">
        <f t="shared" ca="1" si="13"/>
        <v>106.02410518626742</v>
      </c>
      <c r="AB154" s="49">
        <f t="shared" ca="1" si="13"/>
        <v>1428.2743150136196</v>
      </c>
      <c r="AC154" s="49">
        <f t="shared" ca="1" si="13"/>
        <v>6607.3574380165282</v>
      </c>
      <c r="AD154" s="49">
        <f t="shared" ca="1" si="13"/>
        <v>2674.9092627599248</v>
      </c>
      <c r="AE154" s="50">
        <f t="shared" ca="1" si="13"/>
        <v>4060.8961209730437</v>
      </c>
      <c r="AF154" s="43">
        <f t="shared" ca="1" si="16"/>
        <v>106.02410518626742</v>
      </c>
    </row>
    <row r="155" spans="1:32" x14ac:dyDescent="0.25">
      <c r="A155" s="34">
        <v>154</v>
      </c>
      <c r="B155" s="34" t="s">
        <v>336</v>
      </c>
      <c r="C155" s="34">
        <v>38</v>
      </c>
      <c r="D155" s="34">
        <v>78</v>
      </c>
      <c r="E155" s="34">
        <v>76</v>
      </c>
      <c r="H155" s="34">
        <f t="shared" si="14"/>
        <v>154</v>
      </c>
      <c r="I155" s="34">
        <v>0</v>
      </c>
      <c r="J155" s="34">
        <f t="shared" si="15"/>
        <v>38</v>
      </c>
      <c r="K155" s="34">
        <f t="shared" si="15"/>
        <v>78</v>
      </c>
      <c r="L155" s="34">
        <f t="shared" si="15"/>
        <v>76</v>
      </c>
      <c r="Q155" s="34">
        <f t="shared" si="17"/>
        <v>154</v>
      </c>
      <c r="R155" s="43">
        <f ca="1"/>
        <v>5</v>
      </c>
      <c r="AA155" s="48">
        <f t="shared" ca="1" si="13"/>
        <v>3436.7268078889697</v>
      </c>
      <c r="AB155" s="49">
        <f t="shared" ca="1" si="13"/>
        <v>1248.223682102227</v>
      </c>
      <c r="AC155" s="49">
        <f t="shared" ca="1" si="13"/>
        <v>2905.9028925619837</v>
      </c>
      <c r="AD155" s="49">
        <f t="shared" ca="1" si="13"/>
        <v>5759.2570888468808</v>
      </c>
      <c r="AE155" s="50">
        <f t="shared" ca="1" si="13"/>
        <v>138.84483892176183</v>
      </c>
      <c r="AF155" s="43">
        <f t="shared" ca="1" si="16"/>
        <v>138.84483892176183</v>
      </c>
    </row>
    <row r="156" spans="1:32" x14ac:dyDescent="0.25">
      <c r="A156" s="34">
        <v>155</v>
      </c>
      <c r="B156" s="34" t="s">
        <v>336</v>
      </c>
      <c r="C156" s="34">
        <v>47</v>
      </c>
      <c r="D156" s="34">
        <v>78</v>
      </c>
      <c r="E156" s="34">
        <v>16</v>
      </c>
      <c r="H156" s="34">
        <f t="shared" si="14"/>
        <v>155</v>
      </c>
      <c r="I156" s="34">
        <v>0</v>
      </c>
      <c r="J156" s="34">
        <f t="shared" si="15"/>
        <v>47</v>
      </c>
      <c r="K156" s="34">
        <f t="shared" si="15"/>
        <v>78</v>
      </c>
      <c r="L156" s="34">
        <f t="shared" si="15"/>
        <v>16</v>
      </c>
      <c r="Q156" s="34">
        <f t="shared" si="17"/>
        <v>155</v>
      </c>
      <c r="R156" s="43">
        <f ca="1"/>
        <v>1</v>
      </c>
      <c r="AA156" s="48">
        <f t="shared" ca="1" si="13"/>
        <v>138.59167275383498</v>
      </c>
      <c r="AB156" s="49">
        <f t="shared" ca="1" si="13"/>
        <v>1697.1983656465311</v>
      </c>
      <c r="AC156" s="49">
        <f t="shared" ca="1" si="13"/>
        <v>7219.6301652892562</v>
      </c>
      <c r="AD156" s="49">
        <f t="shared" ca="1" si="13"/>
        <v>2699.9092627599248</v>
      </c>
      <c r="AE156" s="50">
        <f t="shared" ca="1" si="13"/>
        <v>4650.7679158448382</v>
      </c>
      <c r="AF156" s="43">
        <f t="shared" ca="1" si="16"/>
        <v>138.59167275383498</v>
      </c>
    </row>
    <row r="157" spans="1:32" x14ac:dyDescent="0.25">
      <c r="A157" s="34">
        <v>156</v>
      </c>
      <c r="B157" s="34" t="s">
        <v>336</v>
      </c>
      <c r="C157" s="34">
        <v>27</v>
      </c>
      <c r="D157" s="34">
        <v>78</v>
      </c>
      <c r="E157" s="34">
        <v>89</v>
      </c>
      <c r="H157" s="34">
        <f t="shared" si="14"/>
        <v>156</v>
      </c>
      <c r="I157" s="34">
        <v>0</v>
      </c>
      <c r="J157" s="34">
        <f t="shared" si="15"/>
        <v>27</v>
      </c>
      <c r="K157" s="34">
        <f t="shared" si="15"/>
        <v>78</v>
      </c>
      <c r="L157" s="34">
        <f t="shared" si="15"/>
        <v>89</v>
      </c>
      <c r="Q157" s="34">
        <f t="shared" si="17"/>
        <v>156</v>
      </c>
      <c r="R157" s="43">
        <f ca="1"/>
        <v>5</v>
      </c>
      <c r="AA157" s="48">
        <f t="shared" ca="1" si="13"/>
        <v>5280.943024105185</v>
      </c>
      <c r="AB157" s="49">
        <f t="shared" ca="1" si="13"/>
        <v>2331.2869732414674</v>
      </c>
      <c r="AC157" s="49">
        <f t="shared" ca="1" si="13"/>
        <v>2828.4483471074382</v>
      </c>
      <c r="AD157" s="49">
        <f t="shared" ca="1" si="13"/>
        <v>7640.3005671077508</v>
      </c>
      <c r="AE157" s="50">
        <f t="shared" ca="1" si="13"/>
        <v>152.74227481919786</v>
      </c>
      <c r="AF157" s="43">
        <f t="shared" ca="1" si="16"/>
        <v>152.74227481919786</v>
      </c>
    </row>
    <row r="158" spans="1:32" x14ac:dyDescent="0.25">
      <c r="A158" s="34">
        <v>157</v>
      </c>
      <c r="B158" s="34" t="s">
        <v>335</v>
      </c>
      <c r="C158" s="34">
        <v>37</v>
      </c>
      <c r="D158" s="34">
        <v>78</v>
      </c>
      <c r="E158" s="34">
        <v>1</v>
      </c>
      <c r="H158" s="34">
        <f t="shared" si="14"/>
        <v>157</v>
      </c>
      <c r="I158" s="34">
        <v>1</v>
      </c>
      <c r="J158" s="34">
        <f t="shared" si="15"/>
        <v>37</v>
      </c>
      <c r="K158" s="34">
        <f t="shared" si="15"/>
        <v>78</v>
      </c>
      <c r="L158" s="34">
        <f t="shared" si="15"/>
        <v>1</v>
      </c>
      <c r="Q158" s="34">
        <f t="shared" si="17"/>
        <v>157</v>
      </c>
      <c r="R158" s="43">
        <f ca="1"/>
        <v>1</v>
      </c>
      <c r="AA158" s="48">
        <f t="shared" ca="1" si="13"/>
        <v>395.72680788897009</v>
      </c>
      <c r="AB158" s="49">
        <f t="shared" ca="1" si="13"/>
        <v>2959.9578593174169</v>
      </c>
      <c r="AC158" s="49">
        <f t="shared" ca="1" si="13"/>
        <v>9011.1756198347102</v>
      </c>
      <c r="AD158" s="49">
        <f t="shared" ca="1" si="13"/>
        <v>3136.8657844990553</v>
      </c>
      <c r="AE158" s="50">
        <f t="shared" ca="1" si="13"/>
        <v>6673.5371466140696</v>
      </c>
      <c r="AF158" s="43">
        <f t="shared" ca="1" si="16"/>
        <v>395.72680788897009</v>
      </c>
    </row>
    <row r="159" spans="1:32" x14ac:dyDescent="0.25">
      <c r="A159" s="34">
        <v>158</v>
      </c>
      <c r="B159" s="34" t="s">
        <v>336</v>
      </c>
      <c r="C159" s="34">
        <v>30</v>
      </c>
      <c r="D159" s="34">
        <v>78</v>
      </c>
      <c r="E159" s="34">
        <v>78</v>
      </c>
      <c r="H159" s="34">
        <f t="shared" si="14"/>
        <v>158</v>
      </c>
      <c r="I159" s="34">
        <v>0</v>
      </c>
      <c r="J159" s="34">
        <f t="shared" si="15"/>
        <v>30</v>
      </c>
      <c r="K159" s="34">
        <f t="shared" si="15"/>
        <v>78</v>
      </c>
      <c r="L159" s="34">
        <f t="shared" si="15"/>
        <v>78</v>
      </c>
      <c r="Q159" s="34">
        <f t="shared" si="17"/>
        <v>158</v>
      </c>
      <c r="R159" s="43">
        <f ca="1"/>
        <v>5</v>
      </c>
      <c r="AA159" s="48">
        <f t="shared" ca="1" si="13"/>
        <v>3773.1592403214022</v>
      </c>
      <c r="AB159" s="49">
        <f t="shared" ca="1" si="13"/>
        <v>1502.9072264060246</v>
      </c>
      <c r="AC159" s="49">
        <f t="shared" ca="1" si="13"/>
        <v>2756.8119834710747</v>
      </c>
      <c r="AD159" s="49">
        <f t="shared" ca="1" si="13"/>
        <v>6163.0831758034028</v>
      </c>
      <c r="AE159" s="50">
        <f t="shared" ca="1" si="13"/>
        <v>97.408941485864446</v>
      </c>
      <c r="AF159" s="43">
        <f t="shared" ca="1" si="16"/>
        <v>97.408941485864446</v>
      </c>
    </row>
    <row r="160" spans="1:32" x14ac:dyDescent="0.25">
      <c r="A160" s="34">
        <v>159</v>
      </c>
      <c r="B160" s="34" t="s">
        <v>335</v>
      </c>
      <c r="C160" s="34">
        <v>34</v>
      </c>
      <c r="D160" s="34">
        <v>78</v>
      </c>
      <c r="E160" s="34">
        <v>1</v>
      </c>
      <c r="H160" s="34">
        <f t="shared" si="14"/>
        <v>159</v>
      </c>
      <c r="I160" s="34">
        <v>1</v>
      </c>
      <c r="J160" s="34">
        <f t="shared" si="15"/>
        <v>34</v>
      </c>
      <c r="K160" s="34">
        <f t="shared" si="15"/>
        <v>78</v>
      </c>
      <c r="L160" s="34">
        <f t="shared" si="15"/>
        <v>1</v>
      </c>
      <c r="Q160" s="34">
        <f t="shared" si="17"/>
        <v>159</v>
      </c>
      <c r="R160" s="43">
        <f ca="1"/>
        <v>1</v>
      </c>
      <c r="AA160" s="48">
        <f t="shared" ca="1" si="13"/>
        <v>424.67275383491608</v>
      </c>
      <c r="AB160" s="49">
        <f t="shared" ca="1" si="13"/>
        <v>3005.717352988303</v>
      </c>
      <c r="AC160" s="49">
        <f t="shared" ca="1" si="13"/>
        <v>8949.8119834710742</v>
      </c>
      <c r="AD160" s="49">
        <f t="shared" ca="1" si="13"/>
        <v>3195.1701323251423</v>
      </c>
      <c r="AE160" s="50">
        <f t="shared" ca="1" si="13"/>
        <v>6656.6909927679153</v>
      </c>
      <c r="AF160" s="43">
        <f t="shared" ca="1" si="16"/>
        <v>424.67275383491608</v>
      </c>
    </row>
    <row r="161" spans="1:32" x14ac:dyDescent="0.25">
      <c r="A161" s="34">
        <v>160</v>
      </c>
      <c r="B161" s="34" t="s">
        <v>336</v>
      </c>
      <c r="C161" s="34">
        <v>30</v>
      </c>
      <c r="D161" s="34">
        <v>78</v>
      </c>
      <c r="E161" s="34">
        <v>73</v>
      </c>
      <c r="H161" s="34">
        <f t="shared" si="14"/>
        <v>160</v>
      </c>
      <c r="I161" s="34">
        <v>0</v>
      </c>
      <c r="J161" s="34">
        <f t="shared" si="15"/>
        <v>30</v>
      </c>
      <c r="K161" s="34">
        <f t="shared" si="15"/>
        <v>78</v>
      </c>
      <c r="L161" s="34">
        <f t="shared" si="15"/>
        <v>73</v>
      </c>
      <c r="Q161" s="34">
        <f t="shared" si="17"/>
        <v>160</v>
      </c>
      <c r="R161" s="43">
        <f ca="1"/>
        <v>5</v>
      </c>
      <c r="AA161" s="48">
        <f t="shared" ca="1" si="13"/>
        <v>3200.0511322132943</v>
      </c>
      <c r="AB161" s="49">
        <f t="shared" ca="1" si="13"/>
        <v>1246.2616567857713</v>
      </c>
      <c r="AC161" s="49">
        <f t="shared" ca="1" si="13"/>
        <v>2795.4483471074382</v>
      </c>
      <c r="AD161" s="49">
        <f t="shared" ca="1" si="13"/>
        <v>5617.2136105860118</v>
      </c>
      <c r="AE161" s="50">
        <f t="shared" ca="1" si="13"/>
        <v>163.6909927679157</v>
      </c>
      <c r="AF161" s="43">
        <f t="shared" ca="1" si="16"/>
        <v>163.6909927679157</v>
      </c>
    </row>
    <row r="162" spans="1:32" x14ac:dyDescent="0.25">
      <c r="A162" s="34">
        <v>161</v>
      </c>
      <c r="B162" s="34" t="s">
        <v>336</v>
      </c>
      <c r="C162" s="34">
        <v>56</v>
      </c>
      <c r="D162" s="34">
        <v>79</v>
      </c>
      <c r="E162" s="34">
        <v>35</v>
      </c>
      <c r="H162" s="34">
        <f t="shared" si="14"/>
        <v>161</v>
      </c>
      <c r="I162" s="34">
        <v>0</v>
      </c>
      <c r="J162" s="34">
        <f t="shared" si="15"/>
        <v>56</v>
      </c>
      <c r="K162" s="34">
        <f t="shared" si="15"/>
        <v>79</v>
      </c>
      <c r="L162" s="34">
        <f t="shared" si="15"/>
        <v>35</v>
      </c>
      <c r="Q162" s="34">
        <f t="shared" si="17"/>
        <v>161</v>
      </c>
      <c r="R162" s="43">
        <f ca="1"/>
        <v>1</v>
      </c>
      <c r="AA162" s="48">
        <f t="shared" ca="1" si="13"/>
        <v>599.69978086194305</v>
      </c>
      <c r="AB162" s="49">
        <f t="shared" ca="1" si="13"/>
        <v>970.5274795705817</v>
      </c>
      <c r="AC162" s="49">
        <f t="shared" ca="1" si="13"/>
        <v>5750.4483471074382</v>
      </c>
      <c r="AD162" s="49">
        <f t="shared" ca="1" si="13"/>
        <v>3091.6918714555763</v>
      </c>
      <c r="AE162" s="50">
        <f t="shared" ca="1" si="13"/>
        <v>2821.3576594345818</v>
      </c>
      <c r="AF162" s="43">
        <f t="shared" ca="1" si="16"/>
        <v>599.69978086194305</v>
      </c>
    </row>
    <row r="163" spans="1:32" x14ac:dyDescent="0.25">
      <c r="A163" s="34">
        <v>162</v>
      </c>
      <c r="B163" s="34" t="s">
        <v>336</v>
      </c>
      <c r="C163" s="34">
        <v>29</v>
      </c>
      <c r="D163" s="34">
        <v>79</v>
      </c>
      <c r="E163" s="34">
        <v>83</v>
      </c>
      <c r="H163" s="34">
        <f t="shared" si="14"/>
        <v>162</v>
      </c>
      <c r="I163" s="34">
        <v>0</v>
      </c>
      <c r="J163" s="34">
        <f t="shared" si="15"/>
        <v>29</v>
      </c>
      <c r="K163" s="34">
        <f t="shared" si="15"/>
        <v>79</v>
      </c>
      <c r="L163" s="34">
        <f t="shared" si="15"/>
        <v>83</v>
      </c>
      <c r="Q163" s="34">
        <f t="shared" si="17"/>
        <v>162</v>
      </c>
      <c r="R163" s="43">
        <f ca="1"/>
        <v>5</v>
      </c>
      <c r="AA163" s="48">
        <f t="shared" ca="1" si="13"/>
        <v>4400.0511322132943</v>
      </c>
      <c r="AB163" s="49">
        <f t="shared" ca="1" si="13"/>
        <v>1884.1603909629864</v>
      </c>
      <c r="AC163" s="49">
        <f t="shared" ca="1" si="13"/>
        <v>2865.2665289256202</v>
      </c>
      <c r="AD163" s="49">
        <f t="shared" ca="1" si="13"/>
        <v>6894.7788279773158</v>
      </c>
      <c r="AE163" s="50">
        <f t="shared" ca="1" si="13"/>
        <v>71.434582511505511</v>
      </c>
      <c r="AF163" s="43">
        <f t="shared" ca="1" si="16"/>
        <v>71.434582511505511</v>
      </c>
    </row>
    <row r="164" spans="1:32" x14ac:dyDescent="0.25">
      <c r="A164" s="34">
        <v>163</v>
      </c>
      <c r="B164" s="34" t="s">
        <v>335</v>
      </c>
      <c r="C164" s="34">
        <v>19</v>
      </c>
      <c r="D164" s="34">
        <v>81</v>
      </c>
      <c r="E164" s="34">
        <v>5</v>
      </c>
      <c r="H164" s="34">
        <f t="shared" si="14"/>
        <v>163</v>
      </c>
      <c r="I164" s="34">
        <v>1</v>
      </c>
      <c r="J164" s="34">
        <f t="shared" si="15"/>
        <v>19</v>
      </c>
      <c r="K164" s="34">
        <f t="shared" si="15"/>
        <v>81</v>
      </c>
      <c r="L164" s="34">
        <f t="shared" si="15"/>
        <v>5</v>
      </c>
      <c r="Q164" s="34">
        <f t="shared" si="17"/>
        <v>163</v>
      </c>
      <c r="R164" s="43">
        <f ca="1"/>
        <v>1</v>
      </c>
      <c r="AA164" s="48">
        <f t="shared" ca="1" si="13"/>
        <v>670.29437545653752</v>
      </c>
      <c r="AB164" s="49">
        <f t="shared" ca="1" si="13"/>
        <v>3277.8945681781765</v>
      </c>
      <c r="AC164" s="49">
        <f t="shared" ca="1" si="13"/>
        <v>8624.7210743801643</v>
      </c>
      <c r="AD164" s="49">
        <f t="shared" ca="1" si="13"/>
        <v>3932.5614366729683</v>
      </c>
      <c r="AE164" s="50">
        <f t="shared" ca="1" si="13"/>
        <v>6167.2038132807356</v>
      </c>
      <c r="AF164" s="43">
        <f t="shared" ca="1" si="16"/>
        <v>670.29437545653752</v>
      </c>
    </row>
    <row r="165" spans="1:32" x14ac:dyDescent="0.25">
      <c r="A165" s="34">
        <v>164</v>
      </c>
      <c r="B165" s="34" t="s">
        <v>336</v>
      </c>
      <c r="C165" s="34">
        <v>31</v>
      </c>
      <c r="D165" s="34">
        <v>81</v>
      </c>
      <c r="E165" s="34">
        <v>93</v>
      </c>
      <c r="H165" s="34">
        <f t="shared" si="14"/>
        <v>164</v>
      </c>
      <c r="I165" s="34">
        <v>0</v>
      </c>
      <c r="J165" s="34">
        <f t="shared" si="15"/>
        <v>31</v>
      </c>
      <c r="K165" s="34">
        <f t="shared" si="15"/>
        <v>81</v>
      </c>
      <c r="L165" s="34">
        <f t="shared" si="15"/>
        <v>93</v>
      </c>
      <c r="Q165" s="34">
        <f t="shared" si="17"/>
        <v>164</v>
      </c>
      <c r="R165" s="43">
        <f ca="1"/>
        <v>5</v>
      </c>
      <c r="AA165" s="48">
        <f t="shared" ca="1" si="13"/>
        <v>5725.2403214024826</v>
      </c>
      <c r="AB165" s="49">
        <f t="shared" ca="1" si="13"/>
        <v>2695.6540618490626</v>
      </c>
      <c r="AC165" s="49">
        <f t="shared" ca="1" si="13"/>
        <v>3273.9938016528927</v>
      </c>
      <c r="AD165" s="49">
        <f t="shared" ca="1" si="13"/>
        <v>8390.4310018903598</v>
      </c>
      <c r="AE165" s="50">
        <f t="shared" ca="1" si="13"/>
        <v>151.94740302432615</v>
      </c>
      <c r="AF165" s="43">
        <f t="shared" ca="1" si="16"/>
        <v>151.94740302432615</v>
      </c>
    </row>
    <row r="166" spans="1:32" x14ac:dyDescent="0.25">
      <c r="A166" s="34">
        <v>165</v>
      </c>
      <c r="B166" s="34" t="s">
        <v>335</v>
      </c>
      <c r="C166" s="34">
        <v>50</v>
      </c>
      <c r="D166" s="34">
        <v>85</v>
      </c>
      <c r="E166" s="34">
        <v>26</v>
      </c>
      <c r="H166" s="34">
        <f t="shared" si="14"/>
        <v>165</v>
      </c>
      <c r="I166" s="34">
        <v>1</v>
      </c>
      <c r="J166" s="34">
        <f t="shared" si="15"/>
        <v>50</v>
      </c>
      <c r="K166" s="34">
        <f t="shared" si="15"/>
        <v>85</v>
      </c>
      <c r="L166" s="34">
        <f t="shared" si="15"/>
        <v>26</v>
      </c>
      <c r="Q166" s="34">
        <f t="shared" si="17"/>
        <v>165</v>
      </c>
      <c r="R166" s="43">
        <f ca="1"/>
        <v>1</v>
      </c>
      <c r="AA166" s="48">
        <f t="shared" ca="1" si="13"/>
        <v>160.78086194302415</v>
      </c>
      <c r="AB166" s="49">
        <f t="shared" ca="1" si="13"/>
        <v>1526.3755808364044</v>
      </c>
      <c r="AC166" s="49">
        <f t="shared" ca="1" si="13"/>
        <v>6972.7210743801643</v>
      </c>
      <c r="AD166" s="49">
        <f t="shared" ca="1" si="13"/>
        <v>3494.3005671077508</v>
      </c>
      <c r="AE166" s="50">
        <f t="shared" ca="1" si="13"/>
        <v>3452.5884286653513</v>
      </c>
      <c r="AF166" s="43">
        <f t="shared" ca="1" si="16"/>
        <v>160.78086194302415</v>
      </c>
    </row>
    <row r="167" spans="1:32" x14ac:dyDescent="0.25">
      <c r="A167" s="34">
        <v>166</v>
      </c>
      <c r="B167" s="34" t="s">
        <v>336</v>
      </c>
      <c r="C167" s="34">
        <v>36</v>
      </c>
      <c r="D167" s="34">
        <v>85</v>
      </c>
      <c r="E167" s="34">
        <v>75</v>
      </c>
      <c r="H167" s="34">
        <f t="shared" si="14"/>
        <v>166</v>
      </c>
      <c r="I167" s="34">
        <v>0</v>
      </c>
      <c r="J167" s="34">
        <f t="shared" si="15"/>
        <v>36</v>
      </c>
      <c r="K167" s="34">
        <f t="shared" si="15"/>
        <v>85</v>
      </c>
      <c r="L167" s="34">
        <f t="shared" si="15"/>
        <v>75</v>
      </c>
      <c r="Q167" s="34">
        <f t="shared" si="17"/>
        <v>166</v>
      </c>
      <c r="R167" s="43">
        <f ca="1"/>
        <v>5</v>
      </c>
      <c r="AA167" s="48">
        <f t="shared" ca="1" si="13"/>
        <v>3252.3484295105909</v>
      </c>
      <c r="AB167" s="49">
        <f t="shared" ca="1" si="13"/>
        <v>1594.8819099503282</v>
      </c>
      <c r="AC167" s="49">
        <f t="shared" ca="1" si="13"/>
        <v>3647.5392561983467</v>
      </c>
      <c r="AD167" s="49">
        <f t="shared" ca="1" si="13"/>
        <v>6455.6918714555759</v>
      </c>
      <c r="AE167" s="50">
        <f t="shared" ca="1" si="13"/>
        <v>64.332018408941408</v>
      </c>
      <c r="AF167" s="43">
        <f t="shared" ca="1" si="16"/>
        <v>64.332018408941408</v>
      </c>
    </row>
    <row r="168" spans="1:32" x14ac:dyDescent="0.25">
      <c r="A168" s="34">
        <v>167</v>
      </c>
      <c r="B168" s="34" t="s">
        <v>335</v>
      </c>
      <c r="C168" s="34">
        <v>42</v>
      </c>
      <c r="D168" s="34">
        <v>86</v>
      </c>
      <c r="E168" s="34">
        <v>20</v>
      </c>
      <c r="H168" s="34">
        <f t="shared" si="14"/>
        <v>167</v>
      </c>
      <c r="I168" s="34">
        <v>1</v>
      </c>
      <c r="J168" s="34">
        <f t="shared" si="15"/>
        <v>42</v>
      </c>
      <c r="K168" s="34">
        <f t="shared" si="15"/>
        <v>86</v>
      </c>
      <c r="L168" s="34">
        <f t="shared" si="15"/>
        <v>20</v>
      </c>
      <c r="Q168" s="34">
        <f t="shared" si="17"/>
        <v>167</v>
      </c>
      <c r="R168" s="43">
        <f ca="1"/>
        <v>1</v>
      </c>
      <c r="AA168" s="48">
        <f t="shared" ref="AA168:AE201" ca="1" si="18">SUMXMY2($I168:$L168,U$2:U$5)</f>
        <v>8.375456537618712</v>
      </c>
      <c r="AB168" s="49">
        <f t="shared" ca="1" si="18"/>
        <v>1863.7806441275434</v>
      </c>
      <c r="AC168" s="49">
        <f t="shared" ca="1" si="18"/>
        <v>7436.9938016528922</v>
      </c>
      <c r="AD168" s="49">
        <f t="shared" ca="1" si="18"/>
        <v>3575.1266540642723</v>
      </c>
      <c r="AE168" s="50">
        <f t="shared" ca="1" si="18"/>
        <v>3947.1268902038128</v>
      </c>
      <c r="AF168" s="43">
        <f t="shared" ca="1" si="16"/>
        <v>8.375456537618712</v>
      </c>
    </row>
    <row r="169" spans="1:32" x14ac:dyDescent="0.25">
      <c r="A169" s="34">
        <v>168</v>
      </c>
      <c r="B169" s="34" t="s">
        <v>336</v>
      </c>
      <c r="C169" s="34">
        <v>33</v>
      </c>
      <c r="D169" s="34">
        <v>86</v>
      </c>
      <c r="E169" s="34">
        <v>95</v>
      </c>
      <c r="H169" s="34">
        <f t="shared" si="14"/>
        <v>168</v>
      </c>
      <c r="I169" s="34">
        <v>0</v>
      </c>
      <c r="J169" s="34">
        <f t="shared" si="15"/>
        <v>33</v>
      </c>
      <c r="K169" s="34">
        <f t="shared" si="15"/>
        <v>86</v>
      </c>
      <c r="L169" s="34">
        <f t="shared" si="15"/>
        <v>95</v>
      </c>
      <c r="Q169" s="34">
        <f t="shared" si="17"/>
        <v>168</v>
      </c>
      <c r="R169" s="43">
        <f ca="1"/>
        <v>5</v>
      </c>
      <c r="AA169" s="48">
        <f t="shared" ca="1" si="18"/>
        <v>5955.8619430241042</v>
      </c>
      <c r="AB169" s="49">
        <f t="shared" ca="1" si="18"/>
        <v>3114.5781124819737</v>
      </c>
      <c r="AC169" s="49">
        <f t="shared" ca="1" si="18"/>
        <v>3937.1756198347111</v>
      </c>
      <c r="AD169" s="49">
        <f t="shared" ca="1" si="18"/>
        <v>9201.8657844990539</v>
      </c>
      <c r="AE169" s="50">
        <f t="shared" ca="1" si="18"/>
        <v>166.28073635765952</v>
      </c>
      <c r="AF169" s="43">
        <f t="shared" ca="1" si="16"/>
        <v>166.28073635765952</v>
      </c>
    </row>
    <row r="170" spans="1:32" x14ac:dyDescent="0.25">
      <c r="A170" s="34">
        <v>169</v>
      </c>
      <c r="B170" s="34" t="s">
        <v>336</v>
      </c>
      <c r="C170" s="34">
        <v>36</v>
      </c>
      <c r="D170" s="34">
        <v>87</v>
      </c>
      <c r="E170" s="34">
        <v>27</v>
      </c>
      <c r="H170" s="34">
        <f t="shared" si="14"/>
        <v>169</v>
      </c>
      <c r="I170" s="34">
        <v>0</v>
      </c>
      <c r="J170" s="34">
        <f t="shared" si="15"/>
        <v>36</v>
      </c>
      <c r="K170" s="34">
        <f t="shared" si="15"/>
        <v>87</v>
      </c>
      <c r="L170" s="34">
        <f t="shared" si="15"/>
        <v>27</v>
      </c>
      <c r="Q170" s="34">
        <f t="shared" si="17"/>
        <v>169</v>
      </c>
      <c r="R170" s="43">
        <f ca="1"/>
        <v>1</v>
      </c>
      <c r="AA170" s="48">
        <f t="shared" ca="1" si="18"/>
        <v>96.780861943024092</v>
      </c>
      <c r="AB170" s="49">
        <f t="shared" ca="1" si="18"/>
        <v>1607.7933023553915</v>
      </c>
      <c r="AC170" s="49">
        <f t="shared" ca="1" si="18"/>
        <v>6611.5392561983463</v>
      </c>
      <c r="AD170" s="49">
        <f t="shared" ca="1" si="18"/>
        <v>3806.1266540642728</v>
      </c>
      <c r="AE170" s="50">
        <f t="shared" ca="1" si="18"/>
        <v>3050.4858645627869</v>
      </c>
      <c r="AF170" s="43">
        <f t="shared" ca="1" si="16"/>
        <v>96.780861943024092</v>
      </c>
    </row>
    <row r="171" spans="1:32" x14ac:dyDescent="0.25">
      <c r="A171" s="34">
        <v>170</v>
      </c>
      <c r="B171" s="34" t="s">
        <v>335</v>
      </c>
      <c r="C171" s="34">
        <v>32</v>
      </c>
      <c r="D171" s="34">
        <v>87</v>
      </c>
      <c r="E171" s="34">
        <v>63</v>
      </c>
      <c r="H171" s="34">
        <f t="shared" si="14"/>
        <v>170</v>
      </c>
      <c r="I171" s="34">
        <v>1</v>
      </c>
      <c r="J171" s="34">
        <f t="shared" si="15"/>
        <v>32</v>
      </c>
      <c r="K171" s="34">
        <f t="shared" si="15"/>
        <v>87</v>
      </c>
      <c r="L171" s="34">
        <f t="shared" si="15"/>
        <v>63</v>
      </c>
      <c r="Q171" s="34">
        <f t="shared" si="17"/>
        <v>170</v>
      </c>
      <c r="R171" s="43">
        <f ca="1"/>
        <v>5</v>
      </c>
      <c r="AA171" s="48">
        <f t="shared" ca="1" si="18"/>
        <v>2077.7268078889697</v>
      </c>
      <c r="AB171" s="49">
        <f t="shared" ca="1" si="18"/>
        <v>1332.8186188110878</v>
      </c>
      <c r="AC171" s="49">
        <f t="shared" ca="1" si="18"/>
        <v>4067.7210743801652</v>
      </c>
      <c r="AD171" s="49">
        <f t="shared" ca="1" si="18"/>
        <v>5630.3440453686198</v>
      </c>
      <c r="AE171" s="50">
        <f t="shared" ca="1" si="18"/>
        <v>366.87047994740288</v>
      </c>
      <c r="AF171" s="43">
        <f t="shared" ca="1" si="16"/>
        <v>366.87047994740288</v>
      </c>
    </row>
    <row r="172" spans="1:32" x14ac:dyDescent="0.25">
      <c r="A172" s="34">
        <v>171</v>
      </c>
      <c r="B172" s="34" t="s">
        <v>335</v>
      </c>
      <c r="C172" s="34">
        <v>40</v>
      </c>
      <c r="D172" s="34">
        <v>87</v>
      </c>
      <c r="E172" s="34">
        <v>13</v>
      </c>
      <c r="H172" s="34">
        <f t="shared" si="14"/>
        <v>171</v>
      </c>
      <c r="I172" s="34">
        <v>1</v>
      </c>
      <c r="J172" s="34">
        <f t="shared" si="15"/>
        <v>40</v>
      </c>
      <c r="K172" s="34">
        <f t="shared" si="15"/>
        <v>87</v>
      </c>
      <c r="L172" s="34">
        <f t="shared" si="15"/>
        <v>13</v>
      </c>
      <c r="Q172" s="34">
        <f t="shared" si="17"/>
        <v>171</v>
      </c>
      <c r="R172" s="43">
        <f ca="1"/>
        <v>1</v>
      </c>
      <c r="AA172" s="48">
        <f t="shared" ca="1" si="18"/>
        <v>27.456537618699784</v>
      </c>
      <c r="AB172" s="49">
        <f t="shared" ca="1" si="18"/>
        <v>2402.3376061528602</v>
      </c>
      <c r="AC172" s="49">
        <f t="shared" ca="1" si="18"/>
        <v>8375.7210743801661</v>
      </c>
      <c r="AD172" s="49">
        <f t="shared" ca="1" si="18"/>
        <v>3774.1701323251423</v>
      </c>
      <c r="AE172" s="50">
        <f t="shared" ca="1" si="18"/>
        <v>4832.6140696909924</v>
      </c>
      <c r="AF172" s="43">
        <f t="shared" ca="1" si="16"/>
        <v>27.456537618699784</v>
      </c>
    </row>
    <row r="173" spans="1:32" x14ac:dyDescent="0.25">
      <c r="A173" s="34">
        <v>172</v>
      </c>
      <c r="B173" s="34" t="s">
        <v>335</v>
      </c>
      <c r="C173" s="34">
        <v>28</v>
      </c>
      <c r="D173" s="34">
        <v>87</v>
      </c>
      <c r="E173" s="34">
        <v>75</v>
      </c>
      <c r="H173" s="34">
        <f t="shared" si="14"/>
        <v>172</v>
      </c>
      <c r="I173" s="34">
        <v>1</v>
      </c>
      <c r="J173" s="34">
        <f t="shared" si="15"/>
        <v>28</v>
      </c>
      <c r="K173" s="34">
        <f t="shared" si="15"/>
        <v>87</v>
      </c>
      <c r="L173" s="34">
        <f t="shared" si="15"/>
        <v>75</v>
      </c>
      <c r="Q173" s="34">
        <f t="shared" si="17"/>
        <v>172</v>
      </c>
      <c r="R173" s="43">
        <f ca="1"/>
        <v>5</v>
      </c>
      <c r="AA173" s="48">
        <f t="shared" ca="1" si="18"/>
        <v>3379.7808619430234</v>
      </c>
      <c r="AB173" s="49">
        <f t="shared" ca="1" si="18"/>
        <v>1897.7806441275434</v>
      </c>
      <c r="AC173" s="49">
        <f t="shared" ca="1" si="18"/>
        <v>3781.1756198347107</v>
      </c>
      <c r="AD173" s="49">
        <f t="shared" ca="1" si="18"/>
        <v>6906.1701323251418</v>
      </c>
      <c r="AE173" s="50">
        <f t="shared" ca="1" si="18"/>
        <v>73.332018408941451</v>
      </c>
      <c r="AF173" s="43">
        <f t="shared" ca="1" si="16"/>
        <v>73.332018408941451</v>
      </c>
    </row>
    <row r="174" spans="1:32" x14ac:dyDescent="0.25">
      <c r="A174" s="34">
        <v>173</v>
      </c>
      <c r="B174" s="34" t="s">
        <v>335</v>
      </c>
      <c r="C174" s="34">
        <v>36</v>
      </c>
      <c r="D174" s="34">
        <v>87</v>
      </c>
      <c r="E174" s="34">
        <v>10</v>
      </c>
      <c r="H174" s="34">
        <f t="shared" si="14"/>
        <v>173</v>
      </c>
      <c r="I174" s="34">
        <v>1</v>
      </c>
      <c r="J174" s="34">
        <f t="shared" si="15"/>
        <v>36</v>
      </c>
      <c r="K174" s="34">
        <f t="shared" si="15"/>
        <v>87</v>
      </c>
      <c r="L174" s="34">
        <f t="shared" si="15"/>
        <v>10</v>
      </c>
      <c r="Q174" s="34">
        <f t="shared" si="17"/>
        <v>173</v>
      </c>
      <c r="R174" s="43">
        <f ca="1"/>
        <v>1</v>
      </c>
      <c r="AA174" s="48">
        <f t="shared" ca="1" si="18"/>
        <v>86.18626734842951</v>
      </c>
      <c r="AB174" s="49">
        <f t="shared" ca="1" si="18"/>
        <v>2673.3629226085563</v>
      </c>
      <c r="AC174" s="49">
        <f t="shared" ca="1" si="18"/>
        <v>8681.0847107438021</v>
      </c>
      <c r="AD174" s="49">
        <f t="shared" ca="1" si="18"/>
        <v>3888.3875236294903</v>
      </c>
      <c r="AE174" s="50">
        <f t="shared" ca="1" si="18"/>
        <v>5213.9217619986848</v>
      </c>
      <c r="AF174" s="43">
        <f t="shared" ca="1" si="16"/>
        <v>86.18626734842951</v>
      </c>
    </row>
    <row r="175" spans="1:32" x14ac:dyDescent="0.25">
      <c r="A175" s="34">
        <v>174</v>
      </c>
      <c r="B175" s="34" t="s">
        <v>335</v>
      </c>
      <c r="C175" s="34">
        <v>36</v>
      </c>
      <c r="D175" s="34">
        <v>87</v>
      </c>
      <c r="E175" s="34">
        <v>92</v>
      </c>
      <c r="H175" s="34">
        <f t="shared" si="14"/>
        <v>174</v>
      </c>
      <c r="I175" s="34">
        <v>1</v>
      </c>
      <c r="J175" s="34">
        <f t="shared" si="15"/>
        <v>36</v>
      </c>
      <c r="K175" s="34">
        <f t="shared" si="15"/>
        <v>87</v>
      </c>
      <c r="L175" s="34">
        <f t="shared" si="15"/>
        <v>92</v>
      </c>
      <c r="Q175" s="34">
        <f t="shared" si="17"/>
        <v>174</v>
      </c>
      <c r="R175" s="43">
        <f ca="1"/>
        <v>5</v>
      </c>
      <c r="AA175" s="48">
        <f t="shared" ca="1" si="18"/>
        <v>5467.1592403214017</v>
      </c>
      <c r="AB175" s="49">
        <f t="shared" ca="1" si="18"/>
        <v>2864.3502643807078</v>
      </c>
      <c r="AC175" s="49">
        <f t="shared" ca="1" si="18"/>
        <v>4029.4483471074386</v>
      </c>
      <c r="AD175" s="49">
        <f t="shared" ca="1" si="18"/>
        <v>8822.6483931947059</v>
      </c>
      <c r="AE175" s="50">
        <f t="shared" ca="1" si="18"/>
        <v>108.89612097304413</v>
      </c>
      <c r="AF175" s="43">
        <f t="shared" ca="1" si="16"/>
        <v>108.89612097304413</v>
      </c>
    </row>
    <row r="176" spans="1:32" x14ac:dyDescent="0.25">
      <c r="A176" s="34">
        <v>175</v>
      </c>
      <c r="B176" s="34" t="s">
        <v>336</v>
      </c>
      <c r="C176" s="34">
        <v>52</v>
      </c>
      <c r="D176" s="34">
        <v>88</v>
      </c>
      <c r="E176" s="34">
        <v>13</v>
      </c>
      <c r="H176" s="34">
        <f t="shared" si="14"/>
        <v>175</v>
      </c>
      <c r="I176" s="34">
        <v>0</v>
      </c>
      <c r="J176" s="34">
        <f t="shared" si="15"/>
        <v>52</v>
      </c>
      <c r="K176" s="34">
        <f t="shared" si="15"/>
        <v>88</v>
      </c>
      <c r="L176" s="34">
        <f t="shared" si="15"/>
        <v>13</v>
      </c>
      <c r="Q176" s="34">
        <f t="shared" si="17"/>
        <v>175</v>
      </c>
      <c r="R176" s="43">
        <f ca="1"/>
        <v>1</v>
      </c>
      <c r="AA176" s="48">
        <f t="shared" ca="1" si="18"/>
        <v>163.83491599707816</v>
      </c>
      <c r="AB176" s="49">
        <f t="shared" ca="1" si="18"/>
        <v>2536.4895048870376</v>
      </c>
      <c r="AC176" s="49">
        <f t="shared" ca="1" si="18"/>
        <v>8996.5392561983463</v>
      </c>
      <c r="AD176" s="49">
        <f t="shared" ca="1" si="18"/>
        <v>3915.1266540642728</v>
      </c>
      <c r="AE176" s="50">
        <f t="shared" ca="1" si="18"/>
        <v>5153.8448389217619</v>
      </c>
      <c r="AF176" s="43">
        <f t="shared" ca="1" si="16"/>
        <v>163.83491599707816</v>
      </c>
    </row>
    <row r="177" spans="1:32" x14ac:dyDescent="0.25">
      <c r="A177" s="34">
        <v>176</v>
      </c>
      <c r="B177" s="34" t="s">
        <v>336</v>
      </c>
      <c r="C177" s="34">
        <v>30</v>
      </c>
      <c r="D177" s="34">
        <v>88</v>
      </c>
      <c r="E177" s="34">
        <v>86</v>
      </c>
      <c r="H177" s="34">
        <f t="shared" si="14"/>
        <v>176</v>
      </c>
      <c r="I177" s="34">
        <v>0</v>
      </c>
      <c r="J177" s="34">
        <f t="shared" si="15"/>
        <v>30</v>
      </c>
      <c r="K177" s="34">
        <f t="shared" si="15"/>
        <v>88</v>
      </c>
      <c r="L177" s="34">
        <f t="shared" si="15"/>
        <v>86</v>
      </c>
      <c r="Q177" s="34">
        <f t="shared" si="17"/>
        <v>176</v>
      </c>
      <c r="R177" s="43">
        <f ca="1"/>
        <v>5</v>
      </c>
      <c r="AA177" s="48">
        <f t="shared" ca="1" si="18"/>
        <v>4705.4835646457268</v>
      </c>
      <c r="AB177" s="49">
        <f t="shared" ca="1" si="18"/>
        <v>2581.0844415958977</v>
      </c>
      <c r="AC177" s="49">
        <f t="shared" ca="1" si="18"/>
        <v>3944.4483471074382</v>
      </c>
      <c r="AD177" s="49">
        <f t="shared" ca="1" si="18"/>
        <v>8274.3875236294898</v>
      </c>
      <c r="AE177" s="50">
        <f t="shared" ca="1" si="18"/>
        <v>24.588428665351795</v>
      </c>
      <c r="AF177" s="43">
        <f t="shared" ca="1" si="16"/>
        <v>24.588428665351795</v>
      </c>
    </row>
    <row r="178" spans="1:32" x14ac:dyDescent="0.25">
      <c r="A178" s="34">
        <v>177</v>
      </c>
      <c r="B178" s="34" t="s">
        <v>335</v>
      </c>
      <c r="C178" s="34">
        <v>58</v>
      </c>
      <c r="D178" s="34">
        <v>88</v>
      </c>
      <c r="E178" s="34">
        <v>15</v>
      </c>
      <c r="H178" s="34">
        <f t="shared" si="14"/>
        <v>177</v>
      </c>
      <c r="I178" s="34">
        <v>1</v>
      </c>
      <c r="J178" s="34">
        <f t="shared" si="15"/>
        <v>58</v>
      </c>
      <c r="K178" s="34">
        <f t="shared" si="15"/>
        <v>88</v>
      </c>
      <c r="L178" s="34">
        <f t="shared" si="15"/>
        <v>15</v>
      </c>
      <c r="Q178" s="34">
        <f t="shared" si="17"/>
        <v>177</v>
      </c>
      <c r="R178" s="43">
        <f ca="1"/>
        <v>1</v>
      </c>
      <c r="AA178" s="48">
        <f t="shared" ca="1" si="18"/>
        <v>323.15924032140254</v>
      </c>
      <c r="AB178" s="49">
        <f t="shared" ca="1" si="18"/>
        <v>2535.7933023553919</v>
      </c>
      <c r="AC178" s="49">
        <f t="shared" ca="1" si="18"/>
        <v>9091.9938016528922</v>
      </c>
      <c r="AD178" s="49">
        <f t="shared" ca="1" si="18"/>
        <v>4005.0831758034028</v>
      </c>
      <c r="AE178" s="50">
        <f t="shared" ca="1" si="18"/>
        <v>5149.1012491781712</v>
      </c>
      <c r="AF178" s="43">
        <f t="shared" ca="1" si="16"/>
        <v>323.15924032140254</v>
      </c>
    </row>
    <row r="179" spans="1:32" x14ac:dyDescent="0.25">
      <c r="A179" s="34">
        <v>178</v>
      </c>
      <c r="B179" s="34" t="s">
        <v>335</v>
      </c>
      <c r="C179" s="34">
        <v>27</v>
      </c>
      <c r="D179" s="34">
        <v>88</v>
      </c>
      <c r="E179" s="34">
        <v>69</v>
      </c>
      <c r="H179" s="34">
        <f t="shared" si="14"/>
        <v>178</v>
      </c>
      <c r="I179" s="34">
        <v>1</v>
      </c>
      <c r="J179" s="34">
        <f t="shared" si="15"/>
        <v>27</v>
      </c>
      <c r="K179" s="34">
        <f t="shared" si="15"/>
        <v>88</v>
      </c>
      <c r="L179" s="34">
        <f t="shared" si="15"/>
        <v>69</v>
      </c>
      <c r="Q179" s="34">
        <f t="shared" si="17"/>
        <v>178</v>
      </c>
      <c r="R179" s="43">
        <f ca="1"/>
        <v>5</v>
      </c>
      <c r="AA179" s="48">
        <f t="shared" ca="1" si="18"/>
        <v>2759.8349159970776</v>
      </c>
      <c r="AB179" s="49">
        <f t="shared" ca="1" si="18"/>
        <v>1728.4135555199484</v>
      </c>
      <c r="AC179" s="49">
        <f t="shared" ca="1" si="18"/>
        <v>3988.6301652892566</v>
      </c>
      <c r="AD179" s="49">
        <f t="shared" ca="1" si="18"/>
        <v>6450.9527410207938</v>
      </c>
      <c r="AE179" s="50">
        <f t="shared" ca="1" si="18"/>
        <v>207.17817225509526</v>
      </c>
      <c r="AF179" s="43">
        <f t="shared" ca="1" si="16"/>
        <v>207.17817225509526</v>
      </c>
    </row>
    <row r="180" spans="1:32" x14ac:dyDescent="0.25">
      <c r="A180" s="34">
        <v>179</v>
      </c>
      <c r="B180" s="34" t="s">
        <v>335</v>
      </c>
      <c r="C180" s="34">
        <v>59</v>
      </c>
      <c r="D180" s="34">
        <v>93</v>
      </c>
      <c r="E180" s="34">
        <v>14</v>
      </c>
      <c r="H180" s="34">
        <f t="shared" si="14"/>
        <v>179</v>
      </c>
      <c r="I180" s="34">
        <v>1</v>
      </c>
      <c r="J180" s="34">
        <f t="shared" si="15"/>
        <v>59</v>
      </c>
      <c r="K180" s="34">
        <f t="shared" si="15"/>
        <v>93</v>
      </c>
      <c r="L180" s="34">
        <f t="shared" si="15"/>
        <v>14</v>
      </c>
      <c r="Q180" s="34">
        <f t="shared" si="17"/>
        <v>179</v>
      </c>
      <c r="R180" s="43">
        <f ca="1"/>
        <v>1</v>
      </c>
      <c r="AA180" s="48">
        <f t="shared" ca="1" si="18"/>
        <v>397.5646457268079</v>
      </c>
      <c r="AB180" s="49">
        <f t="shared" ca="1" si="18"/>
        <v>2993.9831757731135</v>
      </c>
      <c r="AC180" s="49">
        <f t="shared" ca="1" si="18"/>
        <v>9935.9028925619841</v>
      </c>
      <c r="AD180" s="49">
        <f t="shared" ca="1" si="18"/>
        <v>4686.4310018903598</v>
      </c>
      <c r="AE180" s="50">
        <f t="shared" ca="1" si="18"/>
        <v>5375.5884286653509</v>
      </c>
      <c r="AF180" s="43">
        <f t="shared" ca="1" si="16"/>
        <v>397.5646457268079</v>
      </c>
    </row>
    <row r="181" spans="1:32" x14ac:dyDescent="0.25">
      <c r="A181" s="34">
        <v>180</v>
      </c>
      <c r="B181" s="34" t="s">
        <v>335</v>
      </c>
      <c r="C181" s="34">
        <v>35</v>
      </c>
      <c r="D181" s="34">
        <v>93</v>
      </c>
      <c r="E181" s="34">
        <v>90</v>
      </c>
      <c r="H181" s="34">
        <f t="shared" si="14"/>
        <v>180</v>
      </c>
      <c r="I181" s="34">
        <v>1</v>
      </c>
      <c r="J181" s="34">
        <f t="shared" si="15"/>
        <v>35</v>
      </c>
      <c r="K181" s="34">
        <f t="shared" si="15"/>
        <v>93</v>
      </c>
      <c r="L181" s="34">
        <f t="shared" si="15"/>
        <v>90</v>
      </c>
      <c r="Q181" s="34">
        <f t="shared" si="17"/>
        <v>180</v>
      </c>
      <c r="R181" s="43">
        <f ca="1"/>
        <v>5</v>
      </c>
      <c r="AA181" s="48">
        <f t="shared" ca="1" si="18"/>
        <v>5216.3754565376175</v>
      </c>
      <c r="AB181" s="49">
        <f t="shared" ca="1" si="18"/>
        <v>3137.0717833680501</v>
      </c>
      <c r="AC181" s="49">
        <f t="shared" ca="1" si="18"/>
        <v>4733.7210743801661</v>
      </c>
      <c r="AD181" s="49">
        <f t="shared" ca="1" si="18"/>
        <v>9326.0831758034037</v>
      </c>
      <c r="AE181" s="50">
        <f t="shared" ca="1" si="18"/>
        <v>109.33201840894162</v>
      </c>
      <c r="AF181" s="43">
        <f t="shared" ca="1" si="16"/>
        <v>109.33201840894162</v>
      </c>
    </row>
    <row r="182" spans="1:32" x14ac:dyDescent="0.25">
      <c r="A182" s="34">
        <v>181</v>
      </c>
      <c r="B182" s="34" t="s">
        <v>336</v>
      </c>
      <c r="C182" s="34">
        <v>37</v>
      </c>
      <c r="D182" s="34">
        <v>97</v>
      </c>
      <c r="E182" s="34">
        <v>32</v>
      </c>
      <c r="H182" s="34">
        <f t="shared" si="14"/>
        <v>181</v>
      </c>
      <c r="I182" s="34">
        <v>0</v>
      </c>
      <c r="J182" s="34">
        <f t="shared" si="15"/>
        <v>37</v>
      </c>
      <c r="K182" s="34">
        <f t="shared" si="15"/>
        <v>97</v>
      </c>
      <c r="L182" s="34">
        <f t="shared" si="15"/>
        <v>32</v>
      </c>
      <c r="Q182" s="34">
        <f t="shared" si="17"/>
        <v>181</v>
      </c>
      <c r="R182" s="43">
        <f ca="1"/>
        <v>1</v>
      </c>
      <c r="AA182" s="48">
        <f t="shared" ca="1" si="18"/>
        <v>293.59167275383487</v>
      </c>
      <c r="AB182" s="49">
        <f t="shared" ca="1" si="18"/>
        <v>2134.7300112161511</v>
      </c>
      <c r="AC182" s="49">
        <f t="shared" ca="1" si="18"/>
        <v>7460.8119834710751</v>
      </c>
      <c r="AD182" s="49">
        <f t="shared" ca="1" si="18"/>
        <v>5188.4744801512288</v>
      </c>
      <c r="AE182" s="50">
        <f t="shared" ca="1" si="18"/>
        <v>2641.0499671268899</v>
      </c>
      <c r="AF182" s="43">
        <f t="shared" ca="1" si="16"/>
        <v>293.59167275383487</v>
      </c>
    </row>
    <row r="183" spans="1:32" x14ac:dyDescent="0.25">
      <c r="A183" s="34">
        <v>182</v>
      </c>
      <c r="B183" s="34" t="s">
        <v>336</v>
      </c>
      <c r="C183" s="34">
        <v>32</v>
      </c>
      <c r="D183" s="34">
        <v>97</v>
      </c>
      <c r="E183" s="34">
        <v>86</v>
      </c>
      <c r="H183" s="34">
        <f t="shared" si="14"/>
        <v>182</v>
      </c>
      <c r="I183" s="34">
        <v>0</v>
      </c>
      <c r="J183" s="34">
        <f t="shared" si="15"/>
        <v>32</v>
      </c>
      <c r="K183" s="34">
        <f t="shared" si="15"/>
        <v>97</v>
      </c>
      <c r="L183" s="34">
        <f t="shared" si="15"/>
        <v>86</v>
      </c>
      <c r="Q183" s="34">
        <f t="shared" si="17"/>
        <v>182</v>
      </c>
      <c r="R183" s="43">
        <f ca="1"/>
        <v>5</v>
      </c>
      <c r="AA183" s="48">
        <f t="shared" ca="1" si="18"/>
        <v>4759.402483564646</v>
      </c>
      <c r="AB183" s="49">
        <f t="shared" ca="1" si="18"/>
        <v>3210.7679858996953</v>
      </c>
      <c r="AC183" s="49">
        <f t="shared" ca="1" si="18"/>
        <v>5169.2665289256202</v>
      </c>
      <c r="AD183" s="49">
        <f t="shared" ca="1" si="18"/>
        <v>9409.0396975425319</v>
      </c>
      <c r="AE183" s="50">
        <f t="shared" ca="1" si="18"/>
        <v>125.12689020381343</v>
      </c>
      <c r="AF183" s="43">
        <f t="shared" ca="1" si="16"/>
        <v>125.12689020381343</v>
      </c>
    </row>
    <row r="184" spans="1:32" x14ac:dyDescent="0.25">
      <c r="A184" s="34">
        <v>183</v>
      </c>
      <c r="B184" s="34" t="s">
        <v>335</v>
      </c>
      <c r="C184" s="34">
        <v>46</v>
      </c>
      <c r="D184" s="34">
        <v>98</v>
      </c>
      <c r="E184" s="34">
        <v>15</v>
      </c>
      <c r="H184" s="34">
        <f t="shared" si="14"/>
        <v>183</v>
      </c>
      <c r="I184" s="34">
        <v>1</v>
      </c>
      <c r="J184" s="34">
        <f t="shared" si="15"/>
        <v>46</v>
      </c>
      <c r="K184" s="34">
        <f t="shared" si="15"/>
        <v>98</v>
      </c>
      <c r="L184" s="34">
        <f t="shared" si="15"/>
        <v>15</v>
      </c>
      <c r="Q184" s="34">
        <f t="shared" si="17"/>
        <v>183</v>
      </c>
      <c r="R184" s="43">
        <f ca="1"/>
        <v>1</v>
      </c>
      <c r="AA184" s="48">
        <f t="shared" ca="1" si="18"/>
        <v>154.29437545653761</v>
      </c>
      <c r="AB184" s="49">
        <f t="shared" ca="1" si="18"/>
        <v>3086.3755808364044</v>
      </c>
      <c r="AC184" s="49">
        <f t="shared" ca="1" si="18"/>
        <v>9795.993801652894</v>
      </c>
      <c r="AD184" s="49">
        <f t="shared" ca="1" si="18"/>
        <v>5176.2136105860118</v>
      </c>
      <c r="AE184" s="50">
        <f t="shared" ca="1" si="18"/>
        <v>4814.9474030243255</v>
      </c>
      <c r="AF184" s="43">
        <f t="shared" ca="1" si="16"/>
        <v>154.29437545653761</v>
      </c>
    </row>
    <row r="185" spans="1:32" x14ac:dyDescent="0.25">
      <c r="A185" s="34">
        <v>184</v>
      </c>
      <c r="B185" s="34" t="s">
        <v>336</v>
      </c>
      <c r="C185" s="34">
        <v>29</v>
      </c>
      <c r="D185" s="34">
        <v>98</v>
      </c>
      <c r="E185" s="34">
        <v>88</v>
      </c>
      <c r="H185" s="34">
        <f t="shared" si="14"/>
        <v>184</v>
      </c>
      <c r="I185" s="34">
        <v>0</v>
      </c>
      <c r="J185" s="34">
        <f t="shared" si="15"/>
        <v>29</v>
      </c>
      <c r="K185" s="34">
        <f t="shared" si="15"/>
        <v>98</v>
      </c>
      <c r="L185" s="34">
        <f t="shared" si="15"/>
        <v>88</v>
      </c>
      <c r="Q185" s="34">
        <f t="shared" si="17"/>
        <v>184</v>
      </c>
      <c r="R185" s="43">
        <f ca="1"/>
        <v>5</v>
      </c>
      <c r="AA185" s="48">
        <f t="shared" ca="1" si="18"/>
        <v>5113.7268078889692</v>
      </c>
      <c r="AB185" s="49">
        <f t="shared" ca="1" si="18"/>
        <v>3520.5401377984299</v>
      </c>
      <c r="AC185" s="49">
        <f t="shared" ca="1" si="18"/>
        <v>5311.993801652894</v>
      </c>
      <c r="AD185" s="49">
        <f t="shared" ca="1" si="18"/>
        <v>9904.0831758034019</v>
      </c>
      <c r="AE185" s="50">
        <f t="shared" ca="1" si="18"/>
        <v>179.69099276791601</v>
      </c>
      <c r="AF185" s="43">
        <f t="shared" ca="1" si="16"/>
        <v>179.69099276791601</v>
      </c>
    </row>
    <row r="186" spans="1:32" x14ac:dyDescent="0.25">
      <c r="A186" s="34">
        <v>185</v>
      </c>
      <c r="B186" s="34" t="s">
        <v>336</v>
      </c>
      <c r="C186" s="34">
        <v>41</v>
      </c>
      <c r="D186" s="34">
        <v>99</v>
      </c>
      <c r="E186" s="34">
        <v>39</v>
      </c>
      <c r="H186" s="34">
        <f t="shared" si="14"/>
        <v>185</v>
      </c>
      <c r="I186" s="34">
        <v>0</v>
      </c>
      <c r="J186" s="34">
        <f t="shared" si="15"/>
        <v>41</v>
      </c>
      <c r="K186" s="34">
        <f t="shared" si="15"/>
        <v>99</v>
      </c>
      <c r="L186" s="34">
        <f t="shared" si="15"/>
        <v>39</v>
      </c>
      <c r="Q186" s="34">
        <f t="shared" si="17"/>
        <v>185</v>
      </c>
      <c r="R186" s="43">
        <f ca="1"/>
        <v>1</v>
      </c>
      <c r="AA186" s="48">
        <f t="shared" ca="1" si="18"/>
        <v>567.6186997808619</v>
      </c>
      <c r="AB186" s="49">
        <f t="shared" ca="1" si="18"/>
        <v>2073.7300112161511</v>
      </c>
      <c r="AC186" s="49">
        <f t="shared" ca="1" si="18"/>
        <v>7245.6301652892571</v>
      </c>
      <c r="AD186" s="49">
        <f t="shared" ca="1" si="18"/>
        <v>5629.7353497164459</v>
      </c>
      <c r="AE186" s="50">
        <f t="shared" ca="1" si="18"/>
        <v>2084.5627876397102</v>
      </c>
      <c r="AF186" s="43">
        <f t="shared" ca="1" si="16"/>
        <v>567.6186997808619</v>
      </c>
    </row>
    <row r="187" spans="1:32" x14ac:dyDescent="0.25">
      <c r="A187" s="34">
        <v>186</v>
      </c>
      <c r="B187" s="34" t="s">
        <v>335</v>
      </c>
      <c r="C187" s="34">
        <v>30</v>
      </c>
      <c r="D187" s="34">
        <v>99</v>
      </c>
      <c r="E187" s="34">
        <v>97</v>
      </c>
      <c r="H187" s="34">
        <f t="shared" si="14"/>
        <v>186</v>
      </c>
      <c r="I187" s="34">
        <v>1</v>
      </c>
      <c r="J187" s="34">
        <f t="shared" si="15"/>
        <v>30</v>
      </c>
      <c r="K187" s="34">
        <f t="shared" si="15"/>
        <v>99</v>
      </c>
      <c r="L187" s="34">
        <f t="shared" si="15"/>
        <v>97</v>
      </c>
      <c r="Q187" s="34">
        <f t="shared" si="17"/>
        <v>186</v>
      </c>
      <c r="R187" s="43">
        <f ca="1"/>
        <v>5</v>
      </c>
      <c r="AA187" s="48">
        <f t="shared" ca="1" si="18"/>
        <v>6451.7808619430234</v>
      </c>
      <c r="AB187" s="49">
        <f t="shared" ca="1" si="18"/>
        <v>4348.7679858996953</v>
      </c>
      <c r="AC187" s="49">
        <f t="shared" ca="1" si="18"/>
        <v>5702.630165289258</v>
      </c>
      <c r="AD187" s="49">
        <f t="shared" ca="1" si="18"/>
        <v>11305.822306238184</v>
      </c>
      <c r="AE187" s="50">
        <f t="shared" ca="1" si="18"/>
        <v>383.99868507560842</v>
      </c>
      <c r="AF187" s="43">
        <f t="shared" ca="1" si="16"/>
        <v>383.99868507560842</v>
      </c>
    </row>
    <row r="188" spans="1:32" x14ac:dyDescent="0.25">
      <c r="A188" s="34">
        <v>187</v>
      </c>
      <c r="B188" s="34" t="s">
        <v>336</v>
      </c>
      <c r="C188" s="34">
        <v>54</v>
      </c>
      <c r="D188" s="34">
        <v>101</v>
      </c>
      <c r="E188" s="34">
        <v>24</v>
      </c>
      <c r="H188" s="34">
        <f t="shared" si="14"/>
        <v>187</v>
      </c>
      <c r="I188" s="34">
        <v>0</v>
      </c>
      <c r="J188" s="34">
        <f t="shared" si="15"/>
        <v>54</v>
      </c>
      <c r="K188" s="34">
        <f t="shared" si="15"/>
        <v>101</v>
      </c>
      <c r="L188" s="34">
        <f t="shared" si="15"/>
        <v>24</v>
      </c>
      <c r="Q188" s="34">
        <f t="shared" si="17"/>
        <v>187</v>
      </c>
      <c r="R188" s="43">
        <f ca="1"/>
        <v>1</v>
      </c>
      <c r="AA188" s="48">
        <f t="shared" ca="1" si="18"/>
        <v>405.13221329437539</v>
      </c>
      <c r="AB188" s="49">
        <f t="shared" ca="1" si="18"/>
        <v>2918.211023874379</v>
      </c>
      <c r="AC188" s="49">
        <f t="shared" ca="1" si="18"/>
        <v>9556.5392561983481</v>
      </c>
      <c r="AD188" s="49">
        <f t="shared" ca="1" si="18"/>
        <v>5666.2570888468817</v>
      </c>
      <c r="AE188" s="50">
        <f t="shared" ca="1" si="18"/>
        <v>4042.2550953320178</v>
      </c>
      <c r="AF188" s="43">
        <f t="shared" ca="1" si="16"/>
        <v>405.13221329437539</v>
      </c>
    </row>
    <row r="189" spans="1:32" x14ac:dyDescent="0.25">
      <c r="A189" s="34">
        <v>188</v>
      </c>
      <c r="B189" s="34" t="s">
        <v>335</v>
      </c>
      <c r="C189" s="34">
        <v>28</v>
      </c>
      <c r="D189" s="34">
        <v>101</v>
      </c>
      <c r="E189" s="34">
        <v>68</v>
      </c>
      <c r="H189" s="34">
        <f t="shared" si="14"/>
        <v>188</v>
      </c>
      <c r="I189" s="34">
        <v>1</v>
      </c>
      <c r="J189" s="34">
        <f t="shared" si="15"/>
        <v>28</v>
      </c>
      <c r="K189" s="34">
        <f t="shared" si="15"/>
        <v>101</v>
      </c>
      <c r="L189" s="34">
        <f t="shared" si="15"/>
        <v>68</v>
      </c>
      <c r="Q189" s="34">
        <f t="shared" si="17"/>
        <v>188</v>
      </c>
      <c r="R189" s="43">
        <f ca="1"/>
        <v>5</v>
      </c>
      <c r="AA189" s="48">
        <f t="shared" ca="1" si="18"/>
        <v>2817.3214024835643</v>
      </c>
      <c r="AB189" s="49">
        <f t="shared" ca="1" si="18"/>
        <v>2691.4388719756444</v>
      </c>
      <c r="AC189" s="49">
        <f t="shared" ca="1" si="18"/>
        <v>5802.902892561985</v>
      </c>
      <c r="AD189" s="49">
        <f t="shared" ca="1" si="18"/>
        <v>8093.4310018903598</v>
      </c>
      <c r="AE189" s="50">
        <f t="shared" ca="1" si="18"/>
        <v>431.04996712689024</v>
      </c>
      <c r="AF189" s="43">
        <f t="shared" ca="1" si="16"/>
        <v>431.04996712689024</v>
      </c>
    </row>
    <row r="190" spans="1:32" x14ac:dyDescent="0.25">
      <c r="A190" s="34">
        <v>189</v>
      </c>
      <c r="B190" s="34" t="s">
        <v>336</v>
      </c>
      <c r="C190" s="34">
        <v>41</v>
      </c>
      <c r="D190" s="34">
        <v>103</v>
      </c>
      <c r="E190" s="34">
        <v>17</v>
      </c>
      <c r="H190" s="34">
        <f t="shared" si="14"/>
        <v>189</v>
      </c>
      <c r="I190" s="34">
        <v>0</v>
      </c>
      <c r="J190" s="34">
        <f t="shared" si="15"/>
        <v>41</v>
      </c>
      <c r="K190" s="34">
        <f t="shared" si="15"/>
        <v>103</v>
      </c>
      <c r="L190" s="34">
        <f t="shared" si="15"/>
        <v>17</v>
      </c>
      <c r="Q190" s="34">
        <f t="shared" si="17"/>
        <v>189</v>
      </c>
      <c r="R190" s="43">
        <f ca="1"/>
        <v>1</v>
      </c>
      <c r="AA190" s="48">
        <f t="shared" ca="1" si="18"/>
        <v>244.48356464572672</v>
      </c>
      <c r="AB190" s="49">
        <f t="shared" ca="1" si="18"/>
        <v>3403.9072264060246</v>
      </c>
      <c r="AC190" s="49">
        <f t="shared" ca="1" si="18"/>
        <v>10107.811983471074</v>
      </c>
      <c r="AD190" s="49">
        <f t="shared" ca="1" si="18"/>
        <v>5915.4744801512297</v>
      </c>
      <c r="AE190" s="50">
        <f t="shared" ca="1" si="18"/>
        <v>4581.8961209730433</v>
      </c>
      <c r="AF190" s="43">
        <f t="shared" ca="1" si="16"/>
        <v>244.48356464572672</v>
      </c>
    </row>
    <row r="191" spans="1:32" x14ac:dyDescent="0.25">
      <c r="A191" s="34">
        <v>190</v>
      </c>
      <c r="B191" s="34" t="s">
        <v>336</v>
      </c>
      <c r="C191" s="34">
        <v>36</v>
      </c>
      <c r="D191" s="34">
        <v>103</v>
      </c>
      <c r="E191" s="34">
        <v>85</v>
      </c>
      <c r="H191" s="34">
        <f t="shared" si="14"/>
        <v>190</v>
      </c>
      <c r="I191" s="34">
        <v>0</v>
      </c>
      <c r="J191" s="34">
        <f t="shared" si="15"/>
        <v>36</v>
      </c>
      <c r="K191" s="34">
        <f t="shared" si="15"/>
        <v>103</v>
      </c>
      <c r="L191" s="34">
        <f t="shared" si="15"/>
        <v>85</v>
      </c>
      <c r="Q191" s="34">
        <f t="shared" si="17"/>
        <v>190</v>
      </c>
      <c r="R191" s="43">
        <f ca="1"/>
        <v>5</v>
      </c>
      <c r="AA191" s="48">
        <f t="shared" ca="1" si="18"/>
        <v>4724.9970781592401</v>
      </c>
      <c r="AB191" s="49">
        <f t="shared" ca="1" si="18"/>
        <v>3608.552796026278</v>
      </c>
      <c r="AC191" s="49">
        <f t="shared" ca="1" si="18"/>
        <v>6118.084710743803</v>
      </c>
      <c r="AD191" s="49">
        <f t="shared" ca="1" si="18"/>
        <v>10074.474480151228</v>
      </c>
      <c r="AE191" s="50">
        <f t="shared" ca="1" si="18"/>
        <v>290.38330046022372</v>
      </c>
      <c r="AF191" s="43">
        <f t="shared" ca="1" si="16"/>
        <v>290.38330046022372</v>
      </c>
    </row>
    <row r="192" spans="1:32" x14ac:dyDescent="0.25">
      <c r="A192" s="34">
        <v>191</v>
      </c>
      <c r="B192" s="34" t="s">
        <v>336</v>
      </c>
      <c r="C192" s="34">
        <v>34</v>
      </c>
      <c r="D192" s="34">
        <v>103</v>
      </c>
      <c r="E192" s="34">
        <v>23</v>
      </c>
      <c r="H192" s="34">
        <f t="shared" si="14"/>
        <v>191</v>
      </c>
      <c r="I192" s="34">
        <v>0</v>
      </c>
      <c r="J192" s="34">
        <f t="shared" si="15"/>
        <v>34</v>
      </c>
      <c r="K192" s="34">
        <f t="shared" si="15"/>
        <v>103</v>
      </c>
      <c r="L192" s="34">
        <f t="shared" si="15"/>
        <v>23</v>
      </c>
      <c r="Q192" s="34">
        <f t="shared" si="17"/>
        <v>191</v>
      </c>
      <c r="R192" s="43">
        <f ca="1"/>
        <v>1</v>
      </c>
      <c r="AA192" s="48">
        <f t="shared" ca="1" si="18"/>
        <v>305.753834915997</v>
      </c>
      <c r="AB192" s="49">
        <f t="shared" ca="1" si="18"/>
        <v>3124.6540618490626</v>
      </c>
      <c r="AC192" s="49">
        <f t="shared" ca="1" si="18"/>
        <v>9224.2665289256202</v>
      </c>
      <c r="AD192" s="49">
        <f t="shared" ca="1" si="18"/>
        <v>6012.5614366729687</v>
      </c>
      <c r="AE192" s="50">
        <f t="shared" ca="1" si="18"/>
        <v>3769.0499671268899</v>
      </c>
      <c r="AF192" s="43">
        <f t="shared" ca="1" si="16"/>
        <v>305.753834915997</v>
      </c>
    </row>
    <row r="193" spans="1:32" x14ac:dyDescent="0.25">
      <c r="A193" s="34">
        <v>192</v>
      </c>
      <c r="B193" s="34" t="s">
        <v>336</v>
      </c>
      <c r="C193" s="34">
        <v>32</v>
      </c>
      <c r="D193" s="34">
        <v>103</v>
      </c>
      <c r="E193" s="34">
        <v>69</v>
      </c>
      <c r="H193" s="34">
        <f t="shared" si="14"/>
        <v>192</v>
      </c>
      <c r="I193" s="34">
        <v>0</v>
      </c>
      <c r="J193" s="34">
        <f t="shared" si="15"/>
        <v>32</v>
      </c>
      <c r="K193" s="34">
        <f t="shared" si="15"/>
        <v>103</v>
      </c>
      <c r="L193" s="34">
        <f t="shared" si="15"/>
        <v>69</v>
      </c>
      <c r="Q193" s="34">
        <f t="shared" si="17"/>
        <v>192</v>
      </c>
      <c r="R193" s="43">
        <f ca="1"/>
        <v>5</v>
      </c>
      <c r="AA193" s="48">
        <f t="shared" ca="1" si="18"/>
        <v>2893.6457268078884</v>
      </c>
      <c r="AB193" s="49">
        <f t="shared" ca="1" si="18"/>
        <v>2812.2996314693155</v>
      </c>
      <c r="AC193" s="49">
        <f t="shared" ca="1" si="18"/>
        <v>6123.9028925619841</v>
      </c>
      <c r="AD193" s="49">
        <f t="shared" ca="1" si="18"/>
        <v>8369.4310018903598</v>
      </c>
      <c r="AE193" s="50">
        <f t="shared" ca="1" si="18"/>
        <v>444.02432610124924</v>
      </c>
      <c r="AF193" s="43">
        <f t="shared" ca="1" si="16"/>
        <v>444.02432610124924</v>
      </c>
    </row>
    <row r="194" spans="1:32" x14ac:dyDescent="0.25">
      <c r="A194" s="34">
        <v>193</v>
      </c>
      <c r="B194" s="34" t="s">
        <v>335</v>
      </c>
      <c r="C194" s="34">
        <v>33</v>
      </c>
      <c r="D194" s="34">
        <v>113</v>
      </c>
      <c r="E194" s="34">
        <v>8</v>
      </c>
      <c r="H194" s="34">
        <f t="shared" ref="H194:H201" si="19">IF(A194="","",A194)</f>
        <v>193</v>
      </c>
      <c r="I194" s="34">
        <v>1</v>
      </c>
      <c r="J194" s="34">
        <f t="shared" ref="J194:L201" si="20">IF(C194="","",C194)</f>
        <v>33</v>
      </c>
      <c r="K194" s="34">
        <f t="shared" si="20"/>
        <v>113</v>
      </c>
      <c r="L194" s="34">
        <f t="shared" si="20"/>
        <v>8</v>
      </c>
      <c r="Q194" s="34">
        <f t="shared" si="17"/>
        <v>193</v>
      </c>
      <c r="R194" s="43">
        <f ca="1"/>
        <v>1</v>
      </c>
      <c r="AA194" s="48">
        <f t="shared" ca="1" si="18"/>
        <v>811.40248356464554</v>
      </c>
      <c r="AB194" s="49">
        <f t="shared" ca="1" si="18"/>
        <v>5237.6793783047588</v>
      </c>
      <c r="AC194" s="49">
        <f t="shared" ca="1" si="18"/>
        <v>12769.35743801653</v>
      </c>
      <c r="AD194" s="49">
        <f t="shared" ca="1" si="18"/>
        <v>7832.5179584120988</v>
      </c>
      <c r="AE194" s="50">
        <f t="shared" ca="1" si="18"/>
        <v>6195.5884286653518</v>
      </c>
      <c r="AF194" s="43">
        <f t="shared" ca="1" si="16"/>
        <v>811.40248356464554</v>
      </c>
    </row>
    <row r="195" spans="1:32" x14ac:dyDescent="0.25">
      <c r="A195" s="34">
        <v>194</v>
      </c>
      <c r="B195" s="34" t="s">
        <v>336</v>
      </c>
      <c r="C195" s="34">
        <v>38</v>
      </c>
      <c r="D195" s="34">
        <v>113</v>
      </c>
      <c r="E195" s="34">
        <v>91</v>
      </c>
      <c r="H195" s="34">
        <f t="shared" si="19"/>
        <v>194</v>
      </c>
      <c r="I195" s="34">
        <v>0</v>
      </c>
      <c r="J195" s="34">
        <f t="shared" si="20"/>
        <v>38</v>
      </c>
      <c r="K195" s="34">
        <f t="shared" si="20"/>
        <v>113</v>
      </c>
      <c r="L195" s="34">
        <f t="shared" si="20"/>
        <v>91</v>
      </c>
      <c r="Q195" s="34">
        <f t="shared" si="17"/>
        <v>194</v>
      </c>
      <c r="R195" s="43">
        <f ca="1"/>
        <v>5</v>
      </c>
      <c r="AA195" s="48">
        <f t="shared" ca="1" si="18"/>
        <v>5960.7808619430234</v>
      </c>
      <c r="AB195" s="49">
        <f t="shared" ca="1" si="18"/>
        <v>5105.5654542541251</v>
      </c>
      <c r="AC195" s="49">
        <f t="shared" ca="1" si="18"/>
        <v>7914.084710743803</v>
      </c>
      <c r="AD195" s="49">
        <f t="shared" ca="1" si="18"/>
        <v>12480.561436672968</v>
      </c>
      <c r="AE195" s="50">
        <f t="shared" ca="1" si="18"/>
        <v>807.30637738330074</v>
      </c>
      <c r="AF195" s="43">
        <f t="shared" ref="AF195:AF201" ca="1" si="21">MIN(AA195:AE195)</f>
        <v>807.30637738330074</v>
      </c>
    </row>
    <row r="196" spans="1:32" x14ac:dyDescent="0.25">
      <c r="A196" s="34">
        <v>195</v>
      </c>
      <c r="B196" s="34" t="s">
        <v>336</v>
      </c>
      <c r="C196" s="34">
        <v>47</v>
      </c>
      <c r="D196" s="34">
        <v>120</v>
      </c>
      <c r="E196" s="34">
        <v>16</v>
      </c>
      <c r="H196" s="34">
        <f t="shared" si="19"/>
        <v>195</v>
      </c>
      <c r="I196" s="34">
        <v>0</v>
      </c>
      <c r="J196" s="34">
        <f t="shared" si="20"/>
        <v>47</v>
      </c>
      <c r="K196" s="34">
        <f t="shared" si="20"/>
        <v>120</v>
      </c>
      <c r="L196" s="34">
        <f t="shared" si="20"/>
        <v>16</v>
      </c>
      <c r="Q196" s="34">
        <f t="shared" ref="Q196:Q201" si="22">Q195+1</f>
        <v>195</v>
      </c>
      <c r="R196" s="43">
        <f ca="1"/>
        <v>1</v>
      </c>
      <c r="AA196" s="48">
        <f t="shared" ca="1" si="18"/>
        <v>1110.2673484295103</v>
      </c>
      <c r="AB196" s="49">
        <f t="shared" ca="1" si="18"/>
        <v>5408.0844415958964</v>
      </c>
      <c r="AC196" s="49">
        <f t="shared" ca="1" si="18"/>
        <v>13374.539256198348</v>
      </c>
      <c r="AD196" s="49">
        <f t="shared" ca="1" si="18"/>
        <v>8806.3440453686217</v>
      </c>
      <c r="AE196" s="50">
        <f t="shared" ca="1" si="18"/>
        <v>5697.5371466140696</v>
      </c>
      <c r="AF196" s="43">
        <f t="shared" ca="1" si="21"/>
        <v>1110.2673484295103</v>
      </c>
    </row>
    <row r="197" spans="1:32" x14ac:dyDescent="0.25">
      <c r="A197" s="34">
        <v>196</v>
      </c>
      <c r="B197" s="34" t="s">
        <v>336</v>
      </c>
      <c r="C197" s="34">
        <v>35</v>
      </c>
      <c r="D197" s="34">
        <v>120</v>
      </c>
      <c r="E197" s="34">
        <v>79</v>
      </c>
      <c r="H197" s="34">
        <f t="shared" si="19"/>
        <v>196</v>
      </c>
      <c r="I197" s="34">
        <v>0</v>
      </c>
      <c r="J197" s="34">
        <f t="shared" si="20"/>
        <v>35</v>
      </c>
      <c r="K197" s="34">
        <f t="shared" si="20"/>
        <v>120</v>
      </c>
      <c r="L197" s="34">
        <f t="shared" si="20"/>
        <v>79</v>
      </c>
      <c r="Q197" s="34">
        <f t="shared" si="22"/>
        <v>196</v>
      </c>
      <c r="R197" s="43">
        <f ca="1"/>
        <v>5</v>
      </c>
      <c r="AA197" s="48">
        <f t="shared" ca="1" si="18"/>
        <v>4787.2132943754559</v>
      </c>
      <c r="AB197" s="49">
        <f t="shared" ca="1" si="18"/>
        <v>5164.8565934946309</v>
      </c>
      <c r="AC197" s="49">
        <f t="shared" ca="1" si="18"/>
        <v>8982.266528925622</v>
      </c>
      <c r="AD197" s="49">
        <f t="shared" ca="1" si="18"/>
        <v>12257.5179584121</v>
      </c>
      <c r="AE197" s="50">
        <f t="shared" ca="1" si="18"/>
        <v>1134.9986850756084</v>
      </c>
      <c r="AF197" s="43">
        <f t="shared" ca="1" si="21"/>
        <v>1134.9986850756084</v>
      </c>
    </row>
    <row r="198" spans="1:32" x14ac:dyDescent="0.25">
      <c r="A198" s="34">
        <v>197</v>
      </c>
      <c r="B198" s="34" t="s">
        <v>336</v>
      </c>
      <c r="C198" s="34">
        <v>45</v>
      </c>
      <c r="D198" s="34">
        <v>126</v>
      </c>
      <c r="E198" s="34">
        <v>28</v>
      </c>
      <c r="H198" s="34">
        <f t="shared" si="19"/>
        <v>197</v>
      </c>
      <c r="I198" s="34">
        <v>0</v>
      </c>
      <c r="J198" s="34">
        <f t="shared" si="20"/>
        <v>45</v>
      </c>
      <c r="K198" s="34">
        <f t="shared" si="20"/>
        <v>126</v>
      </c>
      <c r="L198" s="34">
        <f t="shared" si="20"/>
        <v>28</v>
      </c>
      <c r="Q198" s="34">
        <f t="shared" si="22"/>
        <v>197</v>
      </c>
      <c r="R198" s="43">
        <f ca="1"/>
        <v>1</v>
      </c>
      <c r="AA198" s="48">
        <f t="shared" ca="1" si="18"/>
        <v>1605.834915997078</v>
      </c>
      <c r="AB198" s="49">
        <f t="shared" ca="1" si="18"/>
        <v>5546.6667200769089</v>
      </c>
      <c r="AC198" s="49">
        <f t="shared" ca="1" si="18"/>
        <v>13082.175619834712</v>
      </c>
      <c r="AD198" s="49">
        <f t="shared" ca="1" si="18"/>
        <v>9989.6483931947059</v>
      </c>
      <c r="AE198" s="50">
        <f t="shared" ca="1" si="18"/>
        <v>4638.7679158448391</v>
      </c>
      <c r="AF198" s="43">
        <f t="shared" ca="1" si="21"/>
        <v>1605.834915997078</v>
      </c>
    </row>
    <row r="199" spans="1:32" x14ac:dyDescent="0.25">
      <c r="A199" s="34">
        <v>198</v>
      </c>
      <c r="B199" s="34" t="s">
        <v>335</v>
      </c>
      <c r="C199" s="34">
        <v>32</v>
      </c>
      <c r="D199" s="34">
        <v>126</v>
      </c>
      <c r="E199" s="34">
        <v>74</v>
      </c>
      <c r="H199" s="34">
        <f t="shared" si="19"/>
        <v>198</v>
      </c>
      <c r="I199" s="34">
        <v>1</v>
      </c>
      <c r="J199" s="34">
        <f t="shared" si="20"/>
        <v>32</v>
      </c>
      <c r="K199" s="34">
        <f t="shared" si="20"/>
        <v>126</v>
      </c>
      <c r="L199" s="34">
        <f t="shared" si="20"/>
        <v>74</v>
      </c>
      <c r="Q199" s="34">
        <f t="shared" si="22"/>
        <v>198</v>
      </c>
      <c r="R199" s="43">
        <f ca="1"/>
        <v>5</v>
      </c>
      <c r="AA199" s="48">
        <f t="shared" ca="1" si="18"/>
        <v>4671.8349159970776</v>
      </c>
      <c r="AB199" s="49">
        <f t="shared" ca="1" si="18"/>
        <v>5774.2616567857694</v>
      </c>
      <c r="AC199" s="49">
        <f t="shared" ca="1" si="18"/>
        <v>10128.993801652894</v>
      </c>
      <c r="AD199" s="49">
        <f t="shared" ca="1" si="18"/>
        <v>12932.517958412098</v>
      </c>
      <c r="AE199" s="50">
        <f t="shared" ca="1" si="18"/>
        <v>1624.0499671268906</v>
      </c>
      <c r="AF199" s="43">
        <f t="shared" ca="1" si="21"/>
        <v>1624.0499671268906</v>
      </c>
    </row>
    <row r="200" spans="1:32" x14ac:dyDescent="0.25">
      <c r="A200" s="34">
        <v>199</v>
      </c>
      <c r="B200" s="34" t="s">
        <v>335</v>
      </c>
      <c r="C200" s="34">
        <v>32</v>
      </c>
      <c r="D200" s="34">
        <v>137</v>
      </c>
      <c r="E200" s="34">
        <v>18</v>
      </c>
      <c r="H200" s="34">
        <f t="shared" si="19"/>
        <v>199</v>
      </c>
      <c r="I200" s="34">
        <v>1</v>
      </c>
      <c r="J200" s="34">
        <f t="shared" si="20"/>
        <v>32</v>
      </c>
      <c r="K200" s="34">
        <f t="shared" si="20"/>
        <v>137</v>
      </c>
      <c r="L200" s="34">
        <f t="shared" si="20"/>
        <v>18</v>
      </c>
      <c r="Q200" s="34">
        <f t="shared" si="22"/>
        <v>199</v>
      </c>
      <c r="R200" s="43">
        <f ca="1"/>
        <v>1</v>
      </c>
      <c r="AA200" s="48">
        <f t="shared" ca="1" si="18"/>
        <v>2526.5105916727539</v>
      </c>
      <c r="AB200" s="49">
        <f t="shared" ca="1" si="18"/>
        <v>7890.7300112161502</v>
      </c>
      <c r="AC200" s="49">
        <f t="shared" ca="1" si="18"/>
        <v>16192.721074380166</v>
      </c>
      <c r="AD200" s="49">
        <f t="shared" ca="1" si="18"/>
        <v>12437.083175803404</v>
      </c>
      <c r="AE200" s="50">
        <f t="shared" ca="1" si="18"/>
        <v>6659.5627876397102</v>
      </c>
      <c r="AF200" s="43">
        <f t="shared" ca="1" si="21"/>
        <v>2526.5105916727539</v>
      </c>
    </row>
    <row r="201" spans="1:32" x14ac:dyDescent="0.25">
      <c r="A201" s="34">
        <v>200</v>
      </c>
      <c r="B201" s="34" t="s">
        <v>335</v>
      </c>
      <c r="C201" s="34">
        <v>30</v>
      </c>
      <c r="D201" s="34">
        <v>137</v>
      </c>
      <c r="E201" s="34">
        <v>83</v>
      </c>
      <c r="H201" s="34">
        <f t="shared" si="19"/>
        <v>200</v>
      </c>
      <c r="I201" s="34">
        <v>1</v>
      </c>
      <c r="J201" s="34">
        <f t="shared" si="20"/>
        <v>30</v>
      </c>
      <c r="K201" s="34">
        <f t="shared" si="20"/>
        <v>137</v>
      </c>
      <c r="L201" s="34">
        <f t="shared" si="20"/>
        <v>83</v>
      </c>
      <c r="Q201" s="34">
        <f t="shared" si="22"/>
        <v>200</v>
      </c>
      <c r="R201" s="44">
        <f ca="1"/>
        <v>5</v>
      </c>
      <c r="AA201" s="51">
        <f t="shared" ca="1" si="18"/>
        <v>6764.2132943754559</v>
      </c>
      <c r="AB201" s="52">
        <f t="shared" ca="1" si="18"/>
        <v>8025.6287453933646</v>
      </c>
      <c r="AC201" s="52">
        <f t="shared" ca="1" si="18"/>
        <v>12417.539256198348</v>
      </c>
      <c r="AD201" s="52">
        <f t="shared" ca="1" si="18"/>
        <v>16340.257088846882</v>
      </c>
      <c r="AE201" s="53">
        <f t="shared" ca="1" si="18"/>
        <v>2554.6653517422751</v>
      </c>
      <c r="AF201" s="44">
        <f t="shared" ca="1" si="21"/>
        <v>2554.6653517422751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BA6DC8B641994792C36C81DCB75C72" ma:contentTypeVersion="12" ma:contentTypeDescription="Crear nuevo documento." ma:contentTypeScope="" ma:versionID="5b016b18d10b3d9f7de7f7efc665ad6c">
  <xsd:schema xmlns:xsd="http://www.w3.org/2001/XMLSchema" xmlns:xs="http://www.w3.org/2001/XMLSchema" xmlns:p="http://schemas.microsoft.com/office/2006/metadata/properties" xmlns:ns2="789b8e19-23fb-4d58-ba2a-719f878591ed" xmlns:ns3="4dcc97b3-1ecc-4cd5-a7fe-888f0180f015" targetNamespace="http://schemas.microsoft.com/office/2006/metadata/properties" ma:root="true" ma:fieldsID="a5d0fec1dd451cac6f88134ec00b2b64" ns2:_="" ns3:_="">
    <xsd:import namespace="789b8e19-23fb-4d58-ba2a-719f878591ed"/>
    <xsd:import namespace="4dcc97b3-1ecc-4cd5-a7fe-888f0180f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b8e19-23fb-4d58-ba2a-719f87859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c97b3-1ecc-4cd5-a7fe-888f0180f0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9C3FAD-AB29-415E-B53C-5BDD16CAB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b8e19-23fb-4d58-ba2a-719f878591ed"/>
    <ds:schemaRef ds:uri="4dcc97b3-1ecc-4cd5-a7fe-888f0180f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799DEC-7932-4CFC-B307-1DF3B7DB837A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FF28132B-D0F5-431E-BA6C-23C7E14F414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E6721B4-3A1E-4DDB-8EC5-885313A47871}">
  <ds:schemaRefs>
    <ds:schemaRef ds:uri="http://purl.org/dc/elements/1.1/"/>
    <ds:schemaRef ds:uri="4dcc97b3-1ecc-4cd5-a7fe-888f0180f015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89b8e19-23fb-4d58-ba2a-719f878591e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SENCILLO</vt:lpstr>
      <vt:lpstr>SENCILLO RESUELTO</vt:lpstr>
      <vt:lpstr>CITIES</vt:lpstr>
      <vt:lpstr>CITIES RESUELTO</vt:lpstr>
      <vt:lpstr>CEREALES</vt:lpstr>
      <vt:lpstr>CEREALES RESUELTO</vt:lpstr>
      <vt:lpstr>COKE</vt:lpstr>
      <vt:lpstr>COKE RESUELTO</vt:lpstr>
      <vt:lpstr>MBA</vt:lpstr>
      <vt:lpstr>MBA RESUELTO</vt:lpstr>
      <vt:lpstr>CHAMPAGNE</vt:lpstr>
      <vt:lpstr>CHAMPAGNE RESUELTO</vt:lpstr>
      <vt:lpstr>Mall_Customers</vt:lpstr>
      <vt:lpstr>Mall_Customers RESUELTO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</dc:creator>
  <cp:lastModifiedBy>Víctor García Dobón</cp:lastModifiedBy>
  <dcterms:created xsi:type="dcterms:W3CDTF">2015-06-05T18:19:34Z</dcterms:created>
  <dcterms:modified xsi:type="dcterms:W3CDTF">2020-12-09T08:02:44Z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411b8a53-3515-449c-baeb-f3ac776989a4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0x010100DDBA6DC8B641994792C36C81DCB75C72</vt:lpwstr>
  </property>
</Properties>
</file>