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2679EA-0EDD-4D71-940A-F6A3EA8563DA}" xr6:coauthVersionLast="45" xr6:coauthVersionMax="45" xr10:uidLastSave="{00000000-0000-0000-0000-000000000000}"/>
  <bookViews>
    <workbookView xWindow="-110" yWindow="490" windowWidth="38620" windowHeight="21220" xr2:uid="{FC8D96AE-0912-47BB-9DAA-513E6574F4C7}"/>
  </bookViews>
  <sheets>
    <sheet name="LINEAL" sheetId="10" r:id="rId1"/>
    <sheet name="LOGARITMICA" sheetId="12" r:id="rId2"/>
    <sheet name="POTENCIAL" sheetId="1" r:id="rId3"/>
    <sheet name="EXPONENCIAL" sheetId="4" r:id="rId4"/>
    <sheet name="POLINOMIAL" sheetId="9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9" l="1"/>
  <c r="M39" i="9" s="1"/>
  <c r="J40" i="9"/>
  <c r="M40" i="9" s="1"/>
  <c r="J41" i="9"/>
  <c r="M41" i="9" s="1"/>
  <c r="J42" i="9"/>
  <c r="M42" i="9" s="1"/>
  <c r="J43" i="9"/>
  <c r="M43" i="9" s="1"/>
  <c r="J44" i="9"/>
  <c r="M44" i="9" s="1"/>
  <c r="J45" i="9"/>
  <c r="M45" i="9" s="1"/>
  <c r="J46" i="9"/>
  <c r="M46" i="9" s="1"/>
  <c r="J47" i="9"/>
  <c r="M47" i="9" s="1"/>
  <c r="J48" i="9"/>
  <c r="M48" i="9" s="1"/>
  <c r="J49" i="9"/>
  <c r="M49" i="9" s="1"/>
  <c r="J50" i="9"/>
  <c r="M50" i="9" s="1"/>
  <c r="J51" i="9"/>
  <c r="M51" i="9" s="1"/>
  <c r="J52" i="9"/>
  <c r="M52" i="9" s="1"/>
  <c r="J53" i="9"/>
  <c r="M53" i="9" s="1"/>
  <c r="J54" i="9"/>
  <c r="M54" i="9" s="1"/>
  <c r="J55" i="9"/>
  <c r="M55" i="9" s="1"/>
  <c r="J56" i="9"/>
  <c r="M56" i="9" s="1"/>
  <c r="J57" i="9"/>
  <c r="M57" i="9" s="1"/>
  <c r="J58" i="9"/>
  <c r="M58" i="9" s="1"/>
  <c r="J59" i="9"/>
  <c r="M59" i="9" s="1"/>
  <c r="J60" i="9"/>
  <c r="M60" i="9" s="1"/>
  <c r="J61" i="9"/>
  <c r="M61" i="9" s="1"/>
  <c r="J62" i="9"/>
  <c r="M62" i="9" s="1"/>
  <c r="J63" i="9"/>
  <c r="M63" i="9" s="1"/>
  <c r="J64" i="9"/>
  <c r="M64" i="9" s="1"/>
  <c r="J65" i="9"/>
  <c r="M65" i="9" s="1"/>
  <c r="J66" i="9"/>
  <c r="M66" i="9" s="1"/>
  <c r="J67" i="9"/>
  <c r="M67" i="9" s="1"/>
  <c r="J68" i="9"/>
  <c r="M68" i="9" s="1"/>
  <c r="J69" i="9"/>
  <c r="M69" i="9" s="1"/>
  <c r="J70" i="9"/>
  <c r="M70" i="9" s="1"/>
  <c r="J38" i="9"/>
  <c r="M38" i="9" l="1"/>
  <c r="O35" i="9" a="1"/>
  <c r="P35" i="9" s="1"/>
  <c r="O35" i="9" l="1"/>
  <c r="Q35" i="9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N39" i="9" l="1"/>
  <c r="N47" i="9"/>
  <c r="N55" i="9"/>
  <c r="N63" i="9"/>
  <c r="N38" i="9"/>
  <c r="N40" i="9"/>
  <c r="N48" i="9"/>
  <c r="N56" i="9"/>
  <c r="N64" i="9"/>
  <c r="N41" i="9"/>
  <c r="N49" i="9"/>
  <c r="N57" i="9"/>
  <c r="N65" i="9"/>
  <c r="N42" i="9"/>
  <c r="N50" i="9"/>
  <c r="N58" i="9"/>
  <c r="N66" i="9"/>
  <c r="N44" i="9"/>
  <c r="N60" i="9"/>
  <c r="N43" i="9"/>
  <c r="N51" i="9"/>
  <c r="N59" i="9"/>
  <c r="N67" i="9"/>
  <c r="N52" i="9"/>
  <c r="N68" i="9"/>
  <c r="N45" i="9"/>
  <c r="N53" i="9"/>
  <c r="N61" i="9"/>
  <c r="N69" i="9"/>
  <c r="N46" i="9"/>
  <c r="N54" i="9"/>
  <c r="N62" i="9"/>
  <c r="N70" i="9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I20" i="12"/>
  <c r="H20" i="12"/>
  <c r="G20" i="12"/>
  <c r="F20" i="12"/>
  <c r="E20" i="12"/>
  <c r="I19" i="12"/>
  <c r="H19" i="12"/>
  <c r="G19" i="12"/>
  <c r="F19" i="12"/>
  <c r="E19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I20" i="10"/>
  <c r="H20" i="10"/>
  <c r="G20" i="10"/>
  <c r="F20" i="10"/>
  <c r="E20" i="10"/>
  <c r="I19" i="10"/>
  <c r="H19" i="10"/>
  <c r="G19" i="10"/>
  <c r="F19" i="10"/>
  <c r="E19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I20" i="9"/>
  <c r="H20" i="9"/>
  <c r="G20" i="9"/>
  <c r="F20" i="9"/>
  <c r="E20" i="9"/>
  <c r="I19" i="9"/>
  <c r="H19" i="9"/>
  <c r="G19" i="9"/>
  <c r="F19" i="9"/>
  <c r="E19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AD8" i="9"/>
  <c r="AD19" i="9" s="1"/>
  <c r="AC8" i="9"/>
  <c r="AC19" i="9" s="1"/>
  <c r="AB8" i="9"/>
  <c r="AB19" i="9" s="1"/>
  <c r="AA8" i="9"/>
  <c r="AA19" i="9" s="1"/>
  <c r="Z8" i="9"/>
  <c r="Z19" i="9" s="1"/>
  <c r="Y8" i="9"/>
  <c r="Y19" i="9" s="1"/>
  <c r="X8" i="9"/>
  <c r="X19" i="9" s="1"/>
  <c r="W8" i="9"/>
  <c r="W19" i="9" s="1"/>
  <c r="V8" i="9"/>
  <c r="V19" i="9" s="1"/>
  <c r="U8" i="9"/>
  <c r="U19" i="9" s="1"/>
  <c r="T8" i="9"/>
  <c r="T19" i="9" s="1"/>
  <c r="S8" i="9"/>
  <c r="S19" i="9" s="1"/>
  <c r="R8" i="9"/>
  <c r="R19" i="9" s="1"/>
  <c r="Q8" i="9"/>
  <c r="Q19" i="9" s="1"/>
  <c r="P8" i="9"/>
  <c r="P19" i="9" s="1"/>
  <c r="O8" i="9"/>
  <c r="O19" i="9" s="1"/>
  <c r="N8" i="9"/>
  <c r="N19" i="9" s="1"/>
  <c r="M8" i="9"/>
  <c r="M19" i="9" s="1"/>
  <c r="L8" i="9"/>
  <c r="L19" i="9" s="1"/>
  <c r="K8" i="9"/>
  <c r="K19" i="9" s="1"/>
  <c r="J8" i="9"/>
  <c r="J8" i="4"/>
  <c r="K8" i="4"/>
  <c r="K19" i="4" s="1"/>
  <c r="L8" i="4"/>
  <c r="L19" i="4" s="1"/>
  <c r="M8" i="4"/>
  <c r="M19" i="4" s="1"/>
  <c r="N8" i="4"/>
  <c r="N19" i="4" s="1"/>
  <c r="O8" i="4"/>
  <c r="O19" i="4" s="1"/>
  <c r="P8" i="4"/>
  <c r="P19" i="4" s="1"/>
  <c r="Q8" i="4"/>
  <c r="Q19" i="4" s="1"/>
  <c r="R8" i="4"/>
  <c r="R19" i="4" s="1"/>
  <c r="S8" i="4"/>
  <c r="S19" i="4" s="1"/>
  <c r="T8" i="4"/>
  <c r="T19" i="4" s="1"/>
  <c r="U8" i="4"/>
  <c r="U19" i="4" s="1"/>
  <c r="V8" i="4"/>
  <c r="V19" i="4" s="1"/>
  <c r="W8" i="4"/>
  <c r="W19" i="4" s="1"/>
  <c r="X8" i="4"/>
  <c r="X19" i="4" s="1"/>
  <c r="Y8" i="4"/>
  <c r="Y19" i="4" s="1"/>
  <c r="Z8" i="4"/>
  <c r="Z19" i="4" s="1"/>
  <c r="AA8" i="4"/>
  <c r="AA19" i="4" s="1"/>
  <c r="AB8" i="4"/>
  <c r="AB19" i="4" s="1"/>
  <c r="AC8" i="4"/>
  <c r="AC19" i="4" s="1"/>
  <c r="AD8" i="4"/>
  <c r="AD19" i="4" s="1"/>
  <c r="I20" i="4"/>
  <c r="H20" i="4"/>
  <c r="G20" i="4"/>
  <c r="F20" i="4"/>
  <c r="E20" i="4"/>
  <c r="I19" i="4"/>
  <c r="H19" i="4"/>
  <c r="G19" i="4"/>
  <c r="F19" i="4"/>
  <c r="E19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E20" i="1"/>
  <c r="F20" i="1"/>
  <c r="G20" i="1"/>
  <c r="H20" i="1"/>
  <c r="I20" i="1"/>
  <c r="E19" i="1"/>
  <c r="G19" i="1"/>
  <c r="H19" i="1"/>
  <c r="I19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J8" i="1"/>
  <c r="J19" i="1" s="1"/>
  <c r="K8" i="1"/>
  <c r="K19" i="1" s="1"/>
  <c r="L8" i="1"/>
  <c r="L19" i="1" s="1"/>
  <c r="M8" i="1"/>
  <c r="M19" i="1" s="1"/>
  <c r="N8" i="1"/>
  <c r="N19" i="1" s="1"/>
  <c r="O8" i="1"/>
  <c r="O19" i="1" s="1"/>
  <c r="P8" i="1"/>
  <c r="P19" i="1" s="1"/>
  <c r="Q8" i="1"/>
  <c r="Q19" i="1" s="1"/>
  <c r="R8" i="1"/>
  <c r="R19" i="1" s="1"/>
  <c r="S8" i="1"/>
  <c r="S19" i="1" s="1"/>
  <c r="T8" i="1"/>
  <c r="T19" i="1" s="1"/>
  <c r="U8" i="1"/>
  <c r="U19" i="1" s="1"/>
  <c r="V8" i="1"/>
  <c r="V19" i="1" s="1"/>
  <c r="W8" i="1"/>
  <c r="W19" i="1" s="1"/>
  <c r="X8" i="1"/>
  <c r="X19" i="1" s="1"/>
  <c r="Y8" i="1"/>
  <c r="Y19" i="1" s="1"/>
  <c r="Z8" i="1"/>
  <c r="Z19" i="1" s="1"/>
  <c r="AA8" i="1"/>
  <c r="AA19" i="1" s="1"/>
  <c r="AB8" i="1"/>
  <c r="AB19" i="1" s="1"/>
  <c r="AC8" i="1"/>
  <c r="AC19" i="1" s="1"/>
  <c r="AD8" i="1"/>
  <c r="AD19" i="1" s="1"/>
  <c r="F12" i="12" l="1" a="1"/>
  <c r="F13" i="12" s="1"/>
  <c r="F12" i="10" a="1"/>
  <c r="J19" i="12"/>
  <c r="J19" i="9"/>
  <c r="J19" i="4"/>
  <c r="F19" i="1"/>
  <c r="F12" i="12" l="1"/>
  <c r="F12" i="10"/>
  <c r="F13" i="10"/>
  <c r="J15" i="12" l="1"/>
  <c r="R15" i="12"/>
  <c r="Z15" i="12"/>
  <c r="K15" i="12"/>
  <c r="S15" i="12"/>
  <c r="AA15" i="12"/>
  <c r="L15" i="12"/>
  <c r="T15" i="12"/>
  <c r="AB15" i="12"/>
  <c r="M15" i="12"/>
  <c r="U15" i="12"/>
  <c r="AC15" i="12"/>
  <c r="N15" i="12"/>
  <c r="V15" i="12"/>
  <c r="AD15" i="12"/>
  <c r="O15" i="12"/>
  <c r="W15" i="12"/>
  <c r="P15" i="12"/>
  <c r="X15" i="12"/>
  <c r="Q15" i="12"/>
  <c r="Y15" i="12"/>
  <c r="J15" i="10"/>
  <c r="R15" i="10"/>
  <c r="Z15" i="10"/>
  <c r="K15" i="10"/>
  <c r="S15" i="10"/>
  <c r="AA15" i="10"/>
  <c r="L15" i="10"/>
  <c r="T15" i="10"/>
  <c r="AB15" i="10"/>
  <c r="M15" i="10"/>
  <c r="U15" i="10"/>
  <c r="AC15" i="10"/>
  <c r="N15" i="10"/>
  <c r="V15" i="10"/>
  <c r="AD15" i="10"/>
  <c r="O15" i="10"/>
  <c r="W15" i="10"/>
  <c r="P15" i="10"/>
  <c r="X15" i="10"/>
  <c r="Q15" i="10"/>
  <c r="Y15" i="10"/>
  <c r="F12" i="1" l="1" a="1"/>
  <c r="F12" i="1" s="1"/>
  <c r="F13" i="1" l="1"/>
  <c r="G13" i="1" s="1"/>
  <c r="R15" i="1" l="1"/>
  <c r="R20" i="1" s="1"/>
  <c r="S15" i="1"/>
  <c r="S20" i="1" s="1"/>
  <c r="N15" i="1"/>
  <c r="N20" i="1" s="1"/>
  <c r="AA15" i="1"/>
  <c r="AA20" i="1" s="1"/>
  <c r="K15" i="1"/>
  <c r="K20" i="1" s="1"/>
  <c r="O15" i="1"/>
  <c r="O20" i="1" s="1"/>
  <c r="W15" i="1"/>
  <c r="W20" i="1" s="1"/>
  <c r="L15" i="1"/>
  <c r="L20" i="1" s="1"/>
  <c r="J15" i="1"/>
  <c r="J20" i="1" s="1"/>
  <c r="AB15" i="1"/>
  <c r="AB20" i="1" s="1"/>
  <c r="Z15" i="1"/>
  <c r="Z20" i="1" s="1"/>
  <c r="U15" i="1"/>
  <c r="U20" i="1" s="1"/>
  <c r="M15" i="1"/>
  <c r="M20" i="1" s="1"/>
  <c r="P15" i="1"/>
  <c r="P20" i="1" s="1"/>
  <c r="T15" i="1"/>
  <c r="T20" i="1" s="1"/>
  <c r="AC15" i="1"/>
  <c r="AC20" i="1" s="1"/>
  <c r="Y15" i="1"/>
  <c r="Y20" i="1" s="1"/>
  <c r="Q15" i="1"/>
  <c r="Q20" i="1" s="1"/>
  <c r="AD15" i="1"/>
  <c r="AD20" i="1" s="1"/>
  <c r="X15" i="1"/>
  <c r="X20" i="1" s="1"/>
  <c r="V15" i="1"/>
  <c r="V20" i="1" s="1"/>
  <c r="F22" i="1" l="1" a="1"/>
  <c r="F22" i="1" s="1"/>
  <c r="F12" i="4" a="1"/>
  <c r="F13" i="4" s="1"/>
  <c r="F12" i="4" l="1"/>
  <c r="AB15" i="4" s="1"/>
  <c r="Z15" i="4" l="1"/>
  <c r="Z20" i="4" s="1"/>
  <c r="R15" i="4"/>
  <c r="R20" i="4" s="1"/>
  <c r="O15" i="4"/>
  <c r="O20" i="4" s="1"/>
  <c r="V15" i="4"/>
  <c r="V20" i="4" s="1"/>
  <c r="Y15" i="4"/>
  <c r="Y20" i="4" s="1"/>
  <c r="N15" i="4"/>
  <c r="N20" i="4" s="1"/>
  <c r="Q15" i="4"/>
  <c r="Q20" i="4" s="1"/>
  <c r="K15" i="4"/>
  <c r="K20" i="4" s="1"/>
  <c r="AC15" i="4"/>
  <c r="AC20" i="4" s="1"/>
  <c r="X15" i="4"/>
  <c r="X20" i="4" s="1"/>
  <c r="P15" i="4"/>
  <c r="P20" i="4" s="1"/>
  <c r="U15" i="4"/>
  <c r="U20" i="4" s="1"/>
  <c r="M15" i="4"/>
  <c r="M20" i="4" s="1"/>
  <c r="AA15" i="4"/>
  <c r="AA20" i="4" s="1"/>
  <c r="S15" i="4"/>
  <c r="S20" i="4" s="1"/>
  <c r="W15" i="4"/>
  <c r="W20" i="4" s="1"/>
  <c r="L15" i="4"/>
  <c r="L20" i="4" s="1"/>
  <c r="J15" i="4"/>
  <c r="J20" i="4" s="1"/>
  <c r="AD15" i="4"/>
  <c r="AD20" i="4" s="1"/>
  <c r="T15" i="4"/>
  <c r="T20" i="4" s="1"/>
  <c r="AB20" i="4"/>
  <c r="F22" i="4" l="1" a="1"/>
  <c r="F22" i="4" s="1"/>
  <c r="F12" i="9" a="1"/>
  <c r="F12" i="9" s="1"/>
  <c r="F13" i="9" l="1"/>
  <c r="AD15" i="9" l="1"/>
  <c r="AD20" i="9" s="1"/>
  <c r="Y15" i="9"/>
  <c r="Y20" i="9" s="1"/>
  <c r="AB15" i="9"/>
  <c r="AB20" i="9" s="1"/>
  <c r="J15" i="9"/>
  <c r="J20" i="9" s="1"/>
  <c r="O15" i="9"/>
  <c r="O20" i="9" s="1"/>
  <c r="U15" i="9"/>
  <c r="U20" i="9" s="1"/>
  <c r="AA15" i="9"/>
  <c r="AA20" i="9" s="1"/>
  <c r="P15" i="9"/>
  <c r="P20" i="9" s="1"/>
  <c r="S15" i="9"/>
  <c r="S20" i="9" s="1"/>
  <c r="K15" i="9"/>
  <c r="K20" i="9" s="1"/>
  <c r="AC15" i="9"/>
  <c r="AC20" i="9" s="1"/>
  <c r="N15" i="9"/>
  <c r="N20" i="9" s="1"/>
  <c r="M15" i="9"/>
  <c r="M20" i="9" s="1"/>
  <c r="R15" i="9"/>
  <c r="R20" i="9" s="1"/>
  <c r="W15" i="9"/>
  <c r="W20" i="9" s="1"/>
  <c r="T15" i="9"/>
  <c r="T20" i="9" s="1"/>
  <c r="Z15" i="9"/>
  <c r="Z20" i="9" s="1"/>
  <c r="V15" i="9"/>
  <c r="V20" i="9" s="1"/>
  <c r="L15" i="9"/>
  <c r="L20" i="9" s="1"/>
  <c r="Q15" i="9"/>
  <c r="Q20" i="9" s="1"/>
  <c r="X15" i="9"/>
  <c r="X20" i="9" s="1"/>
  <c r="F22" i="9" l="1" a="1"/>
  <c r="F22" i="9" s="1"/>
  <c r="K20" i="10" l="1"/>
  <c r="O20" i="10" l="1"/>
  <c r="W20" i="10"/>
  <c r="L20" i="10"/>
  <c r="AC20" i="10"/>
  <c r="AD20" i="10"/>
  <c r="M20" i="10"/>
  <c r="V20" i="10"/>
  <c r="AB20" i="10"/>
  <c r="Z20" i="10"/>
  <c r="S20" i="10"/>
  <c r="T20" i="10"/>
  <c r="U20" i="10"/>
  <c r="R20" i="10"/>
  <c r="X20" i="10"/>
  <c r="AA20" i="10"/>
  <c r="Q20" i="10"/>
  <c r="J20" i="10"/>
  <c r="N20" i="10"/>
  <c r="P20" i="10"/>
  <c r="Y20" i="10"/>
  <c r="F22" i="10" l="1" a="1"/>
  <c r="F22" i="10" s="1"/>
  <c r="F23" i="10"/>
  <c r="X20" i="12" l="1"/>
  <c r="AA20" i="12" l="1"/>
  <c r="M20" i="12"/>
  <c r="O20" i="12"/>
  <c r="P20" i="12"/>
  <c r="AD20" i="12"/>
  <c r="AB20" i="12"/>
  <c r="Z20" i="12"/>
  <c r="J20" i="12"/>
  <c r="Q20" i="12"/>
  <c r="N20" i="12"/>
  <c r="W20" i="12"/>
  <c r="AC20" i="12"/>
  <c r="L20" i="12"/>
  <c r="S20" i="12"/>
  <c r="T20" i="12"/>
  <c r="U20" i="12"/>
  <c r="Y20" i="12"/>
  <c r="V20" i="12"/>
  <c r="R20" i="12"/>
  <c r="K20" i="12"/>
  <c r="F22" i="12" l="1" a="1"/>
  <c r="F22" i="12" s="1"/>
</calcChain>
</file>

<file path=xl/sharedStrings.xml><?xml version="1.0" encoding="utf-8"?>
<sst xmlns="http://schemas.openxmlformats.org/spreadsheetml/2006/main" count="65" uniqueCount="23">
  <si>
    <t>m</t>
  </si>
  <si>
    <t>b</t>
  </si>
  <si>
    <t>x</t>
  </si>
  <si>
    <t>% ruido</t>
  </si>
  <si>
    <t>y = m.ln(x) + b</t>
  </si>
  <si>
    <t>y = b.x^m</t>
  </si>
  <si>
    <t>y = b.e^m.x</t>
  </si>
  <si>
    <t>REGRESION</t>
  </si>
  <si>
    <t>CURVA POTENCIAL</t>
  </si>
  <si>
    <t>Regresión</t>
  </si>
  <si>
    <t>ln(b)</t>
  </si>
  <si>
    <t>Grafico Regresión</t>
  </si>
  <si>
    <t>MAPE</t>
  </si>
  <si>
    <t>RCuadrado</t>
  </si>
  <si>
    <t>y = m.x + b</t>
  </si>
  <si>
    <t>CURVA LINEAL</t>
  </si>
  <si>
    <t>CURVA LOGARITMICA</t>
  </si>
  <si>
    <t>CURVA EXPONENCIAL</t>
  </si>
  <si>
    <t>CURVA POLINOMIAL</t>
  </si>
  <si>
    <t>% desviacion</t>
  </si>
  <si>
    <t>y</t>
  </si>
  <si>
    <t>x2</t>
  </si>
  <si>
    <t>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</si>
</sst>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_);\(#,##0\);&quot;-  &quot;;&quot; &quot;@&quot; &quot;"/>
    <numFmt numFmtId="165" formatCode="0.00%_);\-0.00%_);&quot;-  &quot;;&quot; &quot;@&quot; &quot;"/>
    <numFmt numFmtId="166" formatCode="#,##0.0000_);\(#,##0.0000\);&quot;-  &quot;;&quot; &quot;@&quot; &quot;"/>
    <numFmt numFmtId="167" formatCode="dd/mm/yyyy_);\(###0\);&quot;-  &quot;;&quot; &quot;@&quot; &quot;"/>
    <numFmt numFmtId="168" formatCode="dd/mm/yy_);\(###0\);&quot;-  &quot;;&quot; &quot;@&quot; &quot;"/>
    <numFmt numFmtId="169" formatCode="###0_);\(###0\);&quot;-  &quot;;&quot; &quot;@&quot; &quot;"/>
    <numFmt numFmtId="170" formatCode="#,##0.00000_);\(#,##0.00000\);&quot;-  &quot;;&quot; &quot;@&quot; 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6">
    <xf numFmtId="164" fontId="0" fillId="0" borderId="0" applyFont="0" applyFill="0" applyBorder="0" applyProtection="0">
      <alignment vertical="top"/>
    </xf>
    <xf numFmtId="165" fontId="1" fillId="0" borderId="0" applyFont="0" applyFill="0" applyBorder="0" applyProtection="0">
      <alignment vertical="top"/>
    </xf>
    <xf numFmtId="166" fontId="1" fillId="0" borderId="0" applyFont="0" applyFill="0" applyBorder="0" applyProtection="0">
      <alignment vertical="top"/>
    </xf>
    <xf numFmtId="167" fontId="1" fillId="0" borderId="0" applyFont="0" applyFill="0" applyBorder="0" applyProtection="0">
      <alignment vertical="top"/>
    </xf>
    <xf numFmtId="168" fontId="1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13">
    <xf numFmtId="164" fontId="0" fillId="0" borderId="0" xfId="0">
      <alignment vertical="top"/>
    </xf>
    <xf numFmtId="166" fontId="0" fillId="0" borderId="0" xfId="2" applyFont="1">
      <alignment vertical="top"/>
    </xf>
    <xf numFmtId="164" fontId="0" fillId="0" borderId="0" xfId="0" applyFont="1">
      <alignment vertical="top"/>
    </xf>
    <xf numFmtId="164" fontId="3" fillId="0" borderId="0" xfId="0" applyFont="1">
      <alignment vertical="top"/>
    </xf>
    <xf numFmtId="164" fontId="2" fillId="0" borderId="0" xfId="0" applyFont="1">
      <alignment vertical="top"/>
    </xf>
    <xf numFmtId="164" fontId="4" fillId="0" borderId="0" xfId="0" applyNumberFormat="1" applyFont="1">
      <alignment vertical="top"/>
    </xf>
    <xf numFmtId="164" fontId="0" fillId="2" borderId="0" xfId="0" applyFont="1" applyFill="1">
      <alignment vertical="top"/>
    </xf>
    <xf numFmtId="166" fontId="0" fillId="2" borderId="0" xfId="2" applyFont="1" applyFill="1">
      <alignment vertical="top"/>
    </xf>
    <xf numFmtId="165" fontId="4" fillId="0" borderId="0" xfId="1" applyFont="1">
      <alignment vertical="top"/>
    </xf>
    <xf numFmtId="165" fontId="0" fillId="2" borderId="0" xfId="1" applyFont="1" applyFill="1">
      <alignment vertical="top"/>
    </xf>
    <xf numFmtId="166" fontId="4" fillId="0" borderId="0" xfId="2" applyFont="1">
      <alignment vertical="top"/>
    </xf>
    <xf numFmtId="166" fontId="4" fillId="0" borderId="0" xfId="2" applyFont="1" applyBorder="1">
      <alignment vertical="top"/>
    </xf>
    <xf numFmtId="170" fontId="0" fillId="0" borderId="0" xfId="0" applyNumberFormat="1">
      <alignment vertical="top"/>
    </xf>
  </cellXfs>
  <cellStyles count="6">
    <cellStyle name="DateLong" xfId="3" xr:uid="{1684420C-A6B2-4D29-9B65-8CA72F6F1DCD}"/>
    <cellStyle name="DateShort" xfId="4" xr:uid="{950C9099-1A32-4BB6-B356-673BDF30B0FA}"/>
    <cellStyle name="Factor" xfId="2" xr:uid="{A04EDF6B-99BF-43F1-A778-51C41139333E}"/>
    <cellStyle name="Normal" xfId="0" builtinId="0" customBuiltin="1"/>
    <cellStyle name="Porcentaje" xfId="1" builtinId="5" customBuiltin="1"/>
    <cellStyle name="Year" xfId="5" xr:uid="{A1FCB1A6-BBA0-480F-8169-F63227112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LINEAL!$E$19</c:f>
              <c:strCache>
                <c:ptCount val="1"/>
                <c:pt idx="0">
                  <c:v> y = m.x + b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LINEAL!$J$19:$AD$19</c:f>
              <c:numCache>
                <c:formatCode>#,##0_);\(#,##0\);"-  ";" "@" "</c:formatCode>
                <c:ptCount val="21"/>
                <c:pt idx="0">
                  <c:v>4.9941334645488444</c:v>
                </c:pt>
                <c:pt idx="1">
                  <c:v>8.1934819130475987</c:v>
                </c:pt>
                <c:pt idx="2">
                  <c:v>11.5044975088932</c:v>
                </c:pt>
                <c:pt idx="3">
                  <c:v>13.70255050995703</c:v>
                </c:pt>
                <c:pt idx="4">
                  <c:v>18.792862666395905</c:v>
                </c:pt>
                <c:pt idx="5">
                  <c:v>21.179893940799992</c:v>
                </c:pt>
                <c:pt idx="6">
                  <c:v>21.295938826556394</c:v>
                </c:pt>
                <c:pt idx="7">
                  <c:v>29.369714865175371</c:v>
                </c:pt>
                <c:pt idx="8">
                  <c:v>27.020921432927647</c:v>
                </c:pt>
                <c:pt idx="9">
                  <c:v>29.910105111405453</c:v>
                </c:pt>
                <c:pt idx="10">
                  <c:v>36.753511549015236</c:v>
                </c:pt>
                <c:pt idx="11">
                  <c:v>40.34351971546667</c:v>
                </c:pt>
                <c:pt idx="12">
                  <c:v>39.901769112495288</c:v>
                </c:pt>
                <c:pt idx="13">
                  <c:v>38.334426711851471</c:v>
                </c:pt>
                <c:pt idx="14">
                  <c:v>45.087942487379223</c:v>
                </c:pt>
                <c:pt idx="15">
                  <c:v>46.477660011522794</c:v>
                </c:pt>
                <c:pt idx="16">
                  <c:v>54.4457812896622</c:v>
                </c:pt>
                <c:pt idx="17">
                  <c:v>55.952365068032314</c:v>
                </c:pt>
                <c:pt idx="18">
                  <c:v>63.317563833896585</c:v>
                </c:pt>
                <c:pt idx="19">
                  <c:v>62.197302195798777</c:v>
                </c:pt>
                <c:pt idx="20">
                  <c:v>68.518443001609754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0-4B98-A3AD-EE93BF44DC6B}"/>
            </c:ext>
          </c:extLst>
        </c:ser>
        <c:ser>
          <c:idx val="1"/>
          <c:order val="1"/>
          <c:tx>
            <c:strRef>
              <c:f>LINEAL!$E$20</c:f>
              <c:strCache>
                <c:ptCount val="1"/>
                <c:pt idx="0">
                  <c:v> Regresión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LINEAL!$J$20:$AD$20</c:f>
              <c:numCache>
                <c:formatCode>#,##0_);\(#,##0\);"-  ";" "@" "</c:formatCode>
                <c:ptCount val="21"/>
                <c:pt idx="0">
                  <c:v>4.8469926380773103</c:v>
                </c:pt>
                <c:pt idx="1">
                  <c:v>7.8732190181573776</c:v>
                </c:pt>
                <c:pt idx="2">
                  <c:v>10.899445398237445</c:v>
                </c:pt>
                <c:pt idx="3">
                  <c:v>13.925671778317513</c:v>
                </c:pt>
                <c:pt idx="4">
                  <c:v>16.951898158397583</c:v>
                </c:pt>
                <c:pt idx="5">
                  <c:v>19.978124538477648</c:v>
                </c:pt>
                <c:pt idx="6">
                  <c:v>23.004350918557716</c:v>
                </c:pt>
                <c:pt idx="7">
                  <c:v>26.030577298637784</c:v>
                </c:pt>
                <c:pt idx="8">
                  <c:v>29.056803678717852</c:v>
                </c:pt>
                <c:pt idx="9">
                  <c:v>32.083030058797917</c:v>
                </c:pt>
                <c:pt idx="10">
                  <c:v>35.109256438877985</c:v>
                </c:pt>
                <c:pt idx="11">
                  <c:v>38.135482818958053</c:v>
                </c:pt>
                <c:pt idx="12">
                  <c:v>41.161709199038121</c:v>
                </c:pt>
                <c:pt idx="13">
                  <c:v>44.187935579118189</c:v>
                </c:pt>
                <c:pt idx="14">
                  <c:v>47.214161959198258</c:v>
                </c:pt>
                <c:pt idx="15">
                  <c:v>50.240388339278326</c:v>
                </c:pt>
                <c:pt idx="16">
                  <c:v>53.266614719358394</c:v>
                </c:pt>
                <c:pt idx="17">
                  <c:v>56.292841099438462</c:v>
                </c:pt>
                <c:pt idx="18">
                  <c:v>59.31906747951853</c:v>
                </c:pt>
                <c:pt idx="19">
                  <c:v>62.345293859598598</c:v>
                </c:pt>
                <c:pt idx="20">
                  <c:v>65.371520239678659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0-4B98-A3AD-EE93BF44D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34048"/>
        <c:axId val="167771856"/>
      </c:lineChart>
      <c:catAx>
        <c:axId val="29053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771856"/>
        <c:crosses val="autoZero"/>
        <c:auto val="1"/>
        <c:lblAlgn val="ctr"/>
        <c:lblOffset val="100"/>
        <c:noMultiLvlLbl val="0"/>
      </c:catAx>
      <c:valAx>
        <c:axId val="1677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053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LOGARITMICA!$E$19</c:f>
              <c:strCache>
                <c:ptCount val="1"/>
                <c:pt idx="0">
                  <c:v> y = m.ln(x) + b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LOGARITMICA!$F$19:$AD$19</c:f>
              <c:numCache>
                <c:formatCode>#,##0_);\(#,##0\);"-  ";" "@" "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0.0000_);\(#,##0.0000\);&quot;-  &quot;;&quot; &quot;@&quot; &quot;">
                  <c:v>1.8844437863442143</c:v>
                </c:pt>
                <c:pt idx="5" formatCode="#,##0.0000_);\(#,##0.0000\);&quot;-  &quot;;&quot; &quot;@&quot; &quot;">
                  <c:v>4.0079815355694652</c:v>
                </c:pt>
                <c:pt idx="6" formatCode="#,##0.0000_);\(#,##0.0000\);&quot;-  &quot;;&quot; &quot;@&quot; &quot;">
                  <c:v>5.1927095412055539</c:v>
                </c:pt>
                <c:pt idx="7" formatCode="#,##0.0000_);\(#,##0.0000\);&quot;-  &quot;;&quot; &quot;@&quot; &quot;">
                  <c:v>6.2279705096999454</c:v>
                </c:pt>
                <c:pt idx="8" formatCode="#,##0.0000_);\(#,##0.0000\);&quot;-  &quot;;&quot; &quot;@&quot; &quot;">
                  <c:v>6.6701594138269567</c:v>
                </c:pt>
                <c:pt idx="9" formatCode="#,##0.0000_);\(#,##0.0000\);&quot;-  &quot;;&quot; &quot;@&quot; &quot;">
                  <c:v>6.543296713167936</c:v>
                </c:pt>
                <c:pt idx="10" formatCode="#,##0.0000_);\(#,##0.0000\);&quot;-  &quot;;&quot; &quot;@&quot; &quot;">
                  <c:v>7.9575604618655245</c:v>
                </c:pt>
                <c:pt idx="11" formatCode="#,##0.0000_);\(#,##0.0000\);&quot;-  &quot;;&quot; &quot;@&quot; &quot;">
                  <c:v>8.090205350818481</c:v>
                </c:pt>
                <c:pt idx="12" formatCode="#,##0.0000_);\(#,##0.0000\);&quot;-  &quot;;&quot; &quot;@&quot; &quot;">
                  <c:v>8.6018602934492741</c:v>
                </c:pt>
                <c:pt idx="13" formatCode="#,##0.0000_);\(#,##0.0000\);&quot;-  &quot;;&quot; &quot;@&quot; &quot;">
                  <c:v>8.2820874953262056</c:v>
                </c:pt>
                <c:pt idx="14" formatCode="#,##0.0000_);\(#,##0.0000\);&quot;-  &quot;;&quot; &quot;@&quot; &quot;">
                  <c:v>9.3274392574753691</c:v>
                </c:pt>
                <c:pt idx="15" formatCode="#,##0.0000_);\(#,##0.0000\);&quot;-  &quot;;&quot; &quot;@&quot; &quot;">
                  <c:v>10.830061046994379</c:v>
                </c:pt>
                <c:pt idx="16" formatCode="#,##0.0000_);\(#,##0.0000\);&quot;-  &quot;;&quot; &quot;@&quot; &quot;">
                  <c:v>10.353787522761188</c:v>
                </c:pt>
                <c:pt idx="17" formatCode="#,##0.0000_);\(#,##0.0000\);&quot;-  &quot;;&quot; &quot;@&quot; &quot;">
                  <c:v>7.9148283779610189</c:v>
                </c:pt>
                <c:pt idx="18" formatCode="#,##0.0000_);\(#,##0.0000\);&quot;-  &quot;;&quot; &quot;@&quot; &quot;">
                  <c:v>8.6880599060815769</c:v>
                </c:pt>
                <c:pt idx="19" formatCode="#,##0.0000_);\(#,##0.0000\);&quot;-  &quot;;&quot; &quot;@&quot; &quot;">
                  <c:v>9.9039326119806663</c:v>
                </c:pt>
                <c:pt idx="20" formatCode="#,##0.0000_);\(#,##0.0000\);&quot;-  &quot;;&quot; &quot;@&quot; &quot;">
                  <c:v>10.367873344492354</c:v>
                </c:pt>
                <c:pt idx="21" formatCode="#,##0.0000_);\(#,##0.0000\);&quot;-  &quot;;&quot; &quot;@&quot; &quot;">
                  <c:v>10.301352536179676</c:v>
                </c:pt>
                <c:pt idx="22" formatCode="#,##0.0000_);\(#,##0.0000\);&quot;-  &quot;;&quot; &quot;@&quot; &quot;">
                  <c:v>10.320482272385835</c:v>
                </c:pt>
                <c:pt idx="23" formatCode="#,##0.0000_);\(#,##0.0000\);&quot;-  &quot;;&quot; &quot;@&quot; &quot;">
                  <c:v>10.484215851252962</c:v>
                </c:pt>
                <c:pt idx="24" formatCode="#,##0.0000_);\(#,##0.0000\);&quot;-  &quot;;&quot; &quot;@&quot; &quot;">
                  <c:v>11.214534462547729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DF2-9A4F-E006B105602E}"/>
            </c:ext>
          </c:extLst>
        </c:ser>
        <c:ser>
          <c:idx val="1"/>
          <c:order val="1"/>
          <c:tx>
            <c:strRef>
              <c:f>LOGARITMICA!$E$20</c:f>
              <c:strCache>
                <c:ptCount val="1"/>
                <c:pt idx="0">
                  <c:v> Regresión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LOGARITMICA!$F$20:$AD$20</c:f>
              <c:numCache>
                <c:formatCode>#,##0_);\(#,##0\);"-  ";" "@" "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0.0000_);\(#,##0.0000\);&quot;-  &quot;;&quot; &quot;@&quot; &quot;">
                  <c:v>2.0310600862293295</c:v>
                </c:pt>
                <c:pt idx="5" formatCode="#,##0.0000_);\(#,##0.0000\);&quot;-  &quot;;&quot; &quot;@&quot; &quot;">
                  <c:v>4.0245407009558427</c:v>
                </c:pt>
                <c:pt idx="6" formatCode="#,##0.0000_);\(#,##0.0000\);&quot;-  &quot;;&quot; &quot;@&quot; &quot;">
                  <c:v>5.1906521064854125</c:v>
                </c:pt>
                <c:pt idx="7" formatCode="#,##0.0000_);\(#,##0.0000\);&quot;-  &quot;;&quot; &quot;@&quot; &quot;">
                  <c:v>6.0180213156823568</c:v>
                </c:pt>
                <c:pt idx="8" formatCode="#,##0.0000_);\(#,##0.0000\);&quot;-  &quot;;&quot; &quot;@&quot; &quot;">
                  <c:v>6.659778732176151</c:v>
                </c:pt>
                <c:pt idx="9" formatCode="#,##0.0000_);\(#,##0.0000\);&quot;-  &quot;;&quot; &quot;@&quot; &quot;">
                  <c:v>7.1841327212119266</c:v>
                </c:pt>
                <c:pt idx="10" formatCode="#,##0.0000_);\(#,##0.0000\);&quot;-  &quot;;&quot; &quot;@&quot; &quot;">
                  <c:v>7.627467702008226</c:v>
                </c:pt>
                <c:pt idx="11" formatCode="#,##0.0000_);\(#,##0.0000\);&quot;-  &quot;;&quot; &quot;@&quot; &quot;">
                  <c:v>8.011501930408869</c:v>
                </c:pt>
                <c:pt idx="12" formatCode="#,##0.0000_);\(#,##0.0000\);&quot;-  &quot;;&quot; &quot;@&quot; &quot;">
                  <c:v>8.3502441267414973</c:v>
                </c:pt>
                <c:pt idx="13" formatCode="#,##0.0000_);\(#,##0.0000\);&quot;-  &quot;;&quot; &quot;@&quot; &quot;">
                  <c:v>8.6532593469026651</c:v>
                </c:pt>
                <c:pt idx="14" formatCode="#,##0.0000_);\(#,##0.0000\);&quot;-  &quot;;&quot; &quot;@&quot; &quot;">
                  <c:v>8.9273699559547488</c:v>
                </c:pt>
                <c:pt idx="15" formatCode="#,##0.0000_);\(#,##0.0000\);&quot;-  &quot;;&quot; &quot;@&quot; &quot;">
                  <c:v>9.1776133359384389</c:v>
                </c:pt>
                <c:pt idx="16" formatCode="#,##0.0000_);\(#,##0.0000\);&quot;-  &quot;;&quot; &quot;@&quot; &quot;">
                  <c:v>9.4078149303076408</c:v>
                </c:pt>
                <c:pt idx="17" formatCode="#,##0.0000_);\(#,##0.0000\);&quot;-  &quot;;&quot; &quot;@&quot; &quot;">
                  <c:v>9.62094831673474</c:v>
                </c:pt>
                <c:pt idx="18" formatCode="#,##0.0000_);\(#,##0.0000\);&quot;-  &quot;;&quot; &quot;@&quot; &quot;">
                  <c:v>9.8193707524322349</c:v>
                </c:pt>
                <c:pt idx="19" formatCode="#,##0.0000_);\(#,##0.0000\);&quot;-  &quot;;&quot; &quot;@&quot; &quot;">
                  <c:v>10.004982545135384</c:v>
                </c:pt>
                <c:pt idx="20" formatCode="#,##0.0000_);\(#,##0.0000\);&quot;-  &quot;;&quot; &quot;@&quot; &quot;">
                  <c:v>10.17933802367684</c:v>
                </c:pt>
                <c:pt idx="21" formatCode="#,##0.0000_);\(#,##0.0000\);&quot;-  &quot;;&quot; &quot;@&quot; &quot;">
                  <c:v>10.343724741468009</c:v>
                </c:pt>
                <c:pt idx="22" formatCode="#,##0.0000_);\(#,##0.0000\);&quot;-  &quot;;&quot; &quot;@&quot; &quot;">
                  <c:v>10.499221237042519</c:v>
                </c:pt>
                <c:pt idx="23" formatCode="#,##0.0000_);\(#,##0.0000\);&quot;-  &quot;;&quot; &quot;@&quot; &quot;">
                  <c:v>10.646739961629178</c:v>
                </c:pt>
                <c:pt idx="24" formatCode="#,##0.0000_);\(#,##0.0000\);&quot;-  &quot;;&quot; &quot;@&quot; &quot;">
                  <c:v>10.78705972226431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5-4DF2-9A4F-E006B1056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924128"/>
        <c:axId val="287461568"/>
      </c:lineChart>
      <c:catAx>
        <c:axId val="28592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7461568"/>
        <c:crosses val="autoZero"/>
        <c:auto val="1"/>
        <c:lblAlgn val="ctr"/>
        <c:lblOffset val="100"/>
        <c:noMultiLvlLbl val="0"/>
      </c:catAx>
      <c:valAx>
        <c:axId val="28746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592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POTENCIAL!$J$19:$AD$19</c:f>
              <c:numCache>
                <c:formatCode>#,##0_);\(#,##0\);"-  ";" "@" "</c:formatCode>
                <c:ptCount val="21"/>
                <c:pt idx="0">
                  <c:v>10.092905377372714</c:v>
                </c:pt>
                <c:pt idx="1">
                  <c:v>41.166778126230497</c:v>
                </c:pt>
                <c:pt idx="2">
                  <c:v>60.260601411410846</c:v>
                </c:pt>
                <c:pt idx="3">
                  <c:v>179.67343065573471</c:v>
                </c:pt>
                <c:pt idx="4">
                  <c:v>285.07168838236515</c:v>
                </c:pt>
                <c:pt idx="5">
                  <c:v>550.19456540243209</c:v>
                </c:pt>
                <c:pt idx="6">
                  <c:v>772.06429458696164</c:v>
                </c:pt>
                <c:pt idx="7">
                  <c:v>1148.7430353555171</c:v>
                </c:pt>
                <c:pt idx="8">
                  <c:v>1499.7250325843108</c:v>
                </c:pt>
                <c:pt idx="9">
                  <c:v>2100.0031543324226</c:v>
                </c:pt>
                <c:pt idx="10">
                  <c:v>2690.652844971039</c:v>
                </c:pt>
                <c:pt idx="11">
                  <c:v>3500.805502921376</c:v>
                </c:pt>
                <c:pt idx="12">
                  <c:v>4627.9271607995533</c:v>
                </c:pt>
                <c:pt idx="13">
                  <c:v>5719.8978066209684</c:v>
                </c:pt>
                <c:pt idx="14">
                  <c:v>6808.1772894702108</c:v>
                </c:pt>
                <c:pt idx="15">
                  <c:v>8500.8362212701486</c:v>
                </c:pt>
                <c:pt idx="16">
                  <c:v>9987.1217834937834</c:v>
                </c:pt>
                <c:pt idx="17">
                  <c:v>11866.130353285273</c:v>
                </c:pt>
                <c:pt idx="18">
                  <c:v>13802.010937125944</c:v>
                </c:pt>
                <c:pt idx="19">
                  <c:v>16051.457627958538</c:v>
                </c:pt>
                <c:pt idx="20">
                  <c:v>18602.551860839729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F7-4B3E-AA97-FD7942E65CC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POTENCIAL!$J$20:$AD$20</c:f>
              <c:numCache>
                <c:formatCode>#,##0_);\(#,##0\);"-  ";" "@" "</c:formatCode>
                <c:ptCount val="21"/>
                <c:pt idx="0">
                  <c:v>5.713240726918805</c:v>
                </c:pt>
                <c:pt idx="1">
                  <c:v>34.646538063992459</c:v>
                </c:pt>
                <c:pt idx="2">
                  <c:v>99.438651399257751</c:v>
                </c:pt>
                <c:pt idx="3">
                  <c:v>210.10537752485953</c:v>
                </c:pt>
                <c:pt idx="4">
                  <c:v>375.34892826405155</c:v>
                </c:pt>
                <c:pt idx="5">
                  <c:v>603.0211547894088</c:v>
                </c:pt>
                <c:pt idx="6">
                  <c:v>900.36020653012463</c:v>
                </c:pt>
                <c:pt idx="7">
                  <c:v>1274.1321970849981</c:v>
                </c:pt>
                <c:pt idx="8">
                  <c:v>1730.7244460248403</c:v>
                </c:pt>
                <c:pt idx="9">
                  <c:v>2276.2109198561097</c:v>
                </c:pt>
                <c:pt idx="10">
                  <c:v>2916.4003562878647</c:v>
                </c:pt>
                <c:pt idx="11">
                  <c:v>3656.8729362943345</c:v>
                </c:pt>
                <c:pt idx="12">
                  <c:v>4503.0090252602513</c:v>
                </c:pt>
                <c:pt idx="13">
                  <c:v>5460.0122168619801</c:v>
                </c:pt>
                <c:pt idx="14">
                  <c:v>6532.9281601728089</c:v>
                </c:pt>
                <c:pt idx="15">
                  <c:v>7726.66018725087</c:v>
                </c:pt>
                <c:pt idx="16">
                  <c:v>9045.9824615307607</c:v>
                </c:pt>
                <c:pt idx="17">
                  <c:v>10495.551170276112</c:v>
                </c:pt>
                <c:pt idx="18">
                  <c:v>12079.914149643533</c:v>
                </c:pt>
                <c:pt idx="19">
                  <c:v>13803.519236445914</c:v>
                </c:pt>
                <c:pt idx="20">
                  <c:v>15670.721572972705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F7-4B3E-AA97-FD7942E65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8692928"/>
        <c:axId val="287461984"/>
      </c:lineChart>
      <c:catAx>
        <c:axId val="124869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7461984"/>
        <c:crosses val="autoZero"/>
        <c:auto val="1"/>
        <c:lblAlgn val="ctr"/>
        <c:lblOffset val="100"/>
        <c:noMultiLvlLbl val="0"/>
      </c:catAx>
      <c:valAx>
        <c:axId val="2874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869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EXPONENCIAL!$E$8</c:f>
              <c:strCache>
                <c:ptCount val="1"/>
                <c:pt idx="0">
                  <c:v> y = b.e^m.x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EXPONENCIAL!$J$8:$AD$8</c:f>
              <c:numCache>
                <c:formatCode>#,##0_);\(#,##0\);"-  ";" "@" "</c:formatCode>
                <c:ptCount val="21"/>
                <c:pt idx="0">
                  <c:v>2.583505186260636</c:v>
                </c:pt>
                <c:pt idx="1">
                  <c:v>4.6339185766394788</c:v>
                </c:pt>
                <c:pt idx="2">
                  <c:v>5.6377260928298227</c:v>
                </c:pt>
                <c:pt idx="3">
                  <c:v>8.2092923210529403</c:v>
                </c:pt>
                <c:pt idx="4">
                  <c:v>6.0387318959235072</c:v>
                </c:pt>
                <c:pt idx="5">
                  <c:v>10.058034606787862</c:v>
                </c:pt>
                <c:pt idx="6">
                  <c:v>15.071993868927315</c:v>
                </c:pt>
                <c:pt idx="7">
                  <c:v>13.883338247950928</c:v>
                </c:pt>
                <c:pt idx="8">
                  <c:v>17.635343226506794</c:v>
                </c:pt>
                <c:pt idx="9">
                  <c:v>20.180997475837387</c:v>
                </c:pt>
                <c:pt idx="10">
                  <c:v>25.536887328382242</c:v>
                </c:pt>
                <c:pt idx="11">
                  <c:v>30.281686626316546</c:v>
                </c:pt>
                <c:pt idx="12">
                  <c:v>32.375745116306426</c:v>
                </c:pt>
                <c:pt idx="13">
                  <c:v>37.584608680342399</c:v>
                </c:pt>
                <c:pt idx="14">
                  <c:v>41.369681134515751</c:v>
                </c:pt>
                <c:pt idx="15">
                  <c:v>49.921578032328689</c:v>
                </c:pt>
                <c:pt idx="16">
                  <c:v>71.931100784656394</c:v>
                </c:pt>
                <c:pt idx="17">
                  <c:v>77.623529860072949</c:v>
                </c:pt>
                <c:pt idx="18">
                  <c:v>105.98456877106396</c:v>
                </c:pt>
                <c:pt idx="19">
                  <c:v>127.06259713476177</c:v>
                </c:pt>
                <c:pt idx="20">
                  <c:v>145.66263061054568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0-46E6-AD5A-0BB67826C6C5}"/>
            </c:ext>
          </c:extLst>
        </c:ser>
        <c:ser>
          <c:idx val="1"/>
          <c:order val="1"/>
          <c:tx>
            <c:strRef>
              <c:f>EXPONENCIAL!$E$20</c:f>
              <c:strCache>
                <c:ptCount val="1"/>
                <c:pt idx="0">
                  <c:v> Regresión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EXPONENCIAL!$J$20:$AD$20</c:f>
              <c:numCache>
                <c:formatCode>#,##0_);\(#,##0\);"-  ";" "@" "</c:formatCode>
                <c:ptCount val="21"/>
                <c:pt idx="0">
                  <c:v>3.7460878328601495</c:v>
                </c:pt>
                <c:pt idx="1">
                  <c:v>4.49796218726578</c:v>
                </c:pt>
                <c:pt idx="2">
                  <c:v>5.4007446543574025</c:v>
                </c:pt>
                <c:pt idx="3">
                  <c:v>6.4847238832171508</c:v>
                </c:pt>
                <c:pt idx="4">
                  <c:v>7.7862677339575779</c:v>
                </c:pt>
                <c:pt idx="5">
                  <c:v>9.3490434314053807</c:v>
                </c:pt>
                <c:pt idx="6">
                  <c:v>11.225482614875146</c:v>
                </c:pt>
                <c:pt idx="7">
                  <c:v>13.478540436935551</c:v>
                </c:pt>
                <c:pt idx="8">
                  <c:v>16.183807729510917</c:v>
                </c:pt>
                <c:pt idx="9">
                  <c:v>19.432047101186413</c:v>
                </c:pt>
                <c:pt idx="10">
                  <c:v>23.332238052616717</c:v>
                </c:pt>
                <c:pt idx="11">
                  <c:v>28.015233274662979</c:v>
                </c:pt>
                <c:pt idx="12">
                  <c:v>33.638148799264542</c:v>
                </c:pt>
                <c:pt idx="13">
                  <c:v>40.389635294053235</c:v>
                </c:pt>
                <c:pt idx="14">
                  <c:v>48.496207354380267</c:v>
                </c:pt>
                <c:pt idx="15">
                  <c:v>58.229843142587761</c:v>
                </c:pt>
                <c:pt idx="16">
                  <c:v>69.917109344925294</c:v>
                </c:pt>
                <c:pt idx="17">
                  <c:v>83.950117591420963</c:v>
                </c:pt>
                <c:pt idx="18">
                  <c:v>100.79967993020202</c:v>
                </c:pt>
                <c:pt idx="19">
                  <c:v>121.03110472676103</c:v>
                </c:pt>
                <c:pt idx="20">
                  <c:v>145.32316294578973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C0-46E6-AD5A-0BB67826C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522832"/>
        <c:axId val="1707485360"/>
      </c:lineChart>
      <c:catAx>
        <c:axId val="166652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7485360"/>
        <c:crosses val="autoZero"/>
        <c:auto val="1"/>
        <c:lblAlgn val="ctr"/>
        <c:lblOffset val="100"/>
        <c:noMultiLvlLbl val="0"/>
      </c:catAx>
      <c:valAx>
        <c:axId val="17074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652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POLINOMIAL!$M$37</c:f>
              <c:strCache>
                <c:ptCount val="1"/>
                <c:pt idx="0">
                  <c:v> 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POLINOMIAL!$K$38:$K$70</c:f>
              <c:numCache>
                <c:formatCode>#,##0_);\(#,##0\);"-  ";" "@" "</c:formatCode>
                <c:ptCount val="33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</c:numCache>
            </c:numRef>
          </c:cat>
          <c:val>
            <c:numRef>
              <c:f>POLINOMIAL!$M$38:$M$70</c:f>
              <c:numCache>
                <c:formatCode>#,##0_);\(#,##0\);"-  ";" "@" "</c:formatCode>
                <c:ptCount val="33"/>
                <c:pt idx="0">
                  <c:v>831.39358736114445</c:v>
                </c:pt>
                <c:pt idx="1">
                  <c:v>805.74334284345673</c:v>
                </c:pt>
                <c:pt idx="2">
                  <c:v>715.66317401955621</c:v>
                </c:pt>
                <c:pt idx="3">
                  <c:v>454.23043870193271</c:v>
                </c:pt>
                <c:pt idx="4">
                  <c:v>366.6766310212131</c:v>
                </c:pt>
                <c:pt idx="5">
                  <c:v>273.71092695122599</c:v>
                </c:pt>
                <c:pt idx="6">
                  <c:v>174.3716643831583</c:v>
                </c:pt>
                <c:pt idx="7">
                  <c:v>120.13478952553955</c:v>
                </c:pt>
                <c:pt idx="8">
                  <c:v>61.370961354240052</c:v>
                </c:pt>
                <c:pt idx="9">
                  <c:v>30.243817118615972</c:v>
                </c:pt>
                <c:pt idx="10">
                  <c:v>23.383671183291987</c:v>
                </c:pt>
                <c:pt idx="11">
                  <c:v>37.759693987893968</c:v>
                </c:pt>
                <c:pt idx="12">
                  <c:v>65.237376658907934</c:v>
                </c:pt>
                <c:pt idx="13">
                  <c:v>126.88102940638339</c:v>
                </c:pt>
                <c:pt idx="14">
                  <c:v>191.64278079288911</c:v>
                </c:pt>
                <c:pt idx="15">
                  <c:v>232.07593762991615</c:v>
                </c:pt>
                <c:pt idx="16">
                  <c:v>353.12954272394438</c:v>
                </c:pt>
                <c:pt idx="17">
                  <c:v>588.95715219629164</c:v>
                </c:pt>
                <c:pt idx="18">
                  <c:v>671.68185699622825</c:v>
                </c:pt>
                <c:pt idx="19">
                  <c:v>886.9845066223304</c:v>
                </c:pt>
                <c:pt idx="20">
                  <c:v>1218.5701952034178</c:v>
                </c:pt>
                <c:pt idx="21">
                  <c:v>1266.6107792787891</c:v>
                </c:pt>
                <c:pt idx="22">
                  <c:v>1572.1464636182377</c:v>
                </c:pt>
                <c:pt idx="23">
                  <c:v>1985.354782319286</c:v>
                </c:pt>
                <c:pt idx="24">
                  <c:v>1741.8254791912432</c:v>
                </c:pt>
                <c:pt idx="25">
                  <c:v>2567.1453170668892</c:v>
                </c:pt>
                <c:pt idx="26">
                  <c:v>2616.1706774107283</c:v>
                </c:pt>
                <c:pt idx="27">
                  <c:v>3131.4122793682091</c:v>
                </c:pt>
                <c:pt idx="28">
                  <c:v>3424.4366148769118</c:v>
                </c:pt>
                <c:pt idx="29">
                  <c:v>3556.969707887436</c:v>
                </c:pt>
                <c:pt idx="30">
                  <c:v>3539.5196039807715</c:v>
                </c:pt>
                <c:pt idx="31">
                  <c:v>4759.9347820054672</c:v>
                </c:pt>
                <c:pt idx="32">
                  <c:v>5651.9964044501339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E-4BA4-AD08-8A4C4FC5E145}"/>
            </c:ext>
          </c:extLst>
        </c:ser>
        <c:ser>
          <c:idx val="1"/>
          <c:order val="1"/>
          <c:tx>
            <c:strRef>
              <c:f>POLINOMIAL!$N$37</c:f>
              <c:strCache>
                <c:ptCount val="1"/>
                <c:pt idx="0">
                  <c:v> Forecasting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POLINOMIAL!$K$38:$K$70</c:f>
              <c:numCache>
                <c:formatCode>#,##0_);\(#,##0\);"-  ";" "@" "</c:formatCode>
                <c:ptCount val="33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</c:numCache>
            </c:numRef>
          </c:cat>
          <c:val>
            <c:numRef>
              <c:f>POLINOMIAL!$N$38:$N$70</c:f>
              <c:numCache>
                <c:formatCode>#,##0_);\(#,##0\);"-  ";" "@" "</c:formatCode>
                <c:ptCount val="33"/>
                <c:pt idx="0">
                  <c:v>992.31371404117886</c:v>
                </c:pt>
                <c:pt idx="1">
                  <c:v>801.38238452708345</c:v>
                </c:pt>
                <c:pt idx="2">
                  <c:v>630.99884742285212</c:v>
                </c:pt>
                <c:pt idx="3">
                  <c:v>481.16310272848517</c:v>
                </c:pt>
                <c:pt idx="4">
                  <c:v>351.87515044398236</c:v>
                </c:pt>
                <c:pt idx="5">
                  <c:v>243.13499056934378</c:v>
                </c:pt>
                <c:pt idx="6">
                  <c:v>154.94262310456941</c:v>
                </c:pt>
                <c:pt idx="7">
                  <c:v>87.298048049659258</c:v>
                </c:pt>
                <c:pt idx="8">
                  <c:v>40.201265404613331</c:v>
                </c:pt>
                <c:pt idx="9">
                  <c:v>13.652275169431618</c:v>
                </c:pt>
                <c:pt idx="10">
                  <c:v>7.6510773441141282</c:v>
                </c:pt>
                <c:pt idx="11">
                  <c:v>22.197671928660856</c:v>
                </c:pt>
                <c:pt idx="12">
                  <c:v>57.292058923071799</c:v>
                </c:pt>
                <c:pt idx="13">
                  <c:v>112.93423832734697</c:v>
                </c:pt>
                <c:pt idx="14">
                  <c:v>189.12421014148634</c:v>
                </c:pt>
                <c:pt idx="15">
                  <c:v>285.86197436548997</c:v>
                </c:pt>
                <c:pt idx="16">
                  <c:v>403.1475309993578</c:v>
                </c:pt>
                <c:pt idx="17">
                  <c:v>540.98088004308988</c:v>
                </c:pt>
                <c:pt idx="18">
                  <c:v>699.36202149668611</c:v>
                </c:pt>
                <c:pt idx="19">
                  <c:v>878.29095536014654</c:v>
                </c:pt>
                <c:pt idx="20">
                  <c:v>1077.7676816334713</c:v>
                </c:pt>
                <c:pt idx="21">
                  <c:v>1297.7922003166602</c:v>
                </c:pt>
                <c:pt idx="22">
                  <c:v>1538.3645114097133</c:v>
                </c:pt>
                <c:pt idx="23">
                  <c:v>1799.4846149126306</c:v>
                </c:pt>
                <c:pt idx="24">
                  <c:v>2081.1525108254123</c:v>
                </c:pt>
                <c:pt idx="25">
                  <c:v>2383.368199148058</c:v>
                </c:pt>
                <c:pt idx="26">
                  <c:v>2706.1316798805678</c:v>
                </c:pt>
                <c:pt idx="27">
                  <c:v>3049.4429530229422</c:v>
                </c:pt>
                <c:pt idx="28">
                  <c:v>3413.3020185751807</c:v>
                </c:pt>
                <c:pt idx="29">
                  <c:v>3797.7088765372832</c:v>
                </c:pt>
                <c:pt idx="30">
                  <c:v>4202.6635269092503</c:v>
                </c:pt>
                <c:pt idx="31">
                  <c:v>4628.165969691081</c:v>
                </c:pt>
                <c:pt idx="32">
                  <c:v>5074.2162048827768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E-4BA4-AD08-8A4C4FC5E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246063"/>
        <c:axId val="1485584783"/>
      </c:lineChart>
      <c:catAx>
        <c:axId val="1040246063"/>
        <c:scaling>
          <c:orientation val="minMax"/>
        </c:scaling>
        <c:delete val="0"/>
        <c:axPos val="b"/>
        <c:numFmt formatCode="#,##0_);\(#,##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5584783"/>
        <c:crosses val="autoZero"/>
        <c:auto val="1"/>
        <c:lblAlgn val="ctr"/>
        <c:lblOffset val="100"/>
        <c:noMultiLvlLbl val="0"/>
      </c:catAx>
      <c:valAx>
        <c:axId val="148558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024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442057</xdr:colOff>
      <xdr:row>23</xdr:row>
      <xdr:rowOff>165100</xdr:rowOff>
    </xdr:from>
    <xdr:to>
      <xdr:col>15</xdr:col>
      <xdr:colOff>207596</xdr:colOff>
      <xdr:row>38</xdr:row>
      <xdr:rowOff>125534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2FBA4F-6F6A-4FBD-A2A8-D6A0125CF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21</xdr:row>
      <xdr:rowOff>19050</xdr:rowOff>
    </xdr:from>
    <xdr:to>
      <xdr:col>21</xdr:col>
      <xdr:colOff>0</xdr:colOff>
      <xdr:row>47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830260-C96E-4636-B37D-CBB234DD2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425450</xdr:colOff>
      <xdr:row>25</xdr:row>
      <xdr:rowOff>9525</xdr:rowOff>
    </xdr:from>
    <xdr:to>
      <xdr:col>15</xdr:col>
      <xdr:colOff>196850</xdr:colOff>
      <xdr:row>39</xdr:row>
      <xdr:rowOff>174625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870DFC-F6DC-4FB0-A206-038C777E1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25</xdr:row>
      <xdr:rowOff>0</xdr:rowOff>
    </xdr:from>
    <xdr:to>
      <xdr:col>18</xdr:col>
      <xdr:colOff>0</xdr:colOff>
      <xdr:row>42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D9633D-93E9-433F-9196-567343A70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546100</xdr:colOff>
      <xdr:row>34</xdr:row>
      <xdr:rowOff>50800</xdr:rowOff>
    </xdr:from>
    <xdr:to>
      <xdr:col>25</xdr:col>
      <xdr:colOff>790575</xdr:colOff>
      <xdr:row>52</xdr:row>
      <xdr:rowOff>120650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59038E-2AE9-48E2-B71B-14ED788FC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489B-374A-4737-B9A7-2CD4DA9550CE}">
  <dimension ref="A2:AE24"/>
  <sheetViews>
    <sheetView tabSelected="1" zoomScaleNormal="100" workbookViewId="0">
      <pane xSplit="9" ySplit="8" topLeftCell="J9" activePane="bottomRight" state="frozen"/>
      <selection activeCell="E25" sqref="E25"/>
      <selection pane="topRight" activeCell="E25" sqref="E25"/>
      <selection pane="bottomLeft" activeCell="E25" sqref="E25"/>
      <selection pane="bottomRight" activeCell="G5" sqref="G5"/>
    </sheetView>
  </sheetViews>
  <sheetFormatPr baseColWidth="10" defaultColWidth="0" defaultRowHeight="14.5" x14ac:dyDescent="0.35"/>
  <cols>
    <col min="1" max="2" width="1.26953125" style="4" customWidth="1"/>
    <col min="3" max="4" width="1.26953125" customWidth="1"/>
    <col min="5" max="5" width="40.7265625" customWidth="1"/>
    <col min="6" max="8" width="10.7265625" customWidth="1"/>
    <col min="9" max="9" width="2.7265625" customWidth="1"/>
    <col min="10" max="30" width="11.453125" customWidth="1"/>
    <col min="31" max="31" width="0" hidden="1" customWidth="1"/>
    <col min="32" max="16384" width="11.453125" hidden="1"/>
  </cols>
  <sheetData>
    <row r="2" spans="1:30" x14ac:dyDescent="0.35">
      <c r="A2" s="4" t="s">
        <v>15</v>
      </c>
    </row>
    <row r="3" spans="1:30" x14ac:dyDescent="0.35">
      <c r="E3" t="s">
        <v>0</v>
      </c>
      <c r="F3" s="6">
        <v>3</v>
      </c>
    </row>
    <row r="4" spans="1:30" x14ac:dyDescent="0.35">
      <c r="E4" t="s">
        <v>1</v>
      </c>
      <c r="F4" s="6">
        <v>2</v>
      </c>
    </row>
    <row r="5" spans="1:30" x14ac:dyDescent="0.35">
      <c r="E5" t="s">
        <v>19</v>
      </c>
      <c r="F5" s="9">
        <v>0.25</v>
      </c>
    </row>
    <row r="6" spans="1:30" x14ac:dyDescent="0.35">
      <c r="F6" s="1"/>
    </row>
    <row r="7" spans="1:30" x14ac:dyDescent="0.35">
      <c r="E7" t="s">
        <v>2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</row>
    <row r="8" spans="1:30" x14ac:dyDescent="0.35">
      <c r="E8" t="s">
        <v>14</v>
      </c>
      <c r="F8" s="3"/>
      <c r="J8" s="2">
        <f t="shared" ref="J8:AD8" ca="1" si="0" xml:space="preserve"> $F3 * J7 + $F4 + _xlfn.NORM.S.INV(RAND()) * J7 * $F5</f>
        <v>4.9941334645488444</v>
      </c>
      <c r="K8" s="2">
        <f t="shared" ca="1" si="0"/>
        <v>8.1934819130475987</v>
      </c>
      <c r="L8" s="2">
        <f t="shared" ca="1" si="0"/>
        <v>11.5044975088932</v>
      </c>
      <c r="M8" s="2">
        <f t="shared" ca="1" si="0"/>
        <v>13.70255050995703</v>
      </c>
      <c r="N8" s="2">
        <f t="shared" ca="1" si="0"/>
        <v>18.792862666395905</v>
      </c>
      <c r="O8" s="2">
        <f t="shared" ca="1" si="0"/>
        <v>21.179893940799992</v>
      </c>
      <c r="P8" s="2">
        <f t="shared" ca="1" si="0"/>
        <v>21.295938826556394</v>
      </c>
      <c r="Q8" s="2">
        <f t="shared" ca="1" si="0"/>
        <v>29.369714865175371</v>
      </c>
      <c r="R8" s="2">
        <f t="shared" ca="1" si="0"/>
        <v>27.020921432927647</v>
      </c>
      <c r="S8" s="2">
        <f t="shared" ca="1" si="0"/>
        <v>29.910105111405453</v>
      </c>
      <c r="T8" s="2">
        <f t="shared" ca="1" si="0"/>
        <v>36.753511549015236</v>
      </c>
      <c r="U8" s="2">
        <f t="shared" ca="1" si="0"/>
        <v>40.34351971546667</v>
      </c>
      <c r="V8" s="2">
        <f t="shared" ca="1" si="0"/>
        <v>39.901769112495288</v>
      </c>
      <c r="W8" s="2">
        <f t="shared" ca="1" si="0"/>
        <v>38.334426711851471</v>
      </c>
      <c r="X8" s="2">
        <f t="shared" ca="1" si="0"/>
        <v>45.087942487379223</v>
      </c>
      <c r="Y8" s="2">
        <f t="shared" ca="1" si="0"/>
        <v>46.477660011522794</v>
      </c>
      <c r="Z8" s="2">
        <f t="shared" ca="1" si="0"/>
        <v>54.4457812896622</v>
      </c>
      <c r="AA8" s="2">
        <f t="shared" ca="1" si="0"/>
        <v>55.952365068032314</v>
      </c>
      <c r="AB8" s="2">
        <f t="shared" ca="1" si="0"/>
        <v>63.317563833896585</v>
      </c>
      <c r="AC8" s="2">
        <f t="shared" ca="1" si="0"/>
        <v>62.197302195798777</v>
      </c>
      <c r="AD8" s="2">
        <f t="shared" ca="1" si="0"/>
        <v>68.518443001609754</v>
      </c>
    </row>
    <row r="11" spans="1:30" x14ac:dyDescent="0.35">
      <c r="A11" s="4" t="s">
        <v>7</v>
      </c>
      <c r="F11" s="2"/>
    </row>
    <row r="12" spans="1:30" x14ac:dyDescent="0.35">
      <c r="E12" t="s">
        <v>0</v>
      </c>
      <c r="F12" s="7">
        <f t="array" aca="1" ref="F12:F13" ca="1">TRANSPOSE(LINEST(J8:AD8,J7:AD7))</f>
        <v>3.0262263800800677</v>
      </c>
    </row>
    <row r="13" spans="1:30" x14ac:dyDescent="0.35">
      <c r="E13" t="s">
        <v>1</v>
      </c>
      <c r="F13" s="7">
        <f ca="1"/>
        <v>1.8207662579972421</v>
      </c>
    </row>
    <row r="14" spans="1:30" x14ac:dyDescent="0.35">
      <c r="E14" s="5" t="str">
        <f t="shared" ref="E14:AD14" si="1" xml:space="preserve"> E$7</f>
        <v>x</v>
      </c>
      <c r="F14" s="5">
        <f t="shared" si="1"/>
        <v>0</v>
      </c>
      <c r="G14" s="5">
        <f t="shared" si="1"/>
        <v>0</v>
      </c>
      <c r="H14" s="5">
        <f t="shared" si="1"/>
        <v>0</v>
      </c>
      <c r="I14" s="5">
        <f t="shared" si="1"/>
        <v>0</v>
      </c>
      <c r="J14" s="5">
        <f t="shared" si="1"/>
        <v>1</v>
      </c>
      <c r="K14" s="5">
        <f t="shared" si="1"/>
        <v>2</v>
      </c>
      <c r="L14" s="5">
        <f t="shared" si="1"/>
        <v>3</v>
      </c>
      <c r="M14" s="5">
        <f t="shared" si="1"/>
        <v>4</v>
      </c>
      <c r="N14" s="5">
        <f t="shared" si="1"/>
        <v>5</v>
      </c>
      <c r="O14" s="5">
        <f t="shared" si="1"/>
        <v>6</v>
      </c>
      <c r="P14" s="5">
        <f t="shared" si="1"/>
        <v>7</v>
      </c>
      <c r="Q14" s="5">
        <f t="shared" si="1"/>
        <v>8</v>
      </c>
      <c r="R14" s="5">
        <f t="shared" si="1"/>
        <v>9</v>
      </c>
      <c r="S14" s="5">
        <f t="shared" si="1"/>
        <v>10</v>
      </c>
      <c r="T14" s="5">
        <f t="shared" si="1"/>
        <v>11</v>
      </c>
      <c r="U14" s="5">
        <f t="shared" si="1"/>
        <v>12</v>
      </c>
      <c r="V14" s="5">
        <f t="shared" si="1"/>
        <v>13</v>
      </c>
      <c r="W14" s="5">
        <f t="shared" si="1"/>
        <v>14</v>
      </c>
      <c r="X14" s="5">
        <f t="shared" si="1"/>
        <v>15</v>
      </c>
      <c r="Y14" s="5">
        <f t="shared" si="1"/>
        <v>16</v>
      </c>
      <c r="Z14" s="5">
        <f t="shared" si="1"/>
        <v>17</v>
      </c>
      <c r="AA14" s="5">
        <f t="shared" si="1"/>
        <v>18</v>
      </c>
      <c r="AB14" s="5">
        <f t="shared" si="1"/>
        <v>19</v>
      </c>
      <c r="AC14" s="5">
        <f t="shared" si="1"/>
        <v>20</v>
      </c>
      <c r="AD14" s="5">
        <f t="shared" si="1"/>
        <v>21</v>
      </c>
    </row>
    <row r="15" spans="1:30" x14ac:dyDescent="0.35">
      <c r="E15" t="s">
        <v>9</v>
      </c>
      <c r="F15" s="2"/>
      <c r="J15">
        <f t="shared" ref="J15:AD15" ca="1" si="2" xml:space="preserve"> $F12 * J14 + $F13</f>
        <v>4.8469926380773103</v>
      </c>
      <c r="K15">
        <f t="shared" ca="1" si="2"/>
        <v>7.8732190181573776</v>
      </c>
      <c r="L15">
        <f t="shared" ca="1" si="2"/>
        <v>10.899445398237445</v>
      </c>
      <c r="M15">
        <f t="shared" ca="1" si="2"/>
        <v>13.925671778317513</v>
      </c>
      <c r="N15">
        <f t="shared" ca="1" si="2"/>
        <v>16.951898158397583</v>
      </c>
      <c r="O15">
        <f t="shared" ca="1" si="2"/>
        <v>19.978124538477648</v>
      </c>
      <c r="P15">
        <f t="shared" ca="1" si="2"/>
        <v>23.004350918557716</v>
      </c>
      <c r="Q15">
        <f t="shared" ca="1" si="2"/>
        <v>26.030577298637784</v>
      </c>
      <c r="R15">
        <f t="shared" ca="1" si="2"/>
        <v>29.056803678717852</v>
      </c>
      <c r="S15">
        <f t="shared" ca="1" si="2"/>
        <v>32.083030058797917</v>
      </c>
      <c r="T15">
        <f t="shared" ca="1" si="2"/>
        <v>35.109256438877985</v>
      </c>
      <c r="U15">
        <f t="shared" ca="1" si="2"/>
        <v>38.135482818958053</v>
      </c>
      <c r="V15">
        <f t="shared" ca="1" si="2"/>
        <v>41.161709199038121</v>
      </c>
      <c r="W15">
        <f t="shared" ca="1" si="2"/>
        <v>44.187935579118189</v>
      </c>
      <c r="X15">
        <f t="shared" ca="1" si="2"/>
        <v>47.214161959198258</v>
      </c>
      <c r="Y15">
        <f t="shared" ca="1" si="2"/>
        <v>50.240388339278326</v>
      </c>
      <c r="Z15">
        <f t="shared" ca="1" si="2"/>
        <v>53.266614719358394</v>
      </c>
      <c r="AA15">
        <f t="shared" ca="1" si="2"/>
        <v>56.292841099438462</v>
      </c>
      <c r="AB15">
        <f t="shared" ca="1" si="2"/>
        <v>59.31906747951853</v>
      </c>
      <c r="AC15">
        <f t="shared" ca="1" si="2"/>
        <v>62.345293859598598</v>
      </c>
      <c r="AD15">
        <f t="shared" ca="1" si="2"/>
        <v>65.371520239678659</v>
      </c>
    </row>
    <row r="16" spans="1:30" x14ac:dyDescent="0.35">
      <c r="F16" s="2"/>
    </row>
    <row r="17" spans="2:30" x14ac:dyDescent="0.35">
      <c r="F17" s="2"/>
    </row>
    <row r="18" spans="2:30" x14ac:dyDescent="0.35">
      <c r="B18" s="4" t="s">
        <v>11</v>
      </c>
      <c r="F18" s="2"/>
    </row>
    <row r="19" spans="2:30" x14ac:dyDescent="0.35">
      <c r="E19" s="5" t="str">
        <f t="shared" ref="E19:AD19" si="3" xml:space="preserve"> E$8</f>
        <v>y = m.x + b</v>
      </c>
      <c r="F19" s="5">
        <f t="shared" si="3"/>
        <v>0</v>
      </c>
      <c r="G19" s="5">
        <f t="shared" si="3"/>
        <v>0</v>
      </c>
      <c r="H19" s="5">
        <f t="shared" si="3"/>
        <v>0</v>
      </c>
      <c r="I19" s="5">
        <f t="shared" si="3"/>
        <v>0</v>
      </c>
      <c r="J19" s="5">
        <f t="shared" ca="1" si="3"/>
        <v>4.9941334645488444</v>
      </c>
      <c r="K19" s="5">
        <f t="shared" ca="1" si="3"/>
        <v>8.1934819130475987</v>
      </c>
      <c r="L19" s="5">
        <f t="shared" ca="1" si="3"/>
        <v>11.5044975088932</v>
      </c>
      <c r="M19" s="5">
        <f t="shared" ca="1" si="3"/>
        <v>13.70255050995703</v>
      </c>
      <c r="N19" s="5">
        <f t="shared" ca="1" si="3"/>
        <v>18.792862666395905</v>
      </c>
      <c r="O19" s="5">
        <f t="shared" ca="1" si="3"/>
        <v>21.179893940799992</v>
      </c>
      <c r="P19" s="5">
        <f t="shared" ca="1" si="3"/>
        <v>21.295938826556394</v>
      </c>
      <c r="Q19" s="5">
        <f t="shared" ca="1" si="3"/>
        <v>29.369714865175371</v>
      </c>
      <c r="R19" s="5">
        <f t="shared" ca="1" si="3"/>
        <v>27.020921432927647</v>
      </c>
      <c r="S19" s="5">
        <f t="shared" ca="1" si="3"/>
        <v>29.910105111405453</v>
      </c>
      <c r="T19" s="5">
        <f t="shared" ca="1" si="3"/>
        <v>36.753511549015236</v>
      </c>
      <c r="U19" s="5">
        <f t="shared" ca="1" si="3"/>
        <v>40.34351971546667</v>
      </c>
      <c r="V19" s="5">
        <f t="shared" ca="1" si="3"/>
        <v>39.901769112495288</v>
      </c>
      <c r="W19" s="5">
        <f t="shared" ca="1" si="3"/>
        <v>38.334426711851471</v>
      </c>
      <c r="X19" s="5">
        <f t="shared" ca="1" si="3"/>
        <v>45.087942487379223</v>
      </c>
      <c r="Y19" s="5">
        <f t="shared" ca="1" si="3"/>
        <v>46.477660011522794</v>
      </c>
      <c r="Z19" s="5">
        <f t="shared" ca="1" si="3"/>
        <v>54.4457812896622</v>
      </c>
      <c r="AA19" s="5">
        <f t="shared" ca="1" si="3"/>
        <v>55.952365068032314</v>
      </c>
      <c r="AB19" s="5">
        <f t="shared" ca="1" si="3"/>
        <v>63.317563833896585</v>
      </c>
      <c r="AC19" s="5">
        <f t="shared" ca="1" si="3"/>
        <v>62.197302195798777</v>
      </c>
      <c r="AD19" s="5">
        <f t="shared" ca="1" si="3"/>
        <v>68.518443001609754</v>
      </c>
    </row>
    <row r="20" spans="2:30" x14ac:dyDescent="0.35">
      <c r="E20" s="5" t="str">
        <f t="shared" ref="E20:AD20" si="4" xml:space="preserve"> E$15</f>
        <v>Regresión</v>
      </c>
      <c r="F20" s="5">
        <f t="shared" si="4"/>
        <v>0</v>
      </c>
      <c r="G20" s="5">
        <f t="shared" si="4"/>
        <v>0</v>
      </c>
      <c r="H20" s="5">
        <f t="shared" si="4"/>
        <v>0</v>
      </c>
      <c r="I20" s="5">
        <f t="shared" si="4"/>
        <v>0</v>
      </c>
      <c r="J20" s="5">
        <f t="shared" ca="1" si="4"/>
        <v>4.8469926380773103</v>
      </c>
      <c r="K20" s="5">
        <f t="shared" ca="1" si="4"/>
        <v>7.8732190181573776</v>
      </c>
      <c r="L20" s="5">
        <f t="shared" ca="1" si="4"/>
        <v>10.899445398237445</v>
      </c>
      <c r="M20" s="5">
        <f t="shared" ca="1" si="4"/>
        <v>13.925671778317513</v>
      </c>
      <c r="N20" s="5">
        <f t="shared" ca="1" si="4"/>
        <v>16.951898158397583</v>
      </c>
      <c r="O20" s="5">
        <f t="shared" ca="1" si="4"/>
        <v>19.978124538477648</v>
      </c>
      <c r="P20" s="5">
        <f t="shared" ca="1" si="4"/>
        <v>23.004350918557716</v>
      </c>
      <c r="Q20" s="5">
        <f t="shared" ca="1" si="4"/>
        <v>26.030577298637784</v>
      </c>
      <c r="R20" s="5">
        <f t="shared" ca="1" si="4"/>
        <v>29.056803678717852</v>
      </c>
      <c r="S20" s="5">
        <f t="shared" ca="1" si="4"/>
        <v>32.083030058797917</v>
      </c>
      <c r="T20" s="5">
        <f t="shared" ca="1" si="4"/>
        <v>35.109256438877985</v>
      </c>
      <c r="U20" s="5">
        <f t="shared" ca="1" si="4"/>
        <v>38.135482818958053</v>
      </c>
      <c r="V20" s="5">
        <f t="shared" ca="1" si="4"/>
        <v>41.161709199038121</v>
      </c>
      <c r="W20" s="5">
        <f t="shared" ca="1" si="4"/>
        <v>44.187935579118189</v>
      </c>
      <c r="X20" s="5">
        <f t="shared" ca="1" si="4"/>
        <v>47.214161959198258</v>
      </c>
      <c r="Y20" s="5">
        <f t="shared" ca="1" si="4"/>
        <v>50.240388339278326</v>
      </c>
      <c r="Z20" s="5">
        <f t="shared" ca="1" si="4"/>
        <v>53.266614719358394</v>
      </c>
      <c r="AA20" s="5">
        <f t="shared" ca="1" si="4"/>
        <v>56.292841099438462</v>
      </c>
      <c r="AB20" s="5">
        <f t="shared" ca="1" si="4"/>
        <v>59.31906747951853</v>
      </c>
      <c r="AC20" s="5">
        <f t="shared" ca="1" si="4"/>
        <v>62.345293859598598</v>
      </c>
      <c r="AD20" s="5">
        <f t="shared" ca="1" si="4"/>
        <v>65.371520239678659</v>
      </c>
    </row>
    <row r="21" spans="2:30" x14ac:dyDescent="0.3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35">
      <c r="E22" s="5" t="s">
        <v>12</v>
      </c>
      <c r="F22" s="10">
        <f t="array" aca="1" ref="F22" ca="1">SUM(ABS(J19:AD19-J20:AD20)/COUNT(J19:AD19))</f>
        <v>1.8696385716318644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2:30" x14ac:dyDescent="0.35">
      <c r="E23" s="5" t="s">
        <v>13</v>
      </c>
      <c r="F23" s="8">
        <f ca="1" xml:space="preserve"> RSQ(J19:AD19,J20:AD20)</f>
        <v>0.98356423781502378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2:30" x14ac:dyDescent="0.35">
      <c r="F2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5552-D197-46AF-BBF5-9F49263A77AF}">
  <dimension ref="A2:AE22"/>
  <sheetViews>
    <sheetView zoomScaleNormal="100" workbookViewId="0">
      <pane xSplit="9" ySplit="8" topLeftCell="J9" activePane="bottomRight" state="frozen"/>
      <selection activeCell="E25" sqref="E25"/>
      <selection pane="topRight" activeCell="E25" sqref="E25"/>
      <selection pane="bottomLeft" activeCell="E25" sqref="E25"/>
      <selection pane="bottomRight" activeCell="J18" sqref="J18"/>
    </sheetView>
  </sheetViews>
  <sheetFormatPr baseColWidth="10" defaultColWidth="0" defaultRowHeight="14.5" x14ac:dyDescent="0.35"/>
  <cols>
    <col min="1" max="2" width="1.26953125" style="4" customWidth="1"/>
    <col min="3" max="4" width="1.26953125" customWidth="1"/>
    <col min="5" max="5" width="40.7265625" customWidth="1"/>
    <col min="6" max="8" width="10.7265625" customWidth="1"/>
    <col min="9" max="9" width="2.7265625" customWidth="1"/>
    <col min="10" max="30" width="11.453125" customWidth="1"/>
    <col min="31" max="31" width="0" hidden="1" customWidth="1"/>
    <col min="32" max="16384" width="11.453125" hidden="1"/>
  </cols>
  <sheetData>
    <row r="2" spans="1:30" x14ac:dyDescent="0.35">
      <c r="A2" s="4" t="s">
        <v>16</v>
      </c>
    </row>
    <row r="3" spans="1:30" x14ac:dyDescent="0.35">
      <c r="E3" t="s">
        <v>0</v>
      </c>
      <c r="F3" s="6">
        <v>3</v>
      </c>
    </row>
    <row r="4" spans="1:30" x14ac:dyDescent="0.35">
      <c r="E4" t="s">
        <v>1</v>
      </c>
      <c r="F4" s="6">
        <v>2</v>
      </c>
    </row>
    <row r="5" spans="1:30" x14ac:dyDescent="0.35">
      <c r="E5" t="s">
        <v>3</v>
      </c>
      <c r="F5" s="9">
        <v>0.1</v>
      </c>
    </row>
    <row r="6" spans="1:30" x14ac:dyDescent="0.35">
      <c r="F6" s="1"/>
    </row>
    <row r="7" spans="1:30" x14ac:dyDescent="0.35">
      <c r="E7" t="s">
        <v>2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</row>
    <row r="8" spans="1:30" x14ac:dyDescent="0.35">
      <c r="E8" t="s">
        <v>4</v>
      </c>
      <c r="F8" s="3"/>
      <c r="J8" s="2">
        <f t="shared" ref="J8:AD8" ca="1" si="0" xml:space="preserve"> $F3 * LN(J7) + $F4 + _xlfn.NORM.S.INV(RAND()) * J7 * $F5</f>
        <v>1.8844437863442143</v>
      </c>
      <c r="K8" s="2">
        <f t="shared" ca="1" si="0"/>
        <v>4.0079815355694652</v>
      </c>
      <c r="L8" s="2">
        <f t="shared" ca="1" si="0"/>
        <v>5.1927095412055539</v>
      </c>
      <c r="M8" s="2">
        <f t="shared" ca="1" si="0"/>
        <v>6.2279705096999454</v>
      </c>
      <c r="N8" s="2">
        <f t="shared" ca="1" si="0"/>
        <v>6.6701594138269567</v>
      </c>
      <c r="O8" s="2">
        <f t="shared" ca="1" si="0"/>
        <v>6.543296713167936</v>
      </c>
      <c r="P8" s="2">
        <f t="shared" ca="1" si="0"/>
        <v>7.9575604618655245</v>
      </c>
      <c r="Q8" s="2">
        <f t="shared" ca="1" si="0"/>
        <v>8.090205350818481</v>
      </c>
      <c r="R8" s="2">
        <f t="shared" ca="1" si="0"/>
        <v>8.6018602934492741</v>
      </c>
      <c r="S8" s="2">
        <f t="shared" ca="1" si="0"/>
        <v>8.2820874953262056</v>
      </c>
      <c r="T8" s="2">
        <f t="shared" ca="1" si="0"/>
        <v>9.3274392574753691</v>
      </c>
      <c r="U8" s="2">
        <f t="shared" ca="1" si="0"/>
        <v>10.830061046994379</v>
      </c>
      <c r="V8" s="2">
        <f t="shared" ca="1" si="0"/>
        <v>10.353787522761188</v>
      </c>
      <c r="W8" s="2">
        <f t="shared" ca="1" si="0"/>
        <v>7.9148283779610189</v>
      </c>
      <c r="X8" s="2">
        <f t="shared" ca="1" si="0"/>
        <v>8.6880599060815769</v>
      </c>
      <c r="Y8" s="2">
        <f t="shared" ca="1" si="0"/>
        <v>9.9039326119806663</v>
      </c>
      <c r="Z8" s="2">
        <f t="shared" ca="1" si="0"/>
        <v>10.367873344492354</v>
      </c>
      <c r="AA8" s="2">
        <f t="shared" ca="1" si="0"/>
        <v>10.301352536179676</v>
      </c>
      <c r="AB8" s="2">
        <f t="shared" ca="1" si="0"/>
        <v>10.320482272385835</v>
      </c>
      <c r="AC8" s="2">
        <f t="shared" ca="1" si="0"/>
        <v>10.484215851252962</v>
      </c>
      <c r="AD8" s="2">
        <f t="shared" ca="1" si="0"/>
        <v>11.214534462547729</v>
      </c>
    </row>
    <row r="11" spans="1:30" x14ac:dyDescent="0.35">
      <c r="A11" s="4" t="s">
        <v>7</v>
      </c>
      <c r="F11" s="2"/>
    </row>
    <row r="12" spans="1:30" x14ac:dyDescent="0.35">
      <c r="E12" t="s">
        <v>0</v>
      </c>
      <c r="F12" s="7">
        <f t="array" aca="1" ref="F12:F13" ca="1">TRANSPOSE(LINEST(J8:AD8,LN(J7:AD7)))</f>
        <v>2.8759845969742237</v>
      </c>
    </row>
    <row r="13" spans="1:30" x14ac:dyDescent="0.35">
      <c r="E13" t="s">
        <v>1</v>
      </c>
      <c r="F13" s="7">
        <f ca="1"/>
        <v>2.0310600862293295</v>
      </c>
    </row>
    <row r="14" spans="1:30" x14ac:dyDescent="0.35">
      <c r="E14" s="5" t="str">
        <f t="shared" ref="E14:AD14" si="1" xml:space="preserve"> E$7</f>
        <v>x</v>
      </c>
      <c r="F14" s="5">
        <f t="shared" si="1"/>
        <v>0</v>
      </c>
      <c r="G14" s="5">
        <f t="shared" si="1"/>
        <v>0</v>
      </c>
      <c r="H14" s="5">
        <f t="shared" si="1"/>
        <v>0</v>
      </c>
      <c r="I14" s="5">
        <f t="shared" si="1"/>
        <v>0</v>
      </c>
      <c r="J14" s="5">
        <f t="shared" si="1"/>
        <v>1</v>
      </c>
      <c r="K14" s="5">
        <f t="shared" si="1"/>
        <v>2</v>
      </c>
      <c r="L14" s="5">
        <f t="shared" si="1"/>
        <v>3</v>
      </c>
      <c r="M14" s="5">
        <f t="shared" si="1"/>
        <v>4</v>
      </c>
      <c r="N14" s="5">
        <f t="shared" si="1"/>
        <v>5</v>
      </c>
      <c r="O14" s="5">
        <f t="shared" si="1"/>
        <v>6</v>
      </c>
      <c r="P14" s="5">
        <f t="shared" si="1"/>
        <v>7</v>
      </c>
      <c r="Q14" s="5">
        <f t="shared" si="1"/>
        <v>8</v>
      </c>
      <c r="R14" s="5">
        <f t="shared" si="1"/>
        <v>9</v>
      </c>
      <c r="S14" s="5">
        <f t="shared" si="1"/>
        <v>10</v>
      </c>
      <c r="T14" s="5">
        <f t="shared" si="1"/>
        <v>11</v>
      </c>
      <c r="U14" s="5">
        <f t="shared" si="1"/>
        <v>12</v>
      </c>
      <c r="V14" s="5">
        <f t="shared" si="1"/>
        <v>13</v>
      </c>
      <c r="W14" s="5">
        <f t="shared" si="1"/>
        <v>14</v>
      </c>
      <c r="X14" s="5">
        <f t="shared" si="1"/>
        <v>15</v>
      </c>
      <c r="Y14" s="5">
        <f t="shared" si="1"/>
        <v>16</v>
      </c>
      <c r="Z14" s="5">
        <f t="shared" si="1"/>
        <v>17</v>
      </c>
      <c r="AA14" s="5">
        <f t="shared" si="1"/>
        <v>18</v>
      </c>
      <c r="AB14" s="5">
        <f t="shared" si="1"/>
        <v>19</v>
      </c>
      <c r="AC14" s="5">
        <f t="shared" si="1"/>
        <v>20</v>
      </c>
      <c r="AD14" s="5">
        <f t="shared" si="1"/>
        <v>21</v>
      </c>
    </row>
    <row r="15" spans="1:30" x14ac:dyDescent="0.35">
      <c r="E15" t="s">
        <v>9</v>
      </c>
      <c r="F15" s="2"/>
      <c r="J15" s="1">
        <f t="shared" ref="J15:AD15" ca="1" si="2" xml:space="preserve"> $F12 * LN(J14) + $F13</f>
        <v>2.0310600862293295</v>
      </c>
      <c r="K15" s="1">
        <f t="shared" ca="1" si="2"/>
        <v>4.0245407009558427</v>
      </c>
      <c r="L15" s="1">
        <f t="shared" ca="1" si="2"/>
        <v>5.1906521064854125</v>
      </c>
      <c r="M15" s="1">
        <f t="shared" ca="1" si="2"/>
        <v>6.0180213156823568</v>
      </c>
      <c r="N15" s="1">
        <f t="shared" ca="1" si="2"/>
        <v>6.659778732176151</v>
      </c>
      <c r="O15" s="1">
        <f t="shared" ca="1" si="2"/>
        <v>7.1841327212119266</v>
      </c>
      <c r="P15" s="1">
        <f t="shared" ca="1" si="2"/>
        <v>7.627467702008226</v>
      </c>
      <c r="Q15" s="1">
        <f t="shared" ca="1" si="2"/>
        <v>8.011501930408869</v>
      </c>
      <c r="R15" s="1">
        <f t="shared" ca="1" si="2"/>
        <v>8.3502441267414973</v>
      </c>
      <c r="S15" s="1">
        <f t="shared" ca="1" si="2"/>
        <v>8.6532593469026651</v>
      </c>
      <c r="T15" s="1">
        <f t="shared" ca="1" si="2"/>
        <v>8.9273699559547488</v>
      </c>
      <c r="U15" s="1">
        <f t="shared" ca="1" si="2"/>
        <v>9.1776133359384389</v>
      </c>
      <c r="V15" s="1">
        <f t="shared" ca="1" si="2"/>
        <v>9.4078149303076408</v>
      </c>
      <c r="W15" s="1">
        <f t="shared" ca="1" si="2"/>
        <v>9.62094831673474</v>
      </c>
      <c r="X15" s="1">
        <f t="shared" ca="1" si="2"/>
        <v>9.8193707524322349</v>
      </c>
      <c r="Y15" s="1">
        <f t="shared" ca="1" si="2"/>
        <v>10.004982545135384</v>
      </c>
      <c r="Z15" s="1">
        <f t="shared" ca="1" si="2"/>
        <v>10.17933802367684</v>
      </c>
      <c r="AA15" s="1">
        <f t="shared" ca="1" si="2"/>
        <v>10.343724741468009</v>
      </c>
      <c r="AB15" s="1">
        <f t="shared" ca="1" si="2"/>
        <v>10.499221237042519</v>
      </c>
      <c r="AC15" s="1">
        <f t="shared" ca="1" si="2"/>
        <v>10.646739961629178</v>
      </c>
      <c r="AD15" s="1">
        <f t="shared" ca="1" si="2"/>
        <v>10.78705972226431</v>
      </c>
    </row>
    <row r="16" spans="1:30" x14ac:dyDescent="0.35">
      <c r="F16" s="2"/>
    </row>
    <row r="17" spans="2:30" x14ac:dyDescent="0.35">
      <c r="F17" s="2"/>
    </row>
    <row r="18" spans="2:30" x14ac:dyDescent="0.35">
      <c r="B18" s="4" t="s">
        <v>11</v>
      </c>
      <c r="F18" s="2"/>
    </row>
    <row r="19" spans="2:30" x14ac:dyDescent="0.35">
      <c r="E19" s="5" t="str">
        <f t="shared" ref="E19:AD19" si="3" xml:space="preserve"> E$8</f>
        <v>y = m.ln(x) + b</v>
      </c>
      <c r="F19" s="5">
        <f t="shared" si="3"/>
        <v>0</v>
      </c>
      <c r="G19" s="5">
        <f t="shared" si="3"/>
        <v>0</v>
      </c>
      <c r="H19" s="5">
        <f t="shared" si="3"/>
        <v>0</v>
      </c>
      <c r="I19" s="5">
        <f t="shared" si="3"/>
        <v>0</v>
      </c>
      <c r="J19" s="11">
        <f t="shared" ca="1" si="3"/>
        <v>1.8844437863442143</v>
      </c>
      <c r="K19" s="11">
        <f t="shared" ca="1" si="3"/>
        <v>4.0079815355694652</v>
      </c>
      <c r="L19" s="11">
        <f t="shared" ca="1" si="3"/>
        <v>5.1927095412055539</v>
      </c>
      <c r="M19" s="11">
        <f t="shared" ca="1" si="3"/>
        <v>6.2279705096999454</v>
      </c>
      <c r="N19" s="11">
        <f t="shared" ca="1" si="3"/>
        <v>6.6701594138269567</v>
      </c>
      <c r="O19" s="11">
        <f t="shared" ca="1" si="3"/>
        <v>6.543296713167936</v>
      </c>
      <c r="P19" s="11">
        <f t="shared" ca="1" si="3"/>
        <v>7.9575604618655245</v>
      </c>
      <c r="Q19" s="11">
        <f t="shared" ca="1" si="3"/>
        <v>8.090205350818481</v>
      </c>
      <c r="R19" s="11">
        <f t="shared" ca="1" si="3"/>
        <v>8.6018602934492741</v>
      </c>
      <c r="S19" s="11">
        <f t="shared" ca="1" si="3"/>
        <v>8.2820874953262056</v>
      </c>
      <c r="T19" s="11">
        <f t="shared" ca="1" si="3"/>
        <v>9.3274392574753691</v>
      </c>
      <c r="U19" s="11">
        <f t="shared" ca="1" si="3"/>
        <v>10.830061046994379</v>
      </c>
      <c r="V19" s="11">
        <f t="shared" ca="1" si="3"/>
        <v>10.353787522761188</v>
      </c>
      <c r="W19" s="11">
        <f t="shared" ca="1" si="3"/>
        <v>7.9148283779610189</v>
      </c>
      <c r="X19" s="11">
        <f t="shared" ca="1" si="3"/>
        <v>8.6880599060815769</v>
      </c>
      <c r="Y19" s="11">
        <f t="shared" ca="1" si="3"/>
        <v>9.9039326119806663</v>
      </c>
      <c r="Z19" s="11">
        <f t="shared" ca="1" si="3"/>
        <v>10.367873344492354</v>
      </c>
      <c r="AA19" s="11">
        <f t="shared" ca="1" si="3"/>
        <v>10.301352536179676</v>
      </c>
      <c r="AB19" s="11">
        <f t="shared" ca="1" si="3"/>
        <v>10.320482272385835</v>
      </c>
      <c r="AC19" s="11">
        <f t="shared" ca="1" si="3"/>
        <v>10.484215851252962</v>
      </c>
      <c r="AD19" s="11">
        <f t="shared" ca="1" si="3"/>
        <v>11.214534462547729</v>
      </c>
    </row>
    <row r="20" spans="2:30" x14ac:dyDescent="0.35">
      <c r="E20" s="5" t="str">
        <f t="shared" ref="E20:AD20" si="4" xml:space="preserve"> E$15</f>
        <v>Regresión</v>
      </c>
      <c r="F20" s="5">
        <f t="shared" si="4"/>
        <v>0</v>
      </c>
      <c r="G20" s="5">
        <f t="shared" si="4"/>
        <v>0</v>
      </c>
      <c r="H20" s="5">
        <f t="shared" si="4"/>
        <v>0</v>
      </c>
      <c r="I20" s="5">
        <f t="shared" si="4"/>
        <v>0</v>
      </c>
      <c r="J20" s="11">
        <f t="shared" ca="1" si="4"/>
        <v>2.0310600862293295</v>
      </c>
      <c r="K20" s="11">
        <f t="shared" ca="1" si="4"/>
        <v>4.0245407009558427</v>
      </c>
      <c r="L20" s="11">
        <f t="shared" ca="1" si="4"/>
        <v>5.1906521064854125</v>
      </c>
      <c r="M20" s="11">
        <f t="shared" ca="1" si="4"/>
        <v>6.0180213156823568</v>
      </c>
      <c r="N20" s="11">
        <f t="shared" ca="1" si="4"/>
        <v>6.659778732176151</v>
      </c>
      <c r="O20" s="11">
        <f t="shared" ca="1" si="4"/>
        <v>7.1841327212119266</v>
      </c>
      <c r="P20" s="11">
        <f t="shared" ca="1" si="4"/>
        <v>7.627467702008226</v>
      </c>
      <c r="Q20" s="11">
        <f t="shared" ca="1" si="4"/>
        <v>8.011501930408869</v>
      </c>
      <c r="R20" s="11">
        <f t="shared" ca="1" si="4"/>
        <v>8.3502441267414973</v>
      </c>
      <c r="S20" s="11">
        <f t="shared" ca="1" si="4"/>
        <v>8.6532593469026651</v>
      </c>
      <c r="T20" s="11">
        <f t="shared" ca="1" si="4"/>
        <v>8.9273699559547488</v>
      </c>
      <c r="U20" s="11">
        <f t="shared" ca="1" si="4"/>
        <v>9.1776133359384389</v>
      </c>
      <c r="V20" s="11">
        <f t="shared" ca="1" si="4"/>
        <v>9.4078149303076408</v>
      </c>
      <c r="W20" s="11">
        <f t="shared" ca="1" si="4"/>
        <v>9.62094831673474</v>
      </c>
      <c r="X20" s="11">
        <f t="shared" ca="1" si="4"/>
        <v>9.8193707524322349</v>
      </c>
      <c r="Y20" s="11">
        <f t="shared" ca="1" si="4"/>
        <v>10.004982545135384</v>
      </c>
      <c r="Z20" s="11">
        <f t="shared" ca="1" si="4"/>
        <v>10.17933802367684</v>
      </c>
      <c r="AA20" s="11">
        <f t="shared" ca="1" si="4"/>
        <v>10.343724741468009</v>
      </c>
      <c r="AB20" s="11">
        <f t="shared" ca="1" si="4"/>
        <v>10.499221237042519</v>
      </c>
      <c r="AC20" s="11">
        <f t="shared" ca="1" si="4"/>
        <v>10.646739961629178</v>
      </c>
      <c r="AD20" s="11">
        <f t="shared" ca="1" si="4"/>
        <v>10.78705972226431</v>
      </c>
    </row>
    <row r="21" spans="2:30" x14ac:dyDescent="0.3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35">
      <c r="E22" s="5" t="s">
        <v>12</v>
      </c>
      <c r="F22" s="5">
        <f t="array" aca="1" ref="F22" ca="1">SUM(ABS(J19:AD19-J20:AD20)/COUNT(J19:AD19))</f>
        <v>0.42831422128497781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D120-3F4C-4BC6-8E6E-79BDEA6F42ED}">
  <dimension ref="A2:AE22"/>
  <sheetViews>
    <sheetView zoomScaleNormal="100" workbookViewId="0">
      <pane xSplit="9" ySplit="8" topLeftCell="J9" activePane="bottomRight" state="frozen"/>
      <selection activeCell="E25" sqref="E25"/>
      <selection pane="topRight" activeCell="E25" sqref="E25"/>
      <selection pane="bottomLeft" activeCell="E25" sqref="E25"/>
      <selection pane="bottomRight" activeCell="F6" sqref="F6"/>
    </sheetView>
  </sheetViews>
  <sheetFormatPr baseColWidth="10" defaultColWidth="0" defaultRowHeight="14.5" x14ac:dyDescent="0.35"/>
  <cols>
    <col min="1" max="2" width="1.26953125" style="4" customWidth="1"/>
    <col min="3" max="4" width="1.26953125" customWidth="1"/>
    <col min="5" max="5" width="40.7265625" customWidth="1"/>
    <col min="6" max="8" width="10.7265625" customWidth="1"/>
    <col min="9" max="9" width="2.7265625" customWidth="1"/>
    <col min="10" max="30" width="11.453125" customWidth="1"/>
    <col min="31" max="31" width="0" hidden="1" customWidth="1"/>
    <col min="32" max="16384" width="11.453125" hidden="1"/>
  </cols>
  <sheetData>
    <row r="2" spans="1:30" x14ac:dyDescent="0.35">
      <c r="A2" s="4" t="s">
        <v>8</v>
      </c>
    </row>
    <row r="3" spans="1:30" x14ac:dyDescent="0.35">
      <c r="E3" t="s">
        <v>0</v>
      </c>
      <c r="F3" s="7">
        <v>3</v>
      </c>
    </row>
    <row r="4" spans="1:30" x14ac:dyDescent="0.35">
      <c r="E4" t="s">
        <v>1</v>
      </c>
      <c r="F4" s="7">
        <v>2</v>
      </c>
    </row>
    <row r="5" spans="1:30" x14ac:dyDescent="0.35">
      <c r="E5" t="s">
        <v>3</v>
      </c>
      <c r="F5" s="9">
        <v>20</v>
      </c>
    </row>
    <row r="6" spans="1:30" x14ac:dyDescent="0.35">
      <c r="F6" s="1"/>
    </row>
    <row r="7" spans="1:30" x14ac:dyDescent="0.35">
      <c r="E7" t="s">
        <v>2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</row>
    <row r="8" spans="1:30" x14ac:dyDescent="0.35">
      <c r="E8" t="s">
        <v>5</v>
      </c>
      <c r="F8" s="3"/>
      <c r="J8" s="2">
        <f t="shared" ref="J8:AD8" ca="1" si="0" xml:space="preserve"> $F4 * J7^$F3 + RAND() * J7 * $F5</f>
        <v>10.092905377372714</v>
      </c>
      <c r="K8" s="2">
        <f t="shared" ca="1" si="0"/>
        <v>41.166778126230497</v>
      </c>
      <c r="L8" s="2">
        <f t="shared" ca="1" si="0"/>
        <v>60.260601411410846</v>
      </c>
      <c r="M8" s="2">
        <f t="shared" ca="1" si="0"/>
        <v>179.67343065573471</v>
      </c>
      <c r="N8" s="2">
        <f t="shared" ca="1" si="0"/>
        <v>285.07168838236515</v>
      </c>
      <c r="O8" s="2">
        <f t="shared" ca="1" si="0"/>
        <v>550.19456540243209</v>
      </c>
      <c r="P8" s="2">
        <f t="shared" ca="1" si="0"/>
        <v>772.06429458696164</v>
      </c>
      <c r="Q8" s="2">
        <f t="shared" ca="1" si="0"/>
        <v>1148.7430353555171</v>
      </c>
      <c r="R8" s="2">
        <f t="shared" ca="1" si="0"/>
        <v>1499.7250325843108</v>
      </c>
      <c r="S8" s="2">
        <f t="shared" ca="1" si="0"/>
        <v>2100.0031543324226</v>
      </c>
      <c r="T8" s="2">
        <f t="shared" ca="1" si="0"/>
        <v>2690.652844971039</v>
      </c>
      <c r="U8" s="2">
        <f t="shared" ca="1" si="0"/>
        <v>3500.805502921376</v>
      </c>
      <c r="V8" s="2">
        <f t="shared" ca="1" si="0"/>
        <v>4627.9271607995533</v>
      </c>
      <c r="W8" s="2">
        <f t="shared" ca="1" si="0"/>
        <v>5719.8978066209684</v>
      </c>
      <c r="X8" s="2">
        <f t="shared" ca="1" si="0"/>
        <v>6808.1772894702108</v>
      </c>
      <c r="Y8" s="2">
        <f t="shared" ca="1" si="0"/>
        <v>8500.8362212701486</v>
      </c>
      <c r="Z8" s="2">
        <f t="shared" ca="1" si="0"/>
        <v>9987.1217834937834</v>
      </c>
      <c r="AA8" s="2">
        <f t="shared" ca="1" si="0"/>
        <v>11866.130353285273</v>
      </c>
      <c r="AB8" s="2">
        <f t="shared" ca="1" si="0"/>
        <v>13802.010937125944</v>
      </c>
      <c r="AC8" s="2">
        <f t="shared" ca="1" si="0"/>
        <v>16051.457627958538</v>
      </c>
      <c r="AD8" s="2">
        <f t="shared" ca="1" si="0"/>
        <v>18602.551860839729</v>
      </c>
    </row>
    <row r="11" spans="1:30" x14ac:dyDescent="0.35">
      <c r="A11" s="4" t="s">
        <v>7</v>
      </c>
      <c r="F11" s="2"/>
    </row>
    <row r="12" spans="1:30" x14ac:dyDescent="0.35">
      <c r="E12" t="s">
        <v>0</v>
      </c>
      <c r="F12" s="7">
        <f t="array" aca="1" ref="F12:F13" ca="1">TRANSPOSE(LINEST(LN(J8:AD8),LN(J7:AD7)))</f>
        <v>2.6003299790805472</v>
      </c>
    </row>
    <row r="13" spans="1:30" x14ac:dyDescent="0.35">
      <c r="E13" t="s">
        <v>10</v>
      </c>
      <c r="F13" s="7">
        <f ca="1"/>
        <v>1.7427864155461466</v>
      </c>
      <c r="G13" s="7">
        <f ca="1">EXP(F13)</f>
        <v>5.713240726918805</v>
      </c>
    </row>
    <row r="14" spans="1:30" x14ac:dyDescent="0.35">
      <c r="E14" s="5" t="str">
        <f t="shared" ref="E14:AD14" si="1" xml:space="preserve"> E$7</f>
        <v>x</v>
      </c>
      <c r="F14" s="5">
        <f t="shared" si="1"/>
        <v>0</v>
      </c>
      <c r="G14" s="5">
        <f t="shared" si="1"/>
        <v>0</v>
      </c>
      <c r="H14" s="5">
        <f t="shared" si="1"/>
        <v>0</v>
      </c>
      <c r="I14" s="5">
        <f t="shared" si="1"/>
        <v>0</v>
      </c>
      <c r="J14" s="5">
        <f t="shared" si="1"/>
        <v>1</v>
      </c>
      <c r="K14" s="5">
        <f t="shared" si="1"/>
        <v>2</v>
      </c>
      <c r="L14" s="5">
        <f t="shared" si="1"/>
        <v>3</v>
      </c>
      <c r="M14" s="5">
        <f t="shared" si="1"/>
        <v>4</v>
      </c>
      <c r="N14" s="5">
        <f t="shared" si="1"/>
        <v>5</v>
      </c>
      <c r="O14" s="5">
        <f t="shared" si="1"/>
        <v>6</v>
      </c>
      <c r="P14" s="5">
        <f t="shared" si="1"/>
        <v>7</v>
      </c>
      <c r="Q14" s="5">
        <f t="shared" si="1"/>
        <v>8</v>
      </c>
      <c r="R14" s="5">
        <f t="shared" si="1"/>
        <v>9</v>
      </c>
      <c r="S14" s="5">
        <f t="shared" si="1"/>
        <v>10</v>
      </c>
      <c r="T14" s="5">
        <f t="shared" si="1"/>
        <v>11</v>
      </c>
      <c r="U14" s="5">
        <f t="shared" si="1"/>
        <v>12</v>
      </c>
      <c r="V14" s="5">
        <f t="shared" si="1"/>
        <v>13</v>
      </c>
      <c r="W14" s="5">
        <f t="shared" si="1"/>
        <v>14</v>
      </c>
      <c r="X14" s="5">
        <f t="shared" si="1"/>
        <v>15</v>
      </c>
      <c r="Y14" s="5">
        <f t="shared" si="1"/>
        <v>16</v>
      </c>
      <c r="Z14" s="5">
        <f t="shared" si="1"/>
        <v>17</v>
      </c>
      <c r="AA14" s="5">
        <f t="shared" si="1"/>
        <v>18</v>
      </c>
      <c r="AB14" s="5">
        <f t="shared" si="1"/>
        <v>19</v>
      </c>
      <c r="AC14" s="5">
        <f t="shared" si="1"/>
        <v>20</v>
      </c>
      <c r="AD14" s="5">
        <f t="shared" si="1"/>
        <v>21</v>
      </c>
    </row>
    <row r="15" spans="1:30" x14ac:dyDescent="0.35">
      <c r="E15" t="s">
        <v>9</v>
      </c>
      <c r="F15" s="2"/>
      <c r="J15" s="2">
        <f t="shared" ref="J15:AD15" ca="1" si="2" xml:space="preserve"> EXP($F13) * J14^$F12</f>
        <v>5.713240726918805</v>
      </c>
      <c r="K15" s="2">
        <f t="shared" ca="1" si="2"/>
        <v>34.646538063992459</v>
      </c>
      <c r="L15" s="2">
        <f t="shared" ca="1" si="2"/>
        <v>99.438651399257751</v>
      </c>
      <c r="M15" s="2">
        <f t="shared" ca="1" si="2"/>
        <v>210.10537752485953</v>
      </c>
      <c r="N15" s="2">
        <f t="shared" ca="1" si="2"/>
        <v>375.34892826405155</v>
      </c>
      <c r="O15" s="2">
        <f t="shared" ca="1" si="2"/>
        <v>603.0211547894088</v>
      </c>
      <c r="P15" s="2">
        <f t="shared" ca="1" si="2"/>
        <v>900.36020653012463</v>
      </c>
      <c r="Q15" s="2">
        <f t="shared" ca="1" si="2"/>
        <v>1274.1321970849981</v>
      </c>
      <c r="R15" s="2">
        <f t="shared" ca="1" si="2"/>
        <v>1730.7244460248403</v>
      </c>
      <c r="S15" s="2">
        <f t="shared" ca="1" si="2"/>
        <v>2276.2109198561097</v>
      </c>
      <c r="T15" s="2">
        <f t="shared" ca="1" si="2"/>
        <v>2916.4003562878647</v>
      </c>
      <c r="U15" s="2">
        <f t="shared" ca="1" si="2"/>
        <v>3656.8729362943345</v>
      </c>
      <c r="V15" s="2">
        <f t="shared" ca="1" si="2"/>
        <v>4503.0090252602513</v>
      </c>
      <c r="W15" s="2">
        <f t="shared" ca="1" si="2"/>
        <v>5460.0122168619801</v>
      </c>
      <c r="X15" s="2">
        <f t="shared" ca="1" si="2"/>
        <v>6532.9281601728089</v>
      </c>
      <c r="Y15" s="2">
        <f t="shared" ca="1" si="2"/>
        <v>7726.66018725087</v>
      </c>
      <c r="Z15" s="2">
        <f t="shared" ca="1" si="2"/>
        <v>9045.9824615307607</v>
      </c>
      <c r="AA15" s="2">
        <f t="shared" ca="1" si="2"/>
        <v>10495.551170276112</v>
      </c>
      <c r="AB15" s="2">
        <f t="shared" ca="1" si="2"/>
        <v>12079.914149643533</v>
      </c>
      <c r="AC15" s="2">
        <f t="shared" ca="1" si="2"/>
        <v>13803.519236445914</v>
      </c>
      <c r="AD15" s="2">
        <f t="shared" ca="1" si="2"/>
        <v>15670.721572972705</v>
      </c>
    </row>
    <row r="16" spans="1:30" x14ac:dyDescent="0.35">
      <c r="F16" s="2"/>
    </row>
    <row r="17" spans="2:30" x14ac:dyDescent="0.35">
      <c r="F17" s="2"/>
    </row>
    <row r="18" spans="2:30" x14ac:dyDescent="0.35">
      <c r="B18" s="4" t="s">
        <v>11</v>
      </c>
      <c r="F18" s="2"/>
    </row>
    <row r="19" spans="2:30" x14ac:dyDescent="0.35">
      <c r="E19" s="5" t="str">
        <f t="shared" ref="E19:AD19" si="3" xml:space="preserve"> E$8</f>
        <v>y = b.x^m</v>
      </c>
      <c r="F19" s="5">
        <f t="shared" si="3"/>
        <v>0</v>
      </c>
      <c r="G19" s="5">
        <f t="shared" si="3"/>
        <v>0</v>
      </c>
      <c r="H19" s="5">
        <f t="shared" si="3"/>
        <v>0</v>
      </c>
      <c r="I19" s="5">
        <f t="shared" si="3"/>
        <v>0</v>
      </c>
      <c r="J19" s="5">
        <f t="shared" ca="1" si="3"/>
        <v>10.092905377372714</v>
      </c>
      <c r="K19" s="5">
        <f t="shared" ca="1" si="3"/>
        <v>41.166778126230497</v>
      </c>
      <c r="L19" s="5">
        <f t="shared" ca="1" si="3"/>
        <v>60.260601411410846</v>
      </c>
      <c r="M19" s="5">
        <f t="shared" ca="1" si="3"/>
        <v>179.67343065573471</v>
      </c>
      <c r="N19" s="5">
        <f t="shared" ca="1" si="3"/>
        <v>285.07168838236515</v>
      </c>
      <c r="O19" s="5">
        <f t="shared" ca="1" si="3"/>
        <v>550.19456540243209</v>
      </c>
      <c r="P19" s="5">
        <f t="shared" ca="1" si="3"/>
        <v>772.06429458696164</v>
      </c>
      <c r="Q19" s="5">
        <f t="shared" ca="1" si="3"/>
        <v>1148.7430353555171</v>
      </c>
      <c r="R19" s="5">
        <f t="shared" ca="1" si="3"/>
        <v>1499.7250325843108</v>
      </c>
      <c r="S19" s="5">
        <f t="shared" ca="1" si="3"/>
        <v>2100.0031543324226</v>
      </c>
      <c r="T19" s="5">
        <f t="shared" ca="1" si="3"/>
        <v>2690.652844971039</v>
      </c>
      <c r="U19" s="5">
        <f t="shared" ca="1" si="3"/>
        <v>3500.805502921376</v>
      </c>
      <c r="V19" s="5">
        <f t="shared" ca="1" si="3"/>
        <v>4627.9271607995533</v>
      </c>
      <c r="W19" s="5">
        <f t="shared" ca="1" si="3"/>
        <v>5719.8978066209684</v>
      </c>
      <c r="X19" s="5">
        <f t="shared" ca="1" si="3"/>
        <v>6808.1772894702108</v>
      </c>
      <c r="Y19" s="5">
        <f t="shared" ca="1" si="3"/>
        <v>8500.8362212701486</v>
      </c>
      <c r="Z19" s="5">
        <f t="shared" ca="1" si="3"/>
        <v>9987.1217834937834</v>
      </c>
      <c r="AA19" s="5">
        <f t="shared" ca="1" si="3"/>
        <v>11866.130353285273</v>
      </c>
      <c r="AB19" s="5">
        <f t="shared" ca="1" si="3"/>
        <v>13802.010937125944</v>
      </c>
      <c r="AC19" s="5">
        <f t="shared" ca="1" si="3"/>
        <v>16051.457627958538</v>
      </c>
      <c r="AD19" s="5">
        <f t="shared" ca="1" si="3"/>
        <v>18602.551860839729</v>
      </c>
    </row>
    <row r="20" spans="2:30" x14ac:dyDescent="0.35">
      <c r="E20" s="5" t="str">
        <f t="shared" ref="E20:AD20" si="4" xml:space="preserve"> E$15</f>
        <v>Regresión</v>
      </c>
      <c r="F20" s="5">
        <f t="shared" si="4"/>
        <v>0</v>
      </c>
      <c r="G20" s="5">
        <f t="shared" si="4"/>
        <v>0</v>
      </c>
      <c r="H20" s="5">
        <f t="shared" si="4"/>
        <v>0</v>
      </c>
      <c r="I20" s="5">
        <f t="shared" si="4"/>
        <v>0</v>
      </c>
      <c r="J20" s="5">
        <f t="shared" ca="1" si="4"/>
        <v>5.713240726918805</v>
      </c>
      <c r="K20" s="5">
        <f t="shared" ca="1" si="4"/>
        <v>34.646538063992459</v>
      </c>
      <c r="L20" s="5">
        <f t="shared" ca="1" si="4"/>
        <v>99.438651399257751</v>
      </c>
      <c r="M20" s="5">
        <f t="shared" ca="1" si="4"/>
        <v>210.10537752485953</v>
      </c>
      <c r="N20" s="5">
        <f t="shared" ca="1" si="4"/>
        <v>375.34892826405155</v>
      </c>
      <c r="O20" s="5">
        <f t="shared" ca="1" si="4"/>
        <v>603.0211547894088</v>
      </c>
      <c r="P20" s="5">
        <f t="shared" ca="1" si="4"/>
        <v>900.36020653012463</v>
      </c>
      <c r="Q20" s="5">
        <f t="shared" ca="1" si="4"/>
        <v>1274.1321970849981</v>
      </c>
      <c r="R20" s="5">
        <f t="shared" ca="1" si="4"/>
        <v>1730.7244460248403</v>
      </c>
      <c r="S20" s="5">
        <f t="shared" ca="1" si="4"/>
        <v>2276.2109198561097</v>
      </c>
      <c r="T20" s="5">
        <f t="shared" ca="1" si="4"/>
        <v>2916.4003562878647</v>
      </c>
      <c r="U20" s="5">
        <f t="shared" ca="1" si="4"/>
        <v>3656.8729362943345</v>
      </c>
      <c r="V20" s="5">
        <f t="shared" ca="1" si="4"/>
        <v>4503.0090252602513</v>
      </c>
      <c r="W20" s="5">
        <f t="shared" ca="1" si="4"/>
        <v>5460.0122168619801</v>
      </c>
      <c r="X20" s="5">
        <f t="shared" ca="1" si="4"/>
        <v>6532.9281601728089</v>
      </c>
      <c r="Y20" s="5">
        <f t="shared" ca="1" si="4"/>
        <v>7726.66018725087</v>
      </c>
      <c r="Z20" s="5">
        <f t="shared" ca="1" si="4"/>
        <v>9045.9824615307607</v>
      </c>
      <c r="AA20" s="5">
        <f t="shared" ca="1" si="4"/>
        <v>10495.551170276112</v>
      </c>
      <c r="AB20" s="5">
        <f t="shared" ca="1" si="4"/>
        <v>12079.914149643533</v>
      </c>
      <c r="AC20" s="5">
        <f t="shared" ca="1" si="4"/>
        <v>13803.519236445914</v>
      </c>
      <c r="AD20" s="5">
        <f t="shared" ca="1" si="4"/>
        <v>15670.721572972705</v>
      </c>
    </row>
    <row r="21" spans="2:30" x14ac:dyDescent="0.3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35">
      <c r="E22" s="5" t="s">
        <v>12</v>
      </c>
      <c r="F22" s="8">
        <f t="array" aca="1" ref="F22" ca="1">SUM(ABS(J19:AD19-J20:AD20)/COUNT(J19:AD19))</f>
        <v>567.33970421972299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C69-5EBE-4D4A-9529-2564E4D54A19}">
  <dimension ref="A2:AE22"/>
  <sheetViews>
    <sheetView zoomScaleNormal="10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J20" activeCellId="3" sqref="E8 J8:AD8 E20 J20:AD20"/>
    </sheetView>
  </sheetViews>
  <sheetFormatPr baseColWidth="10" defaultColWidth="0" defaultRowHeight="14.5" x14ac:dyDescent="0.35"/>
  <cols>
    <col min="1" max="2" width="1.26953125" style="4" customWidth="1"/>
    <col min="3" max="4" width="1.26953125" customWidth="1"/>
    <col min="5" max="5" width="40.7265625" customWidth="1"/>
    <col min="6" max="8" width="10.7265625" customWidth="1"/>
    <col min="9" max="9" width="2.7265625" customWidth="1"/>
    <col min="10" max="30" width="11.453125" customWidth="1"/>
    <col min="31" max="31" width="0" hidden="1" customWidth="1"/>
    <col min="32" max="16384" width="11.453125" hidden="1"/>
  </cols>
  <sheetData>
    <row r="2" spans="1:30" x14ac:dyDescent="0.35">
      <c r="A2" s="4" t="s">
        <v>17</v>
      </c>
    </row>
    <row r="3" spans="1:30" x14ac:dyDescent="0.35">
      <c r="E3" t="s">
        <v>0</v>
      </c>
      <c r="F3" s="7">
        <v>0.2</v>
      </c>
    </row>
    <row r="4" spans="1:30" x14ac:dyDescent="0.35">
      <c r="E4" t="s">
        <v>1</v>
      </c>
      <c r="F4" s="6">
        <v>2</v>
      </c>
    </row>
    <row r="5" spans="1:30" x14ac:dyDescent="0.35">
      <c r="E5" t="s">
        <v>3</v>
      </c>
      <c r="F5" s="6">
        <v>1</v>
      </c>
    </row>
    <row r="6" spans="1:30" x14ac:dyDescent="0.35">
      <c r="F6" s="1"/>
    </row>
    <row r="7" spans="1:30" x14ac:dyDescent="0.35">
      <c r="E7" t="s">
        <v>2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</row>
    <row r="8" spans="1:30" x14ac:dyDescent="0.35">
      <c r="E8" t="s">
        <v>6</v>
      </c>
      <c r="F8" s="3"/>
      <c r="J8" s="2">
        <f t="shared" ref="J8:AD8" ca="1" si="0" xml:space="preserve"> $F4 * EXP($F3 * J7) + RAND() * J7 * $F5</f>
        <v>2.583505186260636</v>
      </c>
      <c r="K8" s="2">
        <f t="shared" ca="1" si="0"/>
        <v>4.6339185766394788</v>
      </c>
      <c r="L8" s="2">
        <f t="shared" ca="1" si="0"/>
        <v>5.6377260928298227</v>
      </c>
      <c r="M8" s="2">
        <f t="shared" ca="1" si="0"/>
        <v>8.2092923210529403</v>
      </c>
      <c r="N8" s="2">
        <f t="shared" ca="1" si="0"/>
        <v>6.0387318959235072</v>
      </c>
      <c r="O8" s="2">
        <f t="shared" ca="1" si="0"/>
        <v>10.058034606787862</v>
      </c>
      <c r="P8" s="2">
        <f t="shared" ca="1" si="0"/>
        <v>15.071993868927315</v>
      </c>
      <c r="Q8" s="2">
        <f t="shared" ca="1" si="0"/>
        <v>13.883338247950928</v>
      </c>
      <c r="R8" s="2">
        <f t="shared" ca="1" si="0"/>
        <v>17.635343226506794</v>
      </c>
      <c r="S8" s="2">
        <f t="shared" ca="1" si="0"/>
        <v>20.180997475837387</v>
      </c>
      <c r="T8" s="2">
        <f t="shared" ca="1" si="0"/>
        <v>25.536887328382242</v>
      </c>
      <c r="U8" s="2">
        <f t="shared" ca="1" si="0"/>
        <v>30.281686626316546</v>
      </c>
      <c r="V8" s="2">
        <f t="shared" ca="1" si="0"/>
        <v>32.375745116306426</v>
      </c>
      <c r="W8" s="2">
        <f t="shared" ca="1" si="0"/>
        <v>37.584608680342399</v>
      </c>
      <c r="X8" s="2">
        <f t="shared" ca="1" si="0"/>
        <v>41.369681134515751</v>
      </c>
      <c r="Y8" s="2">
        <f t="shared" ca="1" si="0"/>
        <v>49.921578032328689</v>
      </c>
      <c r="Z8" s="2">
        <f t="shared" ca="1" si="0"/>
        <v>71.931100784656394</v>
      </c>
      <c r="AA8" s="2">
        <f t="shared" ca="1" si="0"/>
        <v>77.623529860072949</v>
      </c>
      <c r="AB8" s="2">
        <f t="shared" ca="1" si="0"/>
        <v>105.98456877106396</v>
      </c>
      <c r="AC8" s="2">
        <f t="shared" ca="1" si="0"/>
        <v>127.06259713476177</v>
      </c>
      <c r="AD8" s="2">
        <f t="shared" ca="1" si="0"/>
        <v>145.66263061054568</v>
      </c>
    </row>
    <row r="11" spans="1:30" x14ac:dyDescent="0.35">
      <c r="A11" s="4" t="s">
        <v>7</v>
      </c>
      <c r="F11" s="2"/>
    </row>
    <row r="12" spans="1:30" x14ac:dyDescent="0.35">
      <c r="E12" t="s">
        <v>0</v>
      </c>
      <c r="F12" s="7">
        <f t="array" aca="1" ref="F12:F13" ca="1">TRANSPOSE(LINEST(LN(J8:AD8),J7:AD7))</f>
        <v>0.182912396082406</v>
      </c>
    </row>
    <row r="13" spans="1:30" x14ac:dyDescent="0.35">
      <c r="E13" t="s">
        <v>10</v>
      </c>
      <c r="F13" s="7">
        <f ca="1"/>
        <v>1.1377996547708982</v>
      </c>
    </row>
    <row r="14" spans="1:30" x14ac:dyDescent="0.35">
      <c r="E14" s="5" t="str">
        <f t="shared" ref="E14:AD14" si="1" xml:space="preserve"> E$7</f>
        <v>x</v>
      </c>
      <c r="F14" s="5">
        <f t="shared" si="1"/>
        <v>0</v>
      </c>
      <c r="G14" s="5">
        <f t="shared" si="1"/>
        <v>0</v>
      </c>
      <c r="H14" s="5">
        <f t="shared" si="1"/>
        <v>0</v>
      </c>
      <c r="I14" s="5">
        <f t="shared" si="1"/>
        <v>0</v>
      </c>
      <c r="J14" s="5">
        <f t="shared" si="1"/>
        <v>1</v>
      </c>
      <c r="K14" s="5">
        <f t="shared" si="1"/>
        <v>2</v>
      </c>
      <c r="L14" s="5">
        <f t="shared" si="1"/>
        <v>3</v>
      </c>
      <c r="M14" s="5">
        <f t="shared" si="1"/>
        <v>4</v>
      </c>
      <c r="N14" s="5">
        <f t="shared" si="1"/>
        <v>5</v>
      </c>
      <c r="O14" s="5">
        <f t="shared" si="1"/>
        <v>6</v>
      </c>
      <c r="P14" s="5">
        <f t="shared" si="1"/>
        <v>7</v>
      </c>
      <c r="Q14" s="5">
        <f t="shared" si="1"/>
        <v>8</v>
      </c>
      <c r="R14" s="5">
        <f t="shared" si="1"/>
        <v>9</v>
      </c>
      <c r="S14" s="5">
        <f t="shared" si="1"/>
        <v>10</v>
      </c>
      <c r="T14" s="5">
        <f t="shared" si="1"/>
        <v>11</v>
      </c>
      <c r="U14" s="5">
        <f t="shared" si="1"/>
        <v>12</v>
      </c>
      <c r="V14" s="5">
        <f t="shared" si="1"/>
        <v>13</v>
      </c>
      <c r="W14" s="5">
        <f t="shared" si="1"/>
        <v>14</v>
      </c>
      <c r="X14" s="5">
        <f t="shared" si="1"/>
        <v>15</v>
      </c>
      <c r="Y14" s="5">
        <f t="shared" si="1"/>
        <v>16</v>
      </c>
      <c r="Z14" s="5">
        <f t="shared" si="1"/>
        <v>17</v>
      </c>
      <c r="AA14" s="5">
        <f t="shared" si="1"/>
        <v>18</v>
      </c>
      <c r="AB14" s="5">
        <f t="shared" si="1"/>
        <v>19</v>
      </c>
      <c r="AC14" s="5">
        <f t="shared" si="1"/>
        <v>20</v>
      </c>
      <c r="AD14" s="5">
        <f t="shared" si="1"/>
        <v>21</v>
      </c>
    </row>
    <row r="15" spans="1:30" x14ac:dyDescent="0.35">
      <c r="E15" t="s">
        <v>9</v>
      </c>
      <c r="F15" s="2"/>
      <c r="J15">
        <f t="shared" ref="J15:AD15" ca="1" si="2" xml:space="preserve"> EXP($F13) * EXP(J14 * $F12)</f>
        <v>3.7460878328601495</v>
      </c>
      <c r="K15">
        <f t="shared" ca="1" si="2"/>
        <v>4.49796218726578</v>
      </c>
      <c r="L15">
        <f t="shared" ca="1" si="2"/>
        <v>5.4007446543574025</v>
      </c>
      <c r="M15">
        <f t="shared" ca="1" si="2"/>
        <v>6.4847238832171508</v>
      </c>
      <c r="N15">
        <f t="shared" ca="1" si="2"/>
        <v>7.7862677339575779</v>
      </c>
      <c r="O15">
        <f t="shared" ca="1" si="2"/>
        <v>9.3490434314053807</v>
      </c>
      <c r="P15">
        <f t="shared" ca="1" si="2"/>
        <v>11.225482614875146</v>
      </c>
      <c r="Q15">
        <f t="shared" ca="1" si="2"/>
        <v>13.478540436935551</v>
      </c>
      <c r="R15">
        <f t="shared" ca="1" si="2"/>
        <v>16.183807729510917</v>
      </c>
      <c r="S15">
        <f t="shared" ca="1" si="2"/>
        <v>19.432047101186413</v>
      </c>
      <c r="T15">
        <f t="shared" ca="1" si="2"/>
        <v>23.332238052616717</v>
      </c>
      <c r="U15">
        <f t="shared" ca="1" si="2"/>
        <v>28.015233274662979</v>
      </c>
      <c r="V15">
        <f t="shared" ca="1" si="2"/>
        <v>33.638148799264542</v>
      </c>
      <c r="W15">
        <f t="shared" ca="1" si="2"/>
        <v>40.389635294053235</v>
      </c>
      <c r="X15">
        <f t="shared" ca="1" si="2"/>
        <v>48.496207354380267</v>
      </c>
      <c r="Y15">
        <f t="shared" ca="1" si="2"/>
        <v>58.229843142587761</v>
      </c>
      <c r="Z15">
        <f t="shared" ca="1" si="2"/>
        <v>69.917109344925294</v>
      </c>
      <c r="AA15">
        <f t="shared" ca="1" si="2"/>
        <v>83.950117591420963</v>
      </c>
      <c r="AB15">
        <f t="shared" ca="1" si="2"/>
        <v>100.79967993020202</v>
      </c>
      <c r="AC15">
        <f t="shared" ca="1" si="2"/>
        <v>121.03110472676103</v>
      </c>
      <c r="AD15">
        <f t="shared" ca="1" si="2"/>
        <v>145.32316294578973</v>
      </c>
    </row>
    <row r="16" spans="1:30" x14ac:dyDescent="0.35">
      <c r="F16" s="2"/>
    </row>
    <row r="17" spans="2:30" x14ac:dyDescent="0.35">
      <c r="F17" s="2"/>
    </row>
    <row r="18" spans="2:30" x14ac:dyDescent="0.35">
      <c r="B18" s="4" t="s">
        <v>11</v>
      </c>
      <c r="F18" s="2"/>
    </row>
    <row r="19" spans="2:30" x14ac:dyDescent="0.35">
      <c r="E19" s="5" t="str">
        <f t="shared" ref="E19:AD19" si="3" xml:space="preserve"> E$8</f>
        <v>y = b.e^m.x</v>
      </c>
      <c r="F19" s="5">
        <f t="shared" si="3"/>
        <v>0</v>
      </c>
      <c r="G19" s="5">
        <f t="shared" si="3"/>
        <v>0</v>
      </c>
      <c r="H19" s="5">
        <f t="shared" si="3"/>
        <v>0</v>
      </c>
      <c r="I19" s="5">
        <f t="shared" si="3"/>
        <v>0</v>
      </c>
      <c r="J19" s="5">
        <f t="shared" ca="1" si="3"/>
        <v>2.583505186260636</v>
      </c>
      <c r="K19" s="5">
        <f t="shared" ca="1" si="3"/>
        <v>4.6339185766394788</v>
      </c>
      <c r="L19" s="5">
        <f t="shared" ca="1" si="3"/>
        <v>5.6377260928298227</v>
      </c>
      <c r="M19" s="5">
        <f t="shared" ca="1" si="3"/>
        <v>8.2092923210529403</v>
      </c>
      <c r="N19" s="5">
        <f t="shared" ca="1" si="3"/>
        <v>6.0387318959235072</v>
      </c>
      <c r="O19" s="5">
        <f t="shared" ca="1" si="3"/>
        <v>10.058034606787862</v>
      </c>
      <c r="P19" s="5">
        <f t="shared" ca="1" si="3"/>
        <v>15.071993868927315</v>
      </c>
      <c r="Q19" s="5">
        <f t="shared" ca="1" si="3"/>
        <v>13.883338247950928</v>
      </c>
      <c r="R19" s="5">
        <f t="shared" ca="1" si="3"/>
        <v>17.635343226506794</v>
      </c>
      <c r="S19" s="5">
        <f t="shared" ca="1" si="3"/>
        <v>20.180997475837387</v>
      </c>
      <c r="T19" s="5">
        <f t="shared" ca="1" si="3"/>
        <v>25.536887328382242</v>
      </c>
      <c r="U19" s="5">
        <f t="shared" ca="1" si="3"/>
        <v>30.281686626316546</v>
      </c>
      <c r="V19" s="5">
        <f t="shared" ca="1" si="3"/>
        <v>32.375745116306426</v>
      </c>
      <c r="W19" s="5">
        <f t="shared" ca="1" si="3"/>
        <v>37.584608680342399</v>
      </c>
      <c r="X19" s="5">
        <f t="shared" ca="1" si="3"/>
        <v>41.369681134515751</v>
      </c>
      <c r="Y19" s="5">
        <f t="shared" ca="1" si="3"/>
        <v>49.921578032328689</v>
      </c>
      <c r="Z19" s="5">
        <f t="shared" ca="1" si="3"/>
        <v>71.931100784656394</v>
      </c>
      <c r="AA19" s="5">
        <f t="shared" ca="1" si="3"/>
        <v>77.623529860072949</v>
      </c>
      <c r="AB19" s="5">
        <f t="shared" ca="1" si="3"/>
        <v>105.98456877106396</v>
      </c>
      <c r="AC19" s="5">
        <f t="shared" ca="1" si="3"/>
        <v>127.06259713476177</v>
      </c>
      <c r="AD19" s="5">
        <f t="shared" ca="1" si="3"/>
        <v>145.66263061054568</v>
      </c>
    </row>
    <row r="20" spans="2:30" x14ac:dyDescent="0.35">
      <c r="E20" s="5" t="str">
        <f t="shared" ref="E20:AD20" si="4" xml:space="preserve"> E$15</f>
        <v>Regresión</v>
      </c>
      <c r="F20" s="5">
        <f t="shared" si="4"/>
        <v>0</v>
      </c>
      <c r="G20" s="5">
        <f t="shared" si="4"/>
        <v>0</v>
      </c>
      <c r="H20" s="5">
        <f t="shared" si="4"/>
        <v>0</v>
      </c>
      <c r="I20" s="5">
        <f t="shared" si="4"/>
        <v>0</v>
      </c>
      <c r="J20" s="5">
        <f t="shared" ca="1" si="4"/>
        <v>3.7460878328601495</v>
      </c>
      <c r="K20" s="5">
        <f t="shared" ca="1" si="4"/>
        <v>4.49796218726578</v>
      </c>
      <c r="L20" s="5">
        <f t="shared" ca="1" si="4"/>
        <v>5.4007446543574025</v>
      </c>
      <c r="M20" s="5">
        <f t="shared" ca="1" si="4"/>
        <v>6.4847238832171508</v>
      </c>
      <c r="N20" s="5">
        <f t="shared" ca="1" si="4"/>
        <v>7.7862677339575779</v>
      </c>
      <c r="O20" s="5">
        <f t="shared" ca="1" si="4"/>
        <v>9.3490434314053807</v>
      </c>
      <c r="P20" s="5">
        <f t="shared" ca="1" si="4"/>
        <v>11.225482614875146</v>
      </c>
      <c r="Q20" s="5">
        <f t="shared" ca="1" si="4"/>
        <v>13.478540436935551</v>
      </c>
      <c r="R20" s="5">
        <f t="shared" ca="1" si="4"/>
        <v>16.183807729510917</v>
      </c>
      <c r="S20" s="5">
        <f t="shared" ca="1" si="4"/>
        <v>19.432047101186413</v>
      </c>
      <c r="T20" s="5">
        <f t="shared" ca="1" si="4"/>
        <v>23.332238052616717</v>
      </c>
      <c r="U20" s="5">
        <f t="shared" ca="1" si="4"/>
        <v>28.015233274662979</v>
      </c>
      <c r="V20" s="5">
        <f t="shared" ca="1" si="4"/>
        <v>33.638148799264542</v>
      </c>
      <c r="W20" s="5">
        <f t="shared" ca="1" si="4"/>
        <v>40.389635294053235</v>
      </c>
      <c r="X20" s="5">
        <f t="shared" ca="1" si="4"/>
        <v>48.496207354380267</v>
      </c>
      <c r="Y20" s="5">
        <f t="shared" ca="1" si="4"/>
        <v>58.229843142587761</v>
      </c>
      <c r="Z20" s="5">
        <f t="shared" ca="1" si="4"/>
        <v>69.917109344925294</v>
      </c>
      <c r="AA20" s="5">
        <f t="shared" ca="1" si="4"/>
        <v>83.950117591420963</v>
      </c>
      <c r="AB20" s="5">
        <f t="shared" ca="1" si="4"/>
        <v>100.79967993020202</v>
      </c>
      <c r="AC20" s="5">
        <f t="shared" ca="1" si="4"/>
        <v>121.03110472676103</v>
      </c>
      <c r="AD20" s="5">
        <f t="shared" ca="1" si="4"/>
        <v>145.32316294578973</v>
      </c>
    </row>
    <row r="21" spans="2:30" x14ac:dyDescent="0.3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35">
      <c r="E22" s="5" t="s">
        <v>12</v>
      </c>
      <c r="F22" s="5">
        <f t="array" aca="1" ref="F22" ca="1">SUM(ABS(J19:AD19-J20:AD20)/COUNT(J19:AD19))</f>
        <v>2.6684839619677021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F72F-B065-4F33-B165-59C57E0A4E58}">
  <dimension ref="A2:AE70"/>
  <sheetViews>
    <sheetView zoomScaleNormal="100" workbookViewId="0">
      <pane xSplit="9" ySplit="8" topLeftCell="J15" activePane="bottomRight" state="frozen"/>
      <selection activeCell="E25" sqref="E25"/>
      <selection pane="topRight" activeCell="E25" sqref="E25"/>
      <selection pane="bottomLeft" activeCell="E25" sqref="E25"/>
      <selection pane="bottomRight" activeCell="M38" sqref="M38"/>
    </sheetView>
  </sheetViews>
  <sheetFormatPr baseColWidth="10" defaultColWidth="0" defaultRowHeight="14.5" x14ac:dyDescent="0.35"/>
  <cols>
    <col min="1" max="2" width="1.26953125" style="4" customWidth="1"/>
    <col min="3" max="4" width="1.26953125" customWidth="1"/>
    <col min="5" max="5" width="40.7265625" customWidth="1"/>
    <col min="6" max="8" width="10.7265625" customWidth="1"/>
    <col min="9" max="9" width="2.7265625" customWidth="1"/>
    <col min="10" max="10" width="23.90625" customWidth="1"/>
    <col min="11" max="30" width="11.453125" customWidth="1"/>
    <col min="31" max="31" width="0" hidden="1" customWidth="1"/>
    <col min="32" max="16384" width="11.453125" hidden="1"/>
  </cols>
  <sheetData>
    <row r="2" spans="1:30" x14ac:dyDescent="0.35">
      <c r="A2" s="4" t="s">
        <v>18</v>
      </c>
    </row>
    <row r="3" spans="1:30" x14ac:dyDescent="0.35">
      <c r="E3" t="s">
        <v>0</v>
      </c>
      <c r="F3" s="6">
        <v>3</v>
      </c>
    </row>
    <row r="4" spans="1:30" x14ac:dyDescent="0.35">
      <c r="E4" t="s">
        <v>1</v>
      </c>
      <c r="F4" s="6">
        <v>2</v>
      </c>
    </row>
    <row r="5" spans="1:30" x14ac:dyDescent="0.35">
      <c r="E5" t="s">
        <v>3</v>
      </c>
      <c r="F5" s="6">
        <v>10</v>
      </c>
    </row>
    <row r="6" spans="1:30" x14ac:dyDescent="0.35">
      <c r="F6" s="1"/>
    </row>
    <row r="7" spans="1:30" x14ac:dyDescent="0.35">
      <c r="E7" t="s">
        <v>2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</row>
    <row r="8" spans="1:30" x14ac:dyDescent="0.35">
      <c r="E8" t="s">
        <v>5</v>
      </c>
      <c r="F8" s="3"/>
      <c r="J8" s="2">
        <f t="shared" ref="J8:AD8" ca="1" si="0" xml:space="preserve"> $F4 * J7^$F3 + RAND() * J7 * $F5</f>
        <v>9.5232547151263667</v>
      </c>
      <c r="K8" s="2">
        <f t="shared" ca="1" si="0"/>
        <v>18.029427998376448</v>
      </c>
      <c r="L8" s="2">
        <f t="shared" ca="1" si="0"/>
        <v>61.279712996762086</v>
      </c>
      <c r="M8" s="2">
        <f t="shared" ca="1" si="0"/>
        <v>162.99568637505311</v>
      </c>
      <c r="N8" s="2">
        <f t="shared" ca="1" si="0"/>
        <v>269.66439268237855</v>
      </c>
      <c r="O8" s="2">
        <f t="shared" ca="1" si="0"/>
        <v>472.34993680785146</v>
      </c>
      <c r="P8" s="2">
        <f t="shared" ca="1" si="0"/>
        <v>754.56284333460201</v>
      </c>
      <c r="Q8" s="2">
        <f t="shared" ca="1" si="0"/>
        <v>1066.4856836576255</v>
      </c>
      <c r="R8" s="2">
        <f t="shared" ca="1" si="0"/>
        <v>1465.9765886665386</v>
      </c>
      <c r="S8" s="2">
        <f t="shared" ca="1" si="0"/>
        <v>2099.3765673790895</v>
      </c>
      <c r="T8" s="2">
        <f t="shared" ca="1" si="0"/>
        <v>2676.0429197201356</v>
      </c>
      <c r="U8" s="2">
        <f t="shared" ca="1" si="0"/>
        <v>3536.1523274930896</v>
      </c>
      <c r="V8" s="2">
        <f t="shared" ca="1" si="0"/>
        <v>4450.9092340140542</v>
      </c>
      <c r="W8" s="2">
        <f t="shared" ca="1" si="0"/>
        <v>5503.4638185019639</v>
      </c>
      <c r="X8" s="2">
        <f t="shared" ca="1" si="0"/>
        <v>6797.6063218097797</v>
      </c>
      <c r="Y8" s="2">
        <f t="shared" ca="1" si="0"/>
        <v>8324.7649957730537</v>
      </c>
      <c r="Z8" s="2">
        <f t="shared" ca="1" si="0"/>
        <v>9942.951670120603</v>
      </c>
      <c r="AA8" s="2">
        <f t="shared" ca="1" si="0"/>
        <v>11760.794600195537</v>
      </c>
      <c r="AB8" s="2">
        <f t="shared" ca="1" si="0"/>
        <v>13802.975515426913</v>
      </c>
      <c r="AC8" s="2">
        <f t="shared" ca="1" si="0"/>
        <v>16170.783577481558</v>
      </c>
      <c r="AD8" s="2">
        <f t="shared" ca="1" si="0"/>
        <v>18608.93232810088</v>
      </c>
    </row>
    <row r="11" spans="1:30" x14ac:dyDescent="0.35">
      <c r="A11" s="4" t="s">
        <v>7</v>
      </c>
      <c r="F11" s="2"/>
    </row>
    <row r="12" spans="1:30" x14ac:dyDescent="0.35">
      <c r="E12" t="s">
        <v>0</v>
      </c>
      <c r="F12" s="7">
        <f t="array" aca="1" ref="F12:F13" ca="1">TRANSPOSE(LINEST(LN(J8:AD8),LN(J7:AD7)))</f>
        <v>2.7082877359994164</v>
      </c>
    </row>
    <row r="13" spans="1:30" x14ac:dyDescent="0.35">
      <c r="E13" t="s">
        <v>10</v>
      </c>
      <c r="F13" s="7">
        <f ca="1"/>
        <v>1.4431247555934652</v>
      </c>
    </row>
    <row r="14" spans="1:30" x14ac:dyDescent="0.35">
      <c r="E14" s="5" t="str">
        <f t="shared" ref="E14:AD14" si="1" xml:space="preserve"> E$7</f>
        <v>x</v>
      </c>
      <c r="F14" s="5">
        <f t="shared" si="1"/>
        <v>0</v>
      </c>
      <c r="G14" s="5">
        <f t="shared" si="1"/>
        <v>0</v>
      </c>
      <c r="H14" s="5">
        <f t="shared" si="1"/>
        <v>0</v>
      </c>
      <c r="I14" s="5">
        <f t="shared" si="1"/>
        <v>0</v>
      </c>
      <c r="J14" s="5">
        <f t="shared" si="1"/>
        <v>1</v>
      </c>
      <c r="K14" s="5">
        <f t="shared" si="1"/>
        <v>2</v>
      </c>
      <c r="L14" s="5">
        <f t="shared" si="1"/>
        <v>3</v>
      </c>
      <c r="M14" s="5">
        <f t="shared" si="1"/>
        <v>4</v>
      </c>
      <c r="N14" s="5">
        <f t="shared" si="1"/>
        <v>5</v>
      </c>
      <c r="O14" s="5">
        <f t="shared" si="1"/>
        <v>6</v>
      </c>
      <c r="P14" s="5">
        <f t="shared" si="1"/>
        <v>7</v>
      </c>
      <c r="Q14" s="5">
        <f t="shared" si="1"/>
        <v>8</v>
      </c>
      <c r="R14" s="5">
        <f t="shared" si="1"/>
        <v>9</v>
      </c>
      <c r="S14" s="5">
        <f t="shared" si="1"/>
        <v>10</v>
      </c>
      <c r="T14" s="5">
        <f t="shared" si="1"/>
        <v>11</v>
      </c>
      <c r="U14" s="5">
        <f t="shared" si="1"/>
        <v>12</v>
      </c>
      <c r="V14" s="5">
        <f t="shared" si="1"/>
        <v>13</v>
      </c>
      <c r="W14" s="5">
        <f t="shared" si="1"/>
        <v>14</v>
      </c>
      <c r="X14" s="5">
        <f t="shared" si="1"/>
        <v>15</v>
      </c>
      <c r="Y14" s="5">
        <f t="shared" si="1"/>
        <v>16</v>
      </c>
      <c r="Z14" s="5">
        <f t="shared" si="1"/>
        <v>17</v>
      </c>
      <c r="AA14" s="5">
        <f t="shared" si="1"/>
        <v>18</v>
      </c>
      <c r="AB14" s="5">
        <f t="shared" si="1"/>
        <v>19</v>
      </c>
      <c r="AC14" s="5">
        <f t="shared" si="1"/>
        <v>20</v>
      </c>
      <c r="AD14" s="5">
        <f t="shared" si="1"/>
        <v>21</v>
      </c>
    </row>
    <row r="15" spans="1:30" x14ac:dyDescent="0.35">
      <c r="E15" t="s">
        <v>9</v>
      </c>
      <c r="F15" s="2"/>
      <c r="J15">
        <f t="shared" ref="J15:AD15" ca="1" si="2" xml:space="preserve"> EXP($F13) * J14^$F12</f>
        <v>4.2339050869811148</v>
      </c>
      <c r="K15">
        <f t="shared" ca="1" si="2"/>
        <v>27.670497238454672</v>
      </c>
      <c r="L15">
        <f t="shared" ca="1" si="2"/>
        <v>82.970319180841045</v>
      </c>
      <c r="M15">
        <f t="shared" ca="1" si="2"/>
        <v>180.83929651083903</v>
      </c>
      <c r="N15">
        <f t="shared" ca="1" si="2"/>
        <v>330.94285457749038</v>
      </c>
      <c r="O15">
        <f t="shared" ca="1" si="2"/>
        <v>542.24880827551851</v>
      </c>
      <c r="P15">
        <f t="shared" ca="1" si="2"/>
        <v>823.20836632036787</v>
      </c>
      <c r="Q15">
        <f t="shared" ca="1" si="2"/>
        <v>1181.8671302041812</v>
      </c>
      <c r="R15">
        <f t="shared" ca="1" si="2"/>
        <v>1625.9395814371369</v>
      </c>
      <c r="S15">
        <f t="shared" ca="1" si="2"/>
        <v>2162.8622171599504</v>
      </c>
      <c r="T15">
        <f t="shared" ca="1" si="2"/>
        <v>2799.8331780604831</v>
      </c>
      <c r="U15">
        <f t="shared" ca="1" si="2"/>
        <v>3543.8428220981978</v>
      </c>
      <c r="V15">
        <f t="shared" ca="1" si="2"/>
        <v>4401.6979529574164</v>
      </c>
      <c r="W15">
        <f t="shared" ca="1" si="2"/>
        <v>5380.0414414065772</v>
      </c>
      <c r="X15">
        <f t="shared" ca="1" si="2"/>
        <v>6485.3684035915958</v>
      </c>
      <c r="Y15">
        <f t="shared" ca="1" si="2"/>
        <v>7724.0397436148369</v>
      </c>
      <c r="Z15">
        <f t="shared" ca="1" si="2"/>
        <v>9102.2936370241914</v>
      </c>
      <c r="AA15">
        <f t="shared" ca="1" si="2"/>
        <v>10626.255377427431</v>
      </c>
      <c r="AB15">
        <f t="shared" ca="1" si="2"/>
        <v>12301.945902077186</v>
      </c>
      <c r="AC15">
        <f t="shared" ca="1" si="2"/>
        <v>14135.289237141382</v>
      </c>
      <c r="AD15">
        <f t="shared" ca="1" si="2"/>
        <v>16132.119049140209</v>
      </c>
    </row>
    <row r="16" spans="1:30" x14ac:dyDescent="0.35">
      <c r="F16" s="2"/>
    </row>
    <row r="17" spans="2:30" x14ac:dyDescent="0.35">
      <c r="F17" s="2"/>
    </row>
    <row r="18" spans="2:30" x14ac:dyDescent="0.35">
      <c r="B18" s="4" t="s">
        <v>11</v>
      </c>
      <c r="F18" s="2"/>
    </row>
    <row r="19" spans="2:30" x14ac:dyDescent="0.35">
      <c r="E19" s="5" t="str">
        <f t="shared" ref="E19:AD19" si="3" xml:space="preserve"> E$8</f>
        <v>y = b.x^m</v>
      </c>
      <c r="F19" s="5">
        <f t="shared" si="3"/>
        <v>0</v>
      </c>
      <c r="G19" s="5">
        <f t="shared" si="3"/>
        <v>0</v>
      </c>
      <c r="H19" s="5">
        <f t="shared" si="3"/>
        <v>0</v>
      </c>
      <c r="I19" s="5">
        <f t="shared" si="3"/>
        <v>0</v>
      </c>
      <c r="J19" s="5">
        <f t="shared" ca="1" si="3"/>
        <v>9.5232547151263667</v>
      </c>
      <c r="K19" s="5">
        <f t="shared" ca="1" si="3"/>
        <v>18.029427998376448</v>
      </c>
      <c r="L19" s="5">
        <f t="shared" ca="1" si="3"/>
        <v>61.279712996762086</v>
      </c>
      <c r="M19" s="5">
        <f t="shared" ca="1" si="3"/>
        <v>162.99568637505311</v>
      </c>
      <c r="N19" s="5">
        <f t="shared" ca="1" si="3"/>
        <v>269.66439268237855</v>
      </c>
      <c r="O19" s="5">
        <f t="shared" ca="1" si="3"/>
        <v>472.34993680785146</v>
      </c>
      <c r="P19" s="5">
        <f t="shared" ca="1" si="3"/>
        <v>754.56284333460201</v>
      </c>
      <c r="Q19" s="5">
        <f t="shared" ca="1" si="3"/>
        <v>1066.4856836576255</v>
      </c>
      <c r="R19" s="5">
        <f t="shared" ca="1" si="3"/>
        <v>1465.9765886665386</v>
      </c>
      <c r="S19" s="5">
        <f t="shared" ca="1" si="3"/>
        <v>2099.3765673790895</v>
      </c>
      <c r="T19" s="5">
        <f t="shared" ca="1" si="3"/>
        <v>2676.0429197201356</v>
      </c>
      <c r="U19" s="5">
        <f t="shared" ca="1" si="3"/>
        <v>3536.1523274930896</v>
      </c>
      <c r="V19" s="5">
        <f t="shared" ca="1" si="3"/>
        <v>4450.9092340140542</v>
      </c>
      <c r="W19" s="5">
        <f t="shared" ca="1" si="3"/>
        <v>5503.4638185019639</v>
      </c>
      <c r="X19" s="5">
        <f t="shared" ca="1" si="3"/>
        <v>6797.6063218097797</v>
      </c>
      <c r="Y19" s="5">
        <f t="shared" ca="1" si="3"/>
        <v>8324.7649957730537</v>
      </c>
      <c r="Z19" s="5">
        <f t="shared" ca="1" si="3"/>
        <v>9942.951670120603</v>
      </c>
      <c r="AA19" s="5">
        <f t="shared" ca="1" si="3"/>
        <v>11760.794600195537</v>
      </c>
      <c r="AB19" s="5">
        <f t="shared" ca="1" si="3"/>
        <v>13802.975515426913</v>
      </c>
      <c r="AC19" s="5">
        <f t="shared" ca="1" si="3"/>
        <v>16170.783577481558</v>
      </c>
      <c r="AD19" s="5">
        <f t="shared" ca="1" si="3"/>
        <v>18608.93232810088</v>
      </c>
    </row>
    <row r="20" spans="2:30" x14ac:dyDescent="0.35">
      <c r="E20" s="5" t="str">
        <f t="shared" ref="E20:AD20" si="4" xml:space="preserve"> E$15</f>
        <v>Regresión</v>
      </c>
      <c r="F20" s="5">
        <f t="shared" si="4"/>
        <v>0</v>
      </c>
      <c r="G20" s="5">
        <f t="shared" si="4"/>
        <v>0</v>
      </c>
      <c r="H20" s="5">
        <f t="shared" si="4"/>
        <v>0</v>
      </c>
      <c r="I20" s="5">
        <f t="shared" si="4"/>
        <v>0</v>
      </c>
      <c r="J20" s="5">
        <f t="shared" ca="1" si="4"/>
        <v>4.2339050869811148</v>
      </c>
      <c r="K20" s="5">
        <f t="shared" ca="1" si="4"/>
        <v>27.670497238454672</v>
      </c>
      <c r="L20" s="5">
        <f t="shared" ca="1" si="4"/>
        <v>82.970319180841045</v>
      </c>
      <c r="M20" s="5">
        <f t="shared" ca="1" si="4"/>
        <v>180.83929651083903</v>
      </c>
      <c r="N20" s="5">
        <f t="shared" ca="1" si="4"/>
        <v>330.94285457749038</v>
      </c>
      <c r="O20" s="5">
        <f t="shared" ca="1" si="4"/>
        <v>542.24880827551851</v>
      </c>
      <c r="P20" s="5">
        <f t="shared" ca="1" si="4"/>
        <v>823.20836632036787</v>
      </c>
      <c r="Q20" s="5">
        <f t="shared" ca="1" si="4"/>
        <v>1181.8671302041812</v>
      </c>
      <c r="R20" s="5">
        <f t="shared" ca="1" si="4"/>
        <v>1625.9395814371369</v>
      </c>
      <c r="S20" s="5">
        <f t="shared" ca="1" si="4"/>
        <v>2162.8622171599504</v>
      </c>
      <c r="T20" s="5">
        <f t="shared" ca="1" si="4"/>
        <v>2799.8331780604831</v>
      </c>
      <c r="U20" s="5">
        <f t="shared" ca="1" si="4"/>
        <v>3543.8428220981978</v>
      </c>
      <c r="V20" s="5">
        <f t="shared" ca="1" si="4"/>
        <v>4401.6979529574164</v>
      </c>
      <c r="W20" s="5">
        <f t="shared" ca="1" si="4"/>
        <v>5380.0414414065772</v>
      </c>
      <c r="X20" s="5">
        <f t="shared" ca="1" si="4"/>
        <v>6485.3684035915958</v>
      </c>
      <c r="Y20" s="5">
        <f t="shared" ca="1" si="4"/>
        <v>7724.0397436148369</v>
      </c>
      <c r="Z20" s="5">
        <f t="shared" ca="1" si="4"/>
        <v>9102.2936370241914</v>
      </c>
      <c r="AA20" s="5">
        <f t="shared" ca="1" si="4"/>
        <v>10626.255377427431</v>
      </c>
      <c r="AB20" s="5">
        <f t="shared" ca="1" si="4"/>
        <v>12301.945902077186</v>
      </c>
      <c r="AC20" s="5">
        <f t="shared" ca="1" si="4"/>
        <v>14135.289237141382</v>
      </c>
      <c r="AD20" s="5">
        <f t="shared" ca="1" si="4"/>
        <v>16132.119049140209</v>
      </c>
    </row>
    <row r="21" spans="2:30" x14ac:dyDescent="0.3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35">
      <c r="E22" s="5" t="s">
        <v>12</v>
      </c>
      <c r="F22" s="5">
        <f t="array" aca="1" ref="F22" ca="1">SUM(ABS(J19:AD19-J20:AD20)/COUNT(J19:AD19))</f>
        <v>466.60617383921999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35" spans="10:17" x14ac:dyDescent="0.35">
      <c r="J35">
        <v>10</v>
      </c>
      <c r="K35">
        <v>2</v>
      </c>
      <c r="L35">
        <v>23</v>
      </c>
      <c r="O35" s="12">
        <f t="array" aca="1" ref="O35:Q35" ca="1">LINEST(M38:M70,K38:K70^{1,2})</f>
        <v>10.273896204932109</v>
      </c>
      <c r="P35" s="12">
        <f ca="1"/>
        <v>4.2726983796146181</v>
      </c>
      <c r="Q35" s="12">
        <f ca="1"/>
        <v>7.6510773441141282</v>
      </c>
    </row>
    <row r="37" spans="10:17" x14ac:dyDescent="0.35">
      <c r="J37" t="s">
        <v>21</v>
      </c>
      <c r="K37" t="s">
        <v>2</v>
      </c>
      <c r="M37" t="s">
        <v>20</v>
      </c>
      <c r="N37" t="s">
        <v>22</v>
      </c>
    </row>
    <row r="38" spans="10:17" x14ac:dyDescent="0.35">
      <c r="J38">
        <f t="shared" ref="J38:J70" si="5">K38^2</f>
        <v>100</v>
      </c>
      <c r="K38">
        <v>-10</v>
      </c>
      <c r="L38">
        <v>1</v>
      </c>
      <c r="M38">
        <f ca="1" xml:space="preserve"> SUMPRODUCT($J$35:$L$35,J38:L38) * (1 + _xlfn.NORM.S.INV(RAND())/10)</f>
        <v>831.39358736114445</v>
      </c>
      <c r="N38">
        <f ca="1" xml:space="preserve"> SUMPRODUCT(O$35:Q$35,J38:L38)</f>
        <v>992.31371404117886</v>
      </c>
    </row>
    <row r="39" spans="10:17" x14ac:dyDescent="0.35">
      <c r="J39">
        <f t="shared" si="5"/>
        <v>81</v>
      </c>
      <c r="K39">
        <v>-9</v>
      </c>
      <c r="L39">
        <v>1</v>
      </c>
      <c r="M39">
        <f t="shared" ref="M39:M70" ca="1" si="6" xml:space="preserve"> SUMPRODUCT($J$35:$L$35,J39:L39) * (1 + _xlfn.NORM.S.INV(RAND())/10)</f>
        <v>805.74334284345673</v>
      </c>
      <c r="N39">
        <f t="shared" ref="N39:N70" ca="1" si="7" xml:space="preserve"> SUMPRODUCT(O$35:Q$35,J39:L39)</f>
        <v>801.38238452708345</v>
      </c>
    </row>
    <row r="40" spans="10:17" x14ac:dyDescent="0.35">
      <c r="J40">
        <f t="shared" si="5"/>
        <v>64</v>
      </c>
      <c r="K40">
        <v>-8</v>
      </c>
      <c r="L40">
        <v>1</v>
      </c>
      <c r="M40">
        <f t="shared" ca="1" si="6"/>
        <v>715.66317401955621</v>
      </c>
      <c r="N40">
        <f t="shared" ca="1" si="7"/>
        <v>630.99884742285212</v>
      </c>
    </row>
    <row r="41" spans="10:17" x14ac:dyDescent="0.35">
      <c r="J41">
        <f t="shared" si="5"/>
        <v>49</v>
      </c>
      <c r="K41">
        <v>-7</v>
      </c>
      <c r="L41">
        <v>1</v>
      </c>
      <c r="M41">
        <f t="shared" ca="1" si="6"/>
        <v>454.23043870193271</v>
      </c>
      <c r="N41">
        <f t="shared" ca="1" si="7"/>
        <v>481.16310272848517</v>
      </c>
    </row>
    <row r="42" spans="10:17" x14ac:dyDescent="0.35">
      <c r="J42">
        <f t="shared" si="5"/>
        <v>36</v>
      </c>
      <c r="K42">
        <v>-6</v>
      </c>
      <c r="L42">
        <v>1</v>
      </c>
      <c r="M42">
        <f t="shared" ca="1" si="6"/>
        <v>366.6766310212131</v>
      </c>
      <c r="N42">
        <f t="shared" ca="1" si="7"/>
        <v>351.87515044398236</v>
      </c>
    </row>
    <row r="43" spans="10:17" x14ac:dyDescent="0.35">
      <c r="J43">
        <f t="shared" si="5"/>
        <v>25</v>
      </c>
      <c r="K43">
        <v>-5</v>
      </c>
      <c r="L43">
        <v>1</v>
      </c>
      <c r="M43">
        <f t="shared" ca="1" si="6"/>
        <v>273.71092695122599</v>
      </c>
      <c r="N43">
        <f t="shared" ca="1" si="7"/>
        <v>243.13499056934378</v>
      </c>
    </row>
    <row r="44" spans="10:17" x14ac:dyDescent="0.35">
      <c r="J44">
        <f t="shared" si="5"/>
        <v>16</v>
      </c>
      <c r="K44">
        <v>-4</v>
      </c>
      <c r="L44">
        <v>1</v>
      </c>
      <c r="M44">
        <f t="shared" ca="1" si="6"/>
        <v>174.3716643831583</v>
      </c>
      <c r="N44">
        <f t="shared" ca="1" si="7"/>
        <v>154.94262310456941</v>
      </c>
    </row>
    <row r="45" spans="10:17" x14ac:dyDescent="0.35">
      <c r="J45">
        <f t="shared" si="5"/>
        <v>9</v>
      </c>
      <c r="K45">
        <v>-3</v>
      </c>
      <c r="L45">
        <v>1</v>
      </c>
      <c r="M45">
        <f t="shared" ca="1" si="6"/>
        <v>120.13478952553955</v>
      </c>
      <c r="N45">
        <f t="shared" ca="1" si="7"/>
        <v>87.298048049659258</v>
      </c>
    </row>
    <row r="46" spans="10:17" x14ac:dyDescent="0.35">
      <c r="J46">
        <f t="shared" si="5"/>
        <v>4</v>
      </c>
      <c r="K46">
        <v>-2</v>
      </c>
      <c r="L46">
        <v>1</v>
      </c>
      <c r="M46">
        <f t="shared" ca="1" si="6"/>
        <v>61.370961354240052</v>
      </c>
      <c r="N46">
        <f t="shared" ca="1" si="7"/>
        <v>40.201265404613331</v>
      </c>
    </row>
    <row r="47" spans="10:17" x14ac:dyDescent="0.35">
      <c r="J47">
        <f t="shared" si="5"/>
        <v>1</v>
      </c>
      <c r="K47">
        <v>-1</v>
      </c>
      <c r="L47">
        <v>1</v>
      </c>
      <c r="M47">
        <f t="shared" ca="1" si="6"/>
        <v>30.243817118615972</v>
      </c>
      <c r="N47">
        <f t="shared" ca="1" si="7"/>
        <v>13.652275169431618</v>
      </c>
    </row>
    <row r="48" spans="10:17" x14ac:dyDescent="0.35">
      <c r="J48">
        <f t="shared" si="5"/>
        <v>0</v>
      </c>
      <c r="K48">
        <v>0</v>
      </c>
      <c r="L48">
        <v>1</v>
      </c>
      <c r="M48">
        <f t="shared" ca="1" si="6"/>
        <v>23.383671183291987</v>
      </c>
      <c r="N48">
        <f t="shared" ca="1" si="7"/>
        <v>7.6510773441141282</v>
      </c>
    </row>
    <row r="49" spans="10:14" x14ac:dyDescent="0.35">
      <c r="J49">
        <f t="shared" si="5"/>
        <v>1</v>
      </c>
      <c r="K49">
        <v>1</v>
      </c>
      <c r="L49">
        <v>1</v>
      </c>
      <c r="M49">
        <f t="shared" ca="1" si="6"/>
        <v>37.759693987893968</v>
      </c>
      <c r="N49">
        <f t="shared" ca="1" si="7"/>
        <v>22.197671928660856</v>
      </c>
    </row>
    <row r="50" spans="10:14" x14ac:dyDescent="0.35">
      <c r="J50">
        <f t="shared" si="5"/>
        <v>4</v>
      </c>
      <c r="K50">
        <v>2</v>
      </c>
      <c r="L50">
        <v>1</v>
      </c>
      <c r="M50">
        <f t="shared" ca="1" si="6"/>
        <v>65.237376658907934</v>
      </c>
      <c r="N50">
        <f t="shared" ca="1" si="7"/>
        <v>57.292058923071799</v>
      </c>
    </row>
    <row r="51" spans="10:14" x14ac:dyDescent="0.35">
      <c r="J51">
        <f t="shared" si="5"/>
        <v>9</v>
      </c>
      <c r="K51">
        <v>3</v>
      </c>
      <c r="L51">
        <v>1</v>
      </c>
      <c r="M51">
        <f t="shared" ca="1" si="6"/>
        <v>126.88102940638339</v>
      </c>
      <c r="N51">
        <f t="shared" ca="1" si="7"/>
        <v>112.93423832734697</v>
      </c>
    </row>
    <row r="52" spans="10:14" x14ac:dyDescent="0.35">
      <c r="J52">
        <f t="shared" si="5"/>
        <v>16</v>
      </c>
      <c r="K52">
        <v>4</v>
      </c>
      <c r="L52">
        <v>1</v>
      </c>
      <c r="M52">
        <f t="shared" ca="1" si="6"/>
        <v>191.64278079288911</v>
      </c>
      <c r="N52">
        <f t="shared" ca="1" si="7"/>
        <v>189.12421014148634</v>
      </c>
    </row>
    <row r="53" spans="10:14" x14ac:dyDescent="0.35">
      <c r="J53">
        <f t="shared" si="5"/>
        <v>25</v>
      </c>
      <c r="K53">
        <v>5</v>
      </c>
      <c r="L53">
        <v>1</v>
      </c>
      <c r="M53">
        <f t="shared" ca="1" si="6"/>
        <v>232.07593762991615</v>
      </c>
      <c r="N53">
        <f t="shared" ca="1" si="7"/>
        <v>285.86197436548997</v>
      </c>
    </row>
    <row r="54" spans="10:14" x14ac:dyDescent="0.35">
      <c r="J54">
        <f t="shared" si="5"/>
        <v>36</v>
      </c>
      <c r="K54">
        <v>6</v>
      </c>
      <c r="L54">
        <v>1</v>
      </c>
      <c r="M54">
        <f t="shared" ca="1" si="6"/>
        <v>353.12954272394438</v>
      </c>
      <c r="N54">
        <f t="shared" ca="1" si="7"/>
        <v>403.1475309993578</v>
      </c>
    </row>
    <row r="55" spans="10:14" x14ac:dyDescent="0.35">
      <c r="J55">
        <f t="shared" si="5"/>
        <v>49</v>
      </c>
      <c r="K55">
        <v>7</v>
      </c>
      <c r="L55">
        <v>1</v>
      </c>
      <c r="M55">
        <f t="shared" ca="1" si="6"/>
        <v>588.95715219629164</v>
      </c>
      <c r="N55">
        <f t="shared" ca="1" si="7"/>
        <v>540.98088004308988</v>
      </c>
    </row>
    <row r="56" spans="10:14" x14ac:dyDescent="0.35">
      <c r="J56">
        <f t="shared" si="5"/>
        <v>64</v>
      </c>
      <c r="K56">
        <v>8</v>
      </c>
      <c r="L56">
        <v>1</v>
      </c>
      <c r="M56">
        <f t="shared" ca="1" si="6"/>
        <v>671.68185699622825</v>
      </c>
      <c r="N56">
        <f t="shared" ca="1" si="7"/>
        <v>699.36202149668611</v>
      </c>
    </row>
    <row r="57" spans="10:14" x14ac:dyDescent="0.35">
      <c r="J57">
        <f t="shared" si="5"/>
        <v>81</v>
      </c>
      <c r="K57">
        <v>9</v>
      </c>
      <c r="L57">
        <v>1</v>
      </c>
      <c r="M57">
        <f t="shared" ca="1" si="6"/>
        <v>886.9845066223304</v>
      </c>
      <c r="N57">
        <f t="shared" ca="1" si="7"/>
        <v>878.29095536014654</v>
      </c>
    </row>
    <row r="58" spans="10:14" x14ac:dyDescent="0.35">
      <c r="J58">
        <f t="shared" si="5"/>
        <v>100</v>
      </c>
      <c r="K58">
        <v>10</v>
      </c>
      <c r="L58">
        <v>1</v>
      </c>
      <c r="M58">
        <f t="shared" ca="1" si="6"/>
        <v>1218.5701952034178</v>
      </c>
      <c r="N58">
        <f t="shared" ca="1" si="7"/>
        <v>1077.7676816334713</v>
      </c>
    </row>
    <row r="59" spans="10:14" x14ac:dyDescent="0.35">
      <c r="J59">
        <f t="shared" si="5"/>
        <v>121</v>
      </c>
      <c r="K59">
        <v>11</v>
      </c>
      <c r="L59">
        <v>1</v>
      </c>
      <c r="M59">
        <f t="shared" ca="1" si="6"/>
        <v>1266.6107792787891</v>
      </c>
      <c r="N59">
        <f t="shared" ca="1" si="7"/>
        <v>1297.7922003166602</v>
      </c>
    </row>
    <row r="60" spans="10:14" x14ac:dyDescent="0.35">
      <c r="J60">
        <f t="shared" si="5"/>
        <v>144</v>
      </c>
      <c r="K60">
        <v>12</v>
      </c>
      <c r="L60">
        <v>1</v>
      </c>
      <c r="M60">
        <f t="shared" ca="1" si="6"/>
        <v>1572.1464636182377</v>
      </c>
      <c r="N60">
        <f t="shared" ca="1" si="7"/>
        <v>1538.3645114097133</v>
      </c>
    </row>
    <row r="61" spans="10:14" x14ac:dyDescent="0.35">
      <c r="J61">
        <f t="shared" si="5"/>
        <v>169</v>
      </c>
      <c r="K61">
        <v>13</v>
      </c>
      <c r="L61">
        <v>1</v>
      </c>
      <c r="M61">
        <f t="shared" ca="1" si="6"/>
        <v>1985.354782319286</v>
      </c>
      <c r="N61">
        <f t="shared" ca="1" si="7"/>
        <v>1799.4846149126306</v>
      </c>
    </row>
    <row r="62" spans="10:14" x14ac:dyDescent="0.35">
      <c r="J62">
        <f t="shared" si="5"/>
        <v>196</v>
      </c>
      <c r="K62">
        <v>14</v>
      </c>
      <c r="L62">
        <v>1</v>
      </c>
      <c r="M62">
        <f t="shared" ca="1" si="6"/>
        <v>1741.8254791912432</v>
      </c>
      <c r="N62">
        <f t="shared" ca="1" si="7"/>
        <v>2081.1525108254123</v>
      </c>
    </row>
    <row r="63" spans="10:14" x14ac:dyDescent="0.35">
      <c r="J63">
        <f t="shared" si="5"/>
        <v>225</v>
      </c>
      <c r="K63">
        <v>15</v>
      </c>
      <c r="L63">
        <v>1</v>
      </c>
      <c r="M63">
        <f t="shared" ca="1" si="6"/>
        <v>2567.1453170668892</v>
      </c>
      <c r="N63">
        <f t="shared" ca="1" si="7"/>
        <v>2383.368199148058</v>
      </c>
    </row>
    <row r="64" spans="10:14" x14ac:dyDescent="0.35">
      <c r="J64">
        <f t="shared" si="5"/>
        <v>256</v>
      </c>
      <c r="K64">
        <v>16</v>
      </c>
      <c r="L64">
        <v>1</v>
      </c>
      <c r="M64">
        <f t="shared" ca="1" si="6"/>
        <v>2616.1706774107283</v>
      </c>
      <c r="N64">
        <f t="shared" ca="1" si="7"/>
        <v>2706.1316798805678</v>
      </c>
    </row>
    <row r="65" spans="10:14" x14ac:dyDescent="0.35">
      <c r="J65">
        <f t="shared" si="5"/>
        <v>289</v>
      </c>
      <c r="K65">
        <v>17</v>
      </c>
      <c r="L65">
        <v>1</v>
      </c>
      <c r="M65">
        <f t="shared" ca="1" si="6"/>
        <v>3131.4122793682091</v>
      </c>
      <c r="N65">
        <f t="shared" ca="1" si="7"/>
        <v>3049.4429530229422</v>
      </c>
    </row>
    <row r="66" spans="10:14" x14ac:dyDescent="0.35">
      <c r="J66">
        <f t="shared" si="5"/>
        <v>324</v>
      </c>
      <c r="K66">
        <v>18</v>
      </c>
      <c r="L66">
        <v>1</v>
      </c>
      <c r="M66">
        <f t="shared" ca="1" si="6"/>
        <v>3424.4366148769118</v>
      </c>
      <c r="N66">
        <f t="shared" ca="1" si="7"/>
        <v>3413.3020185751807</v>
      </c>
    </row>
    <row r="67" spans="10:14" x14ac:dyDescent="0.35">
      <c r="J67">
        <f t="shared" si="5"/>
        <v>361</v>
      </c>
      <c r="K67">
        <v>19</v>
      </c>
      <c r="L67">
        <v>1</v>
      </c>
      <c r="M67">
        <f t="shared" ca="1" si="6"/>
        <v>3556.969707887436</v>
      </c>
      <c r="N67">
        <f t="shared" ca="1" si="7"/>
        <v>3797.7088765372832</v>
      </c>
    </row>
    <row r="68" spans="10:14" x14ac:dyDescent="0.35">
      <c r="J68">
        <f t="shared" si="5"/>
        <v>400</v>
      </c>
      <c r="K68">
        <v>20</v>
      </c>
      <c r="L68">
        <v>1</v>
      </c>
      <c r="M68">
        <f t="shared" ca="1" si="6"/>
        <v>3539.5196039807715</v>
      </c>
      <c r="N68">
        <f t="shared" ca="1" si="7"/>
        <v>4202.6635269092503</v>
      </c>
    </row>
    <row r="69" spans="10:14" x14ac:dyDescent="0.35">
      <c r="J69">
        <f t="shared" si="5"/>
        <v>441</v>
      </c>
      <c r="K69">
        <v>21</v>
      </c>
      <c r="L69">
        <v>1</v>
      </c>
      <c r="M69">
        <f t="shared" ca="1" si="6"/>
        <v>4759.9347820054672</v>
      </c>
      <c r="N69">
        <f t="shared" ca="1" si="7"/>
        <v>4628.165969691081</v>
      </c>
    </row>
    <row r="70" spans="10:14" x14ac:dyDescent="0.35">
      <c r="J70">
        <f t="shared" si="5"/>
        <v>484</v>
      </c>
      <c r="K70">
        <v>22</v>
      </c>
      <c r="L70">
        <v>1</v>
      </c>
      <c r="M70">
        <f t="shared" ca="1" si="6"/>
        <v>5651.9964044501339</v>
      </c>
      <c r="N70">
        <f t="shared" ca="1" si="7"/>
        <v>5074.2162048827768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A6DC8B641994792C36C81DCB75C72" ma:contentTypeVersion="12" ma:contentTypeDescription="Crear nuevo documento." ma:contentTypeScope="" ma:versionID="5b016b18d10b3d9f7de7f7efc665ad6c">
  <xsd:schema xmlns:xsd="http://www.w3.org/2001/XMLSchema" xmlns:xs="http://www.w3.org/2001/XMLSchema" xmlns:p="http://schemas.microsoft.com/office/2006/metadata/properties" xmlns:ns2="789b8e19-23fb-4d58-ba2a-719f878591ed" xmlns:ns3="4dcc97b3-1ecc-4cd5-a7fe-888f0180f015" targetNamespace="http://schemas.microsoft.com/office/2006/metadata/properties" ma:root="true" ma:fieldsID="a5d0fec1dd451cac6f88134ec00b2b64" ns2:_="" ns3:_="">
    <xsd:import namespace="789b8e19-23fb-4d58-ba2a-719f878591ed"/>
    <xsd:import namespace="4dcc97b3-1ecc-4cd5-a7fe-888f0180f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b8e19-23fb-4d58-ba2a-719f87859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c97b3-1ecc-4cd5-a7fe-888f0180f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23CD8-AA9D-4A8E-A95A-35E6F586EAC9}">
  <ds:schemaRefs>
    <ds:schemaRef ds:uri="789b8e19-23fb-4d58-ba2a-719f878591ed"/>
    <ds:schemaRef ds:uri="4dcc97b3-1ecc-4cd5-a7fe-888f0180f015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EC98A10-2811-457E-9B19-9CDCD28D0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B795B2-8116-4FD1-BFC2-CD5011186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b8e19-23fb-4d58-ba2a-719f878591ed"/>
    <ds:schemaRef ds:uri="4dcc97b3-1ecc-4cd5-a7fe-888f0180f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LINEAL</vt:lpstr>
      <vt:lpstr>LOGARITMICA</vt:lpstr>
      <vt:lpstr>POTENCIAL</vt:lpstr>
      <vt:lpstr>EXPONENCIAL</vt:lpstr>
      <vt:lpstr>POLINOMIAL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</dc:creator>
  <cp:lastModifiedBy>Arantxa Oteiza</cp:lastModifiedBy>
  <dcterms:created xsi:type="dcterms:W3CDTF">2019-07-07T08:51:50Z</dcterms:created>
  <dcterms:modified xsi:type="dcterms:W3CDTF">2020-12-02T08:55:23Z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0205f77e-eeb3-46ef-8c85-af5153cac7c2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0x010100DDBA6DC8B641994792C36C81DCB75C72</vt:lpwstr>
  </property>
</Properties>
</file>