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ificacion2020_up2" sheetId="1" r:id="rId4"/>
    <sheet state="hidden" name="Mangas_slotsab_Web " sheetId="2" r:id="rId5"/>
    <sheet state="hidden" name="Inscritos_ENTRENOS_SLOTSAB" sheetId="3" r:id="rId6"/>
    <sheet state="visible" name="Mangas_SCM_Web" sheetId="4" r:id="rId7"/>
    <sheet state="visible" name="Inscritos_ENTRENOS_SCM" sheetId="5" r:id="rId8"/>
    <sheet state="visible" name="Inscritos_SCM" sheetId="6" r:id="rId9"/>
    <sheet state="hidden" name="Inscritos_SLOTSAB" sheetId="7" r:id="rId10"/>
    <sheet state="visible" name="Verificaciones_SLOTSAB_OK" sheetId="8" r:id="rId11"/>
    <sheet state="hidden" name="Mangas_SLOTSAB" sheetId="9" r:id="rId12"/>
    <sheet state="hidden" name="Inscritos_ENTRENOS_Crono" sheetId="10" r:id="rId13"/>
    <sheet state="hidden" name="Inscritos_CronoOK" sheetId="11" r:id="rId14"/>
    <sheet state="hidden" name="Mangas_CronoOK" sheetId="12" r:id="rId15"/>
    <sheet state="hidden" name="Mangas_Crono_Web" sheetId="13" r:id="rId16"/>
    <sheet state="hidden" name="Verificaciones_CRONO_ok" sheetId="14" r:id="rId17"/>
    <sheet state="hidden" name="Inscritos_ELSOT" sheetId="15" r:id="rId18"/>
    <sheet state="hidden" name="Mangas_ELSOT" sheetId="16" r:id="rId19"/>
    <sheet state="visible" name="Verificaciones_ELSOT" sheetId="17" r:id="rId20"/>
    <sheet state="hidden" name="Inscritos_Mangas_S4Y" sheetId="18" r:id="rId21"/>
    <sheet state="hidden" name="Mangas_S4Y" sheetId="19" r:id="rId22"/>
    <sheet state="hidden" name="Verificaciones_S4Y" sheetId="20" r:id="rId23"/>
    <sheet state="hidden" name="Inscritos_Mangas_SlotCar " sheetId="21" r:id="rId24"/>
    <sheet state="hidden" name="Mangas_SlotCar" sheetId="22" r:id="rId25"/>
    <sheet state="hidden" name="Verificaciones_SLOTCAR" sheetId="23" r:id="rId26"/>
    <sheet state="hidden" name="Inscritos_Mangas_GAS" sheetId="24" r:id="rId27"/>
    <sheet state="hidden" name="Verificaciones_GAS" sheetId="25" r:id="rId28"/>
    <sheet state="hidden" name="Inscritos_Mangas_CRONO" sheetId="26" r:id="rId29"/>
    <sheet state="hidden" name="Verificaciones_CRONO" sheetId="27" r:id="rId30"/>
    <sheet state="hidden" name="Inscritos_Mangas_SMANIA" sheetId="28" r:id="rId31"/>
    <sheet state="hidden" name="Verificaciones_SMANIA" sheetId="29" r:id="rId32"/>
    <sheet state="visible" name="Verificaciones_SCM" sheetId="30" r:id="rId33"/>
    <sheet state="visible" name="Clasificaicon_Pilotos" sheetId="31" r:id="rId34"/>
    <sheet state="hidden" name="Clasificacion COPAS" sheetId="32" r:id="rId35"/>
    <sheet state="visible" name="clasificacion_web" sheetId="33" r:id="rId36"/>
    <sheet state="hidden" name="Calsificacion_Equipos" sheetId="34" r:id="rId37"/>
    <sheet state="hidden" name="Clasificacion_Clubs" sheetId="35" r:id="rId38"/>
    <sheet state="hidden" name="puntuaciones" sheetId="36" r:id="rId39"/>
    <sheet state="visible" name="Listado Pilotos y Equipos" sheetId="37" r:id="rId40"/>
    <sheet state="hidden" name="Tabla_de_Datos_COCHES" sheetId="38" r:id="rId41"/>
    <sheet state="hidden" name="Tabla_de_Datos_COPA_PALMARES" sheetId="39" r:id="rId42"/>
    <sheet state="hidden" name="CUADRO GENERAL" sheetId="40" r:id="rId43"/>
    <sheet state="hidden" name="Clasificacion_Final2019" sheetId="41" r:id="rId44"/>
    <sheet state="hidden" name="OLD_Cuadros resumen" sheetId="42" r:id="rId45"/>
    <sheet state="hidden" name="OLD_Cuadro Gen resumen handicap" sheetId="43" r:id="rId46"/>
    <sheet state="hidden" name="OLD_Lista Pilotos" sheetId="44" r:id="rId47"/>
  </sheets>
  <definedNames/>
  <calcPr/>
  <extLst>
    <ext uri="GoogleSheetsCustomDataVersion2">
      <go:sheetsCustomData xmlns:go="http://customooxmlschemas.google.com/" r:id="rId48" roundtripDataChecksum="fVzMz7iZdgOfxxxOcyV3524QkYPOFwcphwP/y94cGCQ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X12">
      <text>
        <t xml:space="preserve">======
ID#AAAAHG3506w
Autor    (2020-10-05 14:31:56)
GrupoB y Rookie se considera Gt2</t>
      </text>
    </comment>
    <comment authorId="0" ref="X6">
      <text>
        <t xml:space="preserve">======
ID#AAAAHG35060
Autor    (2020-10-05 14:31:56)
GrupoB y Rookie se considera Gt2</t>
      </text>
    </comment>
  </commentList>
  <extLst>
    <ext uri="GoogleSheetsCustomDataVersion2">
      <go:sheetsCustomData xmlns:go="http://customooxmlschemas.google.com/" r:id="rId1" roundtripDataSignature="AMtx7mjJJHg+KqxNwHQVbSxJmZ9QD1cJUQ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20">
      <text>
        <t xml:space="preserve">======
ID#AAAAHG3506s
Autor    (2020-10-05 14:31:56)
GrupoB y Rookie se considera Gt2</t>
      </text>
    </comment>
  </commentList>
  <extLst>
    <ext uri="GoogleSheetsCustomDataVersion2">
      <go:sheetsCustomData xmlns:go="http://customooxmlschemas.google.com/" r:id="rId1" roundtripDataSignature="AMtx7mhqrtwcwXjulDhZTslewAvrrEVXXA=="/>
    </ext>
  </extLst>
</comments>
</file>

<file path=xl/sharedStrings.xml><?xml version="1.0" encoding="utf-8"?>
<sst xmlns="http://schemas.openxmlformats.org/spreadsheetml/2006/main" count="6169" uniqueCount="1145">
  <si>
    <t>RESISBARNA 2020 - CLASIFICACION GENERAL POR PILOTOS</t>
  </si>
  <si>
    <t>POS</t>
  </si>
  <si>
    <t>PILOTO</t>
  </si>
  <si>
    <t>EQUIPO DEL PILOTO</t>
  </si>
  <si>
    <t>CLUB    EL SOT</t>
  </si>
  <si>
    <t>SLOT 4 YOU</t>
  </si>
  <si>
    <t>GAS CLAVAT</t>
  </si>
  <si>
    <t>ESCUD. CRONO</t>
  </si>
  <si>
    <t>SLOT        SAB</t>
  </si>
  <si>
    <t>SCM BDN</t>
  </si>
  <si>
    <t>SLOT        CAR</t>
  </si>
  <si>
    <t>TOTAL</t>
  </si>
  <si>
    <t>IGNASI BALDOMINOS</t>
  </si>
  <si>
    <t>SLOTMANIA</t>
  </si>
  <si>
    <t>BESAY PORTA</t>
  </si>
  <si>
    <t>JOSEP Mª SEREROLS</t>
  </si>
  <si>
    <t>EL SOT-TEAM</t>
  </si>
  <si>
    <t>EDUARD CERDA</t>
  </si>
  <si>
    <t>ALEX ROBLES</t>
  </si>
  <si>
    <t>EL SOT-FU</t>
  </si>
  <si>
    <t>JORDI ROBLES</t>
  </si>
  <si>
    <t>MIQUEL BONAVIDA</t>
  </si>
  <si>
    <t>EL SOT-HORTA</t>
  </si>
  <si>
    <t>LORENZO RODRIGUEZ</t>
  </si>
  <si>
    <t>XAVI CORTADA</t>
  </si>
  <si>
    <t>HOT SLOT FOR YOU</t>
  </si>
  <si>
    <t>ADAM PARERA</t>
  </si>
  <si>
    <t>GABRIEL RODRIGUEZ</t>
  </si>
  <si>
    <t>STP-RACING</t>
  </si>
  <si>
    <t>RICHARD ARREDONDO</t>
  </si>
  <si>
    <t>JOEL MENDIZABAL</t>
  </si>
  <si>
    <t>SLOT FOR YOU</t>
  </si>
  <si>
    <t>VICENS FEBRERO</t>
  </si>
  <si>
    <t>JULEN VALBUENA</t>
  </si>
  <si>
    <t>ARREPLEGATS</t>
  </si>
  <si>
    <t>GERMA PORTET</t>
  </si>
  <si>
    <t>MARC LANSAC</t>
  </si>
  <si>
    <t>ARREPLEGATS TECH</t>
  </si>
  <si>
    <t>ISRAEL NEVADO</t>
  </si>
  <si>
    <t>DZERO SOT</t>
  </si>
  <si>
    <t>VICTOR GONZALEZ</t>
  </si>
  <si>
    <t>MANEL SORIANO</t>
  </si>
  <si>
    <t>OSOTNA</t>
  </si>
  <si>
    <t>DAVID MERCADER</t>
  </si>
  <si>
    <t>JORGE VALDIVIESO</t>
  </si>
  <si>
    <t>EL SOT-CALAVERAS</t>
  </si>
  <si>
    <t>ALBERTO BOLSA</t>
  </si>
  <si>
    <t>XAVI BELLOT</t>
  </si>
  <si>
    <t>GASCLAVAT-FEELGOOD</t>
  </si>
  <si>
    <t>CRISTIAN DIAZ</t>
  </si>
  <si>
    <t>ALBERT FIGUEROLA</t>
  </si>
  <si>
    <t>TRELEC</t>
  </si>
  <si>
    <t>CESC FIGUERAS</t>
  </si>
  <si>
    <t>OSCAR CAPEL</t>
  </si>
  <si>
    <t>EL SOT-SPORT</t>
  </si>
  <si>
    <t>SERGI SALADRIGAS</t>
  </si>
  <si>
    <t>SLOT FOR YOU-CUIDADIN</t>
  </si>
  <si>
    <t>MARC CASANOVAS</t>
  </si>
  <si>
    <t>OSCAR VILA</t>
  </si>
  <si>
    <t>SLOTFOURMANIA</t>
  </si>
  <si>
    <t>JORDI SIMO</t>
  </si>
  <si>
    <t>ESTEL·LATS</t>
  </si>
  <si>
    <t>ENRIC ILLA</t>
  </si>
  <si>
    <t>JORDI PEREZ</t>
  </si>
  <si>
    <t>SERGI MARTINEZ</t>
  </si>
  <si>
    <t>SLOTSAB-JUNIOR</t>
  </si>
  <si>
    <t>VICTOR LEON</t>
  </si>
  <si>
    <t>CARLES CARREÑO</t>
  </si>
  <si>
    <t>ARREPLEGATS RALLY</t>
  </si>
  <si>
    <t>RAUL RAMIREZ</t>
  </si>
  <si>
    <t>TOAD TEAM</t>
  </si>
  <si>
    <t>EDUARD GIL</t>
  </si>
  <si>
    <t>SLOTMANIA-CAR</t>
  </si>
  <si>
    <t>ANGEL NAVARRO</t>
  </si>
  <si>
    <t>GASCLAVAT</t>
  </si>
  <si>
    <t>JUAN RAMON MESAS</t>
  </si>
  <si>
    <t>JORDI CANTOS</t>
  </si>
  <si>
    <t>SCM</t>
  </si>
  <si>
    <t>ALBERT TRAFACH</t>
  </si>
  <si>
    <t>DAVID IZQUIERDO</t>
  </si>
  <si>
    <t>SLOTMANIA-RIDERS</t>
  </si>
  <si>
    <t>SERGI SOLA</t>
  </si>
  <si>
    <t>JORDI RIEROLA</t>
  </si>
  <si>
    <t>DREAM SLOT</t>
  </si>
  <si>
    <t>JESUS JODAR</t>
  </si>
  <si>
    <t>GASCLAVAT-JOAL</t>
  </si>
  <si>
    <t>OSCAR SANCHEZ</t>
  </si>
  <si>
    <t>SLOTSAB-JOOS</t>
  </si>
  <si>
    <t>JOSE MARIA MARTINEZ</t>
  </si>
  <si>
    <t>JAUME LLOBET</t>
  </si>
  <si>
    <t>JAVIER MUÑOZ</t>
  </si>
  <si>
    <t>ESCUDERIA CRONO-1</t>
  </si>
  <si>
    <t>MIGUEL ANGEL GARCIA</t>
  </si>
  <si>
    <t>VALERI JONAMA</t>
  </si>
  <si>
    <t>CRIC-CRAC</t>
  </si>
  <si>
    <t>JORDI MUÑOZ</t>
  </si>
  <si>
    <t>NOUTEAM SLOT</t>
  </si>
  <si>
    <t>LLUIS ALDEA</t>
  </si>
  <si>
    <t>GUILLEM ROMERO</t>
  </si>
  <si>
    <t>PABLO FREGOSI</t>
  </si>
  <si>
    <t>EL SOT-WARRIORS</t>
  </si>
  <si>
    <t>DAVID CELAYA</t>
  </si>
  <si>
    <t>JOAN FONTANALS</t>
  </si>
  <si>
    <t>RAFAEL MUÑOZ</t>
  </si>
  <si>
    <t>ESCUDERIA CRONO-3</t>
  </si>
  <si>
    <t>VICTOR LOPEZ</t>
  </si>
  <si>
    <t>BERNAT VIVAS</t>
  </si>
  <si>
    <t>SLOT CAR VIAS</t>
  </si>
  <si>
    <t>DAVID VENDRELL</t>
  </si>
  <si>
    <t>ANDREU MARTIN</t>
  </si>
  <si>
    <t>GASCLAVAT-AA</t>
  </si>
  <si>
    <t>ALBERT CASTELLAR</t>
  </si>
  <si>
    <t>RAUL EGEA</t>
  </si>
  <si>
    <t>SAB ARRAS</t>
  </si>
  <si>
    <t>ABEL VIZU</t>
  </si>
  <si>
    <t>ISRAEL GOMEZ</t>
  </si>
  <si>
    <t>MARC GARCIA</t>
  </si>
  <si>
    <t>ALBERT RANERA</t>
  </si>
  <si>
    <t>EL SOT-ESPORTIVE</t>
  </si>
  <si>
    <t>VICTOR QUEROL</t>
  </si>
  <si>
    <t>FIDEL SOLER</t>
  </si>
  <si>
    <t>GASCLAVAT 2</t>
  </si>
  <si>
    <t>ADOLFO CHICO</t>
  </si>
  <si>
    <t>URI CAPDEVILA</t>
  </si>
  <si>
    <t>RALLY TEAM</t>
  </si>
  <si>
    <t>GORI FORTE</t>
  </si>
  <si>
    <t>SMC_</t>
  </si>
  <si>
    <t>MIKI TERES</t>
  </si>
  <si>
    <t>MILLUI</t>
  </si>
  <si>
    <t>ALBERT TOMAS</t>
  </si>
  <si>
    <t>SLOTMANIA-BIKE</t>
  </si>
  <si>
    <t>FRANCESC VIVAS</t>
  </si>
  <si>
    <t>OSCAR ALARCON</t>
  </si>
  <si>
    <t>BATUA L'OLLA</t>
  </si>
  <si>
    <t>XAVI ARANDA</t>
  </si>
  <si>
    <t>FRANCISCO AGUILERA</t>
  </si>
  <si>
    <t>RADAR</t>
  </si>
  <si>
    <t>MIGUEL ANGEL AGUILERA</t>
  </si>
  <si>
    <t>CRISTIAN ACACIO</t>
  </si>
  <si>
    <t>MARIUS MAGRO</t>
  </si>
  <si>
    <t>ESCUDERIA CRONO-2</t>
  </si>
  <si>
    <t>RAUL CABELLO</t>
  </si>
  <si>
    <t>EDGAR CARMONA</t>
  </si>
  <si>
    <t>* Pilotos con puntuación azul: bonus adicional de 3 puntos por variar de modelo de coche.</t>
  </si>
  <si>
    <t>RESISBARNA 2020 - CLASIFICACION COPA SCALEAUTO</t>
  </si>
  <si>
    <t>RESISBARNA 2020 - CLASIFICACION COPA GT2</t>
  </si>
  <si>
    <t>RESISBARNA 2020 - 5A. CARRERA</t>
  </si>
  <si>
    <t>SLOTSAB 1 - 3 OCTUBRE</t>
  </si>
  <si>
    <t xml:space="preserve">COMPOSICION MANGAS </t>
  </si>
  <si>
    <t>ACTUALIZADAS 14/9/2020</t>
  </si>
  <si>
    <t>VERIFICACIÓN Y WARM UP CON MULETO DE 20:00 a 20:30</t>
  </si>
  <si>
    <t>MANGA JUEVES 20:30 Horas</t>
  </si>
  <si>
    <t>#</t>
  </si>
  <si>
    <t>EQUIPO</t>
  </si>
  <si>
    <t>PTOS.</t>
  </si>
  <si>
    <t>COPA</t>
  </si>
  <si>
    <t>CARIL SALIDA</t>
  </si>
  <si>
    <t>Israel Nevado</t>
  </si>
  <si>
    <t>Victor Gonzalez</t>
  </si>
  <si>
    <t>SCALEAUTO_CUP</t>
  </si>
  <si>
    <t>Jaume Llobet</t>
  </si>
  <si>
    <t>Oscar Vila</t>
  </si>
  <si>
    <t>GT2</t>
  </si>
  <si>
    <t>SLOTSAB JOOS</t>
  </si>
  <si>
    <t>Oscar Sanchez</t>
  </si>
  <si>
    <t>Jose Maria Martinez</t>
  </si>
  <si>
    <t>NOUTEAM SLOT_</t>
  </si>
  <si>
    <t>Jordi Muñoz</t>
  </si>
  <si>
    <t>David Vendrell</t>
  </si>
  <si>
    <t>Lluis aldea</t>
  </si>
  <si>
    <t>Miki Teres</t>
  </si>
  <si>
    <t>Raul Egea</t>
  </si>
  <si>
    <t>Abel Vizu</t>
  </si>
  <si>
    <t>VERIFICACIÓN Y WARM UP CON MULETO DE 22:40 a 23:10</t>
  </si>
  <si>
    <t>MANGA JUEVES 23:10 Horas</t>
  </si>
  <si>
    <t>VERIFICACIÓN Y WARM UP CON MULETO DE 20:30 a 21:00</t>
  </si>
  <si>
    <t>MANGA VIERNES 21:00 Horas</t>
  </si>
  <si>
    <t>EL SOT CALAVERAS</t>
  </si>
  <si>
    <t>Jorge Valdivieso</t>
  </si>
  <si>
    <t>Alberto Bolsa</t>
  </si>
  <si>
    <t>D2</t>
  </si>
  <si>
    <t>SLOT4YOU CUIDADIN</t>
  </si>
  <si>
    <t>Sergi Saladrigas</t>
  </si>
  <si>
    <t>Marc Casanovas</t>
  </si>
  <si>
    <t>D1</t>
  </si>
  <si>
    <t>Enric Illa</t>
  </si>
  <si>
    <t>Jordi Simo</t>
  </si>
  <si>
    <t>RESISBARNA</t>
  </si>
  <si>
    <t>SLOTSAB JUNIOR</t>
  </si>
  <si>
    <t>Sergi Martinez</t>
  </si>
  <si>
    <t>Victor Leon</t>
  </si>
  <si>
    <t>Raul Ramírez</t>
  </si>
  <si>
    <t>Joan Fontanals</t>
  </si>
  <si>
    <t>SLOTMANIA CAR</t>
  </si>
  <si>
    <t>Eduard Gil</t>
  </si>
  <si>
    <t>Adolfo Chico</t>
  </si>
  <si>
    <t>EQUIP VALLES</t>
  </si>
  <si>
    <t>Dani Gonzalez</t>
  </si>
  <si>
    <t>Valeri Jonama</t>
  </si>
  <si>
    <t>CRONO1_</t>
  </si>
  <si>
    <t>Javier Muñoz</t>
  </si>
  <si>
    <t>Marius Magro</t>
  </si>
  <si>
    <t>VERIFICACIÓN Y WARM UP CON MULETO DE 23:00 a 23:30</t>
  </si>
  <si>
    <t>MANGA VIERNES 23:30 Horas</t>
  </si>
  <si>
    <t>Besay Porta</t>
  </si>
  <si>
    <t>Ignasi Baldominos</t>
  </si>
  <si>
    <t>EL SOT FU</t>
  </si>
  <si>
    <t>Alex Robles</t>
  </si>
  <si>
    <t>Jordi Robles</t>
  </si>
  <si>
    <t>EL SOT TEAM</t>
  </si>
  <si>
    <t>JM Sererols</t>
  </si>
  <si>
    <t>Eduard Cerda</t>
  </si>
  <si>
    <t>EL SOT HORTA</t>
  </si>
  <si>
    <t>Miquel Bonavida</t>
  </si>
  <si>
    <t>Lorenzo Rodriguez</t>
  </si>
  <si>
    <t>Xavi Cortada</t>
  </si>
  <si>
    <t>Adam Parera</t>
  </si>
  <si>
    <t>SLOTFORYOU</t>
  </si>
  <si>
    <t>Joel Mendizabal</t>
  </si>
  <si>
    <t>Vicens Febrero</t>
  </si>
  <si>
    <t>Manel Soriano</t>
  </si>
  <si>
    <t>David Mercader</t>
  </si>
  <si>
    <t>VERIFICACIÓN Y WARM UP CON MULETO DE 10:00 a 10:30</t>
  </si>
  <si>
    <t>MANGA SÁBADO 10:40 Horas</t>
  </si>
  <si>
    <t>Albert Figuerola</t>
  </si>
  <si>
    <t>Cesc Figueras</t>
  </si>
  <si>
    <t>GASCLAVAT FEELGOOD</t>
  </si>
  <si>
    <t>Xavi Bellot</t>
  </si>
  <si>
    <t>Cristian Diaz</t>
  </si>
  <si>
    <t>STP RACING</t>
  </si>
  <si>
    <t>Albert Barcelo</t>
  </si>
  <si>
    <t>Gabriel Rodriguez</t>
  </si>
  <si>
    <t>Edgar Carmona</t>
  </si>
  <si>
    <t>Jordi Cantos</t>
  </si>
  <si>
    <t>CRONO3</t>
  </si>
  <si>
    <t>Rafael Muñoz</t>
  </si>
  <si>
    <t>Victor Lopez</t>
  </si>
  <si>
    <t>SLOTSAB TEAM PIQUERAS</t>
  </si>
  <si>
    <t>Ismael Piqueras</t>
  </si>
  <si>
    <t>Blas Pinilla</t>
  </si>
  <si>
    <t>ENTRENAMIENTOS SLOTSAB</t>
  </si>
  <si>
    <t>LUNES 17:00</t>
  </si>
  <si>
    <t>LUNES 20:00</t>
  </si>
  <si>
    <t>MARTES 17:00</t>
  </si>
  <si>
    <t>MARTES 20:00</t>
  </si>
  <si>
    <t>MIERCOLES 17:00</t>
  </si>
  <si>
    <t>MIERCOLES 20:00</t>
  </si>
  <si>
    <t>JUEVES DIA CARRERA</t>
  </si>
  <si>
    <t>VIERNES DIA CARRERA</t>
  </si>
  <si>
    <t>SABADO DIA CARRERA</t>
  </si>
  <si>
    <t>JAVI MUÑOZ</t>
  </si>
  <si>
    <t>RAFA</t>
  </si>
  <si>
    <t>JM SEREROLS</t>
  </si>
  <si>
    <t>MARIUS</t>
  </si>
  <si>
    <t xml:space="preserve">VALERI </t>
  </si>
  <si>
    <t>EDU GIL</t>
  </si>
  <si>
    <t>DANI GONZALEZ</t>
  </si>
  <si>
    <t>TONI TORO</t>
  </si>
  <si>
    <t>RAUL RAMIEZ</t>
  </si>
  <si>
    <t>ABEL VIZUETE</t>
  </si>
  <si>
    <t>RESISBARNA 2020 - 6A. CARRERA</t>
  </si>
  <si>
    <t>SCM 15-16-17 OCTUBRE 2020</t>
  </si>
  <si>
    <t>COMPOSICION MANGAS (Act. 12/07/2020)</t>
  </si>
  <si>
    <t>MANGA JUEVES 21:10 Horas</t>
  </si>
  <si>
    <t>SLOTSAB OSJO</t>
  </si>
  <si>
    <t>Guillem Asins</t>
  </si>
  <si>
    <t>SCM BIKES</t>
  </si>
  <si>
    <t>Fede Sanchez</t>
  </si>
  <si>
    <t>Sergio Diaz</t>
  </si>
  <si>
    <t>MANGA VIERNES 20:30 Horas</t>
  </si>
  <si>
    <t>Richard Arredondo</t>
  </si>
  <si>
    <t>MANGA VIERNES 23:10 Horas</t>
  </si>
  <si>
    <t>VIERNES 9 20:00</t>
  </si>
  <si>
    <t>MARTES 13 17:00</t>
  </si>
  <si>
    <t>MARTES 13 20:00</t>
  </si>
  <si>
    <t>MIERCOLES 14 17:00</t>
  </si>
  <si>
    <t>MIERCOLES 14 20:00</t>
  </si>
  <si>
    <t>CESC FIGUERES</t>
  </si>
  <si>
    <t>JM SERELOS</t>
  </si>
  <si>
    <t>RICHARD AREDONDO</t>
  </si>
  <si>
    <t>GABRI RODRIGUEZ</t>
  </si>
  <si>
    <t>JORGE VALIDIVIESO</t>
  </si>
  <si>
    <t>EQUIPOS INSCRITOS PARA CARRERA SCM</t>
  </si>
  <si>
    <t>PILOTO2</t>
  </si>
  <si>
    <t>PTOS</t>
  </si>
  <si>
    <t>DIA</t>
  </si>
  <si>
    <t>Jueves</t>
  </si>
  <si>
    <t>Viernes</t>
  </si>
  <si>
    <t>EQUIPOS INSCRITOS PARA CARRERA SLOTSAB</t>
  </si>
  <si>
    <t>VIERNES</t>
  </si>
  <si>
    <t>JUEVES</t>
  </si>
  <si>
    <t>SABADO</t>
  </si>
  <si>
    <t>DATOS COCHES PARTICIPANTES</t>
  </si>
  <si>
    <t>COCHE</t>
  </si>
  <si>
    <t>MOTOR</t>
  </si>
  <si>
    <t>PESO C.</t>
  </si>
  <si>
    <t>PESO MIN.</t>
  </si>
  <si>
    <t>PIÑÓN</t>
  </si>
  <si>
    <t>CORONA</t>
  </si>
  <si>
    <t>REL</t>
  </si>
  <si>
    <t>LLANTAS D</t>
  </si>
  <si>
    <t>DIAMETRO LL.D.</t>
  </si>
  <si>
    <t>LLANTAS T</t>
  </si>
  <si>
    <t>DIAMETRO LL.T.</t>
  </si>
  <si>
    <t>TRENC.</t>
  </si>
  <si>
    <t>SUSP.</t>
  </si>
  <si>
    <t>BANCADA</t>
  </si>
  <si>
    <t>CHASIS</t>
  </si>
  <si>
    <t>NEUMATICOS</t>
  </si>
  <si>
    <t xml:space="preserve">PESO INICIO-FINAL </t>
  </si>
  <si>
    <t>OBS. VERIFICACIÓN</t>
  </si>
  <si>
    <t>CORVETTE</t>
  </si>
  <si>
    <t>SCA</t>
  </si>
  <si>
    <t>12_28</t>
  </si>
  <si>
    <t>SIT</t>
  </si>
  <si>
    <t>16,5 x 8 PL</t>
  </si>
  <si>
    <t>16,5 x 10 AL</t>
  </si>
  <si>
    <t>MB</t>
  </si>
  <si>
    <t>0-0-I</t>
  </si>
  <si>
    <t>SCA1</t>
  </si>
  <si>
    <t>80,4-80,44</t>
  </si>
  <si>
    <t>HURACAN</t>
  </si>
  <si>
    <t>12_30</t>
  </si>
  <si>
    <t>SLP</t>
  </si>
  <si>
    <t>15,8 x 8 AL</t>
  </si>
  <si>
    <t>16,9 x 10 AL</t>
  </si>
  <si>
    <t>0-0-M</t>
  </si>
  <si>
    <t>SIT05</t>
  </si>
  <si>
    <t>SID</t>
  </si>
  <si>
    <t>79,32-79,01</t>
  </si>
  <si>
    <t>MERCEDES</t>
  </si>
  <si>
    <t>81,42-81,52</t>
  </si>
  <si>
    <t>BLACKBULL</t>
  </si>
  <si>
    <t>15,8 x 10 AL</t>
  </si>
  <si>
    <t>M-M-M</t>
  </si>
  <si>
    <t>BLA05</t>
  </si>
  <si>
    <t>BLA</t>
  </si>
  <si>
    <t>77,80-77,85</t>
  </si>
  <si>
    <t>CORONA DE 29</t>
  </si>
  <si>
    <t>VIPER</t>
  </si>
  <si>
    <t>79,36-79,89</t>
  </si>
  <si>
    <t>15,8 x 8 PL</t>
  </si>
  <si>
    <t>0-M-I</t>
  </si>
  <si>
    <t>SIT1</t>
  </si>
  <si>
    <t>78,32-78.32</t>
  </si>
  <si>
    <t>80,72-80,67</t>
  </si>
  <si>
    <t>SPYKER</t>
  </si>
  <si>
    <t>75,40-75.22</t>
  </si>
  <si>
    <t>77,67-77,55</t>
  </si>
  <si>
    <t>15,8 x 8 NY</t>
  </si>
  <si>
    <t>78,37-78.34</t>
  </si>
  <si>
    <t>FORD GT</t>
  </si>
  <si>
    <t>17,2 x 10 AL</t>
  </si>
  <si>
    <t>MR</t>
  </si>
  <si>
    <t>77,51-77.54</t>
  </si>
  <si>
    <t>77,63-77.58</t>
  </si>
  <si>
    <t>17,2 x 8 AL</t>
  </si>
  <si>
    <t>SCA075</t>
  </si>
  <si>
    <t>80,23-80.14</t>
  </si>
  <si>
    <t>12_27</t>
  </si>
  <si>
    <t>I-M-M</t>
  </si>
  <si>
    <t>76,03-76,03</t>
  </si>
  <si>
    <t>BMW M6</t>
  </si>
  <si>
    <t>81,1-80,99</t>
  </si>
  <si>
    <t>16,5 x 8 AL</t>
  </si>
  <si>
    <t>79-14-79,26</t>
  </si>
  <si>
    <t>74,10-74,18</t>
  </si>
  <si>
    <t>0-0-0</t>
  </si>
  <si>
    <t>76,73-76,79</t>
  </si>
  <si>
    <t>78,76-78,73</t>
  </si>
  <si>
    <t>78,87-78,97</t>
  </si>
  <si>
    <t>GT3ITALIA</t>
  </si>
  <si>
    <t>I-M-I</t>
  </si>
  <si>
    <t>75,84-75,77</t>
  </si>
  <si>
    <t>RELACIÓ 12/29</t>
  </si>
  <si>
    <t>3D</t>
  </si>
  <si>
    <t>79,38-79,36</t>
  </si>
  <si>
    <t>M-0-M</t>
  </si>
  <si>
    <t>82,62-82,60</t>
  </si>
  <si>
    <t>78,95-</t>
  </si>
  <si>
    <t>80.06-80,04</t>
  </si>
  <si>
    <t>78,99-78,94</t>
  </si>
  <si>
    <t>DETALLE DEL COCHE GANADOR</t>
  </si>
  <si>
    <t xml:space="preserve">MANGA JUEVES </t>
  </si>
  <si>
    <t>CARRIL SALIDA</t>
  </si>
  <si>
    <t>PILOTO1</t>
  </si>
  <si>
    <t>CARRILES</t>
  </si>
  <si>
    <t>CARRILES2</t>
  </si>
  <si>
    <t>PTOS.3</t>
  </si>
  <si>
    <t>MANGA  VIERNES</t>
  </si>
  <si>
    <t xml:space="preserve">MANGA SABADO </t>
  </si>
  <si>
    <t>JM Serrerols</t>
  </si>
  <si>
    <t xml:space="preserve">Lluis Aldea </t>
  </si>
  <si>
    <t>Edu Gil</t>
  </si>
  <si>
    <t xml:space="preserve">Jordi Simo </t>
  </si>
  <si>
    <t>Gabri Rodriguez</t>
  </si>
  <si>
    <t xml:space="preserve">EQUIPOS INSCRITOS </t>
  </si>
  <si>
    <t>jueves</t>
  </si>
  <si>
    <t>viernes</t>
  </si>
  <si>
    <t>CRONO1</t>
  </si>
  <si>
    <t>CRONO2</t>
  </si>
  <si>
    <t>TOAD SCM</t>
  </si>
  <si>
    <t>Bernat Vila</t>
  </si>
  <si>
    <t>Xavi Pages</t>
  </si>
  <si>
    <t>RESISBARNA 2020 - 4A. CARRERA</t>
  </si>
  <si>
    <t>CRONO 17-19 SEPTIEMBRE</t>
  </si>
  <si>
    <t>MANGA JUEVES 20:40 Horas</t>
  </si>
  <si>
    <t>MANGA JUEVES 23:20 Horas</t>
  </si>
  <si>
    <t>MANGA VIERNES 20:40 Horas</t>
  </si>
  <si>
    <t>Miguel Angel Garcia</t>
  </si>
  <si>
    <t>Raul Cabello</t>
  </si>
  <si>
    <t>MANGA VIERNES 23:20 Horas</t>
  </si>
  <si>
    <t>PESO FINAL CARRERA</t>
  </si>
  <si>
    <t>PAGO</t>
  </si>
  <si>
    <t>16,5 x 10 PL</t>
  </si>
  <si>
    <t>0-0-i</t>
  </si>
  <si>
    <t>80,42 - 80,52</t>
  </si>
  <si>
    <t>PORSCHE 991</t>
  </si>
  <si>
    <t>77,27 - 77,47</t>
  </si>
  <si>
    <t>79,56 - 79,64</t>
  </si>
  <si>
    <t>PKS</t>
  </si>
  <si>
    <t>I-0-I</t>
  </si>
  <si>
    <t>79,55 - 79,61</t>
  </si>
  <si>
    <t>16,9 x 8 PL</t>
  </si>
  <si>
    <t>76,81 - 76,85</t>
  </si>
  <si>
    <t>80,63 - 80,64</t>
  </si>
  <si>
    <t>16,9 x 8 AL</t>
  </si>
  <si>
    <t>78,82 - 78,80</t>
  </si>
  <si>
    <t>BMW</t>
  </si>
  <si>
    <t>78,94 - 78,99</t>
  </si>
  <si>
    <t>78,74 - 78,78</t>
  </si>
  <si>
    <t>0-M-M</t>
  </si>
  <si>
    <t>78,48 - 78,53</t>
  </si>
  <si>
    <t>ES UN M6</t>
  </si>
  <si>
    <t>77,96 - 77,91</t>
  </si>
  <si>
    <t>79,22 - 78,74</t>
  </si>
  <si>
    <t>79,06 - 79,02</t>
  </si>
  <si>
    <t>84,07 -84,14</t>
  </si>
  <si>
    <t>79,25- 79,47</t>
  </si>
  <si>
    <t>15,8 X 8 PL</t>
  </si>
  <si>
    <t>IS25</t>
  </si>
  <si>
    <t>81,87-82</t>
  </si>
  <si>
    <t>16,5 X 10 AL</t>
  </si>
  <si>
    <t>73,7 -73,80</t>
  </si>
  <si>
    <t>TECHO PEGADO</t>
  </si>
  <si>
    <t>16,3 x 10 AL</t>
  </si>
  <si>
    <t>I3D</t>
  </si>
  <si>
    <t>76,08-76,17</t>
  </si>
  <si>
    <t>16,9 x 10 PL</t>
  </si>
  <si>
    <t>76,26-76,23</t>
  </si>
  <si>
    <t>78,2-78,16</t>
  </si>
  <si>
    <t>0-I-M</t>
  </si>
  <si>
    <t>80,59-80-53</t>
  </si>
  <si>
    <t>17,5 x 8 AL</t>
  </si>
  <si>
    <t>80,37-80,28</t>
  </si>
  <si>
    <t>SALEEN</t>
  </si>
  <si>
    <t>79,39-79,38</t>
  </si>
  <si>
    <t>COORDINADORA</t>
  </si>
  <si>
    <t>GASCLAVAT JOAL</t>
  </si>
  <si>
    <t>Sabado</t>
  </si>
  <si>
    <t>EL SOT SPORT</t>
  </si>
  <si>
    <t>SLOT SAB JOOS</t>
  </si>
  <si>
    <t>GASCLAVAT AA</t>
  </si>
  <si>
    <t>EL SOT WARRIOS</t>
  </si>
  <si>
    <t>EL SOT ESPORTIVE</t>
  </si>
  <si>
    <t>SLOTMANIA BIKE</t>
  </si>
  <si>
    <t>SLOTMANIA RIDERS</t>
  </si>
  <si>
    <t>J</t>
  </si>
  <si>
    <t>V</t>
  </si>
  <si>
    <t>S</t>
  </si>
  <si>
    <t>primera</t>
  </si>
  <si>
    <t>segunda</t>
  </si>
  <si>
    <t>EL SOT WARRIORS</t>
  </si>
  <si>
    <t>SLOTSAB BICIESTACIO</t>
  </si>
  <si>
    <t/>
  </si>
  <si>
    <t>MANGA2</t>
  </si>
  <si>
    <t>MANGA 1</t>
  </si>
  <si>
    <t>MANGA3</t>
  </si>
  <si>
    <t>MANGA1</t>
  </si>
  <si>
    <t>74,47-</t>
  </si>
  <si>
    <t>O-M-I</t>
  </si>
  <si>
    <t>81-01-</t>
  </si>
  <si>
    <t>79,83-</t>
  </si>
  <si>
    <t>80,57-</t>
  </si>
  <si>
    <t>PUNUACION</t>
  </si>
  <si>
    <t>DESCARTE</t>
  </si>
  <si>
    <t>RAUL RAMíREZ</t>
  </si>
  <si>
    <t xml:space="preserve">ALFONS </t>
  </si>
  <si>
    <t>ISMAEL PIQUERAS</t>
  </si>
  <si>
    <t>SLOT SAB TEAM PIQUERAS</t>
  </si>
  <si>
    <t>ERIC PIEQUERAS</t>
  </si>
  <si>
    <t>PUNTUACION</t>
  </si>
  <si>
    <t>PUNTOS NETOS</t>
  </si>
  <si>
    <t>SLOTMANÍA</t>
  </si>
  <si>
    <t>LORENZO RODRÍGUEZ</t>
  </si>
  <si>
    <t>JOSÉP MARÍA SEREROLS</t>
  </si>
  <si>
    <t>EDUARD CERDÀ</t>
  </si>
  <si>
    <t>JOEL MENDIZÁBAL</t>
  </si>
  <si>
    <t>VICENÇ FEBRERO</t>
  </si>
  <si>
    <t>ÀLEX ROBLES</t>
  </si>
  <si>
    <t>GABRIEL RODRÍGUEZ</t>
  </si>
  <si>
    <t>GERMÀ PORTET</t>
  </si>
  <si>
    <t>SERGI MARTÍNEZ</t>
  </si>
  <si>
    <t>VÍCTOR LEÓN</t>
  </si>
  <si>
    <t>CRISTIAN DÍAZ</t>
  </si>
  <si>
    <t>VÍCTOR GONZÁLEZ</t>
  </si>
  <si>
    <t>JORDI SIMÓ</t>
  </si>
  <si>
    <t>SLOT FOR YOU-CUIDADÍN</t>
  </si>
  <si>
    <t>RAÚL RAMÍREZ</t>
  </si>
  <si>
    <t>ÓSCAR VILA</t>
  </si>
  <si>
    <t>SLOTFOURMANÍA</t>
  </si>
  <si>
    <t>SLOTMANÍA-CAR</t>
  </si>
  <si>
    <t>EQUIP VALLÈS</t>
  </si>
  <si>
    <t>ÓSCAR CAPEL</t>
  </si>
  <si>
    <t>ÓSCAR SANCHEZ</t>
  </si>
  <si>
    <t>JOSÉ MARÍA MARTÍNEZ</t>
  </si>
  <si>
    <t>JORDI PÉREZ</t>
  </si>
  <si>
    <t>ÁNGEL NAVARRO</t>
  </si>
  <si>
    <t>JUAN RAMÓN MESAS</t>
  </si>
  <si>
    <t>DANI GONZÁLEZ</t>
  </si>
  <si>
    <t>SLOTMANÍA-RIDERS</t>
  </si>
  <si>
    <t>JESÚS JODAR</t>
  </si>
  <si>
    <t>MIGUEL ÁNGEL GARCÍA</t>
  </si>
  <si>
    <t>RAÚL EGEA</t>
  </si>
  <si>
    <t>SAB ARRÁS</t>
  </si>
  <si>
    <t>LLUÍS ALDEA</t>
  </si>
  <si>
    <t>VÍCTOR LÓPEZ</t>
  </si>
  <si>
    <t>SLOT CAR VIVAS</t>
  </si>
  <si>
    <t>ANDREU MARTÍN</t>
  </si>
  <si>
    <t>ISRAEL GÓMEZ</t>
  </si>
  <si>
    <t>MARC GARCÍA</t>
  </si>
  <si>
    <t>VÍCTOR QUEROL</t>
  </si>
  <si>
    <t>ALFONS BARCELÓ</t>
  </si>
  <si>
    <t>ORIOL CAPDEVILA</t>
  </si>
  <si>
    <t>SLOT SAB IB</t>
  </si>
  <si>
    <t>BLAS PIQUERAS</t>
  </si>
  <si>
    <t>ALBERT TOMÀS</t>
  </si>
  <si>
    <t>SLOTMANÍA-BIKE</t>
  </si>
  <si>
    <t>ÓSCAR ALARCÓN</t>
  </si>
  <si>
    <t>MIGUEL ÁNGEL AGUILERA</t>
  </si>
  <si>
    <t>RAÚL CABELLO</t>
  </si>
  <si>
    <t>CLASIFICACION EQUIPOS RESISBARNA 2020</t>
  </si>
  <si>
    <t>ESCUDERIA</t>
  </si>
  <si>
    <t>ELSOT</t>
  </si>
  <si>
    <t>S4Y</t>
  </si>
  <si>
    <t>SLOTCAR</t>
  </si>
  <si>
    <t>SLOTSAB</t>
  </si>
  <si>
    <t>CRONO</t>
  </si>
  <si>
    <t>DERTE</t>
  </si>
  <si>
    <t>CRIC CRAC</t>
  </si>
  <si>
    <t>CLASIFICACION CLUBS RESISBARNA 2020</t>
  </si>
  <si>
    <t>CLUBS</t>
  </si>
  <si>
    <t>70</t>
  </si>
  <si>
    <t>64</t>
  </si>
  <si>
    <t xml:space="preserve">SLOTSAB JUNIOR </t>
  </si>
  <si>
    <t>59</t>
  </si>
  <si>
    <t>55</t>
  </si>
  <si>
    <t xml:space="preserve">SOT TEAM </t>
  </si>
  <si>
    <t>52</t>
  </si>
  <si>
    <t>50</t>
  </si>
  <si>
    <t>48</t>
  </si>
  <si>
    <t>ESTELATS</t>
  </si>
  <si>
    <t>46</t>
  </si>
  <si>
    <t>44</t>
  </si>
  <si>
    <t>SOT FU</t>
  </si>
  <si>
    <t>43</t>
  </si>
  <si>
    <t>42</t>
  </si>
  <si>
    <t xml:space="preserve">SLOTFORYOU CUIDADIN </t>
  </si>
  <si>
    <t>41</t>
  </si>
  <si>
    <t xml:space="preserve">TOAD TEAM </t>
  </si>
  <si>
    <t>40</t>
  </si>
  <si>
    <t>HOT SLOTFORYOU</t>
  </si>
  <si>
    <t>39</t>
  </si>
  <si>
    <t>38</t>
  </si>
  <si>
    <t>37</t>
  </si>
  <si>
    <t>36</t>
  </si>
  <si>
    <t xml:space="preserve">SLOTSAB JOOS </t>
  </si>
  <si>
    <t>35</t>
  </si>
  <si>
    <t xml:space="preserve">SAB ARRAS </t>
  </si>
  <si>
    <t>34</t>
  </si>
  <si>
    <t>33</t>
  </si>
  <si>
    <t xml:space="preserve">EL SOT CALAVERAS </t>
  </si>
  <si>
    <t>32</t>
  </si>
  <si>
    <t xml:space="preserve">DZERO SOT </t>
  </si>
  <si>
    <t>31</t>
  </si>
  <si>
    <t>30</t>
  </si>
  <si>
    <t xml:space="preserve">CRONO1 </t>
  </si>
  <si>
    <t>29</t>
  </si>
  <si>
    <t xml:space="preserve">NOUTEAM SLOT </t>
  </si>
  <si>
    <t>28</t>
  </si>
  <si>
    <t xml:space="preserve">SLOTFOURMANIA 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</si>
  <si>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</si>
  <si>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</si>
  <si>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</si>
  <si>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</si>
  <si>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</si>
  <si>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</si>
  <si>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</si>
  <si>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</si>
  <si>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</si>
  <si>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</si>
  <si>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</si>
  <si>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</si>
  <si>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</si>
  <si>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</si>
  <si>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</si>
  <si>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</si>
  <si>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</si>
  <si>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</si>
  <si>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</si>
  <si>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</si>
  <si>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</si>
  <si>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</si>
  <si>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</si>
  <si>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</si>
  <si>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</si>
  <si>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</si>
  <si>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</si>
  <si>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 xml:space="preserve"> Equipo</t>
  </si>
  <si>
    <t>Piloto 1</t>
  </si>
  <si>
    <t>Cat. De Piloto1</t>
  </si>
  <si>
    <t>Cat. De Piloto_1</t>
  </si>
  <si>
    <t>Ident. Pos.P1</t>
  </si>
  <si>
    <t>Pos. P1</t>
  </si>
  <si>
    <t>Piloto 2</t>
  </si>
  <si>
    <t>Cat. De Piloto2</t>
  </si>
  <si>
    <t>Cat. De Piloto_2</t>
  </si>
  <si>
    <t>Ident. Pos.P2</t>
  </si>
  <si>
    <t>Pos. P2</t>
  </si>
  <si>
    <t>Copa</t>
  </si>
  <si>
    <t>Handicap</t>
  </si>
  <si>
    <t>CLUB</t>
  </si>
  <si>
    <t>DIA PREFERENTE</t>
  </si>
  <si>
    <t>HSC</t>
  </si>
  <si>
    <t>H1</t>
  </si>
  <si>
    <t>H2</t>
  </si>
  <si>
    <t>H3</t>
  </si>
  <si>
    <t>Nombre Piloto</t>
  </si>
  <si>
    <t>Palmares</t>
  </si>
  <si>
    <t>Cat. De Piloto</t>
  </si>
  <si>
    <t>Posicion Resisbarna</t>
  </si>
  <si>
    <t>Ident. Posicion</t>
  </si>
  <si>
    <t>piloto1</t>
  </si>
  <si>
    <t>equipo</t>
  </si>
  <si>
    <t>piloto2</t>
  </si>
  <si>
    <t>Israel Gomez</t>
  </si>
  <si>
    <t>Sin palmarés</t>
  </si>
  <si>
    <t>21 o más</t>
  </si>
  <si>
    <t>EL SOT</t>
  </si>
  <si>
    <t>Scaleauto 2019-2017</t>
  </si>
  <si>
    <t>11 al 20</t>
  </si>
  <si>
    <t>Jesus Jodar</t>
  </si>
  <si>
    <t>Lluis Aldea</t>
  </si>
  <si>
    <t>Agusti Gutierrez</t>
  </si>
  <si>
    <t>GT2 Resisbarna 2019-2003</t>
  </si>
  <si>
    <t>Albert Atienza</t>
  </si>
  <si>
    <t>Albert Castellar</t>
  </si>
  <si>
    <t>Albert Lombarte</t>
  </si>
  <si>
    <t>1-4 Victorias Resisbarna 2019-2003</t>
  </si>
  <si>
    <t>Albert Ranera</t>
  </si>
  <si>
    <t>Resisbarna 2013-2003</t>
  </si>
  <si>
    <t>Albert Tomas</t>
  </si>
  <si>
    <t>BUDELLETS</t>
  </si>
  <si>
    <t>Albert Trafach</t>
  </si>
  <si>
    <t>Top 10 Resisbarna 2019</t>
  </si>
  <si>
    <t>1 AL 10</t>
  </si>
  <si>
    <t>Scaleauto 2016-2015</t>
  </si>
  <si>
    <t>Uri Capdevila</t>
  </si>
  <si>
    <t>Guillem Romero</t>
  </si>
  <si>
    <t>RCT Vallès-Rodamon Slot</t>
  </si>
  <si>
    <t>Alex Marin</t>
  </si>
  <si>
    <t>WES 2019 -2017</t>
  </si>
  <si>
    <t>Oscar Capel</t>
  </si>
  <si>
    <t>Alfons Barcelo</t>
  </si>
  <si>
    <t>Marc Garcia</t>
  </si>
  <si>
    <t>Jordi Rierola</t>
  </si>
  <si>
    <t>Alfons Unda</t>
  </si>
  <si>
    <t>Álvaro Basanta</t>
  </si>
  <si>
    <t>Álvaro Iranzo</t>
  </si>
  <si>
    <t>Angel Navarro</t>
  </si>
  <si>
    <t>Juan Ramon Mesas</t>
  </si>
  <si>
    <t>Amadeu Pérez</t>
  </si>
  <si>
    <t>Andreu Martin</t>
  </si>
  <si>
    <t>Angel Broceño</t>
  </si>
  <si>
    <t>Arnau Navarro</t>
  </si>
  <si>
    <t>Bernat Vivas</t>
  </si>
  <si>
    <t>Resisbarna 2019-2017</t>
  </si>
  <si>
    <t>Carles Carceller</t>
  </si>
  <si>
    <t>Carles Carreño</t>
  </si>
  <si>
    <t>Carlos Mañanes</t>
  </si>
  <si>
    <t>Resisbarna 2016-2015</t>
  </si>
  <si>
    <t>Oscar Alarcon</t>
  </si>
  <si>
    <t>Xavi Aranda</t>
  </si>
  <si>
    <t>Carlos Mestre</t>
  </si>
  <si>
    <t>Pablo Fregosi</t>
  </si>
  <si>
    <t>David Celaya</t>
  </si>
  <si>
    <t>Carlos Repiso</t>
  </si>
  <si>
    <t>Sergi Sola</t>
  </si>
  <si>
    <t>David Izquierdo</t>
  </si>
  <si>
    <t>David Barbas</t>
  </si>
  <si>
    <t>Victor Querol</t>
  </si>
  <si>
    <t>Top 20 Resisbarna 2019</t>
  </si>
  <si>
    <t>Julen Valbuena</t>
  </si>
  <si>
    <t>Germa Portet</t>
  </si>
  <si>
    <t>Francisco Aguilera</t>
  </si>
  <si>
    <t>Miguel Angel Aguilera</t>
  </si>
  <si>
    <t>David Mestres</t>
  </si>
  <si>
    <t>ARREPLEGATS TECH2</t>
  </si>
  <si>
    <t>Marc Lansac</t>
  </si>
  <si>
    <t>Edgar Mestres</t>
  </si>
  <si>
    <t>Jordi Perez</t>
  </si>
  <si>
    <t>Edu Urrutia</t>
  </si>
  <si>
    <t>Cristina Acacio</t>
  </si>
  <si>
    <t>SCM_</t>
  </si>
  <si>
    <t>Gori Forte</t>
  </si>
  <si>
    <t>Enric Prats</t>
  </si>
  <si>
    <t>ARREPLEGATS PERIFERIA</t>
  </si>
  <si>
    <t>Eric Ruiz</t>
  </si>
  <si>
    <t>Fidel Soler</t>
  </si>
  <si>
    <t>MOMO ARREPLEGATS</t>
  </si>
  <si>
    <t>JM Molins</t>
  </si>
  <si>
    <t>Fran Hernandez</t>
  </si>
  <si>
    <t>SCM 1</t>
  </si>
  <si>
    <t>Xavi Sancho</t>
  </si>
  <si>
    <t>Francesc Capell</t>
  </si>
  <si>
    <t>SCM 2</t>
  </si>
  <si>
    <t>Javi Tirado</t>
  </si>
  <si>
    <t>Francesc García</t>
  </si>
  <si>
    <t>Francesc Liñan</t>
  </si>
  <si>
    <t>Francesc Vivas</t>
  </si>
  <si>
    <t>Eric Piqueras</t>
  </si>
  <si>
    <t>Gerard Farres</t>
  </si>
  <si>
    <t>Gerard Ferrer</t>
  </si>
  <si>
    <t>Gerard Malivern</t>
  </si>
  <si>
    <t>German Sans</t>
  </si>
  <si>
    <t>Ignacio</t>
  </si>
  <si>
    <t>Igor Baldes</t>
  </si>
  <si>
    <t>Ivan Gimeno</t>
  </si>
  <si>
    <t>Ivan Sanchez</t>
  </si>
  <si>
    <t>Jordi Caballero</t>
  </si>
  <si>
    <t>Jordi Canyellas</t>
  </si>
  <si>
    <t>Jordi Palmada</t>
  </si>
  <si>
    <t>Josep Cardona</t>
  </si>
  <si>
    <t>Juanjo Tíscar</t>
  </si>
  <si>
    <t>Juanra Mesas</t>
  </si>
  <si>
    <t>Lluis Arias</t>
  </si>
  <si>
    <t>Lorenzo Lera</t>
  </si>
  <si>
    <t>Lorenzo Vera</t>
  </si>
  <si>
    <t>Manuel Marquez</t>
  </si>
  <si>
    <t>Marc Andreu</t>
  </si>
  <si>
    <t>Marc Climent</t>
  </si>
  <si>
    <t>5 victorias o mas 2016-2003</t>
  </si>
  <si>
    <t>Marc Manlleu</t>
  </si>
  <si>
    <t>Marc Miro</t>
  </si>
  <si>
    <t>Marc Nomen</t>
  </si>
  <si>
    <t>Mikel Love</t>
  </si>
  <si>
    <t>Oriol Serra</t>
  </si>
  <si>
    <t>Pau Gutierrez</t>
  </si>
  <si>
    <t>Pol Garcia</t>
  </si>
  <si>
    <t>Pol Herrero</t>
  </si>
  <si>
    <t>Raimon Rovellat</t>
  </si>
  <si>
    <t>Raúl Sánchez</t>
  </si>
  <si>
    <t>Richard Pacheco</t>
  </si>
  <si>
    <t>Roger Castellvi</t>
  </si>
  <si>
    <t>Ruben Sanchez</t>
  </si>
  <si>
    <t>Secun Rio</t>
  </si>
  <si>
    <t>Secundino Río</t>
  </si>
  <si>
    <t>Sergi Bagan</t>
  </si>
  <si>
    <t>Sergi Miquel</t>
  </si>
  <si>
    <t>Toni Castanyer</t>
  </si>
  <si>
    <t>Tony Fernández</t>
  </si>
  <si>
    <t>Victor Velasco</t>
  </si>
  <si>
    <t>NOMBRE COMP. COCHE</t>
  </si>
  <si>
    <t>BRAND</t>
  </si>
  <si>
    <t>MIN WEIGHT</t>
  </si>
  <si>
    <t>GROUP</t>
  </si>
  <si>
    <t>BRANDS</t>
  </si>
  <si>
    <t>NOMBRE</t>
  </si>
  <si>
    <t>RELACION</t>
  </si>
  <si>
    <t>GT3 Italia Black Arrow</t>
  </si>
  <si>
    <t>BLACK ARROW</t>
  </si>
  <si>
    <t>Slot.it</t>
  </si>
  <si>
    <t>Black Bull Black Arrow</t>
  </si>
  <si>
    <t>Sloting Plus</t>
  </si>
  <si>
    <t>AMDBR9</t>
  </si>
  <si>
    <t>AM DBR9 Black Arrow</t>
  </si>
  <si>
    <t>Scaleauto</t>
  </si>
  <si>
    <t>Mercedes Benz SLS GT3 Scal.</t>
  </si>
  <si>
    <t>SCALEAUTO</t>
  </si>
  <si>
    <t>MB Slot</t>
  </si>
  <si>
    <t>12_29</t>
  </si>
  <si>
    <t>HONDA</t>
  </si>
  <si>
    <t>Honda HSV-010GT Scaleauto</t>
  </si>
  <si>
    <t>REP</t>
  </si>
  <si>
    <t>Reprotec</t>
  </si>
  <si>
    <t>BMW Z4 GT3 Scaleauto</t>
  </si>
  <si>
    <t>Sideways</t>
  </si>
  <si>
    <t>Spyker GT2 Scaleauto</t>
  </si>
  <si>
    <t>ARS</t>
  </si>
  <si>
    <t>Arrow Slot</t>
  </si>
  <si>
    <t>Porsche 991 GT3 Scaleauto</t>
  </si>
  <si>
    <t>SCX</t>
  </si>
  <si>
    <t>Scalextric</t>
  </si>
  <si>
    <t>LLANTAS DIAMETRO</t>
  </si>
  <si>
    <t>Dodge Viper SRT GTS-R Scal.</t>
  </si>
  <si>
    <t>NIN</t>
  </si>
  <si>
    <t>Ninco</t>
  </si>
  <si>
    <t>Corvette A7R Scaleauto</t>
  </si>
  <si>
    <t>Black Arrow</t>
  </si>
  <si>
    <t>Saleen S7R Scaleauto</t>
  </si>
  <si>
    <t>PINK</t>
  </si>
  <si>
    <t>Pink Car</t>
  </si>
  <si>
    <t>LMSGT3</t>
  </si>
  <si>
    <t>Audi R8 LMS GT3 Scaleauto</t>
  </si>
  <si>
    <t>HOB</t>
  </si>
  <si>
    <t>Hobby Slot</t>
  </si>
  <si>
    <t>MBAGT3</t>
  </si>
  <si>
    <t>Mercedes Benz MB-A GT3 Scal.</t>
  </si>
  <si>
    <t>MR Slotcar</t>
  </si>
  <si>
    <t>Lamborghini Huracan GT3 Sidew.</t>
  </si>
  <si>
    <t>SIDEWAYS</t>
  </si>
  <si>
    <t>SUP</t>
  </si>
  <si>
    <t>Superslot</t>
  </si>
  <si>
    <t>Ford GT Morpheus</t>
  </si>
  <si>
    <t>MORPHEUS</t>
  </si>
  <si>
    <t>JP</t>
  </si>
  <si>
    <t>JP-Slot</t>
  </si>
  <si>
    <t>MASSERATTI GT3</t>
  </si>
  <si>
    <t>Masseratti GT3</t>
  </si>
  <si>
    <t>3DSRP</t>
  </si>
  <si>
    <t>PKS Slot</t>
  </si>
  <si>
    <t>16,3 x 8 AL</t>
  </si>
  <si>
    <t>PC</t>
  </si>
  <si>
    <t>Polycar</t>
  </si>
  <si>
    <t>17,5 x 8 PL</t>
  </si>
  <si>
    <t>17,2 x 8 PL</t>
  </si>
  <si>
    <t>MOR</t>
  </si>
  <si>
    <t>Morpheus</t>
  </si>
  <si>
    <t>ACM</t>
  </si>
  <si>
    <t>ACME</t>
  </si>
  <si>
    <t>16,3 x 8 PL</t>
  </si>
  <si>
    <t>TYRES</t>
  </si>
  <si>
    <t>REFERENCIA</t>
  </si>
  <si>
    <t>AS25</t>
  </si>
  <si>
    <t>SC-4758 "A-S25"</t>
  </si>
  <si>
    <t>SPIRITS</t>
  </si>
  <si>
    <t>SC-4735 "Spirits"</t>
  </si>
  <si>
    <t>17,5 x 10 PL</t>
  </si>
  <si>
    <t>F22</t>
  </si>
  <si>
    <t>Slot.it PT1207 "F22"</t>
  </si>
  <si>
    <t>17,2 x 10 PL</t>
  </si>
  <si>
    <t>SC-4753 "I-S25"</t>
  </si>
  <si>
    <t>15,8 x 10 PL</t>
  </si>
  <si>
    <t>17,5 x 10 AL</t>
  </si>
  <si>
    <t>MOTOR MOUNTS</t>
  </si>
  <si>
    <t>ESPECS</t>
  </si>
  <si>
    <t>Black Arrow 0,5</t>
  </si>
  <si>
    <t>SCA025</t>
  </si>
  <si>
    <r>
      <rPr>
        <rFont val="Verdana"/>
        <color theme="1"/>
        <sz val="9.0"/>
        <u/>
      </rPr>
      <t>S</t>
    </r>
    <r>
      <rPr>
        <rFont val="Verdana"/>
        <color theme="1"/>
        <sz val="9.0"/>
      </rPr>
      <t>caleauto 0,25</t>
    </r>
  </si>
  <si>
    <t>17,5 x 10 NY</t>
  </si>
  <si>
    <t>SCA05</t>
  </si>
  <si>
    <r>
      <rPr>
        <rFont val="Verdana"/>
        <color theme="1"/>
        <sz val="9.0"/>
        <u/>
      </rPr>
      <t>S</t>
    </r>
    <r>
      <rPr>
        <rFont val="Verdana"/>
        <color theme="1"/>
        <sz val="9.0"/>
      </rPr>
      <t>caleauto 0,5</t>
    </r>
  </si>
  <si>
    <t>17,2 x 10 NY</t>
  </si>
  <si>
    <r>
      <rPr>
        <rFont val="Verdana"/>
        <color theme="1"/>
        <sz val="9.0"/>
        <u/>
      </rPr>
      <t>S</t>
    </r>
    <r>
      <rPr>
        <rFont val="Verdana"/>
        <color theme="1"/>
        <sz val="9.0"/>
      </rPr>
      <t>caleauto 0,75</t>
    </r>
  </si>
  <si>
    <t>16,9 x 10 NY</t>
  </si>
  <si>
    <r>
      <rPr>
        <rFont val="Verdana"/>
        <color theme="1"/>
        <sz val="9.0"/>
        <u/>
      </rPr>
      <t>S</t>
    </r>
    <r>
      <rPr>
        <rFont val="Verdana"/>
        <color theme="1"/>
        <sz val="9.0"/>
      </rPr>
      <t>caleauto 1,0</t>
    </r>
  </si>
  <si>
    <t>16,5 x 10 NY</t>
  </si>
  <si>
    <t>SIT0</t>
  </si>
  <si>
    <t>Slot.it 0,0</t>
  </si>
  <si>
    <t>16,3 x 10 NY</t>
  </si>
  <si>
    <t>Slot.it 0,5</t>
  </si>
  <si>
    <t>17,5 x 8 NY</t>
  </si>
  <si>
    <t>Slot.it 1,0</t>
  </si>
  <si>
    <t>17,2 x 8 NY</t>
  </si>
  <si>
    <t>16,9 x 8 NY</t>
  </si>
  <si>
    <t>16,5 x 8 NY</t>
  </si>
  <si>
    <t>16,3 x 8 NY</t>
  </si>
  <si>
    <t>Copas</t>
  </si>
  <si>
    <t>Cat. Pilotos</t>
  </si>
  <si>
    <t>Cat. Pilotos2</t>
  </si>
  <si>
    <t>Dia Carrera</t>
  </si>
  <si>
    <t>Platino</t>
  </si>
  <si>
    <t>Oro</t>
  </si>
  <si>
    <t>Plata</t>
  </si>
  <si>
    <t>Bronce</t>
  </si>
  <si>
    <t>Tipo Cat.</t>
  </si>
  <si>
    <t>Tipo Cat.2</t>
  </si>
  <si>
    <t>HANDICAPS</t>
  </si>
  <si>
    <t>GR1</t>
  </si>
  <si>
    <t>GR2</t>
  </si>
  <si>
    <t>GR3</t>
  </si>
  <si>
    <t>5 victorias o mas 2019-2017</t>
  </si>
  <si>
    <t>0</t>
  </si>
  <si>
    <t>HANDICAP_SC</t>
  </si>
  <si>
    <t>COCHES</t>
  </si>
  <si>
    <t>HS1</t>
  </si>
  <si>
    <t>HS2</t>
  </si>
  <si>
    <t>Posicion ultimo resisbarna</t>
  </si>
  <si>
    <t>CRICRAC</t>
  </si>
  <si>
    <t>PILOTO 1</t>
  </si>
  <si>
    <t>PILOTO 2</t>
  </si>
  <si>
    <t>COPA SCALEAUTO</t>
  </si>
  <si>
    <t>HÁNDICAPS</t>
  </si>
  <si>
    <t>11 AL 20</t>
  </si>
  <si>
    <t>HANDICAP</t>
  </si>
  <si>
    <t>PLATINO</t>
  </si>
  <si>
    <t>OK</t>
  </si>
  <si>
    <t>X</t>
  </si>
  <si>
    <t>GENERAL</t>
  </si>
  <si>
    <r>
      <rPr>
        <rFont val="Calibri"/>
        <color theme="1"/>
        <sz val="11.0"/>
      </rPr>
      <t xml:space="preserve">GRUP </t>
    </r>
    <r>
      <rPr>
        <rFont val="Calibri"/>
        <b/>
        <color theme="1"/>
        <sz val="11.0"/>
      </rPr>
      <t>1</t>
    </r>
  </si>
  <si>
    <r>
      <rPr>
        <rFont val="Calibri"/>
        <color theme="1"/>
        <sz val="11.0"/>
      </rPr>
      <t xml:space="preserve">GRUP </t>
    </r>
    <r>
      <rPr>
        <rFont val="Calibri"/>
        <b/>
        <color theme="1"/>
        <sz val="11.0"/>
      </rPr>
      <t>2</t>
    </r>
  </si>
  <si>
    <r>
      <rPr>
        <rFont val="Calibri"/>
        <color theme="1"/>
        <sz val="11.0"/>
      </rPr>
      <t xml:space="preserve">GRUP </t>
    </r>
    <r>
      <rPr>
        <rFont val="Calibri"/>
        <b/>
        <color theme="1"/>
        <sz val="11.0"/>
      </rPr>
      <t>3</t>
    </r>
  </si>
  <si>
    <t>ORO</t>
  </si>
  <si>
    <t>PLATA</t>
  </si>
  <si>
    <r>
      <rPr>
        <rFont val="Calibri"/>
        <color theme="1"/>
        <sz val="11.0"/>
      </rPr>
      <t xml:space="preserve">COPA </t>
    </r>
    <r>
      <rPr>
        <rFont val="Calibri"/>
        <b/>
        <color theme="1"/>
        <sz val="11.0"/>
      </rPr>
      <t>SCALEAUTO</t>
    </r>
  </si>
  <si>
    <t>BRONCE</t>
  </si>
  <si>
    <t>4 COCHES</t>
  </si>
  <si>
    <t>3 COCHES</t>
  </si>
  <si>
    <t>RELACIÓN  DE  HÁNDICAPS</t>
  </si>
  <si>
    <r>
      <rPr>
        <rFont val="Calibri"/>
        <b/>
        <color theme="1"/>
        <sz val="11.0"/>
      </rPr>
      <t>H1  H</t>
    </r>
    <r>
      <rPr>
        <rFont val="Calibri"/>
        <color theme="1"/>
        <sz val="11.0"/>
      </rPr>
      <t xml:space="preserve">ÁNDICAP </t>
    </r>
    <r>
      <rPr>
        <rFont val="Calibri"/>
        <b/>
        <color theme="1"/>
        <sz val="11.0"/>
      </rPr>
      <t xml:space="preserve">1  </t>
    </r>
  </si>
  <si>
    <r>
      <rPr>
        <rFont val="Calibri"/>
        <b/>
        <color rgb="FF00B050"/>
        <sz val="11.0"/>
      </rPr>
      <t>H2</t>
    </r>
    <r>
      <rPr>
        <rFont val="Calibri"/>
        <b/>
        <color theme="1"/>
        <sz val="11.0"/>
      </rPr>
      <t xml:space="preserve">  H</t>
    </r>
    <r>
      <rPr>
        <rFont val="Calibri"/>
        <color theme="1"/>
        <sz val="11.0"/>
      </rPr>
      <t xml:space="preserve">ÁNDICAP </t>
    </r>
    <r>
      <rPr>
        <rFont val="Calibri"/>
        <b/>
        <color theme="1"/>
        <sz val="11.0"/>
      </rPr>
      <t xml:space="preserve">2  </t>
    </r>
  </si>
  <si>
    <r>
      <rPr>
        <rFont val="Calibri"/>
        <b/>
        <color rgb="FF0070C0"/>
        <sz val="11.0"/>
      </rPr>
      <t>H3</t>
    </r>
    <r>
      <rPr>
        <rFont val="Calibri"/>
        <b/>
        <color theme="1"/>
        <sz val="11.0"/>
      </rPr>
      <t xml:space="preserve">  H</t>
    </r>
    <r>
      <rPr>
        <rFont val="Calibri"/>
        <color theme="1"/>
        <sz val="11.0"/>
      </rPr>
      <t xml:space="preserve">ÁNDICAP </t>
    </r>
    <r>
      <rPr>
        <rFont val="Calibri"/>
        <b/>
        <color theme="1"/>
        <sz val="11.0"/>
      </rPr>
      <t xml:space="preserve">3  </t>
    </r>
  </si>
  <si>
    <r>
      <rPr>
        <rFont val="Calibri"/>
        <color theme="1"/>
        <sz val="11.0"/>
      </rPr>
      <t xml:space="preserve">SIN </t>
    </r>
    <r>
      <rPr>
        <rFont val="Calibri"/>
        <b/>
        <color theme="1"/>
        <sz val="11.0"/>
      </rPr>
      <t>H</t>
    </r>
    <r>
      <rPr>
        <rFont val="Calibri"/>
        <color theme="1"/>
        <sz val="11.0"/>
      </rPr>
      <t>ÁNDICAP</t>
    </r>
  </si>
  <si>
    <r>
      <rPr>
        <rFont val="Calibri"/>
        <b/>
        <i/>
        <color rgb="FFC00000"/>
        <sz val="11.0"/>
      </rPr>
      <t>HS1</t>
    </r>
    <r>
      <rPr>
        <rFont val="Calibri"/>
        <i/>
        <color theme="1"/>
        <sz val="11.0"/>
      </rPr>
      <t xml:space="preserve"> </t>
    </r>
    <r>
      <rPr>
        <rFont val="Calibri"/>
        <b/>
        <i/>
        <color theme="1"/>
        <sz val="11.0"/>
      </rPr>
      <t>4</t>
    </r>
    <r>
      <rPr>
        <rFont val="Calibri"/>
        <i/>
        <color theme="1"/>
        <sz val="11.0"/>
      </rPr>
      <t xml:space="preserve"> modelos</t>
    </r>
  </si>
  <si>
    <r>
      <rPr>
        <rFont val="Calibri"/>
        <b/>
        <i/>
        <color theme="1"/>
        <sz val="11.0"/>
      </rPr>
      <t>HS2</t>
    </r>
    <r>
      <rPr>
        <rFont val="Calibri"/>
        <i/>
        <color theme="1"/>
        <sz val="11.0"/>
      </rPr>
      <t xml:space="preserve"> </t>
    </r>
    <r>
      <rPr>
        <rFont val="Calibri"/>
        <b/>
        <i/>
        <color theme="1"/>
        <sz val="11.0"/>
      </rPr>
      <t>3</t>
    </r>
    <r>
      <rPr>
        <rFont val="Calibri"/>
        <i/>
        <color theme="1"/>
        <sz val="11.0"/>
      </rPr>
      <t xml:space="preserve"> modelos</t>
    </r>
  </si>
  <si>
    <t>LIBRE ELECCIÓN</t>
  </si>
  <si>
    <r>
      <rPr>
        <rFont val="Calibri"/>
        <b/>
        <color theme="1"/>
        <sz val="11.0"/>
      </rPr>
      <t>Top 10</t>
    </r>
    <r>
      <rPr>
        <rFont val="Calibri"/>
        <color theme="1"/>
        <sz val="11.0"/>
      </rPr>
      <t xml:space="preserve"> Resisbarna 2019</t>
    </r>
  </si>
  <si>
    <r>
      <rPr>
        <rFont val="Calibri"/>
        <b/>
        <color theme="1"/>
        <sz val="11.0"/>
      </rPr>
      <t>Top 20</t>
    </r>
    <r>
      <rPr>
        <rFont val="Calibri"/>
        <color theme="1"/>
        <sz val="11.0"/>
      </rPr>
      <t xml:space="preserve"> Resisbarna 2019  </t>
    </r>
  </si>
  <si>
    <t>Platino-Oro</t>
  </si>
  <si>
    <t>Oro-Plata</t>
  </si>
  <si>
    <t>Platino-Platino</t>
  </si>
  <si>
    <t>Platino-Plata</t>
  </si>
  <si>
    <t>Platino-Bronce</t>
  </si>
  <si>
    <t>Oro-Bronce</t>
  </si>
  <si>
    <t>Plata-Plata</t>
  </si>
  <si>
    <t>Oro-Oro</t>
  </si>
  <si>
    <t>Plata-Bronce</t>
  </si>
  <si>
    <t>Bronce-Bronce</t>
  </si>
  <si>
    <t>RESISBARNA  GT2</t>
  </si>
  <si>
    <t>ABIERTA</t>
  </si>
  <si>
    <t>VETADA</t>
  </si>
  <si>
    <t>INDICADORES DEL HÁNDICAP</t>
  </si>
  <si>
    <t>Campeones Resisbarna</t>
  </si>
  <si>
    <t>2017-2018-2019</t>
  </si>
  <si>
    <t>2015-2019</t>
  </si>
  <si>
    <t>2003-20013</t>
  </si>
  <si>
    <t>Podios en WES 24h</t>
  </si>
  <si>
    <t>5 o más vitorias</t>
  </si>
  <si>
    <t>2003 a 2016</t>
  </si>
  <si>
    <r>
      <rPr>
        <rFont val="Calibri"/>
        <b/>
        <color theme="1"/>
        <sz val="11.0"/>
      </rPr>
      <t>1-4</t>
    </r>
    <r>
      <rPr>
        <rFont val="Calibri"/>
        <color theme="1"/>
        <sz val="11.0"/>
      </rPr>
      <t xml:space="preserve"> Victorias </t>
    </r>
    <r>
      <rPr>
        <rFont val="Calibri"/>
        <b/>
        <color theme="1"/>
        <sz val="11.0"/>
      </rPr>
      <t>Resisbarna</t>
    </r>
  </si>
  <si>
    <t>2003-2019</t>
  </si>
  <si>
    <t>5 o más victorias</t>
  </si>
  <si>
    <r>
      <rPr>
        <rFont val="Arial Rounded"/>
        <color theme="1"/>
        <sz val="11.0"/>
      </rPr>
      <t xml:space="preserve">Campeones </t>
    </r>
    <r>
      <rPr>
        <rFont val="Arial Rounded MT Bold"/>
        <b/>
        <color theme="1"/>
        <sz val="11.0"/>
      </rPr>
      <t>Copa SCA</t>
    </r>
  </si>
  <si>
    <t>Top 20 Resisbarna</t>
  </si>
  <si>
    <t>Top 10 Resisbarna</t>
  </si>
  <si>
    <r>
      <rPr>
        <rFont val="Arial Rounded"/>
        <color theme="1"/>
        <sz val="11.0"/>
      </rPr>
      <t xml:space="preserve">Campeones </t>
    </r>
    <r>
      <rPr>
        <rFont val="Calibri"/>
        <b/>
        <color theme="1"/>
        <sz val="11.0"/>
      </rPr>
      <t>Copa SCALEAUTO</t>
    </r>
  </si>
  <si>
    <t>2015-2016</t>
  </si>
  <si>
    <r>
      <rPr>
        <rFont val="Arial Rounded"/>
        <color theme="1"/>
        <sz val="11.0"/>
      </rPr>
      <t xml:space="preserve">Campeones </t>
    </r>
    <r>
      <rPr>
        <rFont val="Calibri"/>
        <b/>
        <color theme="1"/>
        <sz val="11.0"/>
      </rPr>
      <t>Resisbarna GT2</t>
    </r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</si>
  <si>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</si>
  <si>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</si>
  <si>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</si>
  <si>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</si>
  <si>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</si>
  <si>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</si>
  <si>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</si>
  <si>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</si>
  <si>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</si>
  <si>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</si>
  <si>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</si>
  <si>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</si>
  <si>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JOSEP Mª MOLINS</t>
  </si>
  <si>
    <t>SLOTMANIA-MOMO</t>
  </si>
  <si>
    <t>DREAM SLOT-ESTEL·LATS</t>
  </si>
  <si>
    <t>MOMO RALLY</t>
  </si>
  <si>
    <t>JORDI CANYELLES</t>
  </si>
  <si>
    <t>SLOT34YOU</t>
  </si>
  <si>
    <t>DIT SLOT</t>
  </si>
  <si>
    <t>DREAM SLOT-2</t>
  </si>
  <si>
    <t>DZERO TEAM-PADDOCK</t>
  </si>
  <si>
    <t>SLOT-CAR SRT</t>
  </si>
  <si>
    <t>EL SOT-M&amp;M</t>
  </si>
  <si>
    <t>IVAN GIMENO</t>
  </si>
  <si>
    <t>AMOTOR RACING</t>
  </si>
  <si>
    <t>MARC NOMEN</t>
  </si>
  <si>
    <t>GRANOLLERS-BATUA L'OLLA</t>
  </si>
  <si>
    <t>MANUEL MARQUEZ</t>
  </si>
  <si>
    <t>POL GARCIA</t>
  </si>
  <si>
    <t>ERIC RUIZ</t>
  </si>
  <si>
    <t>GRANOLLERS-SPORT</t>
  </si>
  <si>
    <t>MORPHEUS GASCLAVAT</t>
  </si>
  <si>
    <t>SLOTSAB-CAR</t>
  </si>
  <si>
    <t>SENNA SLOT</t>
  </si>
  <si>
    <t>TONI CASTANYER</t>
  </si>
  <si>
    <t>CARLOS MESTRE</t>
  </si>
  <si>
    <t>DREAM SLOT-ANANKE</t>
  </si>
  <si>
    <t>JORDI PALMADA</t>
  </si>
  <si>
    <t>DOSLOT GRANOLLERS</t>
  </si>
  <si>
    <t>RAIMON ROVELLAT</t>
  </si>
  <si>
    <t>N/P</t>
  </si>
  <si>
    <t>I3D PALAU</t>
  </si>
  <si>
    <t>SECUN RIO</t>
  </si>
  <si>
    <t>CARLOS MAÑANES</t>
  </si>
  <si>
    <t>GRANOLLERS-RACING</t>
  </si>
  <si>
    <t>CARLOS REPISO</t>
  </si>
  <si>
    <t>EL SOT-ABARTH</t>
  </si>
  <si>
    <t>ALBERT LOMBARTE</t>
  </si>
  <si>
    <t>MORPHEUS PALMARES</t>
  </si>
  <si>
    <t>GERARD MALIVERN</t>
  </si>
  <si>
    <t>ALFONS BARCELO</t>
  </si>
  <si>
    <t>FRANCESC LIÑAN</t>
  </si>
  <si>
    <t>EL SOT-RACE</t>
  </si>
  <si>
    <t>ALBERT ATIENZA</t>
  </si>
  <si>
    <t>ACTUAL SLOT</t>
  </si>
  <si>
    <t>MIKEL LOVE</t>
  </si>
  <si>
    <t>RUBEN SANCHEZ</t>
  </si>
  <si>
    <t>MARC CLIMENT</t>
  </si>
  <si>
    <t>GASCLAVAT-JUNIORS</t>
  </si>
  <si>
    <t>ARNAU NAVARRO</t>
  </si>
  <si>
    <t>GASCLAVAT-3</t>
  </si>
  <si>
    <t>SLOT-CAR BF</t>
  </si>
  <si>
    <t>ANGEL BROCEÑO</t>
  </si>
  <si>
    <t>VICTOR VELASCO</t>
  </si>
  <si>
    <t>V-TEAM</t>
  </si>
  <si>
    <t>EDGAR MESTRES</t>
  </si>
  <si>
    <t>ACME GRANOLLERS</t>
  </si>
  <si>
    <t>DAVID MESTRES</t>
  </si>
  <si>
    <t>GASCLAVAT-4</t>
  </si>
  <si>
    <t>LORENZO VERA</t>
  </si>
  <si>
    <t>SLOT LEGO</t>
  </si>
  <si>
    <t>GERARD FERRER</t>
  </si>
  <si>
    <t>LORENZO LERA</t>
  </si>
  <si>
    <t>GERARD FARRES</t>
  </si>
  <si>
    <t>Hándicap 1</t>
  </si>
  <si>
    <t>Hándicap 2</t>
  </si>
  <si>
    <t>Hándicap 3</t>
  </si>
  <si>
    <t>Sin Hándicap</t>
  </si>
  <si>
    <t>Copa Scaleauto</t>
  </si>
  <si>
    <t>Hándicap 4 modelos</t>
  </si>
  <si>
    <t>Hándicap 3 modelos</t>
  </si>
  <si>
    <t>Libertad de modelos</t>
  </si>
  <si>
    <t>Resisbarna GT2</t>
  </si>
  <si>
    <t>Abierta</t>
  </si>
  <si>
    <t>Vetada</t>
  </si>
  <si>
    <t>Victorias Resisbarna</t>
  </si>
  <si>
    <t>2003-2014</t>
  </si>
  <si>
    <t>Campeones Copa Scaleauto</t>
  </si>
  <si>
    <t>2003-2016</t>
  </si>
  <si>
    <t>Campeones Resisbarna GT2</t>
  </si>
  <si>
    <t>GRUP 1</t>
  </si>
  <si>
    <t>GRUP 2</t>
  </si>
  <si>
    <t>GRUP 3</t>
  </si>
  <si>
    <t>WES 2019</t>
  </si>
  <si>
    <t>Copa Scaleauto 2018-2019</t>
  </si>
  <si>
    <t>Grupo B 2005</t>
  </si>
  <si>
    <t>Agustí Gutiérrez</t>
  </si>
  <si>
    <t>el sot</t>
  </si>
  <si>
    <t>el sot team</t>
  </si>
  <si>
    <t>eduard cerdà</t>
  </si>
  <si>
    <t>jm sererols</t>
  </si>
  <si>
    <t>Top 10 2019</t>
  </si>
  <si>
    <t>Victoria</t>
  </si>
  <si>
    <t>gasclavat</t>
  </si>
  <si>
    <t>momo rally</t>
  </si>
  <si>
    <t>guillen romero</t>
  </si>
  <si>
    <t>uri capdevila</t>
  </si>
  <si>
    <t>WES 2018</t>
  </si>
  <si>
    <t>Resisbarna 2015</t>
  </si>
  <si>
    <t>Resisbarna 2009</t>
  </si>
  <si>
    <t>hot slot</t>
  </si>
  <si>
    <t>dream slot</t>
  </si>
  <si>
    <t>pol garcia</t>
  </si>
  <si>
    <t>edu urrutia</t>
  </si>
  <si>
    <t>Copa Scaleauto 2017</t>
  </si>
  <si>
    <t>GT2 2018</t>
  </si>
  <si>
    <t>Albert Tomàs</t>
  </si>
  <si>
    <t>crono</t>
  </si>
  <si>
    <t>hot slot for you</t>
  </si>
  <si>
    <t>xavi cortada</t>
  </si>
  <si>
    <t>marc lansac</t>
  </si>
  <si>
    <t>Resisbarna 2019</t>
  </si>
  <si>
    <t>Copa Scaleauto 2015-2016</t>
  </si>
  <si>
    <t>stp</t>
  </si>
  <si>
    <t>WES 2017</t>
  </si>
  <si>
    <t>Victoria 2010</t>
  </si>
  <si>
    <t>slot for you</t>
  </si>
  <si>
    <t>slotforyougurin</t>
  </si>
  <si>
    <t>julen valbuena</t>
  </si>
  <si>
    <t>germà portet</t>
  </si>
  <si>
    <t>Ángel Broceño</t>
  </si>
  <si>
    <t>stp racing</t>
  </si>
  <si>
    <t>richar arredondo</t>
  </si>
  <si>
    <t>gabriel rodriguez</t>
  </si>
  <si>
    <t>Fran Hernández</t>
  </si>
  <si>
    <t>5 Victorias o más</t>
  </si>
  <si>
    <t>Victoria 2011</t>
  </si>
  <si>
    <t>Germà Portet</t>
  </si>
  <si>
    <t>Top 20 2019</t>
  </si>
  <si>
    <t>granollers</t>
  </si>
  <si>
    <t>slotmania</t>
  </si>
  <si>
    <t>el sot fu</t>
  </si>
  <si>
    <t>jordi robles</t>
  </si>
  <si>
    <t>alex robles</t>
  </si>
  <si>
    <t>vicens febrero</t>
  </si>
  <si>
    <t>joel mendizabal</t>
  </si>
  <si>
    <t>dream</t>
  </si>
  <si>
    <t>slotmania momo</t>
  </si>
  <si>
    <t>besay porta</t>
  </si>
  <si>
    <t>molins</t>
  </si>
  <si>
    <t>Victoria 2018</t>
  </si>
  <si>
    <t>Gabriel Rodríguez</t>
  </si>
  <si>
    <t>slot car</t>
  </si>
  <si>
    <t>Victoria 2008</t>
  </si>
  <si>
    <t>Germán Sans</t>
  </si>
  <si>
    <t>GT2 2019</t>
  </si>
  <si>
    <t>superdome</t>
  </si>
  <si>
    <t>ignasi baldominos</t>
  </si>
  <si>
    <t>1 -4 Victorias 2019</t>
  </si>
  <si>
    <t>Resisbarna 2007</t>
  </si>
  <si>
    <t>Iván Sánchez</t>
  </si>
  <si>
    <t>1 -4 Victorias 2018</t>
  </si>
  <si>
    <t>Victoria 2007</t>
  </si>
  <si>
    <t>bsr</t>
  </si>
  <si>
    <t>1 -4 Victorias 2017</t>
  </si>
  <si>
    <t>Copa Rookie 2015</t>
  </si>
  <si>
    <t>Victorias (Anteriore al 2017)</t>
  </si>
  <si>
    <t>Oriol Capdevila</t>
  </si>
  <si>
    <t>Grupo B (Anterior a 2017)</t>
  </si>
  <si>
    <t>Resisbarna 2005</t>
  </si>
  <si>
    <t>Pol Garciça</t>
  </si>
  <si>
    <t>GT2 2017</t>
  </si>
  <si>
    <t>Resisbarna Anterior 2017</t>
  </si>
  <si>
    <t>Lorenzo Rodríguez</t>
  </si>
  <si>
    <t>valeri jonama</t>
  </si>
  <si>
    <t>Top 20 2018</t>
  </si>
  <si>
    <t>Top 20 2017</t>
  </si>
  <si>
    <t>Resisbarna 2004</t>
  </si>
  <si>
    <t>Marc Miró</t>
  </si>
  <si>
    <t>Copa Rookie 2016</t>
  </si>
  <si>
    <t>Óscar Alarcón</t>
  </si>
  <si>
    <t>Pau Gutiérrez</t>
  </si>
  <si>
    <t>Resisbarna 2006</t>
  </si>
  <si>
    <t>Roger Castellví</t>
  </si>
  <si>
    <t>Sergi Bagán</t>
  </si>
  <si>
    <t>Sergi Solà</t>
  </si>
  <si>
    <t>Víctor González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</si>
</sst>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d/m/yyyy"/>
    <numFmt numFmtId="166" formatCode="0.000"/>
    <numFmt numFmtId="167" formatCode="#,##0.0"/>
  </numFmts>
  <fonts count="62">
    <font>
      <sz val="11.0"/>
      <color theme="1"/>
      <name val="Calibri"/>
      <scheme val="minor"/>
    </font>
    <font>
      <sz val="10.0"/>
      <color theme="1"/>
      <name val="Verdana"/>
    </font>
    <font>
      <b/>
      <sz val="10.0"/>
      <color theme="1"/>
      <name val="Verdana"/>
    </font>
    <font>
      <b/>
      <sz val="12.0"/>
      <color theme="1"/>
      <name val="Verdana"/>
    </font>
    <font>
      <sz val="12.0"/>
      <color theme="1"/>
      <name val="Verdana"/>
    </font>
    <font>
      <b/>
      <sz val="10.0"/>
      <color rgb="FFFFFFFF"/>
      <name val="Verdana"/>
    </font>
    <font>
      <strike/>
      <sz val="10.0"/>
      <color theme="1"/>
      <name val="Verdana"/>
    </font>
    <font>
      <b/>
      <sz val="10.0"/>
      <color rgb="FF0000FF"/>
      <name val="Verdana"/>
    </font>
    <font>
      <sz val="10.0"/>
      <color rgb="FF0000FF"/>
      <name val="Verdana"/>
    </font>
    <font>
      <strike/>
      <sz val="10.0"/>
      <color rgb="FF0000FF"/>
      <name val="Verdana"/>
    </font>
    <font>
      <b/>
      <sz val="10.0"/>
      <color rgb="FF0070C0"/>
      <name val="Verdana"/>
    </font>
    <font>
      <sz val="10.0"/>
      <color rgb="FF000000"/>
      <name val="Verdana"/>
    </font>
    <font>
      <sz val="10.0"/>
      <color theme="1"/>
      <name val="Arial"/>
    </font>
    <font>
      <b/>
      <sz val="12.0"/>
      <color rgb="FFFFFFFF"/>
      <name val="Verdana"/>
    </font>
    <font/>
    <font>
      <sz val="10.0"/>
      <color rgb="FFFFFFFF"/>
      <name val="Verdana"/>
    </font>
    <font>
      <sz val="8.0"/>
      <color theme="1"/>
      <name val="Verdana"/>
    </font>
    <font>
      <sz val="10.0"/>
      <color theme="1"/>
      <name val="Calibri"/>
    </font>
    <font>
      <sz val="12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sz val="12.0"/>
      <color rgb="FFFFFFFF"/>
      <name val="Verdana"/>
    </font>
    <font>
      <sz val="6.0"/>
      <color theme="1"/>
      <name val="Verdana"/>
    </font>
    <font>
      <b/>
      <sz val="6.0"/>
      <color theme="1"/>
      <name val="Verdana"/>
    </font>
    <font>
      <b/>
      <sz val="6.0"/>
      <color rgb="FFFFFFFF"/>
      <name val="Verdana"/>
    </font>
    <font>
      <sz val="20.0"/>
      <color theme="1"/>
      <name val="Calibri"/>
    </font>
    <font>
      <sz val="14.0"/>
      <color theme="1"/>
      <name val="Calibri"/>
    </font>
    <font>
      <sz val="8.0"/>
      <color theme="1"/>
      <name val="Calibri"/>
    </font>
    <font>
      <b/>
      <sz val="12.0"/>
      <color rgb="FF0000FF"/>
      <name val="Verdana"/>
    </font>
    <font>
      <b/>
      <sz val="12.0"/>
      <color rgb="FF0033CC"/>
      <name val="Verdana"/>
    </font>
    <font>
      <sz val="12.0"/>
      <color rgb="FF963634"/>
      <name val="Calibri"/>
    </font>
    <font>
      <b/>
      <sz val="12.0"/>
      <color rgb="FF0070C0"/>
      <name val="Verdana"/>
    </font>
    <font>
      <sz val="12.0"/>
      <color rgb="FF0000FF"/>
      <name val="Verdana"/>
    </font>
    <font>
      <strike/>
      <sz val="12.0"/>
      <color theme="1"/>
      <name val="Verdana"/>
    </font>
    <font>
      <sz val="11.0"/>
      <color rgb="FF000000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sz val="9.0"/>
      <color theme="1"/>
      <name val="Calibri"/>
    </font>
    <font>
      <b/>
      <sz val="9.0"/>
      <color theme="1"/>
      <name val="Calibri"/>
    </font>
    <font>
      <b/>
      <sz val="9.0"/>
      <color theme="1"/>
      <name val="Verdana"/>
    </font>
    <font>
      <sz val="9.0"/>
      <color theme="1"/>
      <name val="Verdana"/>
    </font>
    <font>
      <sz val="9.0"/>
      <color rgb="FF0000FF"/>
      <name val="Verdana"/>
    </font>
    <font>
      <sz val="11.0"/>
      <color rgb="FF00B050"/>
      <name val="Calibri"/>
    </font>
    <font>
      <sz val="11.0"/>
      <color rgb="FFC00000"/>
      <name val="Calibri"/>
    </font>
    <font>
      <sz val="11.0"/>
      <color rgb="FF0070C0"/>
      <name val="Calibri"/>
    </font>
    <font>
      <b/>
      <i/>
      <sz val="11.0"/>
      <color theme="1"/>
      <name val="Calibri"/>
    </font>
    <font>
      <b/>
      <i/>
      <sz val="11.0"/>
      <color rgb="FF00B050"/>
      <name val="Calibri"/>
    </font>
    <font>
      <b/>
      <sz val="11.0"/>
      <color rgb="FF00B050"/>
      <name val="Calibri"/>
    </font>
    <font>
      <b/>
      <i/>
      <sz val="11.0"/>
      <color rgb="FF0070C0"/>
      <name val="Calibri"/>
    </font>
    <font>
      <b/>
      <sz val="11.0"/>
      <color rgb="FF0070C0"/>
      <name val="Calibri"/>
    </font>
    <font>
      <b/>
      <i/>
      <sz val="11.0"/>
      <color rgb="FFC00000"/>
      <name val="Calibri"/>
    </font>
    <font>
      <b/>
      <sz val="11.0"/>
      <color rgb="FFC00000"/>
      <name val="Calibri"/>
    </font>
    <font>
      <i/>
      <sz val="11.0"/>
      <color theme="1"/>
      <name val="Calibri"/>
    </font>
    <font>
      <sz val="11.0"/>
      <color theme="1"/>
      <name val="Arial Black"/>
    </font>
    <font>
      <sz val="11.0"/>
      <color theme="1"/>
      <name val="Arial Rounded"/>
    </font>
    <font>
      <b/>
      <sz val="12.0"/>
      <color theme="1"/>
      <name val="Calibri"/>
    </font>
    <font>
      <sz val="12.0"/>
      <color rgb="FF00B050"/>
      <name val="Calibri"/>
    </font>
    <font>
      <sz val="12.0"/>
      <color rgb="FFC00000"/>
      <name val="Calibri"/>
    </font>
    <font>
      <sz val="12.0"/>
      <color rgb="FF0070C0"/>
      <name val="Calibri"/>
    </font>
    <font>
      <b/>
      <i/>
      <sz val="12.0"/>
      <color theme="1"/>
      <name val="Calibri"/>
    </font>
    <font>
      <b/>
      <i/>
      <sz val="12.0"/>
      <color rgb="FF00B050"/>
      <name val="Calibri"/>
    </font>
    <font>
      <b/>
      <i/>
      <sz val="12.0"/>
      <color rgb="FF0070C0"/>
      <name val="Calibri"/>
    </font>
  </fonts>
  <fills count="2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CFFFF"/>
        <bgColor rgb="FFCCFFFF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C65911"/>
        <bgColor rgb="FFC65911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F2DBDB"/>
        <bgColor rgb="FFF2DBDB"/>
      </patternFill>
    </fill>
    <fill>
      <patternFill patternType="solid">
        <fgColor rgb="FFF2DCDB"/>
        <bgColor rgb="FFF2DCDB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E36C09"/>
        <bgColor rgb="FFE36C09"/>
      </patternFill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</fills>
  <borders count="12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</border>
    <border>
      <left style="thin">
        <color rgb="FF95B3D7"/>
      </left>
      <right style="thin">
        <color rgb="FF000000"/>
      </right>
      <top style="thin">
        <color rgb="FF95B3D7"/>
      </top>
      <bottom style="thin">
        <color rgb="FF95B3D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504D"/>
      </bottom>
    </border>
    <border>
      <left/>
      <right style="thin">
        <color rgb="FF000000"/>
      </right>
      <top style="thin">
        <color rgb="FF000000"/>
      </top>
      <bottom style="thin">
        <color rgb="FFC0504D"/>
      </bottom>
    </border>
    <border>
      <left style="thin">
        <color rgb="FF95B3D7"/>
      </left>
      <right/>
      <top style="thin">
        <color rgb="FF000000"/>
      </top>
      <bottom style="thin">
        <color rgb="FF000000"/>
      </bottom>
    </border>
    <border>
      <left style="thin">
        <color rgb="FF95B3D7"/>
      </left>
      <top style="thin">
        <color rgb="FF000000"/>
      </top>
      <bottom style="thin">
        <color rgb="FF000000"/>
      </bottom>
    </border>
    <border>
      <left style="thin">
        <color rgb="FF95B3D7"/>
      </left>
      <right/>
      <top/>
      <bottom style="thin">
        <color rgb="FF000000"/>
      </bottom>
    </border>
    <border>
      <left style="thin">
        <color rgb="FF95B3D7"/>
      </left>
      <bottom style="thin">
        <color rgb="FF000000"/>
      </bottom>
    </border>
    <border>
      <left/>
      <right/>
      <top style="thin">
        <color rgb="FF95B3D7"/>
      </top>
      <bottom/>
    </border>
    <border>
      <top style="thin">
        <color rgb="FF95B3D7"/>
      </top>
    </border>
    <border>
      <left style="thin">
        <color rgb="FF95B3D7"/>
      </left>
      <top style="thin">
        <color rgb="FF95B3D7"/>
      </top>
    </border>
    <border>
      <right style="thin">
        <color rgb="FF95B3D7"/>
      </right>
      <top style="thin">
        <color rgb="FF95B3D7"/>
      </top>
    </border>
    <border>
      <left style="thin">
        <color rgb="FF95B3D7"/>
      </left>
      <top style="thin">
        <color rgb="FF95B3D7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  <border>
      <right style="thin">
        <color rgb="FF95B3D7"/>
      </right>
      <top style="thin">
        <color rgb="FF95B3D7"/>
      </top>
      <bottom style="thin">
        <color rgb="FF95B3D7"/>
      </bottom>
    </border>
    <border>
      <left/>
      <right/>
      <top style="thin">
        <color rgb="FF95B3D7"/>
      </top>
      <bottom style="thin">
        <color rgb="FF95B3D7"/>
      </bottom>
    </border>
    <border>
      <left/>
      <right style="thin">
        <color rgb="FF95B3D7"/>
      </right>
      <top style="thin">
        <color rgb="FF95B3D7"/>
      </top>
      <bottom style="thin">
        <color rgb="FF95B3D7"/>
      </bottom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</border>
    <border>
      <left/>
      <right style="thin">
        <color rgb="FF95B3D7"/>
      </right>
      <top/>
      <bottom/>
    </border>
    <border>
      <left style="thin">
        <color rgb="FF95B3D7"/>
      </left>
      <right style="thin">
        <color rgb="FF95B3D7"/>
      </right>
      <top/>
      <bottom/>
    </border>
    <border>
      <left/>
      <right style="thin">
        <color rgb="FF95B3D7"/>
      </right>
      <top style="thin">
        <color rgb="FF95B3D7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/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</border>
    <border>
      <left/>
      <right style="medium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medium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</border>
    <border>
      <left/>
      <right style="thin">
        <color rgb="FF000000"/>
      </right>
      <top/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1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4" numFmtId="1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1" fillId="2" fontId="1" numFmtId="0" xfId="0" applyAlignment="1" applyBorder="1" applyFill="1" applyFont="1">
      <alignment horizontal="center"/>
    </xf>
    <xf borderId="1" fillId="2" fontId="1" numFmtId="1" xfId="0" applyAlignment="1" applyBorder="1" applyFont="1" applyNumberFormat="1">
      <alignment horizontal="center"/>
    </xf>
    <xf borderId="1" fillId="2" fontId="2" numFmtId="1" xfId="0" applyAlignment="1" applyBorder="1" applyFont="1" applyNumberFormat="1">
      <alignment horizontal="center"/>
    </xf>
    <xf borderId="2" fillId="3" fontId="5" numFmtId="0" xfId="0" applyAlignment="1" applyBorder="1" applyFill="1" applyFont="1">
      <alignment horizontal="center" shrinkToFit="0" wrapText="1"/>
    </xf>
    <xf borderId="3" fillId="3" fontId="5" numFmtId="0" xfId="0" applyAlignment="1" applyBorder="1" applyFont="1">
      <alignment horizontal="center" shrinkToFit="0" wrapText="1"/>
    </xf>
    <xf borderId="3" fillId="3" fontId="5" numFmtId="1" xfId="0" applyAlignment="1" applyBorder="1" applyFont="1" applyNumberForma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4" fillId="0" fontId="1" numFmtId="0" xfId="0" applyAlignment="1" applyBorder="1" applyFont="1">
      <alignment horizontal="center"/>
    </xf>
    <xf borderId="4" fillId="0" fontId="1" numFmtId="1" xfId="0" applyAlignment="1" applyBorder="1" applyFont="1" applyNumberFormat="1">
      <alignment horizontal="center"/>
    </xf>
    <xf borderId="5" fillId="4" fontId="2" numFmtId="1" xfId="0" applyAlignment="1" applyBorder="1" applyFill="1" applyFont="1" applyNumberFormat="1">
      <alignment horizontal="center"/>
    </xf>
    <xf borderId="5" fillId="5" fontId="2" numFmtId="1" xfId="0" applyAlignment="1" applyBorder="1" applyFill="1" applyFont="1" applyNumberForma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2" numFmtId="1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/>
    </xf>
    <xf borderId="6" fillId="0" fontId="1" numFmtId="1" xfId="0" applyAlignment="1" applyBorder="1" applyFont="1" applyNumberFormat="1">
      <alignment horizontal="center"/>
    </xf>
    <xf borderId="7" fillId="4" fontId="2" numFmtId="1" xfId="0" applyAlignment="1" applyBorder="1" applyFont="1" applyNumberFormat="1">
      <alignment horizontal="center"/>
    </xf>
    <xf borderId="7" fillId="5" fontId="2" numFmtId="1" xfId="0" applyAlignment="1" applyBorder="1" applyFont="1" applyNumberFormat="1">
      <alignment horizontal="center"/>
    </xf>
    <xf borderId="6" fillId="0" fontId="6" numFmtId="1" xfId="0" applyAlignment="1" applyBorder="1" applyFont="1" applyNumberFormat="1">
      <alignment horizontal="center"/>
    </xf>
    <xf borderId="6" fillId="0" fontId="2" numFmtId="1" xfId="0" applyAlignment="1" applyBorder="1" applyFont="1" applyNumberFormat="1">
      <alignment horizontal="center"/>
    </xf>
    <xf borderId="7" fillId="6" fontId="1" numFmtId="1" xfId="0" applyAlignment="1" applyBorder="1" applyFill="1" applyFont="1" applyNumberFormat="1">
      <alignment horizontal="center"/>
    </xf>
    <xf borderId="6" fillId="0" fontId="7" numFmtId="1" xfId="0" applyAlignment="1" applyBorder="1" applyFont="1" applyNumberFormat="1">
      <alignment horizontal="center"/>
    </xf>
    <xf borderId="6" fillId="0" fontId="8" numFmtId="1" xfId="0" applyAlignment="1" applyBorder="1" applyFont="1" applyNumberFormat="1">
      <alignment horizontal="center"/>
    </xf>
    <xf borderId="6" fillId="0" fontId="9" numFmtId="1" xfId="0" applyAlignment="1" applyBorder="1" applyFont="1" applyNumberFormat="1">
      <alignment horizontal="center"/>
    </xf>
    <xf borderId="7" fillId="5" fontId="7" numFmtId="1" xfId="0" applyAlignment="1" applyBorder="1" applyFont="1" applyNumberFormat="1">
      <alignment horizontal="center"/>
    </xf>
    <xf borderId="6" fillId="0" fontId="10" numFmtId="1" xfId="0" applyAlignment="1" applyBorder="1" applyFont="1" applyNumberFormat="1">
      <alignment horizontal="center"/>
    </xf>
    <xf borderId="6" fillId="0" fontId="11" numFmtId="1" xfId="0" applyAlignment="1" applyBorder="1" applyFont="1" applyNumberFormat="1">
      <alignment horizontal="center"/>
    </xf>
    <xf borderId="6" fillId="0" fontId="6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8" fillId="3" fontId="5" numFmtId="0" xfId="0" applyAlignment="1" applyBorder="1" applyFont="1">
      <alignment horizontal="center" shrinkToFit="0" wrapText="1"/>
    </xf>
    <xf borderId="9" fillId="3" fontId="5" numFmtId="0" xfId="0" applyAlignment="1" applyBorder="1" applyFont="1">
      <alignment horizontal="center" shrinkToFit="0" wrapText="1"/>
    </xf>
    <xf borderId="9" fillId="3" fontId="5" numFmtId="1" xfId="0" applyAlignment="1" applyBorder="1" applyFont="1" applyNumberFormat="1">
      <alignment horizontal="center" shrinkToFit="0" wrapText="1"/>
    </xf>
    <xf borderId="0" fillId="0" fontId="12" numFmtId="0" xfId="0" applyFont="1"/>
    <xf borderId="1" fillId="2" fontId="1" numFmtId="0" xfId="0" applyAlignment="1" applyBorder="1" applyFont="1">
      <alignment horizontal="left"/>
    </xf>
    <xf borderId="1" fillId="2" fontId="1" numFmtId="0" xfId="0" applyBorder="1" applyFont="1"/>
    <xf borderId="10" fillId="3" fontId="13" numFmtId="0" xfId="0" applyAlignment="1" applyBorder="1" applyFont="1">
      <alignment horizontal="left"/>
    </xf>
    <xf borderId="11" fillId="0" fontId="14" numFmtId="0" xfId="0" applyBorder="1" applyFont="1"/>
    <xf borderId="12" fillId="0" fontId="14" numFmtId="0" xfId="0" applyBorder="1" applyFont="1"/>
    <xf borderId="0" fillId="0" fontId="15" numFmtId="0" xfId="0" applyFont="1"/>
    <xf borderId="1" fillId="2" fontId="1" numFmtId="3" xfId="0" applyBorder="1" applyFont="1" applyNumberFormat="1"/>
    <xf borderId="1" fillId="3" fontId="13" numFmtId="0" xfId="0" applyBorder="1" applyFont="1"/>
    <xf borderId="8" fillId="3" fontId="13" numFmtId="0" xfId="0" applyAlignment="1" applyBorder="1" applyFont="1">
      <alignment horizontal="center"/>
    </xf>
    <xf borderId="1" fillId="3" fontId="13" numFmtId="0" xfId="0" applyAlignment="1" applyBorder="1" applyFont="1">
      <alignment horizontal="center"/>
    </xf>
    <xf borderId="1" fillId="3" fontId="13" numFmtId="0" xfId="0" applyAlignment="1" applyBorder="1" applyFont="1">
      <alignment horizontal="center" shrinkToFit="0" wrapText="1"/>
    </xf>
    <xf borderId="1" fillId="3" fontId="13" numFmtId="3" xfId="0" applyAlignment="1" applyBorder="1" applyFont="1" applyNumberFormat="1">
      <alignment horizontal="center" shrinkToFit="0" wrapText="1"/>
    </xf>
    <xf borderId="13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0" fillId="0" fontId="16" numFmtId="0" xfId="0" applyAlignment="1" applyFont="1">
      <alignment horizontal="center" shrinkToFit="0" wrapText="1"/>
    </xf>
    <xf borderId="2" fillId="3" fontId="13" numFmtId="0" xfId="0" applyAlignment="1" applyBorder="1" applyFont="1">
      <alignment horizontal="center"/>
    </xf>
    <xf borderId="10" fillId="3" fontId="13" numFmtId="0" xfId="0" applyAlignment="1" applyBorder="1" applyFont="1">
      <alignment horizontal="center"/>
    </xf>
    <xf borderId="0" fillId="0" fontId="17" numFmtId="0" xfId="0" applyFont="1"/>
    <xf borderId="0" fillId="0" fontId="2" numFmtId="0" xfId="0" applyAlignment="1" applyFont="1">
      <alignment horizontal="left"/>
    </xf>
    <xf borderId="0" fillId="0" fontId="1" numFmtId="3" xfId="0" applyFont="1" applyNumberFormat="1"/>
    <xf borderId="0" fillId="0" fontId="18" numFmtId="0" xfId="0" applyFont="1"/>
    <xf borderId="1" fillId="3" fontId="5" numFmtId="0" xfId="0" applyAlignment="1" applyBorder="1" applyFont="1">
      <alignment horizontal="left"/>
    </xf>
    <xf borderId="1" fillId="3" fontId="5" numFmtId="0" xfId="0" applyBorder="1" applyFont="1"/>
    <xf borderId="1" fillId="3" fontId="15" numFmtId="165" xfId="0" applyBorder="1" applyFont="1" applyNumberFormat="1"/>
    <xf borderId="8" fillId="7" fontId="18" numFmtId="0" xfId="0" applyBorder="1" applyFill="1" applyFont="1"/>
    <xf borderId="8" fillId="0" fontId="18" numFmtId="0" xfId="0" applyBorder="1" applyFont="1"/>
    <xf borderId="8" fillId="4" fontId="18" numFmtId="0" xfId="0" applyBorder="1" applyFont="1"/>
    <xf borderId="0" fillId="0" fontId="3" numFmtId="0" xfId="0" applyFont="1"/>
    <xf borderId="14" fillId="0" fontId="14" numFmtId="0" xfId="0" applyBorder="1" applyFont="1"/>
    <xf borderId="1" fillId="8" fontId="19" numFmtId="0" xfId="0" applyBorder="1" applyFill="1" applyFont="1"/>
    <xf borderId="15" fillId="0" fontId="11" numFmtId="0" xfId="0" applyAlignment="1" applyBorder="1" applyFont="1">
      <alignment horizontal="center"/>
    </xf>
    <xf borderId="8" fillId="0" fontId="11" numFmtId="0" xfId="0" applyAlignment="1" applyBorder="1" applyFont="1">
      <alignment horizontal="center"/>
    </xf>
    <xf borderId="16" fillId="0" fontId="11" numFmtId="0" xfId="0" applyAlignment="1" applyBorder="1" applyFont="1">
      <alignment horizontal="center"/>
    </xf>
    <xf borderId="13" fillId="0" fontId="11" numFmtId="0" xfId="0" applyAlignment="1" applyBorder="1" applyFont="1">
      <alignment horizontal="center"/>
    </xf>
    <xf borderId="17" fillId="0" fontId="11" numFmtId="0" xfId="0" applyAlignment="1" applyBorder="1" applyFont="1">
      <alignment horizontal="center"/>
    </xf>
    <xf borderId="0" fillId="0" fontId="19" numFmtId="0" xfId="0" applyFont="1"/>
    <xf borderId="0" fillId="0" fontId="11" numFmtId="0" xfId="0" applyAlignment="1" applyFont="1">
      <alignment horizontal="center"/>
    </xf>
    <xf borderId="0" fillId="0" fontId="16" numFmtId="49" xfId="0" applyAlignment="1" applyFont="1" applyNumberFormat="1">
      <alignment horizontal="center" shrinkToFit="0" wrapText="1"/>
    </xf>
    <xf borderId="6" fillId="0" fontId="11" numFmtId="0" xfId="0" applyAlignment="1" applyBorder="1" applyFont="1">
      <alignment horizontal="center"/>
    </xf>
    <xf borderId="4" fillId="0" fontId="11" numFmtId="0" xfId="0" applyAlignment="1" applyBorder="1" applyFont="1">
      <alignment horizontal="center"/>
    </xf>
    <xf borderId="1" fillId="3" fontId="13" numFmtId="0" xfId="0" applyAlignment="1" applyBorder="1" applyFont="1">
      <alignment horizontal="left"/>
    </xf>
    <xf borderId="18" fillId="3" fontId="13" numFmtId="0" xfId="0" applyAlignment="1" applyBorder="1" applyFont="1">
      <alignment horizontal="left"/>
    </xf>
    <xf borderId="0" fillId="0" fontId="20" numFmtId="20" xfId="0" applyFont="1" applyNumberFormat="1"/>
    <xf borderId="0" fillId="0" fontId="4" numFmtId="0" xfId="0" applyFont="1"/>
    <xf borderId="0" fillId="0" fontId="4" numFmtId="3" xfId="0" applyFont="1" applyNumberFormat="1"/>
    <xf borderId="1" fillId="2" fontId="4" numFmtId="0" xfId="0" applyBorder="1" applyFont="1"/>
    <xf borderId="1" fillId="2" fontId="4" numFmtId="3" xfId="0" applyBorder="1" applyFont="1" applyNumberFormat="1"/>
    <xf borderId="1" fillId="3" fontId="21" numFmtId="165" xfId="0" applyBorder="1" applyFont="1" applyNumberFormat="1"/>
    <xf borderId="0" fillId="0" fontId="21" numFmtId="0" xfId="0" applyFont="1"/>
    <xf borderId="8" fillId="2" fontId="18" numFmtId="0" xfId="0" applyBorder="1" applyFont="1"/>
    <xf borderId="8" fillId="5" fontId="18" numFmtId="0" xfId="0" applyBorder="1" applyFont="1"/>
    <xf borderId="8" fillId="9" fontId="18" numFmtId="0" xfId="0" applyBorder="1" applyFill="1" applyFont="1"/>
    <xf borderId="8" fillId="10" fontId="18" numFmtId="0" xfId="0" applyBorder="1" applyFill="1" applyFont="1"/>
    <xf borderId="0" fillId="0" fontId="20" numFmtId="0" xfId="0" applyFont="1"/>
    <xf borderId="1" fillId="2" fontId="4" numFmtId="0" xfId="0" applyAlignment="1" applyBorder="1" applyFont="1">
      <alignment horizontal="left"/>
    </xf>
    <xf borderId="0" fillId="0" fontId="21" numFmtId="3" xfId="0" applyFont="1" applyNumberFormat="1"/>
    <xf borderId="3" fillId="3" fontId="13" numFmtId="0" xfId="0" applyAlignment="1" applyBorder="1" applyFont="1">
      <alignment horizontal="center"/>
    </xf>
    <xf borderId="1" fillId="3" fontId="13" numFmtId="0" xfId="0" applyBorder="1" applyFont="1"/>
    <xf borderId="1" fillId="3" fontId="13" numFmtId="0" xfId="0" applyAlignment="1" applyBorder="1" applyFont="1">
      <alignment horizontal="center" shrinkToFit="0" wrapText="1"/>
    </xf>
    <xf borderId="1" fillId="3" fontId="13" numFmtId="3" xfId="0" applyAlignment="1" applyBorder="1" applyFont="1" applyNumberFormat="1">
      <alignment horizontal="center" shrinkToFit="0" wrapText="1"/>
    </xf>
    <xf borderId="2" fillId="3" fontId="13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shrinkToFit="0" wrapText="1"/>
    </xf>
    <xf borderId="8" fillId="0" fontId="4" numFmtId="49" xfId="0" applyAlignment="1" applyBorder="1" applyFont="1" applyNumberFormat="1">
      <alignment horizontal="center" shrinkToFit="0" wrapText="1"/>
    </xf>
    <xf borderId="8" fillId="0" fontId="4" numFmtId="3" xfId="0" applyAlignment="1" applyBorder="1" applyFont="1" applyNumberFormat="1">
      <alignment horizontal="center" shrinkToFit="0" wrapText="1"/>
    </xf>
    <xf borderId="8" fillId="0" fontId="3" numFmtId="0" xfId="0" applyAlignment="1" applyBorder="1" applyFont="1">
      <alignment horizontal="center"/>
    </xf>
    <xf borderId="8" fillId="0" fontId="18" numFmtId="0" xfId="0" applyBorder="1" applyFont="1"/>
    <xf borderId="0" fillId="0" fontId="18" numFmtId="3" xfId="0" applyFont="1" applyNumberFormat="1"/>
    <xf borderId="8" fillId="0" fontId="20" numFmtId="3" xfId="0" applyAlignment="1" applyBorder="1" applyFont="1" applyNumberFormat="1">
      <alignment horizontal="center" shrinkToFit="0" wrapText="1"/>
    </xf>
    <xf borderId="0" fillId="0" fontId="22" numFmtId="0" xfId="0" applyAlignment="1" applyFont="1">
      <alignment horizontal="center"/>
    </xf>
    <xf borderId="0" fillId="0" fontId="22" numFmtId="0" xfId="0" applyFont="1"/>
    <xf borderId="0" fillId="0" fontId="22" numFmtId="2" xfId="0" applyFont="1" applyNumberFormat="1"/>
    <xf borderId="0" fillId="0" fontId="23" numFmtId="0" xfId="0" applyAlignment="1" applyFont="1">
      <alignment horizontal="left"/>
    </xf>
    <xf borderId="1" fillId="2" fontId="22" numFmtId="0" xfId="0" applyAlignment="1" applyBorder="1" applyFont="1">
      <alignment horizontal="left"/>
    </xf>
    <xf borderId="1" fillId="2" fontId="22" numFmtId="0" xfId="0" applyBorder="1" applyFont="1"/>
    <xf borderId="1" fillId="2" fontId="22" numFmtId="2" xfId="0" applyBorder="1" applyFont="1" applyNumberFormat="1"/>
    <xf borderId="1" fillId="3" fontId="24" numFmtId="0" xfId="0" applyAlignment="1" applyBorder="1" applyFont="1">
      <alignment horizontal="left"/>
    </xf>
    <xf borderId="1" fillId="3" fontId="24" numFmtId="0" xfId="0" applyBorder="1" applyFont="1"/>
    <xf borderId="1" fillId="3" fontId="22" numFmtId="0" xfId="0" applyBorder="1" applyFont="1"/>
    <xf borderId="0" fillId="0" fontId="22" numFmtId="13" xfId="0" applyFont="1" applyNumberFormat="1"/>
    <xf borderId="2" fillId="3" fontId="24" numFmtId="0" xfId="0" applyAlignment="1" applyBorder="1" applyFont="1">
      <alignment horizontal="center"/>
    </xf>
    <xf borderId="18" fillId="3" fontId="24" numFmtId="0" xfId="0" applyAlignment="1" applyBorder="1" applyFont="1">
      <alignment horizontal="center"/>
    </xf>
    <xf borderId="19" fillId="3" fontId="24" numFmtId="0" xfId="0" applyAlignment="1" applyBorder="1" applyFont="1">
      <alignment horizontal="center"/>
    </xf>
    <xf borderId="19" fillId="3" fontId="24" numFmtId="2" xfId="0" applyAlignment="1" applyBorder="1" applyFont="1" applyNumberFormat="1">
      <alignment horizontal="center"/>
    </xf>
    <xf borderId="19" fillId="3" fontId="24" numFmtId="13" xfId="0" applyAlignment="1" applyBorder="1" applyFont="1" applyNumberFormat="1">
      <alignment horizontal="center"/>
    </xf>
    <xf borderId="20" fillId="3" fontId="24" numFmtId="0" xfId="0" applyAlignment="1" applyBorder="1" applyFont="1">
      <alignment horizontal="center"/>
    </xf>
    <xf borderId="0" fillId="0" fontId="23" numFmtId="0" xfId="0" applyAlignment="1" applyFont="1">
      <alignment horizontal="center"/>
    </xf>
    <xf borderId="8" fillId="0" fontId="22" numFmtId="0" xfId="0" applyAlignment="1" applyBorder="1" applyFont="1">
      <alignment horizontal="center"/>
    </xf>
    <xf borderId="8" fillId="0" fontId="22" numFmtId="0" xfId="0" applyAlignment="1" applyBorder="1" applyFont="1">
      <alignment horizontal="center"/>
    </xf>
    <xf borderId="8" fillId="0" fontId="22" numFmtId="49" xfId="0" applyAlignment="1" applyBorder="1" applyFont="1" applyNumberFormat="1">
      <alignment horizontal="center"/>
    </xf>
    <xf borderId="8" fillId="0" fontId="22" numFmtId="2" xfId="0" applyAlignment="1" applyBorder="1" applyFont="1" applyNumberFormat="1">
      <alignment horizontal="center"/>
    </xf>
    <xf borderId="8" fillId="0" fontId="22" numFmtId="16" xfId="0" applyAlignment="1" applyBorder="1" applyFont="1" applyNumberFormat="1">
      <alignment horizontal="center"/>
    </xf>
    <xf borderId="8" fillId="8" fontId="22" numFmtId="0" xfId="0" applyAlignment="1" applyBorder="1" applyFont="1">
      <alignment horizontal="center"/>
    </xf>
    <xf borderId="8" fillId="8" fontId="22" numFmtId="0" xfId="0" applyAlignment="1" applyBorder="1" applyFont="1">
      <alignment horizontal="center"/>
    </xf>
    <xf borderId="8" fillId="8" fontId="22" numFmtId="49" xfId="0" applyAlignment="1" applyBorder="1" applyFont="1" applyNumberFormat="1">
      <alignment horizontal="center"/>
    </xf>
    <xf borderId="8" fillId="8" fontId="22" numFmtId="2" xfId="0" applyAlignment="1" applyBorder="1" applyFont="1" applyNumberFormat="1">
      <alignment horizontal="center"/>
    </xf>
    <xf borderId="8" fillId="8" fontId="22" numFmtId="16" xfId="0" applyAlignment="1" applyBorder="1" applyFont="1" applyNumberFormat="1">
      <alignment horizontal="center"/>
    </xf>
    <xf borderId="1" fillId="8" fontId="22" numFmtId="0" xfId="0" applyAlignment="1" applyBorder="1" applyFont="1">
      <alignment horizontal="center"/>
    </xf>
    <xf borderId="8" fillId="4" fontId="22" numFmtId="0" xfId="0" applyAlignment="1" applyBorder="1" applyFont="1">
      <alignment horizontal="center"/>
    </xf>
    <xf borderId="8" fillId="11" fontId="22" numFmtId="2" xfId="0" applyAlignment="1" applyBorder="1" applyFill="1" applyFont="1" applyNumberFormat="1">
      <alignment horizontal="center"/>
    </xf>
    <xf borderId="0" fillId="0" fontId="22" numFmtId="49" xfId="0" applyAlignment="1" applyFont="1" applyNumberFormat="1">
      <alignment horizontal="center"/>
    </xf>
    <xf borderId="0" fillId="0" fontId="22" numFmtId="2" xfId="0" applyAlignment="1" applyFont="1" applyNumberFormat="1">
      <alignment horizontal="center"/>
    </xf>
    <xf borderId="0" fillId="0" fontId="22" numFmtId="16" xfId="0" applyAlignment="1" applyFont="1" applyNumberFormat="1">
      <alignment horizontal="center"/>
    </xf>
    <xf borderId="1" fillId="2" fontId="22" numFmtId="0" xfId="0" applyAlignment="1" applyBorder="1" applyFont="1">
      <alignment horizontal="center"/>
    </xf>
    <xf borderId="1" fillId="2" fontId="22" numFmtId="166" xfId="0" applyBorder="1" applyFont="1" applyNumberFormat="1"/>
    <xf borderId="0" fillId="0" fontId="22" numFmtId="0" xfId="0" applyAlignment="1" applyFont="1">
      <alignment horizontal="left"/>
    </xf>
    <xf borderId="10" fillId="2" fontId="1" numFmtId="0" xfId="0" applyAlignment="1" applyBorder="1" applyFont="1">
      <alignment horizontal="center"/>
    </xf>
    <xf borderId="1" fillId="3" fontId="5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 shrinkToFit="0" wrapText="1"/>
    </xf>
    <xf borderId="21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shrinkToFit="0" wrapText="1"/>
    </xf>
    <xf borderId="8" fillId="0" fontId="1" numFmtId="3" xfId="0" applyAlignment="1" applyBorder="1" applyFont="1" applyNumberFormat="1">
      <alignment horizontal="center" shrinkToFit="0" wrapText="1"/>
    </xf>
    <xf borderId="22" fillId="0" fontId="1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24" fillId="0" fontId="1" numFmtId="0" xfId="0" applyAlignment="1" applyBorder="1" applyFont="1">
      <alignment horizontal="center"/>
    </xf>
    <xf borderId="8" fillId="0" fontId="1" numFmtId="49" xfId="0" applyAlignment="1" applyBorder="1" applyFont="1" applyNumberFormat="1">
      <alignment horizontal="center" shrinkToFit="0" wrapText="1"/>
    </xf>
    <xf borderId="10" fillId="3" fontId="5" numFmtId="0" xfId="0" applyAlignment="1" applyBorder="1" applyFont="1">
      <alignment horizontal="left"/>
    </xf>
    <xf borderId="25" fillId="0" fontId="1" numFmtId="0" xfId="0" applyAlignment="1" applyBorder="1" applyFont="1">
      <alignment horizontal="center" shrinkToFit="0" wrapText="1"/>
    </xf>
    <xf borderId="25" fillId="0" fontId="1" numFmtId="3" xfId="0" applyAlignment="1" applyBorder="1" applyFont="1" applyNumberFormat="1">
      <alignment horizontal="center" shrinkToFit="0" wrapText="1"/>
    </xf>
    <xf borderId="0" fillId="0" fontId="25" numFmtId="0" xfId="0" applyFont="1"/>
    <xf borderId="8" fillId="12" fontId="18" numFmtId="0" xfId="0" applyBorder="1" applyFill="1" applyFont="1"/>
    <xf borderId="25" fillId="0" fontId="4" numFmtId="0" xfId="0" applyAlignment="1" applyBorder="1" applyFont="1">
      <alignment horizontal="center"/>
    </xf>
    <xf borderId="26" fillId="0" fontId="1" numFmtId="0" xfId="0" applyAlignment="1" applyBorder="1" applyFont="1">
      <alignment horizontal="center" shrinkToFit="0" wrapText="1"/>
    </xf>
    <xf borderId="27" fillId="0" fontId="1" numFmtId="3" xfId="0" applyAlignment="1" applyBorder="1" applyFont="1" applyNumberFormat="1">
      <alignment horizontal="center" shrinkToFit="0" wrapText="1"/>
    </xf>
    <xf borderId="28" fillId="0" fontId="1" numFmtId="3" xfId="0" applyAlignment="1" applyBorder="1" applyFont="1" applyNumberFormat="1">
      <alignment horizontal="center" shrinkToFit="0" wrapText="1"/>
    </xf>
    <xf borderId="29" fillId="0" fontId="1" numFmtId="0" xfId="0" applyAlignment="1" applyBorder="1" applyFont="1">
      <alignment horizontal="center" shrinkToFit="0" wrapText="1"/>
    </xf>
    <xf borderId="30" fillId="0" fontId="1" numFmtId="3" xfId="0" applyAlignment="1" applyBorder="1" applyFont="1" applyNumberFormat="1">
      <alignment horizontal="center" shrinkToFit="0" wrapText="1"/>
    </xf>
    <xf borderId="31" fillId="0" fontId="1" numFmtId="0" xfId="0" applyAlignment="1" applyBorder="1" applyFont="1">
      <alignment horizontal="center" shrinkToFit="0" wrapText="1"/>
    </xf>
    <xf borderId="32" fillId="0" fontId="1" numFmtId="0" xfId="0" applyAlignment="1" applyBorder="1" applyFont="1">
      <alignment horizontal="center" shrinkToFit="0" wrapText="1"/>
    </xf>
    <xf borderId="32" fillId="0" fontId="1" numFmtId="49" xfId="0" applyAlignment="1" applyBorder="1" applyFont="1" applyNumberFormat="1">
      <alignment horizontal="center" shrinkToFit="0" wrapText="1"/>
    </xf>
    <xf borderId="33" fillId="0" fontId="1" numFmtId="0" xfId="0" applyAlignment="1" applyBorder="1" applyFont="1">
      <alignment horizontal="center" shrinkToFit="0" wrapText="1"/>
    </xf>
    <xf borderId="13" fillId="0" fontId="1" numFmtId="0" xfId="0" applyAlignment="1" applyBorder="1" applyFont="1">
      <alignment horizontal="center" shrinkToFit="0" wrapText="1"/>
    </xf>
    <xf borderId="13" fillId="0" fontId="1" numFmtId="3" xfId="0" applyAlignment="1" applyBorder="1" applyFont="1" applyNumberFormat="1">
      <alignment horizontal="center" shrinkToFit="0" wrapText="1"/>
    </xf>
    <xf borderId="26" fillId="0" fontId="1" numFmtId="49" xfId="0" applyAlignment="1" applyBorder="1" applyFont="1" applyNumberFormat="1">
      <alignment horizontal="center" shrinkToFit="0" wrapText="1"/>
    </xf>
    <xf borderId="29" fillId="0" fontId="1" numFmtId="49" xfId="0" applyAlignment="1" applyBorder="1" applyFont="1" applyNumberFormat="1">
      <alignment horizontal="center" shrinkToFit="0" wrapText="1"/>
    </xf>
    <xf borderId="13" fillId="0" fontId="1" numFmtId="49" xfId="0" applyAlignment="1" applyBorder="1" applyFont="1" applyNumberFormat="1">
      <alignment horizontal="center" shrinkToFit="0" wrapText="1"/>
    </xf>
    <xf borderId="6" fillId="0" fontId="16" numFmtId="1" xfId="0" applyAlignment="1" applyBorder="1" applyFont="1" applyNumberFormat="1">
      <alignment horizontal="center"/>
    </xf>
    <xf borderId="24" fillId="0" fontId="16" numFmtId="0" xfId="0" applyAlignment="1" applyBorder="1" applyFont="1">
      <alignment horizontal="center" shrinkToFit="0" wrapText="1"/>
    </xf>
    <xf borderId="16" fillId="0" fontId="16" numFmtId="1" xfId="0" applyAlignment="1" applyBorder="1" applyFont="1" applyNumberFormat="1">
      <alignment horizontal="center" shrinkToFit="0" wrapText="1"/>
    </xf>
    <xf borderId="4" fillId="0" fontId="16" numFmtId="0" xfId="0" applyAlignment="1" applyBorder="1" applyFont="1">
      <alignment horizontal="center" shrinkToFit="0" wrapText="1"/>
    </xf>
    <xf borderId="16" fillId="0" fontId="16" numFmtId="3" xfId="0" applyAlignment="1" applyBorder="1" applyFont="1" applyNumberFormat="1">
      <alignment horizontal="center" shrinkToFit="0" wrapText="1"/>
    </xf>
    <xf borderId="15" fillId="0" fontId="16" numFmtId="0" xfId="0" applyAlignment="1" applyBorder="1" applyFont="1">
      <alignment horizontal="center" shrinkToFit="0" wrapText="1"/>
    </xf>
    <xf borderId="17" fillId="0" fontId="16" numFmtId="1" xfId="0" applyAlignment="1" applyBorder="1" applyFont="1" applyNumberFormat="1">
      <alignment horizontal="center" shrinkToFit="0" wrapText="1"/>
    </xf>
    <xf borderId="6" fillId="0" fontId="16" numFmtId="0" xfId="0" applyAlignment="1" applyBorder="1" applyFont="1">
      <alignment horizontal="center" shrinkToFit="0" wrapText="1"/>
    </xf>
    <xf borderId="17" fillId="0" fontId="16" numFmtId="3" xfId="0" applyAlignment="1" applyBorder="1" applyFont="1" applyNumberFormat="1">
      <alignment horizontal="center" shrinkToFit="0" wrapText="1"/>
    </xf>
    <xf borderId="31" fillId="4" fontId="22" numFmtId="0" xfId="0" applyAlignment="1" applyBorder="1" applyFont="1">
      <alignment horizontal="center"/>
    </xf>
    <xf borderId="26" fillId="0" fontId="22" numFmtId="0" xfId="0" applyAlignment="1" applyBorder="1" applyFont="1">
      <alignment horizontal="center"/>
    </xf>
    <xf borderId="26" fillId="0" fontId="22" numFmtId="49" xfId="0" applyAlignment="1" applyBorder="1" applyFont="1" applyNumberFormat="1">
      <alignment horizontal="center"/>
    </xf>
    <xf borderId="26" fillId="0" fontId="22" numFmtId="2" xfId="0" applyAlignment="1" applyBorder="1" applyFont="1" applyNumberFormat="1">
      <alignment horizontal="center"/>
    </xf>
    <xf borderId="26" fillId="0" fontId="22" numFmtId="16" xfId="0" applyAlignment="1" applyBorder="1" applyFont="1" applyNumberFormat="1">
      <alignment horizontal="center"/>
    </xf>
    <xf borderId="34" fillId="0" fontId="22" numFmtId="0" xfId="0" applyAlignment="1" applyBorder="1" applyFont="1">
      <alignment horizontal="center"/>
    </xf>
    <xf borderId="35" fillId="0" fontId="22" numFmtId="0" xfId="0" applyAlignment="1" applyBorder="1" applyFont="1">
      <alignment horizontal="center"/>
    </xf>
    <xf borderId="36" fillId="0" fontId="22" numFmtId="0" xfId="0" applyAlignment="1" applyBorder="1" applyFont="1">
      <alignment horizontal="center"/>
    </xf>
    <xf borderId="32" fillId="4" fontId="22" numFmtId="0" xfId="0" applyAlignment="1" applyBorder="1" applyFont="1">
      <alignment horizontal="center"/>
    </xf>
    <xf borderId="24" fillId="0" fontId="22" numFmtId="0" xfId="0" applyAlignment="1" applyBorder="1" applyFont="1">
      <alignment horizontal="center"/>
    </xf>
    <xf borderId="37" fillId="0" fontId="22" numFmtId="0" xfId="0" applyAlignment="1" applyBorder="1" applyFont="1">
      <alignment horizontal="center"/>
    </xf>
    <xf borderId="32" fillId="0" fontId="22" numFmtId="0" xfId="0" applyAlignment="1" applyBorder="1" applyFont="1">
      <alignment horizontal="center"/>
    </xf>
    <xf borderId="33" fillId="4" fontId="22" numFmtId="0" xfId="0" applyAlignment="1" applyBorder="1" applyFont="1">
      <alignment horizontal="center"/>
    </xf>
    <xf borderId="29" fillId="0" fontId="22" numFmtId="0" xfId="0" applyAlignment="1" applyBorder="1" applyFont="1">
      <alignment horizontal="center"/>
    </xf>
    <xf borderId="29" fillId="0" fontId="22" numFmtId="49" xfId="0" applyAlignment="1" applyBorder="1" applyFont="1" applyNumberFormat="1">
      <alignment horizontal="center"/>
    </xf>
    <xf borderId="29" fillId="0" fontId="22" numFmtId="2" xfId="0" applyAlignment="1" applyBorder="1" applyFont="1" applyNumberFormat="1">
      <alignment horizontal="center"/>
    </xf>
    <xf borderId="29" fillId="0" fontId="22" numFmtId="16" xfId="0" applyAlignment="1" applyBorder="1" applyFont="1" applyNumberFormat="1">
      <alignment horizontal="center"/>
    </xf>
    <xf borderId="38" fillId="0" fontId="22" numFmtId="0" xfId="0" applyAlignment="1" applyBorder="1" applyFont="1">
      <alignment horizontal="center"/>
    </xf>
    <xf borderId="39" fillId="0" fontId="22" numFmtId="0" xfId="0" applyAlignment="1" applyBorder="1" applyFont="1">
      <alignment horizontal="center"/>
    </xf>
    <xf borderId="40" fillId="0" fontId="22" numFmtId="0" xfId="0" applyAlignment="1" applyBorder="1" applyFont="1">
      <alignment horizontal="center"/>
    </xf>
    <xf borderId="41" fillId="0" fontId="22" numFmtId="0" xfId="0" applyAlignment="1" applyBorder="1" applyFont="1">
      <alignment horizontal="center"/>
    </xf>
    <xf borderId="24" fillId="0" fontId="22" numFmtId="2" xfId="0" applyAlignment="1" applyBorder="1" applyFont="1" applyNumberFormat="1">
      <alignment horizontal="center"/>
    </xf>
    <xf borderId="42" fillId="0" fontId="22" numFmtId="2" xfId="0" applyAlignment="1" applyBorder="1" applyFont="1" applyNumberFormat="1">
      <alignment horizontal="center"/>
    </xf>
    <xf borderId="16" fillId="0" fontId="22" numFmtId="0" xfId="0" applyAlignment="1" applyBorder="1" applyFont="1">
      <alignment horizontal="center"/>
    </xf>
    <xf borderId="13" fillId="0" fontId="22" numFmtId="0" xfId="0" applyAlignment="1" applyBorder="1" applyFont="1">
      <alignment horizontal="center"/>
    </xf>
    <xf borderId="13" fillId="0" fontId="22" numFmtId="0" xfId="0" applyAlignment="1" applyBorder="1" applyFont="1">
      <alignment horizontal="center"/>
    </xf>
    <xf borderId="17" fillId="0" fontId="22" numFmtId="0" xfId="0" applyAlignment="1" applyBorder="1" applyFont="1">
      <alignment horizontal="center"/>
    </xf>
    <xf borderId="13" fillId="0" fontId="22" numFmtId="49" xfId="0" applyAlignment="1" applyBorder="1" applyFont="1" applyNumberFormat="1">
      <alignment horizontal="center"/>
    </xf>
    <xf borderId="13" fillId="0" fontId="22" numFmtId="2" xfId="0" applyAlignment="1" applyBorder="1" applyFont="1" applyNumberFormat="1">
      <alignment horizontal="center"/>
    </xf>
    <xf borderId="13" fillId="0" fontId="22" numFmtId="16" xfId="0" applyAlignment="1" applyBorder="1" applyFont="1" applyNumberFormat="1">
      <alignment horizontal="center"/>
    </xf>
    <xf borderId="15" fillId="0" fontId="22" numFmtId="0" xfId="0" applyAlignment="1" applyBorder="1" applyFont="1">
      <alignment horizontal="center"/>
    </xf>
    <xf borderId="25" fillId="0" fontId="22" numFmtId="0" xfId="0" applyAlignment="1" applyBorder="1" applyFont="1">
      <alignment horizontal="center"/>
    </xf>
    <xf borderId="25" fillId="0" fontId="22" numFmtId="16" xfId="0" applyAlignment="1" applyBorder="1" applyFont="1" applyNumberFormat="1">
      <alignment horizontal="center"/>
    </xf>
    <xf borderId="43" fillId="0" fontId="22" numFmtId="0" xfId="0" applyAlignment="1" applyBorder="1" applyFont="1">
      <alignment horizontal="center"/>
    </xf>
    <xf borderId="25" fillId="0" fontId="22" numFmtId="2" xfId="0" applyAlignment="1" applyBorder="1" applyFont="1" applyNumberFormat="1">
      <alignment horizontal="center"/>
    </xf>
    <xf borderId="44" fillId="0" fontId="22" numFmtId="0" xfId="0" applyBorder="1" applyFont="1"/>
    <xf borderId="36" fillId="0" fontId="22" numFmtId="0" xfId="0" applyBorder="1" applyFont="1"/>
    <xf borderId="45" fillId="0" fontId="22" numFmtId="0" xfId="0" applyBorder="1" applyFont="1"/>
    <xf borderId="40" fillId="0" fontId="22" numFmtId="0" xfId="0" applyBorder="1" applyFont="1"/>
    <xf borderId="8" fillId="0" fontId="4" numFmtId="164" xfId="0" applyAlignment="1" applyBorder="1" applyFont="1" applyNumberFormat="1">
      <alignment horizontal="center" shrinkToFit="0" wrapText="1"/>
    </xf>
    <xf borderId="8" fillId="12" fontId="26" numFmtId="0" xfId="0" applyBorder="1" applyFont="1"/>
    <xf borderId="25" fillId="0" fontId="4" numFmtId="0" xfId="0" applyAlignment="1" applyBorder="1" applyFont="1">
      <alignment horizontal="center" shrinkToFit="0" wrapText="1"/>
    </xf>
    <xf borderId="25" fillId="0" fontId="4" numFmtId="49" xfId="0" applyAlignment="1" applyBorder="1" applyFont="1" applyNumberFormat="1">
      <alignment horizontal="center" shrinkToFit="0" wrapText="1"/>
    </xf>
    <xf borderId="25" fillId="0" fontId="4" numFmtId="164" xfId="0" applyAlignment="1" applyBorder="1" applyFont="1" applyNumberFormat="1">
      <alignment horizontal="center" shrinkToFit="0" wrapText="1"/>
    </xf>
    <xf borderId="25" fillId="0" fontId="3" numFmtId="0" xfId="0" applyAlignment="1" applyBorder="1" applyFont="1">
      <alignment horizontal="center"/>
    </xf>
    <xf borderId="2" fillId="12" fontId="18" numFmtId="0" xfId="0" applyBorder="1" applyFont="1"/>
    <xf borderId="25" fillId="0" fontId="18" numFmtId="0" xfId="0" applyBorder="1" applyFont="1"/>
    <xf borderId="8" fillId="3" fontId="24" numFmtId="0" xfId="0" applyAlignment="1" applyBorder="1" applyFont="1">
      <alignment horizontal="center"/>
    </xf>
    <xf borderId="46" fillId="3" fontId="24" numFmtId="0" xfId="0" applyAlignment="1" applyBorder="1" applyFont="1">
      <alignment horizontal="center"/>
    </xf>
    <xf borderId="47" fillId="3" fontId="24" numFmtId="0" xfId="0" applyAlignment="1" applyBorder="1" applyFont="1">
      <alignment horizontal="center"/>
    </xf>
    <xf borderId="47" fillId="3" fontId="24" numFmtId="2" xfId="0" applyAlignment="1" applyBorder="1" applyFont="1" applyNumberFormat="1">
      <alignment horizontal="center"/>
    </xf>
    <xf borderId="47" fillId="3" fontId="24" numFmtId="13" xfId="0" applyAlignment="1" applyBorder="1" applyFont="1" applyNumberFormat="1">
      <alignment horizontal="center"/>
    </xf>
    <xf borderId="48" fillId="3" fontId="24" numFmtId="0" xfId="0" applyAlignment="1" applyBorder="1" applyFont="1">
      <alignment horizontal="center"/>
    </xf>
    <xf borderId="49" fillId="0" fontId="22" numFmtId="0" xfId="0" applyAlignment="1" applyBorder="1" applyFont="1">
      <alignment horizontal="center"/>
    </xf>
    <xf borderId="8" fillId="0" fontId="20" numFmtId="164" xfId="0" applyAlignment="1" applyBorder="1" applyFont="1" applyNumberFormat="1">
      <alignment horizontal="center" shrinkToFit="0" wrapText="1"/>
    </xf>
    <xf borderId="8" fillId="0" fontId="20" numFmtId="0" xfId="0" applyAlignment="1" applyBorder="1" applyFont="1">
      <alignment horizontal="center" shrinkToFit="0" wrapText="1"/>
    </xf>
    <xf borderId="1" fillId="4" fontId="17" numFmtId="0" xfId="0" applyBorder="1" applyFont="1"/>
    <xf borderId="1" fillId="13" fontId="17" numFmtId="0" xfId="0" applyBorder="1" applyFill="1" applyFont="1"/>
    <xf borderId="1" fillId="14" fontId="17" numFmtId="0" xfId="0" applyBorder="1" applyFill="1" applyFont="1"/>
    <xf borderId="8" fillId="3" fontId="24" numFmtId="2" xfId="0" applyAlignment="1" applyBorder="1" applyFont="1" applyNumberFormat="1">
      <alignment horizontal="center"/>
    </xf>
    <xf borderId="8" fillId="3" fontId="24" numFmtId="13" xfId="0" applyAlignment="1" applyBorder="1" applyFont="1" applyNumberFormat="1">
      <alignment horizontal="center"/>
    </xf>
    <xf borderId="8" fillId="0" fontId="22" numFmtId="49" xfId="0" applyAlignment="1" applyBorder="1" applyFont="1" applyNumberFormat="1">
      <alignment horizontal="center"/>
    </xf>
    <xf borderId="8" fillId="0" fontId="22" numFmtId="2" xfId="0" applyAlignment="1" applyBorder="1" applyFont="1" applyNumberFormat="1">
      <alignment horizontal="center"/>
    </xf>
    <xf borderId="8" fillId="0" fontId="22" numFmtId="16" xfId="0" applyAlignment="1" applyBorder="1" applyFont="1" applyNumberFormat="1">
      <alignment horizontal="center"/>
    </xf>
    <xf borderId="10" fillId="2" fontId="4" numFmtId="0" xfId="0" applyAlignment="1" applyBorder="1" applyFont="1">
      <alignment horizontal="center"/>
    </xf>
    <xf borderId="50" fillId="15" fontId="4" numFmtId="0" xfId="0" applyAlignment="1" applyBorder="1" applyFill="1" applyFont="1">
      <alignment horizontal="center"/>
    </xf>
    <xf borderId="8" fillId="15" fontId="4" numFmtId="0" xfId="0" applyAlignment="1" applyBorder="1" applyFont="1">
      <alignment horizontal="center" shrinkToFit="0" wrapText="1"/>
    </xf>
    <xf borderId="8" fillId="15" fontId="4" numFmtId="3" xfId="0" applyAlignment="1" applyBorder="1" applyFont="1" applyNumberFormat="1">
      <alignment horizontal="center" shrinkToFit="0" wrapText="1"/>
    </xf>
    <xf borderId="25" fillId="15" fontId="18" numFmtId="0" xfId="0" applyAlignment="1" applyBorder="1" applyFont="1">
      <alignment horizontal="center" textRotation="45" vertical="center"/>
    </xf>
    <xf borderId="51" fillId="0" fontId="14" numFmtId="0" xfId="0" applyBorder="1" applyFont="1"/>
    <xf borderId="13" fillId="0" fontId="14" numFmtId="0" xfId="0" applyBorder="1" applyFont="1"/>
    <xf borderId="50" fillId="16" fontId="4" numFmtId="0" xfId="0" applyAlignment="1" applyBorder="1" applyFill="1" applyFont="1">
      <alignment horizontal="center"/>
    </xf>
    <xf borderId="8" fillId="16" fontId="4" numFmtId="0" xfId="0" applyAlignment="1" applyBorder="1" applyFont="1">
      <alignment horizontal="center" shrinkToFit="0" wrapText="1"/>
    </xf>
    <xf borderId="8" fillId="16" fontId="4" numFmtId="3" xfId="0" applyAlignment="1" applyBorder="1" applyFont="1" applyNumberFormat="1">
      <alignment horizontal="center" shrinkToFit="0" wrapText="1"/>
    </xf>
    <xf borderId="25" fillId="16" fontId="18" numFmtId="0" xfId="0" applyAlignment="1" applyBorder="1" applyFont="1">
      <alignment horizontal="center" textRotation="45" vertical="center"/>
    </xf>
    <xf borderId="2" fillId="16" fontId="4" numFmtId="0" xfId="0" applyAlignment="1" applyBorder="1" applyFont="1">
      <alignment horizontal="center" shrinkToFit="0" wrapText="1"/>
    </xf>
    <xf borderId="2" fillId="16" fontId="4" numFmtId="3" xfId="0" applyAlignment="1" applyBorder="1" applyFont="1" applyNumberFormat="1">
      <alignment horizontal="center" shrinkToFit="0" wrapText="1"/>
    </xf>
    <xf borderId="8" fillId="15" fontId="4" numFmtId="0" xfId="0" applyAlignment="1" applyBorder="1" applyFont="1">
      <alignment horizontal="center"/>
    </xf>
    <xf borderId="8" fillId="15" fontId="4" numFmtId="0" xfId="0" applyAlignment="1" applyBorder="1" applyFont="1">
      <alignment horizontal="center" shrinkToFit="0" wrapText="1"/>
    </xf>
    <xf borderId="8" fillId="16" fontId="4" numFmtId="0" xfId="0" applyAlignment="1" applyBorder="1" applyFont="1">
      <alignment horizontal="center"/>
    </xf>
    <xf borderId="8" fillId="13" fontId="4" numFmtId="0" xfId="0" applyAlignment="1" applyBorder="1" applyFont="1">
      <alignment horizontal="center"/>
    </xf>
    <xf borderId="8" fillId="13" fontId="4" numFmtId="0" xfId="0" applyAlignment="1" applyBorder="1" applyFont="1">
      <alignment horizontal="center" shrinkToFit="0" wrapText="1"/>
    </xf>
    <xf borderId="8" fillId="13" fontId="4" numFmtId="3" xfId="0" applyAlignment="1" applyBorder="1" applyFont="1" applyNumberFormat="1">
      <alignment horizontal="center" shrinkToFit="0" wrapText="1"/>
    </xf>
    <xf borderId="25" fillId="13" fontId="18" numFmtId="0" xfId="0" applyAlignment="1" applyBorder="1" applyFont="1">
      <alignment horizontal="center" textRotation="45" vertical="center"/>
    </xf>
    <xf borderId="8" fillId="0" fontId="11" numFmtId="0" xfId="0" applyAlignment="1" applyBorder="1" applyFont="1">
      <alignment horizontal="center"/>
    </xf>
    <xf borderId="13" fillId="0" fontId="11" numFmtId="0" xfId="0" applyAlignment="1" applyBorder="1" applyFont="1">
      <alignment horizontal="center"/>
    </xf>
    <xf borderId="17" fillId="0" fontId="11" numFmtId="0" xfId="0" applyAlignment="1" applyBorder="1" applyFont="1">
      <alignment horizontal="center"/>
    </xf>
    <xf borderId="8" fillId="0" fontId="11" numFmtId="2" xfId="0" applyAlignment="1" applyBorder="1" applyFont="1" applyNumberFormat="1">
      <alignment horizontal="center"/>
    </xf>
    <xf borderId="8" fillId="0" fontId="1" numFmtId="0" xfId="0" applyAlignment="1" applyBorder="1" applyFont="1">
      <alignment horizontal="center"/>
    </xf>
    <xf borderId="8" fillId="0" fontId="1" numFmtId="49" xfId="0" applyAlignment="1" applyBorder="1" applyFont="1" applyNumberFormat="1">
      <alignment horizontal="center"/>
    </xf>
    <xf borderId="8" fillId="0" fontId="1" numFmtId="2" xfId="0" applyAlignment="1" applyBorder="1" applyFont="1" applyNumberFormat="1">
      <alignment horizontal="center"/>
    </xf>
    <xf borderId="0" fillId="0" fontId="18" numFmtId="49" xfId="0" applyFont="1" applyNumberFormat="1"/>
    <xf borderId="0" fillId="0" fontId="18" numFmtId="0" xfId="0" applyAlignment="1" applyFont="1">
      <alignment horizontal="right"/>
    </xf>
    <xf borderId="0" fillId="0" fontId="27" numFmtId="0" xfId="0" applyFont="1"/>
    <xf borderId="0" fillId="0" fontId="27" numFmtId="49" xfId="0" applyFont="1" applyNumberFormat="1"/>
    <xf borderId="0" fillId="0" fontId="27" numFmtId="0" xfId="0" applyAlignment="1" applyFont="1">
      <alignment horizontal="right"/>
    </xf>
    <xf borderId="0" fillId="0" fontId="18" numFmtId="49" xfId="0" applyAlignment="1" applyFont="1" applyNumberFormat="1">
      <alignment horizontal="center"/>
    </xf>
    <xf borderId="1" fillId="2" fontId="4" numFmtId="0" xfId="0" applyAlignment="1" applyBorder="1" applyFont="1">
      <alignment horizontal="center"/>
    </xf>
    <xf borderId="1" fillId="2" fontId="4" numFmtId="1" xfId="0" applyAlignment="1" applyBorder="1" applyFont="1" applyNumberFormat="1">
      <alignment horizontal="center"/>
    </xf>
    <xf borderId="1" fillId="2" fontId="3" numFmtId="1" xfId="0" applyAlignment="1" applyBorder="1" applyFont="1" applyNumberFormat="1">
      <alignment horizontal="center"/>
    </xf>
    <xf borderId="52" fillId="3" fontId="13" numFmtId="1" xfId="0" applyAlignment="1" applyBorder="1" applyFont="1" applyNumberFormat="1">
      <alignment horizontal="center" shrinkToFit="0" vertical="center" wrapText="1"/>
    </xf>
    <xf borderId="3" fillId="3" fontId="13" numFmtId="1" xfId="0" applyAlignment="1" applyBorder="1" applyFont="1" applyNumberFormat="1">
      <alignment horizontal="center" shrinkToFit="0" wrapText="1"/>
    </xf>
    <xf borderId="0" fillId="0" fontId="4" numFmtId="0" xfId="0" applyAlignment="1" applyFont="1">
      <alignment horizontal="center" vertical="center"/>
    </xf>
    <xf borderId="4" fillId="0" fontId="4" numFmtId="0" xfId="0" applyAlignment="1" applyBorder="1" applyFont="1">
      <alignment horizontal="center"/>
    </xf>
    <xf borderId="4" fillId="0" fontId="4" numFmtId="1" xfId="0" applyAlignment="1" applyBorder="1" applyFont="1" applyNumberFormat="1">
      <alignment horizontal="center"/>
    </xf>
    <xf borderId="7" fillId="4" fontId="3" numFmtId="0" xfId="0" applyAlignment="1" applyBorder="1" applyFont="1">
      <alignment horizontal="center" shrinkToFit="0" vertical="center" wrapText="1"/>
    </xf>
    <xf borderId="7" fillId="5" fontId="3" numFmtId="0" xfId="0" applyAlignment="1" applyBorder="1" applyFont="1">
      <alignment horizontal="center" shrinkToFit="0" vertical="center" wrapText="1"/>
    </xf>
    <xf borderId="6" fillId="0" fontId="4" numFmtId="1" xfId="0" applyAlignment="1" applyBorder="1" applyFont="1" applyNumberFormat="1">
      <alignment horizontal="center"/>
    </xf>
    <xf borderId="6" fillId="0" fontId="4" numFmtId="0" xfId="0" applyAlignment="1" applyBorder="1" applyFont="1">
      <alignment horizontal="center"/>
    </xf>
    <xf borderId="5" fillId="4" fontId="3" numFmtId="0" xfId="0" applyAlignment="1" applyBorder="1" applyFont="1">
      <alignment horizontal="center" shrinkToFit="0" vertical="center" wrapText="1"/>
    </xf>
    <xf borderId="5" fillId="5" fontId="3" numFmtId="0" xfId="0" applyAlignment="1" applyBorder="1" applyFont="1">
      <alignment horizontal="center" shrinkToFit="0" vertical="center" wrapText="1"/>
    </xf>
    <xf borderId="5" fillId="6" fontId="4" numFmtId="0" xfId="0" applyAlignment="1" applyBorder="1" applyFont="1">
      <alignment horizontal="center" shrinkToFit="0" vertical="center" wrapText="1"/>
    </xf>
    <xf borderId="6" fillId="0" fontId="28" numFmtId="1" xfId="0" applyAlignment="1" applyBorder="1" applyFont="1" applyNumberFormat="1">
      <alignment horizontal="center"/>
    </xf>
    <xf borderId="5" fillId="6" fontId="29" numFmtId="0" xfId="0" applyAlignment="1" applyBorder="1" applyFont="1">
      <alignment horizontal="center" shrinkToFit="0" vertical="center" wrapText="1"/>
    </xf>
    <xf borderId="5" fillId="5" fontId="28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30" numFmtId="0" xfId="0" applyAlignment="1" applyBorder="1" applyFont="1">
      <alignment horizontal="center" shrinkToFit="0" vertical="center" wrapText="1"/>
    </xf>
    <xf borderId="8" fillId="0" fontId="28" numFmtId="1" xfId="0" applyAlignment="1" applyBorder="1" applyFont="1" applyNumberFormat="1">
      <alignment horizontal="center"/>
    </xf>
    <xf borderId="6" fillId="0" fontId="31" numFmtId="1" xfId="0" applyAlignment="1" applyBorder="1" applyFont="1" applyNumberFormat="1">
      <alignment horizontal="center"/>
    </xf>
    <xf borderId="7" fillId="5" fontId="3" numFmtId="1" xfId="0" applyAlignment="1" applyBorder="1" applyFont="1" applyNumberFormat="1">
      <alignment horizontal="center"/>
    </xf>
    <xf borderId="7" fillId="6" fontId="4" numFmtId="1" xfId="0" applyAlignment="1" applyBorder="1" applyFont="1" applyNumberFormat="1">
      <alignment horizontal="center"/>
    </xf>
    <xf borderId="6" fillId="0" fontId="18" numFmtId="0" xfId="0" applyBorder="1" applyFont="1"/>
    <xf borderId="6" fillId="0" fontId="4" numFmtId="49" xfId="0" applyAlignment="1" applyBorder="1" applyFont="1" applyNumberFormat="1">
      <alignment horizontal="center"/>
    </xf>
    <xf borderId="6" fillId="0" fontId="32" numFmtId="1" xfId="0" applyAlignment="1" applyBorder="1" applyFont="1" applyNumberFormat="1">
      <alignment horizontal="center"/>
    </xf>
    <xf borderId="53" fillId="3" fontId="13" numFmtId="1" xfId="0" applyAlignment="1" applyBorder="1" applyFont="1" applyNumberFormat="1">
      <alignment horizontal="center" shrinkToFit="0" wrapText="1"/>
    </xf>
    <xf borderId="6" fillId="0" fontId="1" numFmtId="0" xfId="0" applyAlignment="1" applyBorder="1" applyFont="1">
      <alignment horizontal="center"/>
    </xf>
    <xf borderId="6" fillId="0" fontId="1" numFmtId="1" xfId="0" applyAlignment="1" applyBorder="1" applyFont="1" applyNumberFormat="1">
      <alignment horizontal="center"/>
    </xf>
    <xf borderId="6" fillId="0" fontId="6" numFmtId="1" xfId="0" applyAlignment="1" applyBorder="1" applyFont="1" applyNumberFormat="1">
      <alignment horizontal="center"/>
    </xf>
    <xf borderId="6" fillId="0" fontId="7" numFmtId="1" xfId="0" applyAlignment="1" applyBorder="1" applyFont="1" applyNumberFormat="1">
      <alignment horizontal="center"/>
    </xf>
    <xf borderId="6" fillId="0" fontId="8" numFmtId="1" xfId="0" applyAlignment="1" applyBorder="1" applyFont="1" applyNumberFormat="1">
      <alignment horizontal="center"/>
    </xf>
    <xf borderId="0" fillId="0" fontId="6" numFmtId="1" xfId="0" applyAlignment="1" applyFont="1" applyNumberFormat="1">
      <alignment horizontal="center"/>
    </xf>
    <xf borderId="54" fillId="3" fontId="13" numFmtId="0" xfId="0" applyAlignment="1" applyBorder="1" applyFont="1">
      <alignment horizontal="center" shrinkToFit="0" vertical="center" wrapText="1"/>
    </xf>
    <xf borderId="54" fillId="3" fontId="13" numFmtId="0" xfId="0" applyAlignment="1" applyBorder="1" applyFont="1">
      <alignment horizontal="center" shrinkToFit="0" vertical="center" wrapText="1"/>
    </xf>
    <xf borderId="55" fillId="3" fontId="13" numFmtId="0" xfId="0" applyAlignment="1" applyBorder="1" applyFont="1">
      <alignment horizontal="center" shrinkToFit="0" vertical="center" wrapText="1"/>
    </xf>
    <xf borderId="3" fillId="3" fontId="13" numFmtId="1" xfId="0" applyAlignment="1" applyBorder="1" applyFont="1" applyNumberFormat="1">
      <alignment horizontal="center" shrinkToFit="0" vertical="center" wrapText="1"/>
    </xf>
    <xf borderId="7" fillId="3" fontId="13" numFmtId="1" xfId="0" applyAlignment="1" applyBorder="1" applyFont="1" applyNumberForma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7" fillId="17" fontId="33" numFmtId="0" xfId="0" applyAlignment="1" applyBorder="1" applyFill="1" applyFont="1">
      <alignment horizontal="center" shrinkToFit="0" vertical="center" wrapText="1"/>
    </xf>
    <xf borderId="6" fillId="0" fontId="33" numFmtId="0" xfId="0" applyAlignment="1" applyBorder="1" applyFont="1">
      <alignment horizontal="center" shrinkToFit="0" vertical="center" wrapText="1"/>
    </xf>
    <xf borderId="5" fillId="18" fontId="4" numFmtId="0" xfId="0" applyAlignment="1" applyBorder="1" applyFill="1" applyFont="1">
      <alignment horizontal="center" shrinkToFit="0" vertical="center" wrapText="1"/>
    </xf>
    <xf borderId="5" fillId="18" fontId="28" numFmtId="0" xfId="0" applyAlignment="1" applyBorder="1" applyFont="1">
      <alignment horizontal="center" shrinkToFit="0" vertical="center" wrapText="1"/>
    </xf>
    <xf borderId="4" fillId="0" fontId="28" numFmtId="0" xfId="0" applyAlignment="1" applyBorder="1" applyFont="1">
      <alignment horizontal="center" shrinkToFit="0" vertical="center" wrapText="1"/>
    </xf>
    <xf borderId="5" fillId="18" fontId="30" numFmtId="0" xfId="0" applyAlignment="1" applyBorder="1" applyFont="1">
      <alignment horizontal="center" shrinkToFit="0" vertical="center" wrapText="1"/>
    </xf>
    <xf borderId="5" fillId="17" fontId="4" numFmtId="0" xfId="0" applyAlignment="1" applyBorder="1" applyFont="1">
      <alignment horizontal="center" shrinkToFit="0" vertical="center" wrapText="1"/>
    </xf>
    <xf borderId="5" fillId="17" fontId="28" numFmtId="0" xfId="0" applyAlignment="1" applyBorder="1" applyFont="1">
      <alignment horizontal="center" shrinkToFit="0" vertical="center" wrapText="1"/>
    </xf>
    <xf borderId="5" fillId="17" fontId="30" numFmtId="0" xfId="0" applyAlignment="1" applyBorder="1" applyFont="1">
      <alignment horizontal="center" shrinkToFit="0" vertical="center" wrapText="1"/>
    </xf>
    <xf borderId="5" fillId="17" fontId="32" numFmtId="0" xfId="0" applyAlignment="1" applyBorder="1" applyFont="1">
      <alignment horizontal="center" shrinkToFit="0" vertical="center" wrapText="1"/>
    </xf>
    <xf borderId="1" fillId="2" fontId="34" numFmtId="0" xfId="0" applyAlignment="1" applyBorder="1" applyFont="1">
      <alignment horizontal="center" vertical="center"/>
    </xf>
    <xf borderId="0" fillId="0" fontId="34" numFmtId="0" xfId="0" applyFont="1"/>
    <xf borderId="0" fillId="0" fontId="28" numFmtId="0" xfId="0" applyAlignment="1" applyFont="1">
      <alignment horizontal="center" vertical="center"/>
    </xf>
    <xf borderId="53" fillId="3" fontId="13" numFmtId="1" xfId="0" applyAlignment="1" applyBorder="1" applyFont="1" applyNumberFormat="1">
      <alignment horizontal="center" shrinkToFit="0" vertical="center" wrapText="1"/>
    </xf>
    <xf borderId="56" fillId="17" fontId="4" numFmtId="0" xfId="0" applyAlignment="1" applyBorder="1" applyFont="1">
      <alignment horizontal="center"/>
    </xf>
    <xf borderId="6" fillId="0" fontId="33" numFmtId="1" xfId="0" applyAlignment="1" applyBorder="1" applyFont="1" applyNumberFormat="1">
      <alignment horizontal="center"/>
    </xf>
    <xf borderId="57" fillId="0" fontId="4" numFmtId="0" xfId="0" applyAlignment="1" applyBorder="1" applyFont="1">
      <alignment horizontal="center"/>
    </xf>
    <xf borderId="4" fillId="0" fontId="28" numFmtId="1" xfId="0" applyAlignment="1" applyBorder="1" applyFont="1" applyNumberFormat="1">
      <alignment horizontal="center"/>
    </xf>
    <xf borderId="7" fillId="3" fontId="13" numFmtId="1" xfId="0" applyAlignment="1" applyBorder="1" applyFont="1" applyNumberFormat="1">
      <alignment horizontal="center" shrinkToFit="0" wrapText="1"/>
    </xf>
    <xf borderId="58" fillId="17" fontId="4" numFmtId="0" xfId="0" applyAlignment="1" applyBorder="1" applyFont="1">
      <alignment horizontal="center"/>
    </xf>
    <xf borderId="59" fillId="0" fontId="4" numFmtId="0" xfId="0" applyAlignment="1" applyBorder="1" applyFont="1">
      <alignment horizontal="center"/>
    </xf>
    <xf borderId="0" fillId="0" fontId="20" numFmtId="49" xfId="0" applyAlignment="1" applyFont="1" applyNumberFormat="1">
      <alignment horizontal="center"/>
    </xf>
    <xf borderId="0" fillId="0" fontId="20" numFmtId="49" xfId="0" applyFont="1" applyNumberFormat="1"/>
    <xf borderId="1" fillId="19" fontId="35" numFmtId="0" xfId="0" applyBorder="1" applyFill="1" applyFont="1"/>
    <xf borderId="0" fillId="0" fontId="20" numFmtId="49" xfId="0" applyFont="1" applyNumberFormat="1"/>
    <xf borderId="60" fillId="20" fontId="20" numFmtId="0" xfId="0" applyBorder="1" applyFill="1" applyFont="1"/>
    <xf borderId="61" fillId="0" fontId="20" numFmtId="49" xfId="0" applyBorder="1" applyFont="1" applyNumberFormat="1"/>
    <xf borderId="60" fillId="20" fontId="20" numFmtId="49" xfId="0" applyBorder="1" applyFont="1" applyNumberFormat="1"/>
    <xf borderId="62" fillId="0" fontId="20" numFmtId="49" xfId="0" applyBorder="1" applyFont="1" applyNumberFormat="1"/>
    <xf borderId="61" fillId="0" fontId="20" numFmtId="0" xfId="0" applyBorder="1" applyFont="1"/>
    <xf borderId="63" fillId="0" fontId="20" numFmtId="0" xfId="0" applyBorder="1" applyFont="1"/>
    <xf borderId="64" fillId="0" fontId="20" numFmtId="49" xfId="0" applyBorder="1" applyFont="1" applyNumberFormat="1"/>
    <xf borderId="65" fillId="0" fontId="20" numFmtId="0" xfId="0" applyBorder="1" applyFont="1"/>
    <xf borderId="66" fillId="0" fontId="20" numFmtId="0" xfId="0" applyBorder="1" applyFont="1"/>
    <xf borderId="17" fillId="0" fontId="1" numFmtId="49" xfId="0" applyAlignment="1" applyBorder="1" applyFont="1" applyNumberFormat="1">
      <alignment horizontal="center"/>
    </xf>
    <xf borderId="17" fillId="0" fontId="1" numFmtId="0" xfId="0" applyAlignment="1" applyBorder="1" applyFont="1">
      <alignment horizontal="center"/>
    </xf>
    <xf borderId="67" fillId="19" fontId="35" numFmtId="49" xfId="0" applyBorder="1" applyFont="1" applyNumberFormat="1"/>
    <xf borderId="1" fillId="19" fontId="35" numFmtId="49" xfId="0" applyBorder="1" applyFont="1" applyNumberFormat="1"/>
    <xf borderId="0" fillId="0" fontId="36" numFmtId="49" xfId="0" applyFont="1" applyNumberFormat="1"/>
    <xf borderId="0" fillId="0" fontId="36" numFmtId="0" xfId="0" applyFont="1"/>
    <xf borderId="0" fillId="0" fontId="20" numFmtId="0" xfId="0" applyFont="1"/>
    <xf borderId="68" fillId="20" fontId="20" numFmtId="0" xfId="0" applyBorder="1" applyFont="1"/>
    <xf borderId="67" fillId="20" fontId="20" numFmtId="0" xfId="0" applyBorder="1" applyFont="1"/>
    <xf borderId="67" fillId="20" fontId="20" numFmtId="49" xfId="0" applyBorder="1" applyFont="1" applyNumberFormat="1"/>
    <xf borderId="0" fillId="0" fontId="19" numFmtId="0" xfId="0" applyFont="1"/>
    <xf borderId="0" fillId="0" fontId="37" numFmtId="0" xfId="0" applyFont="1"/>
    <xf borderId="0" fillId="0" fontId="37" numFmtId="0" xfId="0" applyAlignment="1" applyFont="1">
      <alignment horizontal="center"/>
    </xf>
    <xf borderId="1" fillId="21" fontId="37" numFmtId="0" xfId="0" applyBorder="1" applyFill="1" applyFont="1"/>
    <xf borderId="0" fillId="0" fontId="38" numFmtId="0" xfId="0" applyAlignment="1" applyFont="1">
      <alignment horizontal="center"/>
    </xf>
    <xf borderId="0" fillId="0" fontId="39" numFmtId="167" xfId="0" applyAlignment="1" applyFont="1" applyNumberFormat="1">
      <alignment horizontal="center"/>
    </xf>
    <xf borderId="0" fillId="0" fontId="39" numFmtId="0" xfId="0" applyAlignment="1" applyFont="1">
      <alignment horizontal="center"/>
    </xf>
    <xf borderId="0" fillId="0" fontId="39" numFmtId="0" xfId="0" applyAlignment="1" applyFont="1">
      <alignment horizontal="left"/>
    </xf>
    <xf borderId="0" fillId="0" fontId="39" numFmtId="0" xfId="0" applyFont="1"/>
    <xf borderId="0" fillId="0" fontId="37" numFmtId="49" xfId="0" applyAlignment="1" applyFont="1" applyNumberFormat="1">
      <alignment horizontal="center"/>
    </xf>
    <xf borderId="0" fillId="0" fontId="37" numFmtId="2" xfId="0" applyAlignment="1" applyFont="1" applyNumberFormat="1">
      <alignment horizontal="center"/>
    </xf>
    <xf borderId="0" fillId="0" fontId="40" numFmtId="0" xfId="0" applyFont="1"/>
    <xf borderId="0" fillId="0" fontId="37" numFmtId="49" xfId="0" applyFont="1" applyNumberFormat="1"/>
    <xf borderId="0" fillId="0" fontId="37" numFmtId="0" xfId="0" applyFont="1"/>
    <xf borderId="69" fillId="0" fontId="37" numFmtId="0" xfId="0" applyBorder="1" applyFont="1"/>
    <xf borderId="0" fillId="0" fontId="37" numFmtId="0" xfId="0" applyAlignment="1" applyFont="1">
      <alignment horizontal="center"/>
    </xf>
    <xf borderId="69" fillId="20" fontId="37" numFmtId="0" xfId="0" applyBorder="1" applyFont="1"/>
    <xf quotePrefix="1" borderId="0" fillId="0" fontId="40" numFmtId="0" xfId="0" applyFont="1"/>
    <xf borderId="0" fillId="0" fontId="37" numFmtId="49" xfId="0" applyAlignment="1" applyFont="1" applyNumberFormat="1">
      <alignment horizontal="center"/>
    </xf>
    <xf quotePrefix="1" borderId="0" fillId="0" fontId="41" numFmtId="0" xfId="0" applyFont="1"/>
    <xf borderId="0" fillId="0" fontId="41" numFmtId="0" xfId="0" applyFont="1"/>
    <xf borderId="1" fillId="19" fontId="35" numFmtId="49" xfId="0" applyBorder="1" applyFont="1" applyNumberFormat="1"/>
    <xf borderId="70" fillId="19" fontId="35" numFmtId="49" xfId="0" applyBorder="1" applyFont="1" applyNumberFormat="1"/>
    <xf borderId="71" fillId="19" fontId="35" numFmtId="49" xfId="0" applyBorder="1" applyFont="1" applyNumberFormat="1"/>
    <xf borderId="72" fillId="20" fontId="20" numFmtId="49" xfId="0" applyBorder="1" applyFont="1" applyNumberFormat="1"/>
    <xf borderId="1" fillId="20" fontId="20" numFmtId="49" xfId="0" applyBorder="1" applyFont="1" applyNumberFormat="1"/>
    <xf borderId="63" fillId="0" fontId="20" numFmtId="49" xfId="0" applyBorder="1" applyFont="1" applyNumberFormat="1"/>
    <xf borderId="66" fillId="0" fontId="20" numFmtId="49" xfId="0" applyBorder="1" applyFont="1" applyNumberFormat="1"/>
    <xf borderId="0" fillId="0" fontId="20" numFmtId="49" xfId="0" applyAlignment="1" applyFont="1" applyNumberFormat="1">
      <alignment horizontal="center" vertical="center"/>
    </xf>
    <xf borderId="0" fillId="0" fontId="20" numFmtId="49" xfId="0" applyAlignment="1" applyFont="1" applyNumberFormat="1">
      <alignment horizontal="center" vertical="center"/>
    </xf>
    <xf borderId="73" fillId="0" fontId="36" numFmtId="0" xfId="0" applyAlignment="1" applyBorder="1" applyFont="1">
      <alignment horizontal="center" vertical="center"/>
    </xf>
    <xf borderId="74" fillId="0" fontId="36" numFmtId="49" xfId="0" applyAlignment="1" applyBorder="1" applyFont="1" applyNumberFormat="1">
      <alignment horizontal="center" vertical="center"/>
    </xf>
    <xf borderId="74" fillId="0" fontId="14" numFmtId="0" xfId="0" applyBorder="1" applyFont="1"/>
    <xf borderId="75" fillId="0" fontId="14" numFmtId="0" xfId="0" applyBorder="1" applyFont="1"/>
    <xf borderId="21" fillId="0" fontId="36" numFmtId="49" xfId="0" applyAlignment="1" applyBorder="1" applyFont="1" applyNumberFormat="1">
      <alignment horizontal="center" vertical="center"/>
    </xf>
    <xf borderId="27" fillId="0" fontId="36" numFmtId="49" xfId="0" applyAlignment="1" applyBorder="1" applyFont="1" applyNumberFormat="1">
      <alignment horizontal="center" vertical="center"/>
    </xf>
    <xf borderId="44" fillId="16" fontId="20" numFmtId="0" xfId="0" applyAlignment="1" applyBorder="1" applyFont="1">
      <alignment horizontal="center" vertical="center"/>
    </xf>
    <xf borderId="35" fillId="0" fontId="14" numFmtId="0" xfId="0" applyBorder="1" applyFont="1"/>
    <xf borderId="36" fillId="0" fontId="14" numFmtId="0" xfId="0" applyBorder="1" applyFont="1"/>
    <xf borderId="0" fillId="0" fontId="20" numFmtId="0" xfId="0" applyAlignment="1" applyFont="1">
      <alignment vertical="center"/>
    </xf>
    <xf borderId="76" fillId="0" fontId="14" numFmtId="0" xfId="0" applyBorder="1" applyFont="1"/>
    <xf borderId="77" fillId="0" fontId="36" numFmtId="49" xfId="0" applyAlignment="1" applyBorder="1" applyFont="1" applyNumberFormat="1">
      <alignment horizontal="center" vertical="center"/>
    </xf>
    <xf borderId="78" fillId="0" fontId="36" numFmtId="49" xfId="0" applyAlignment="1" applyBorder="1" applyFont="1" applyNumberFormat="1">
      <alignment horizontal="center" vertical="center"/>
    </xf>
    <xf borderId="79" fillId="0" fontId="36" numFmtId="49" xfId="0" applyAlignment="1" applyBorder="1" applyFont="1" applyNumberFormat="1">
      <alignment horizontal="center" vertical="center"/>
    </xf>
    <xf borderId="80" fillId="0" fontId="36" numFmtId="49" xfId="0" applyAlignment="1" applyBorder="1" applyFont="1" applyNumberFormat="1">
      <alignment horizontal="center" vertical="center"/>
    </xf>
    <xf borderId="45" fillId="0" fontId="14" numFmtId="0" xfId="0" applyBorder="1" applyFont="1"/>
    <xf borderId="39" fillId="0" fontId="14" numFmtId="0" xfId="0" applyBorder="1" applyFont="1"/>
    <xf borderId="40" fillId="0" fontId="14" numFmtId="0" xfId="0" applyBorder="1" applyFont="1"/>
    <xf borderId="81" fillId="22" fontId="36" numFmtId="0" xfId="0" applyAlignment="1" applyBorder="1" applyFill="1" applyFont="1">
      <alignment horizontal="center" vertical="center"/>
    </xf>
    <xf borderId="73" fillId="22" fontId="36" numFmtId="0" xfId="0" applyAlignment="1" applyBorder="1" applyFont="1">
      <alignment horizontal="center" vertical="center"/>
    </xf>
    <xf borderId="82" fillId="0" fontId="20" numFmtId="49" xfId="0" applyAlignment="1" applyBorder="1" applyFont="1" applyNumberFormat="1">
      <alignment horizontal="center" vertical="center"/>
    </xf>
    <xf borderId="41" fillId="0" fontId="42" numFmtId="49" xfId="0" applyAlignment="1" applyBorder="1" applyFont="1" applyNumberFormat="1">
      <alignment horizontal="center" vertical="center"/>
    </xf>
    <xf borderId="83" fillId="0" fontId="42" numFmtId="49" xfId="0" applyAlignment="1" applyBorder="1" applyFont="1" applyNumberFormat="1">
      <alignment horizontal="center" vertical="center"/>
    </xf>
    <xf borderId="84" fillId="0" fontId="43" numFmtId="49" xfId="0" applyAlignment="1" applyBorder="1" applyFont="1" applyNumberFormat="1">
      <alignment horizontal="center" vertical="center"/>
    </xf>
    <xf borderId="85" fillId="15" fontId="20" numFmtId="49" xfId="0" applyAlignment="1" applyBorder="1" applyFont="1" applyNumberFormat="1">
      <alignment horizontal="center" vertical="center"/>
    </xf>
    <xf borderId="85" fillId="2" fontId="20" numFmtId="49" xfId="0" applyAlignment="1" applyBorder="1" applyFont="1" applyNumberFormat="1">
      <alignment horizontal="center" vertical="center"/>
    </xf>
    <xf borderId="86" fillId="0" fontId="36" numFmtId="0" xfId="0" applyAlignment="1" applyBorder="1" applyFont="1">
      <alignment horizontal="center" vertical="top"/>
    </xf>
    <xf borderId="87" fillId="0" fontId="14" numFmtId="0" xfId="0" applyBorder="1" applyFont="1"/>
    <xf borderId="88" fillId="0" fontId="14" numFmtId="0" xfId="0" applyBorder="1" applyFont="1"/>
    <xf borderId="0" fillId="0" fontId="20" numFmtId="0" xfId="0" applyAlignment="1" applyFont="1">
      <alignment horizontal="center" vertical="center"/>
    </xf>
    <xf borderId="89" fillId="0" fontId="14" numFmtId="0" xfId="0" applyBorder="1" applyFont="1"/>
    <xf borderId="90" fillId="0" fontId="14" numFmtId="0" xfId="0" applyBorder="1" applyFont="1"/>
    <xf borderId="91" fillId="0" fontId="14" numFmtId="0" xfId="0" applyBorder="1" applyFont="1"/>
    <xf borderId="92" fillId="0" fontId="14" numFmtId="0" xfId="0" applyBorder="1" applyFont="1"/>
    <xf borderId="93" fillId="0" fontId="14" numFmtId="0" xfId="0" applyBorder="1" applyFont="1"/>
    <xf borderId="94" fillId="0" fontId="14" numFmtId="0" xfId="0" applyBorder="1" applyFont="1"/>
    <xf borderId="95" fillId="0" fontId="20" numFmtId="0" xfId="0" applyBorder="1" applyFont="1"/>
    <xf borderId="96" fillId="0" fontId="20" numFmtId="0" xfId="0" applyAlignment="1" applyBorder="1" applyFont="1">
      <alignment horizontal="center" vertical="center"/>
    </xf>
    <xf borderId="97" fillId="0" fontId="20" numFmtId="0" xfId="0" applyAlignment="1" applyBorder="1" applyFont="1">
      <alignment horizontal="center" vertical="center"/>
    </xf>
    <xf borderId="98" fillId="22" fontId="36" numFmtId="0" xfId="0" applyAlignment="1" applyBorder="1" applyFont="1">
      <alignment horizontal="center" vertical="center"/>
    </xf>
    <xf borderId="99" fillId="13" fontId="36" numFmtId="0" xfId="0" applyAlignment="1" applyBorder="1" applyFont="1">
      <alignment horizontal="center" vertical="center"/>
    </xf>
    <xf borderId="49" fillId="0" fontId="20" numFmtId="49" xfId="0" applyAlignment="1" applyBorder="1" applyFont="1" applyNumberFormat="1">
      <alignment horizontal="center" vertical="center"/>
    </xf>
    <xf borderId="25" fillId="0" fontId="42" numFmtId="49" xfId="0" applyAlignment="1" applyBorder="1" applyFont="1" applyNumberFormat="1">
      <alignment horizontal="center" vertical="center"/>
    </xf>
    <xf borderId="49" fillId="0" fontId="44" numFmtId="49" xfId="0" applyAlignment="1" applyBorder="1" applyFont="1" applyNumberFormat="1">
      <alignment horizontal="center" vertical="center"/>
    </xf>
    <xf borderId="100" fillId="0" fontId="43" numFmtId="49" xfId="0" applyAlignment="1" applyBorder="1" applyFont="1" applyNumberFormat="1">
      <alignment horizontal="center" vertical="center"/>
    </xf>
    <xf borderId="31" fillId="0" fontId="45" numFmtId="0" xfId="0" applyAlignment="1" applyBorder="1" applyFont="1">
      <alignment horizontal="center" vertical="center"/>
    </xf>
    <xf borderId="26" fillId="0" fontId="36" numFmtId="0" xfId="0" applyAlignment="1" applyBorder="1" applyFont="1">
      <alignment horizontal="center" vertical="center"/>
    </xf>
    <xf borderId="27" fillId="0" fontId="36" numFmtId="0" xfId="0" applyAlignment="1" applyBorder="1" applyFont="1">
      <alignment horizontal="center" vertical="center"/>
    </xf>
    <xf borderId="0" fillId="0" fontId="43" numFmtId="0" xfId="0" applyAlignment="1" applyFont="1">
      <alignment horizontal="center" vertical="center"/>
    </xf>
    <xf borderId="17" fillId="0" fontId="14" numFmtId="0" xfId="0" applyBorder="1" applyFont="1"/>
    <xf borderId="32" fillId="0" fontId="46" numFmtId="0" xfId="0" applyAlignment="1" applyBorder="1" applyFont="1">
      <alignment horizontal="center" vertical="center"/>
    </xf>
    <xf borderId="8" fillId="0" fontId="47" numFmtId="0" xfId="0" applyAlignment="1" applyBorder="1" applyFont="1">
      <alignment horizontal="center" vertical="center"/>
    </xf>
    <xf borderId="28" fillId="0" fontId="47" numFmtId="0" xfId="0" applyAlignment="1" applyBorder="1" applyFont="1">
      <alignment horizontal="center" vertical="center"/>
    </xf>
    <xf borderId="99" fillId="0" fontId="36" numFmtId="0" xfId="0" applyAlignment="1" applyBorder="1" applyFont="1">
      <alignment horizontal="center" vertical="center"/>
    </xf>
    <xf borderId="101" fillId="0" fontId="20" numFmtId="49" xfId="0" applyAlignment="1" applyBorder="1" applyFont="1" applyNumberFormat="1">
      <alignment horizontal="center" vertical="center"/>
    </xf>
    <xf borderId="33" fillId="0" fontId="48" numFmtId="0" xfId="0" applyAlignment="1" applyBorder="1" applyFont="1">
      <alignment horizontal="center" vertical="center"/>
    </xf>
    <xf borderId="29" fillId="0" fontId="49" numFmtId="0" xfId="0" applyAlignment="1" applyBorder="1" applyFont="1">
      <alignment horizontal="center" vertical="center"/>
    </xf>
    <xf borderId="30" fillId="0" fontId="49" numFmtId="0" xfId="0" applyAlignment="1" applyBorder="1" applyFont="1">
      <alignment horizontal="center" vertical="center"/>
    </xf>
    <xf borderId="44" fillId="0" fontId="20" numFmtId="0" xfId="0" applyAlignment="1" applyBorder="1" applyFont="1">
      <alignment horizontal="center" vertical="center"/>
    </xf>
    <xf borderId="99" fillId="23" fontId="36" numFmtId="0" xfId="0" applyAlignment="1" applyBorder="1" applyFill="1" applyFont="1">
      <alignment horizontal="center" vertical="center"/>
    </xf>
    <xf borderId="102" fillId="0" fontId="14" numFmtId="0" xfId="0" applyBorder="1" applyFont="1"/>
    <xf borderId="37" fillId="0" fontId="14" numFmtId="0" xfId="0" applyBorder="1" applyFont="1"/>
    <xf borderId="32" fillId="0" fontId="50" numFmtId="0" xfId="0" applyAlignment="1" applyBorder="1" applyFont="1">
      <alignment horizontal="center" vertical="center"/>
    </xf>
    <xf borderId="24" fillId="0" fontId="51" numFmtId="0" xfId="0" applyAlignment="1" applyBorder="1" applyFont="1">
      <alignment horizontal="center" vertical="center"/>
    </xf>
    <xf borderId="4" fillId="0" fontId="14" numFmtId="0" xfId="0" applyBorder="1" applyFont="1"/>
    <xf borderId="103" fillId="0" fontId="14" numFmtId="0" xfId="0" applyBorder="1" applyFont="1"/>
    <xf borderId="98" fillId="13" fontId="36" numFmtId="0" xfId="0" applyAlignment="1" applyBorder="1" applyFont="1">
      <alignment horizontal="center" vertical="center"/>
    </xf>
    <xf borderId="33" fillId="0" fontId="45" numFmtId="0" xfId="0" applyAlignment="1" applyBorder="1" applyFont="1">
      <alignment horizontal="center" vertical="center"/>
    </xf>
    <xf borderId="38" fillId="0" fontId="36" numFmtId="0" xfId="0" applyAlignment="1" applyBorder="1" applyFont="1">
      <alignment horizontal="center" vertical="center"/>
    </xf>
    <xf borderId="104" fillId="0" fontId="14" numFmtId="0" xfId="0" applyBorder="1" applyFont="1"/>
    <xf borderId="105" fillId="0" fontId="14" numFmtId="0" xfId="0" applyBorder="1" applyFont="1"/>
    <xf borderId="106" fillId="21" fontId="20" numFmtId="49" xfId="0" applyAlignment="1" applyBorder="1" applyFont="1" applyNumberFormat="1">
      <alignment horizontal="center" vertical="center"/>
    </xf>
    <xf borderId="107" fillId="21" fontId="20" numFmtId="49" xfId="0" applyAlignment="1" applyBorder="1" applyFont="1" applyNumberFormat="1">
      <alignment horizontal="center" vertical="center"/>
    </xf>
    <xf borderId="108" fillId="0" fontId="14" numFmtId="0" xfId="0" applyBorder="1" applyFont="1"/>
    <xf borderId="43" fillId="0" fontId="36" numFmtId="0" xfId="0" applyAlignment="1" applyBorder="1" applyFont="1">
      <alignment horizontal="center" vertical="center"/>
    </xf>
    <xf borderId="109" fillId="21" fontId="20" numFmtId="49" xfId="0" applyAlignment="1" applyBorder="1" applyFont="1" applyNumberFormat="1">
      <alignment horizontal="center" vertical="center"/>
    </xf>
    <xf borderId="15" fillId="0" fontId="14" numFmtId="0" xfId="0" applyBorder="1" applyFont="1"/>
    <xf borderId="110" fillId="0" fontId="14" numFmtId="0" xfId="0" applyBorder="1" applyFont="1"/>
    <xf borderId="98" fillId="23" fontId="36" numFmtId="0" xfId="0" applyAlignment="1" applyBorder="1" applyFont="1">
      <alignment horizontal="center" vertical="center"/>
    </xf>
    <xf borderId="25" fillId="21" fontId="42" numFmtId="49" xfId="0" applyAlignment="1" applyBorder="1" applyFont="1" applyNumberFormat="1">
      <alignment horizontal="center" vertical="center"/>
    </xf>
    <xf borderId="85" fillId="21" fontId="20" numFmtId="49" xfId="0" applyAlignment="1" applyBorder="1" applyFont="1" applyNumberFormat="1">
      <alignment horizontal="center" vertical="center"/>
    </xf>
    <xf borderId="111" fillId="0" fontId="14" numFmtId="0" xfId="0" applyBorder="1" applyFont="1"/>
    <xf borderId="78" fillId="0" fontId="14" numFmtId="0" xfId="0" applyBorder="1" applyFont="1"/>
    <xf borderId="79" fillId="0" fontId="14" numFmtId="0" xfId="0" applyBorder="1" applyFont="1"/>
    <xf borderId="80" fillId="0" fontId="14" numFmtId="0" xfId="0" applyBorder="1" applyFont="1"/>
    <xf borderId="44" fillId="0" fontId="45" numFmtId="0" xfId="0" applyAlignment="1" applyBorder="1" applyFont="1">
      <alignment horizontal="center" vertical="center"/>
    </xf>
    <xf borderId="21" fillId="20" fontId="20" numFmtId="0" xfId="0" applyAlignment="1" applyBorder="1" applyFont="1">
      <alignment horizontal="center" vertical="center"/>
    </xf>
    <xf borderId="112" fillId="0" fontId="14" numFmtId="0" xfId="0" applyBorder="1" applyFont="1"/>
    <xf borderId="113" fillId="20" fontId="20" numFmtId="0" xfId="0" applyAlignment="1" applyBorder="1" applyFont="1">
      <alignment horizontal="center" vertical="center"/>
    </xf>
    <xf borderId="114" fillId="0" fontId="14" numFmtId="0" xfId="0" applyBorder="1" applyFont="1"/>
    <xf borderId="115" fillId="20" fontId="20" numFmtId="0" xfId="0" applyAlignment="1" applyBorder="1" applyFont="1">
      <alignment horizontal="center" vertical="center"/>
    </xf>
    <xf borderId="113" fillId="24" fontId="52" numFmtId="0" xfId="0" applyAlignment="1" applyBorder="1" applyFill="1" applyFont="1">
      <alignment horizontal="center" vertical="center"/>
    </xf>
    <xf borderId="116" fillId="0" fontId="20" numFmtId="0" xfId="0" applyAlignment="1" applyBorder="1" applyFont="1">
      <alignment vertical="top"/>
    </xf>
    <xf borderId="117" fillId="0" fontId="20" numFmtId="0" xfId="0" applyAlignment="1" applyBorder="1" applyFont="1">
      <alignment vertical="top"/>
    </xf>
    <xf borderId="116" fillId="0" fontId="20" numFmtId="0" xfId="0" applyAlignment="1" applyBorder="1" applyFont="1">
      <alignment horizontal="center" shrinkToFit="0" vertical="top" wrapText="1"/>
    </xf>
    <xf borderId="118" fillId="0" fontId="14" numFmtId="0" xfId="0" applyBorder="1" applyFont="1"/>
    <xf borderId="44" fillId="0" fontId="53" numFmtId="0" xfId="0" applyAlignment="1" applyBorder="1" applyFont="1">
      <alignment horizontal="center" shrinkToFit="0" vertical="top" wrapText="1"/>
    </xf>
    <xf borderId="44" fillId="0" fontId="53" numFmtId="0" xfId="0" applyAlignment="1" applyBorder="1" applyFont="1">
      <alignment horizontal="center"/>
    </xf>
    <xf borderId="102" fillId="0" fontId="20" numFmtId="0" xfId="0" applyAlignment="1" applyBorder="1" applyFont="1">
      <alignment vertical="top"/>
    </xf>
    <xf borderId="37" fillId="0" fontId="20" numFmtId="0" xfId="0" applyAlignment="1" applyBorder="1" applyFont="1">
      <alignment vertical="top"/>
    </xf>
    <xf borderId="102" fillId="0" fontId="53" numFmtId="0" xfId="0" applyAlignment="1" applyBorder="1" applyFont="1">
      <alignment horizontal="center" shrinkToFit="0" vertical="top" wrapText="1"/>
    </xf>
    <xf borderId="102" fillId="0" fontId="53" numFmtId="0" xfId="0" applyAlignment="1" applyBorder="1" applyFont="1">
      <alignment horizontal="center"/>
    </xf>
    <xf borderId="102" fillId="0" fontId="20" numFmtId="0" xfId="0" applyAlignment="1" applyBorder="1" applyFont="1">
      <alignment shrinkToFit="0" vertical="top" wrapText="1"/>
    </xf>
    <xf borderId="0" fillId="0" fontId="20" numFmtId="0" xfId="0" applyAlignment="1" applyFont="1">
      <alignment shrinkToFit="0" vertical="top" wrapText="1"/>
    </xf>
    <xf borderId="45" fillId="0" fontId="20" numFmtId="0" xfId="0" applyAlignment="1" applyBorder="1" applyFont="1">
      <alignment vertical="top"/>
    </xf>
    <xf borderId="40" fillId="0" fontId="20" numFmtId="0" xfId="0" applyAlignment="1" applyBorder="1" applyFont="1">
      <alignment vertical="top"/>
    </xf>
    <xf borderId="45" fillId="0" fontId="20" numFmtId="0" xfId="0" applyAlignment="1" applyBorder="1" applyFont="1">
      <alignment shrinkToFit="0" vertical="top" wrapText="1"/>
    </xf>
    <xf borderId="39" fillId="0" fontId="20" numFmtId="0" xfId="0" applyAlignment="1" applyBorder="1" applyFont="1">
      <alignment shrinkToFit="0" vertical="top" wrapText="1"/>
    </xf>
    <xf borderId="45" fillId="0" fontId="20" numFmtId="49" xfId="0" applyBorder="1" applyFont="1" applyNumberFormat="1"/>
    <xf borderId="39" fillId="0" fontId="20" numFmtId="49" xfId="0" applyBorder="1" applyFont="1" applyNumberFormat="1"/>
    <xf borderId="45" fillId="0" fontId="53" numFmtId="0" xfId="0" applyAlignment="1" applyBorder="1" applyFont="1">
      <alignment horizontal="center"/>
    </xf>
    <xf borderId="44" fillId="25" fontId="52" numFmtId="0" xfId="0" applyAlignment="1" applyBorder="1" applyFill="1" applyFont="1">
      <alignment horizontal="center" vertical="center"/>
    </xf>
    <xf borderId="82" fillId="0" fontId="14" numFmtId="0" xfId="0" applyBorder="1" applyFont="1"/>
    <xf borderId="119" fillId="25" fontId="52" numFmtId="0" xfId="0" applyAlignment="1" applyBorder="1" applyFont="1">
      <alignment horizontal="center" vertical="center"/>
    </xf>
    <xf borderId="120" fillId="0" fontId="14" numFmtId="0" xfId="0" applyBorder="1" applyFont="1"/>
    <xf borderId="121" fillId="0" fontId="14" numFmtId="0" xfId="0" applyBorder="1" applyFont="1"/>
    <xf borderId="44" fillId="0" fontId="53" numFmtId="49" xfId="0" applyAlignment="1" applyBorder="1" applyFont="1" applyNumberFormat="1">
      <alignment horizontal="center"/>
    </xf>
    <xf borderId="102" fillId="0" fontId="53" numFmtId="49" xfId="0" applyAlignment="1" applyBorder="1" applyFont="1" applyNumberFormat="1">
      <alignment horizontal="center"/>
    </xf>
    <xf borderId="45" fillId="0" fontId="53" numFmtId="49" xfId="0" applyAlignment="1" applyBorder="1" applyFont="1" applyNumberFormat="1">
      <alignment horizontal="center"/>
    </xf>
    <xf borderId="86" fillId="22" fontId="45" numFmtId="0" xfId="0" applyAlignment="1" applyBorder="1" applyFont="1">
      <alignment horizontal="center" vertical="center"/>
    </xf>
    <xf borderId="86" fillId="13" fontId="45" numFmtId="0" xfId="0" applyAlignment="1" applyBorder="1" applyFont="1">
      <alignment horizontal="center" vertical="center"/>
    </xf>
    <xf borderId="0" fillId="0" fontId="36" numFmtId="0" xfId="0" applyAlignment="1" applyFont="1">
      <alignment horizontal="center" vertical="center"/>
    </xf>
    <xf borderId="86" fillId="0" fontId="45" numFmtId="0" xfId="0" applyAlignment="1" applyBorder="1" applyFont="1">
      <alignment horizontal="center" vertical="center"/>
    </xf>
    <xf borderId="44" fillId="0" fontId="54" numFmtId="0" xfId="0" applyAlignment="1" applyBorder="1" applyFont="1">
      <alignment horizontal="center" vertical="center"/>
    </xf>
    <xf borderId="119" fillId="0" fontId="54" numFmtId="0" xfId="0" applyAlignment="1" applyBorder="1" applyFont="1">
      <alignment horizontal="center" vertical="center"/>
    </xf>
    <xf borderId="35" fillId="0" fontId="54" numFmtId="0" xfId="0" applyAlignment="1" applyBorder="1" applyFont="1">
      <alignment horizontal="center" vertical="center"/>
    </xf>
    <xf borderId="44" fillId="0" fontId="54" numFmtId="0" xfId="0" applyAlignment="1" applyBorder="1" applyFont="1">
      <alignment horizontal="center"/>
    </xf>
    <xf borderId="102" fillId="0" fontId="54" numFmtId="0" xfId="0" applyAlignment="1" applyBorder="1" applyFont="1">
      <alignment horizontal="center" vertical="center"/>
    </xf>
    <xf borderId="122" fillId="0" fontId="54" numFmtId="0" xfId="0" applyAlignment="1" applyBorder="1" applyFont="1">
      <alignment horizontal="center" vertical="center"/>
    </xf>
    <xf borderId="0" fillId="0" fontId="54" numFmtId="0" xfId="0" applyAlignment="1" applyFont="1">
      <alignment horizontal="center" vertical="center"/>
    </xf>
    <xf borderId="102" fillId="0" fontId="54" numFmtId="0" xfId="0" applyAlignment="1" applyBorder="1" applyFont="1">
      <alignment horizontal="center"/>
    </xf>
    <xf borderId="45" fillId="0" fontId="54" numFmtId="0" xfId="0" applyAlignment="1" applyBorder="1" applyFont="1">
      <alignment horizontal="center" vertical="center"/>
    </xf>
    <xf borderId="121" fillId="0" fontId="54" numFmtId="0" xfId="0" applyAlignment="1" applyBorder="1" applyFont="1">
      <alignment horizontal="center" vertical="center"/>
    </xf>
    <xf borderId="39" fillId="0" fontId="54" numFmtId="0" xfId="0" applyAlignment="1" applyBorder="1" applyFont="1">
      <alignment horizontal="center" vertical="center"/>
    </xf>
    <xf borderId="45" fillId="0" fontId="54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4" fontId="2" numFmtId="0" xfId="0" applyAlignment="1" applyBorder="1" applyFont="1">
      <alignment horizontal="center"/>
    </xf>
    <xf borderId="5" fillId="5" fontId="2" numFmtId="0" xfId="0" applyAlignment="1" applyBorder="1" applyFont="1">
      <alignment horizontal="center"/>
    </xf>
    <xf borderId="5" fillId="4" fontId="7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7" fillId="4" fontId="2" numFmtId="0" xfId="0" applyAlignment="1" applyBorder="1" applyFont="1">
      <alignment horizontal="center"/>
    </xf>
    <xf borderId="7" fillId="5" fontId="2" numFmtId="0" xfId="0" applyAlignment="1" applyBorder="1" applyFont="1">
      <alignment horizontal="center"/>
    </xf>
    <xf borderId="7" fillId="4" fontId="7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7" fillId="6" fontId="1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7" fillId="6" fontId="7" numFmtId="0" xfId="0" applyAlignment="1" applyBorder="1" applyFont="1">
      <alignment horizontal="center"/>
    </xf>
    <xf borderId="7" fillId="5" fontId="7" numFmtId="0" xfId="0" applyAlignment="1" applyBorder="1" applyFont="1">
      <alignment horizontal="center"/>
    </xf>
    <xf borderId="6" fillId="0" fontId="1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44" fillId="0" fontId="36" numFmtId="0" xfId="0" applyAlignment="1" applyBorder="1" applyFont="1">
      <alignment horizontal="center"/>
    </xf>
    <xf borderId="73" fillId="0" fontId="36" numFmtId="0" xfId="0" applyAlignment="1" applyBorder="1" applyFont="1">
      <alignment horizontal="center"/>
    </xf>
    <xf borderId="36" fillId="0" fontId="36" numFmtId="0" xfId="0" applyAlignment="1" applyBorder="1" applyFont="1">
      <alignment horizontal="center"/>
    </xf>
    <xf borderId="44" fillId="0" fontId="20" numFmtId="0" xfId="0" applyAlignment="1" applyBorder="1" applyFont="1">
      <alignment horizontal="center"/>
    </xf>
    <xf borderId="73" fillId="0" fontId="20" numFmtId="0" xfId="0" applyAlignment="1" applyBorder="1" applyFont="1">
      <alignment horizontal="center"/>
    </xf>
    <xf borderId="36" fillId="0" fontId="20" numFmtId="0" xfId="0" applyAlignment="1" applyBorder="1" applyFont="1">
      <alignment horizontal="center"/>
    </xf>
    <xf borderId="102" fillId="0" fontId="20" numFmtId="0" xfId="0" applyAlignment="1" applyBorder="1" applyFont="1">
      <alignment horizontal="center"/>
    </xf>
    <xf borderId="123" fillId="0" fontId="20" numFmtId="0" xfId="0" applyAlignment="1" applyBorder="1" applyFont="1">
      <alignment horizontal="center"/>
    </xf>
    <xf borderId="37" fillId="0" fontId="20" numFmtId="0" xfId="0" applyAlignment="1" applyBorder="1" applyFont="1">
      <alignment horizontal="center"/>
    </xf>
    <xf borderId="102" fillId="0" fontId="20" numFmtId="0" xfId="0" applyBorder="1" applyFont="1"/>
    <xf borderId="123" fillId="0" fontId="20" numFmtId="0" xfId="0" applyBorder="1" applyFont="1"/>
    <xf borderId="45" fillId="0" fontId="20" numFmtId="0" xfId="0" applyBorder="1" applyFont="1"/>
    <xf borderId="76" fillId="0" fontId="20" numFmtId="0" xfId="0" applyBorder="1" applyFont="1"/>
    <xf borderId="40" fillId="0" fontId="20" numFmtId="0" xfId="0" applyAlignment="1" applyBorder="1" applyFont="1">
      <alignment horizontal="center"/>
    </xf>
    <xf borderId="76" fillId="0" fontId="20" numFmtId="0" xfId="0" applyAlignment="1" applyBorder="1" applyFont="1">
      <alignment horizontal="center"/>
    </xf>
    <xf borderId="45" fillId="0" fontId="20" numFmtId="0" xfId="0" applyAlignment="1" applyBorder="1" applyFont="1">
      <alignment horizontal="center"/>
    </xf>
    <xf borderId="0" fillId="0" fontId="20" numFmtId="0" xfId="0" applyAlignment="1" applyFont="1">
      <alignment horizontal="center"/>
    </xf>
    <xf borderId="35" fillId="0" fontId="36" numFmtId="0" xfId="0" applyAlignment="1" applyBorder="1" applyFont="1">
      <alignment horizontal="center"/>
    </xf>
    <xf borderId="35" fillId="0" fontId="20" numFmtId="0" xfId="0" applyAlignment="1" applyBorder="1" applyFont="1">
      <alignment horizontal="center"/>
    </xf>
    <xf borderId="39" fillId="0" fontId="20" numFmtId="0" xfId="0" applyBorder="1" applyFont="1"/>
    <xf borderId="40" fillId="0" fontId="20" numFmtId="0" xfId="0" applyBorder="1" applyFont="1"/>
    <xf borderId="73" fillId="0" fontId="55" numFmtId="0" xfId="0" applyAlignment="1" applyBorder="1" applyFont="1">
      <alignment horizontal="center" vertical="center"/>
    </xf>
    <xf borderId="74" fillId="0" fontId="18" numFmtId="49" xfId="0" applyAlignment="1" applyBorder="1" applyFont="1" applyNumberFormat="1">
      <alignment horizontal="center" vertical="center"/>
    </xf>
    <xf borderId="21" fillId="0" fontId="18" numFmtId="49" xfId="0" applyAlignment="1" applyBorder="1" applyFont="1" applyNumberFormat="1">
      <alignment horizontal="center" vertical="center"/>
    </xf>
    <xf borderId="27" fillId="0" fontId="18" numFmtId="49" xfId="0" applyAlignment="1" applyBorder="1" applyFont="1" applyNumberFormat="1">
      <alignment horizontal="center" vertical="center"/>
    </xf>
    <xf borderId="44" fillId="0" fontId="18" numFmtId="0" xfId="0" applyAlignment="1" applyBorder="1" applyFont="1">
      <alignment horizontal="center" vertical="center"/>
    </xf>
    <xf borderId="77" fillId="0" fontId="55" numFmtId="49" xfId="0" applyAlignment="1" applyBorder="1" applyFont="1" applyNumberFormat="1">
      <alignment horizontal="center" vertical="center"/>
    </xf>
    <xf borderId="78" fillId="0" fontId="55" numFmtId="49" xfId="0" applyAlignment="1" applyBorder="1" applyFont="1" applyNumberFormat="1">
      <alignment horizontal="center" vertical="center"/>
    </xf>
    <xf borderId="79" fillId="0" fontId="55" numFmtId="49" xfId="0" applyAlignment="1" applyBorder="1" applyFont="1" applyNumberFormat="1">
      <alignment horizontal="center" vertical="center"/>
    </xf>
    <xf borderId="80" fillId="0" fontId="55" numFmtId="49" xfId="0" applyAlignment="1" applyBorder="1" applyFont="1" applyNumberFormat="1">
      <alignment horizontal="center" vertical="center"/>
    </xf>
    <xf borderId="81" fillId="22" fontId="55" numFmtId="0" xfId="0" applyAlignment="1" applyBorder="1" applyFont="1">
      <alignment horizontal="center" vertical="center"/>
    </xf>
    <xf borderId="73" fillId="22" fontId="55" numFmtId="0" xfId="0" applyAlignment="1" applyBorder="1" applyFont="1">
      <alignment horizontal="center" vertical="center"/>
    </xf>
    <xf borderId="82" fillId="0" fontId="18" numFmtId="49" xfId="0" applyAlignment="1" applyBorder="1" applyFont="1" applyNumberFormat="1">
      <alignment horizontal="center" vertical="center"/>
    </xf>
    <xf borderId="41" fillId="0" fontId="56" numFmtId="49" xfId="0" applyAlignment="1" applyBorder="1" applyFont="1" applyNumberFormat="1">
      <alignment horizontal="center" vertical="center"/>
    </xf>
    <xf borderId="83" fillId="0" fontId="56" numFmtId="49" xfId="0" applyAlignment="1" applyBorder="1" applyFont="1" applyNumberFormat="1">
      <alignment horizontal="center" vertical="center"/>
    </xf>
    <xf borderId="84" fillId="0" fontId="57" numFmtId="49" xfId="0" applyAlignment="1" applyBorder="1" applyFont="1" applyNumberFormat="1">
      <alignment horizontal="center" vertical="center"/>
    </xf>
    <xf borderId="85" fillId="15" fontId="18" numFmtId="49" xfId="0" applyAlignment="1" applyBorder="1" applyFont="1" applyNumberFormat="1">
      <alignment horizontal="center" vertical="center"/>
    </xf>
    <xf borderId="85" fillId="2" fontId="18" numFmtId="49" xfId="0" applyAlignment="1" applyBorder="1" applyFont="1" applyNumberFormat="1">
      <alignment horizontal="center" vertical="center"/>
    </xf>
    <xf borderId="124" fillId="22" fontId="55" numFmtId="0" xfId="0" applyAlignment="1" applyBorder="1" applyFont="1">
      <alignment horizontal="center" vertical="center"/>
    </xf>
    <xf borderId="21" fillId="0" fontId="18" numFmtId="0" xfId="0" applyAlignment="1" applyBorder="1" applyFont="1">
      <alignment horizontal="center" vertical="top"/>
    </xf>
    <xf borderId="33" fillId="0" fontId="18" numFmtId="0" xfId="0" applyBorder="1" applyFont="1"/>
    <xf borderId="29" fillId="0" fontId="18" numFmtId="0" xfId="0" applyAlignment="1" applyBorder="1" applyFont="1">
      <alignment horizontal="center" vertical="center"/>
    </xf>
    <xf borderId="38" fillId="0" fontId="18" numFmtId="0" xfId="0" applyAlignment="1" applyBorder="1" applyFont="1">
      <alignment horizontal="center" vertical="center"/>
    </xf>
    <xf borderId="125" fillId="0" fontId="14" numFmtId="0" xfId="0" applyBorder="1" applyFont="1"/>
    <xf borderId="126" fillId="0" fontId="14" numFmtId="0" xfId="0" applyBorder="1" applyFont="1"/>
    <xf borderId="98" fillId="22" fontId="55" numFmtId="0" xfId="0" applyAlignment="1" applyBorder="1" applyFont="1">
      <alignment horizontal="center" vertical="center"/>
    </xf>
    <xf borderId="99" fillId="13" fontId="55" numFmtId="0" xfId="0" applyAlignment="1" applyBorder="1" applyFont="1">
      <alignment horizontal="center" vertical="center"/>
    </xf>
    <xf borderId="49" fillId="0" fontId="18" numFmtId="49" xfId="0" applyAlignment="1" applyBorder="1" applyFont="1" applyNumberFormat="1">
      <alignment horizontal="center" vertical="center"/>
    </xf>
    <xf borderId="25" fillId="0" fontId="56" numFmtId="49" xfId="0" applyAlignment="1" applyBorder="1" applyFont="1" applyNumberFormat="1">
      <alignment horizontal="center" vertical="center"/>
    </xf>
    <xf borderId="100" fillId="0" fontId="58" numFmtId="49" xfId="0" applyAlignment="1" applyBorder="1" applyFont="1" applyNumberFormat="1">
      <alignment horizontal="center" vertical="center"/>
    </xf>
    <xf borderId="100" fillId="0" fontId="57" numFmtId="49" xfId="0" applyAlignment="1" applyBorder="1" applyFont="1" applyNumberFormat="1">
      <alignment horizontal="center" vertical="center"/>
    </xf>
    <xf borderId="109" fillId="13" fontId="55" numFmtId="0" xfId="0" applyAlignment="1" applyBorder="1" applyFont="1">
      <alignment horizontal="center" vertical="center"/>
    </xf>
    <xf borderId="31" fillId="0" fontId="59" numFmtId="0" xfId="0" applyAlignment="1" applyBorder="1" applyFont="1">
      <alignment horizontal="center" vertical="center"/>
    </xf>
    <xf borderId="26" fillId="0" fontId="18" numFmtId="0" xfId="0" applyAlignment="1" applyBorder="1" applyFont="1">
      <alignment horizontal="center" vertical="center"/>
    </xf>
    <xf borderId="27" fillId="0" fontId="18" numFmtId="0" xfId="0" applyAlignment="1" applyBorder="1" applyFont="1">
      <alignment horizontal="center" vertical="center"/>
    </xf>
    <xf borderId="32" fillId="0" fontId="57" numFmtId="0" xfId="0" applyAlignment="1" applyBorder="1" applyFont="1">
      <alignment horizontal="center" vertical="center"/>
    </xf>
    <xf borderId="28" fillId="0" fontId="57" numFmtId="0" xfId="0" applyAlignment="1" applyBorder="1" applyFont="1">
      <alignment horizontal="center" vertical="center"/>
    </xf>
    <xf borderId="32" fillId="0" fontId="60" numFmtId="0" xfId="0" applyAlignment="1" applyBorder="1" applyFont="1">
      <alignment horizontal="center" vertical="center"/>
    </xf>
    <xf borderId="8" fillId="0" fontId="56" numFmtId="0" xfId="0" applyAlignment="1" applyBorder="1" applyFont="1">
      <alignment horizontal="center" vertical="center"/>
    </xf>
    <xf borderId="28" fillId="0" fontId="56" numFmtId="0" xfId="0" applyAlignment="1" applyBorder="1" applyFont="1">
      <alignment horizontal="center" vertical="center"/>
    </xf>
    <xf borderId="32" fillId="0" fontId="18" numFmtId="0" xfId="0" applyAlignment="1" applyBorder="1" applyFont="1">
      <alignment horizontal="center" vertical="center"/>
    </xf>
    <xf borderId="28" fillId="0" fontId="18" numFmtId="0" xfId="0" applyAlignment="1" applyBorder="1" applyFont="1">
      <alignment horizontal="center" vertical="center"/>
    </xf>
    <xf borderId="99" fillId="0" fontId="55" numFmtId="0" xfId="0" applyAlignment="1" applyBorder="1" applyFont="1">
      <alignment horizontal="center" vertical="center"/>
    </xf>
    <xf borderId="101" fillId="0" fontId="18" numFmtId="49" xfId="0" applyAlignment="1" applyBorder="1" applyFont="1" applyNumberFormat="1">
      <alignment horizontal="center" vertical="center"/>
    </xf>
    <xf borderId="49" fillId="0" fontId="55" numFmtId="0" xfId="0" applyAlignment="1" applyBorder="1" applyFont="1">
      <alignment horizontal="center" vertical="center"/>
    </xf>
    <xf borderId="33" fillId="0" fontId="61" numFmtId="0" xfId="0" applyAlignment="1" applyBorder="1" applyFont="1">
      <alignment horizontal="center" vertical="center"/>
    </xf>
    <xf borderId="29" fillId="0" fontId="58" numFmtId="0" xfId="0" applyAlignment="1" applyBorder="1" applyFont="1">
      <alignment horizontal="center" vertical="center"/>
    </xf>
    <xf borderId="30" fillId="0" fontId="58" numFmtId="0" xfId="0" applyAlignment="1" applyBorder="1" applyFont="1">
      <alignment horizontal="center" vertical="center"/>
    </xf>
    <xf borderId="33" fillId="0" fontId="18" numFmtId="0" xfId="0" applyAlignment="1" applyBorder="1" applyFont="1">
      <alignment horizontal="center" vertical="center"/>
    </xf>
    <xf borderId="30" fillId="0" fontId="18" numFmtId="0" xfId="0" applyAlignment="1" applyBorder="1" applyFont="1">
      <alignment horizontal="center" vertical="center"/>
    </xf>
    <xf borderId="99" fillId="23" fontId="55" numFmtId="0" xfId="0" applyAlignment="1" applyBorder="1" applyFont="1">
      <alignment horizontal="center" vertical="center"/>
    </xf>
    <xf borderId="109" fillId="23" fontId="55" numFmtId="0" xfId="0" applyAlignment="1" applyBorder="1" applyFont="1">
      <alignment horizontal="center" vertical="center"/>
    </xf>
    <xf borderId="98" fillId="13" fontId="55" numFmtId="0" xfId="0" applyAlignment="1" applyBorder="1" applyFont="1">
      <alignment horizontal="center" vertical="center"/>
    </xf>
    <xf borderId="127" fillId="21" fontId="18" numFmtId="49" xfId="0" applyAlignment="1" applyBorder="1" applyFont="1" applyNumberFormat="1">
      <alignment horizontal="center" vertical="center"/>
    </xf>
    <xf borderId="107" fillId="21" fontId="18" numFmtId="49" xfId="0" applyAlignment="1" applyBorder="1" applyFont="1" applyNumberFormat="1">
      <alignment horizontal="center" vertical="center"/>
    </xf>
    <xf borderId="43" fillId="0" fontId="55" numFmtId="0" xfId="0" applyAlignment="1" applyBorder="1" applyFont="1">
      <alignment horizontal="center" vertical="center"/>
    </xf>
    <xf borderId="98" fillId="23" fontId="55" numFmtId="0" xfId="0" applyAlignment="1" applyBorder="1" applyFont="1">
      <alignment horizontal="center" vertical="center"/>
    </xf>
    <xf borderId="85" fillId="21" fontId="18" numFmtId="49" xfId="0" applyAlignment="1" applyBorder="1" applyFont="1" applyNumberFormat="1">
      <alignment horizontal="center" vertical="center"/>
    </xf>
    <xf borderId="86" fillId="0" fontId="36" numFmtId="0" xfId="0" applyBorder="1" applyFont="1"/>
    <xf borderId="88" fillId="0" fontId="36" numFmtId="0" xfId="0" applyBorder="1" applyFont="1"/>
    <xf borderId="0" fillId="0" fontId="36" numFmtId="0" xfId="0" applyFont="1"/>
    <xf borderId="44" fillId="0" fontId="20" numFmtId="0" xfId="0" applyBorder="1" applyFont="1"/>
    <xf borderId="36" fillId="0" fontId="36" numFmtId="0" xfId="0" applyBorder="1" applyFont="1"/>
    <xf borderId="36" fillId="0" fontId="20" numFmtId="0" xfId="0" applyBorder="1" applyFont="1"/>
    <xf borderId="37" fillId="0" fontId="20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</dxfs>
  <tableStyles count="62">
    <tableStyle count="3" pivot="0" name="Inscritos_SCM-style">
      <tableStyleElement dxfId="1" type="headerRow"/>
      <tableStyleElement dxfId="2" type="firstRowStripe"/>
      <tableStyleElement dxfId="2" type="secondRowStripe"/>
    </tableStyle>
    <tableStyle count="3" pivot="0" name="Inscritos_SLOTSAB-style">
      <tableStyleElement dxfId="1" type="headerRow"/>
      <tableStyleElement dxfId="2" type="firstRowStripe"/>
      <tableStyleElement dxfId="2" type="secondRowStripe"/>
    </tableStyle>
    <tableStyle count="3" pivot="0" name="Verificaciones_SLOTSAB_OK-style">
      <tableStyleElement dxfId="1" type="headerRow"/>
      <tableStyleElement dxfId="2" type="firstRowStripe"/>
      <tableStyleElement dxfId="2" type="secondRowStripe"/>
    </tableStyle>
    <tableStyle count="3" pivot="0" name="Mangas_SLOTSAB-style">
      <tableStyleElement dxfId="1" type="headerRow"/>
      <tableStyleElement dxfId="2" type="firstRowStripe"/>
      <tableStyleElement dxfId="2" type="secondRowStripe"/>
    </tableStyle>
    <tableStyle count="3" pivot="0" name="Mangas_SLOTSAB-style 2">
      <tableStyleElement dxfId="1" type="headerRow"/>
      <tableStyleElement dxfId="2" type="firstRowStripe"/>
      <tableStyleElement dxfId="2" type="secondRowStripe"/>
    </tableStyle>
    <tableStyle count="3" pivot="0" name="Mangas_SLOTSAB-style 3">
      <tableStyleElement dxfId="1" type="headerRow"/>
      <tableStyleElement dxfId="2" type="firstRowStripe"/>
      <tableStyleElement dxfId="2" type="secondRowStripe"/>
    </tableStyle>
    <tableStyle count="3" pivot="0" name="Inscritos_CronoOK-style">
      <tableStyleElement dxfId="1" type="headerRow"/>
      <tableStyleElement dxfId="2" type="firstRowStripe"/>
      <tableStyleElement dxfId="2" type="secondRowStripe"/>
    </tableStyle>
    <tableStyle count="3" pivot="0" name="Mangas_CronoOK-style">
      <tableStyleElement dxfId="1" type="headerRow"/>
      <tableStyleElement dxfId="2" type="firstRowStripe"/>
      <tableStyleElement dxfId="2" type="secondRowStripe"/>
    </tableStyle>
    <tableStyle count="3" pivot="0" name="Mangas_CronoOK-style 2">
      <tableStyleElement dxfId="1" type="headerRow"/>
      <tableStyleElement dxfId="2" type="firstRowStripe"/>
      <tableStyleElement dxfId="2" type="secondRowStripe"/>
    </tableStyle>
    <tableStyle count="3" pivot="0" name="Mangas_CronoOK-style 3">
      <tableStyleElement dxfId="1" type="headerRow"/>
      <tableStyleElement dxfId="2" type="firstRowStripe"/>
      <tableStyleElement dxfId="2" type="secondRowStripe"/>
    </tableStyle>
    <tableStyle count="3" pivot="0" name="Verificaciones_CRONO_ok-style">
      <tableStyleElement dxfId="1" type="headerRow"/>
      <tableStyleElement dxfId="2" type="firstRowStripe"/>
      <tableStyleElement dxfId="2" type="secondRowStripe"/>
    </tableStyle>
    <tableStyle count="3" pivot="0" name="Inscritos_ELSOT-style">
      <tableStyleElement dxfId="1" type="headerRow"/>
      <tableStyleElement dxfId="2" type="firstRowStripe"/>
      <tableStyleElement dxfId="2" type="secondRowStripe"/>
    </tableStyle>
    <tableStyle count="3" pivot="0" name="Mangas_ELSOT-style">
      <tableStyleElement dxfId="1" type="headerRow"/>
      <tableStyleElement dxfId="2" type="firstRowStripe"/>
      <tableStyleElement dxfId="2" type="secondRowStripe"/>
    </tableStyle>
    <tableStyle count="3" pivot="0" name="Mangas_ELSOT-style 2">
      <tableStyleElement dxfId="1" type="headerRow"/>
      <tableStyleElement dxfId="2" type="firstRowStripe"/>
      <tableStyleElement dxfId="2" type="secondRowStripe"/>
    </tableStyle>
    <tableStyle count="3" pivot="0" name="Mangas_ELSOT-style 3">
      <tableStyleElement dxfId="1" type="headerRow"/>
      <tableStyleElement dxfId="2" type="firstRowStripe"/>
      <tableStyleElement dxfId="2" type="secondRowStripe"/>
    </tableStyle>
    <tableStyle count="3" pivot="0" name="Verificaciones_ELSOT-style">
      <tableStyleElement dxfId="1" type="headerRow"/>
      <tableStyleElement dxfId="2" type="firstRowStripe"/>
      <tableStyleElement dxfId="2" type="secondRowStripe"/>
    </tableStyle>
    <tableStyle count="3" pivot="0" name="Inscritos_Mangas_S4Y-style">
      <tableStyleElement dxfId="1" type="headerRow"/>
      <tableStyleElement dxfId="2" type="firstRowStripe"/>
      <tableStyleElement dxfId="2" type="secondRowStripe"/>
    </tableStyle>
    <tableStyle count="3" pivot="0" name="Mangas_S4Y-style">
      <tableStyleElement dxfId="1" type="headerRow"/>
      <tableStyleElement dxfId="2" type="firstRowStripe"/>
      <tableStyleElement dxfId="2" type="secondRowStripe"/>
    </tableStyle>
    <tableStyle count="3" pivot="0" name="Mangas_S4Y-style 2">
      <tableStyleElement dxfId="1" type="headerRow"/>
      <tableStyleElement dxfId="2" type="firstRowStripe"/>
      <tableStyleElement dxfId="2" type="secondRowStripe"/>
    </tableStyle>
    <tableStyle count="3" pivot="0" name="Mangas_S4Y-style 3">
      <tableStyleElement dxfId="1" type="headerRow"/>
      <tableStyleElement dxfId="2" type="firstRowStripe"/>
      <tableStyleElement dxfId="2" type="secondRowStripe"/>
    </tableStyle>
    <tableStyle count="3" pivot="0" name="Inscritos_Mangas_SlotCar -style">
      <tableStyleElement dxfId="1" type="headerRow"/>
      <tableStyleElement dxfId="2" type="firstRowStripe"/>
      <tableStyleElement dxfId="2" type="secondRowStripe"/>
    </tableStyle>
    <tableStyle count="3" pivot="0" name="Mangas_SlotCar-style">
      <tableStyleElement dxfId="1" type="headerRow"/>
      <tableStyleElement dxfId="2" type="firstRowStripe"/>
      <tableStyleElement dxfId="2" type="secondRowStripe"/>
    </tableStyle>
    <tableStyle count="3" pivot="0" name="Mangas_SlotCar-style 2">
      <tableStyleElement dxfId="1" type="headerRow"/>
      <tableStyleElement dxfId="2" type="firstRowStripe"/>
      <tableStyleElement dxfId="2" type="secondRowStripe"/>
    </tableStyle>
    <tableStyle count="3" pivot="0" name="Mangas_SlotCar-style 3">
      <tableStyleElement dxfId="1" type="headerRow"/>
      <tableStyleElement dxfId="2" type="firstRowStripe"/>
      <tableStyleElement dxfId="2" type="secondRowStripe"/>
    </tableStyle>
    <tableStyle count="3" pivot="0" name="Inscritos_Mangas_GAS-style">
      <tableStyleElement dxfId="1" type="headerRow"/>
      <tableStyleElement dxfId="2" type="firstRowStripe"/>
      <tableStyleElement dxfId="2" type="secondRowStripe"/>
    </tableStyle>
    <tableStyle count="3" pivot="0" name="Inscritos_Mangas_GAS-style 2">
      <tableStyleElement dxfId="1" type="headerRow"/>
      <tableStyleElement dxfId="2" type="firstRowStripe"/>
      <tableStyleElement dxfId="2" type="secondRowStripe"/>
    </tableStyle>
    <tableStyle count="3" pivot="0" name="Inscritos_Mangas_GAS-style 3">
      <tableStyleElement dxfId="1" type="headerRow"/>
      <tableStyleElement dxfId="2" type="firstRowStripe"/>
      <tableStyleElement dxfId="2" type="secondRowStripe"/>
    </tableStyle>
    <tableStyle count="3" pivot="0" name="Inscritos_Mangas_GAS-style 4">
      <tableStyleElement dxfId="1" type="headerRow"/>
      <tableStyleElement dxfId="2" type="firstRowStripe"/>
      <tableStyleElement dxfId="2" type="secondRowStripe"/>
    </tableStyle>
    <tableStyle count="3" pivot="0" name="Inscritos_Mangas_CRONO-style">
      <tableStyleElement dxfId="1" type="headerRow"/>
      <tableStyleElement dxfId="2" type="firstRowStripe"/>
      <tableStyleElement dxfId="2" type="secondRowStripe"/>
    </tableStyle>
    <tableStyle count="3" pivot="0" name="Inscritos_Mangas_CRONO-style 2">
      <tableStyleElement dxfId="1" type="headerRow"/>
      <tableStyleElement dxfId="2" type="firstRowStripe"/>
      <tableStyleElement dxfId="2" type="secondRowStripe"/>
    </tableStyle>
    <tableStyle count="3" pivot="0" name="Inscritos_Mangas_CRONO-style 3">
      <tableStyleElement dxfId="1" type="headerRow"/>
      <tableStyleElement dxfId="2" type="firstRowStripe"/>
      <tableStyleElement dxfId="2" type="secondRowStripe"/>
    </tableStyle>
    <tableStyle count="3" pivot="0" name="Inscritos_Mangas_CRONO-style 4">
      <tableStyleElement dxfId="1" type="headerRow"/>
      <tableStyleElement dxfId="2" type="firstRowStripe"/>
      <tableStyleElement dxfId="2" type="secondRowStripe"/>
    </tableStyle>
    <tableStyle count="3" pivot="0" name="Inscritos_Mangas_SMANIA-style">
      <tableStyleElement dxfId="1" type="headerRow"/>
      <tableStyleElement dxfId="2" type="firstRowStripe"/>
      <tableStyleElement dxfId="2" type="secondRowStripe"/>
    </tableStyle>
    <tableStyle count="3" pivot="0" name="Inscritos_Mangas_SMANIA-style 2">
      <tableStyleElement dxfId="1" type="headerRow"/>
      <tableStyleElement dxfId="2" type="firstRowStripe"/>
      <tableStyleElement dxfId="2" type="secondRowStripe"/>
    </tableStyle>
    <tableStyle count="3" pivot="0" name="Inscritos_Mangas_SMANIA-style 3">
      <tableStyleElement dxfId="1" type="headerRow"/>
      <tableStyleElement dxfId="2" type="firstRowStripe"/>
      <tableStyleElement dxfId="2" type="secondRowStripe"/>
    </tableStyle>
    <tableStyle count="3" pivot="0" name="Inscritos_Mangas_SMANIA-style 4">
      <tableStyleElement dxfId="1" type="headerRow"/>
      <tableStyleElement dxfId="2" type="firstRowStripe"/>
      <tableStyleElement dxfId="2" type="secondRowStripe"/>
    </tableStyle>
    <tableStyle count="3" pivot="0" name="Verificaciones_SCM-style">
      <tableStyleElement dxfId="1" type="headerRow"/>
      <tableStyleElement dxfId="2" type="firstRowStripe"/>
      <tableStyleElement dxfId="2" type="secondRowStripe"/>
    </tableStyle>
    <tableStyle count="3" pivot="0" name="Clasificaicon_Pilotos-style">
      <tableStyleElement dxfId="4" type="headerRow"/>
      <tableStyleElement dxfId="5" type="firstRowStripe"/>
      <tableStyleElement dxfId="2" type="secondRowStripe"/>
    </tableStyle>
    <tableStyle count="3" pivot="0" name="Clasificacion COPAS-style">
      <tableStyleElement dxfId="1" type="headerRow"/>
      <tableStyleElement dxfId="2" type="firstRowStripe"/>
      <tableStyleElement dxfId="2" type="secondRowStripe"/>
    </tableStyle>
    <tableStyle count="3" pivot="0" name="Clasificacion COPAS-style 2">
      <tableStyleElement dxfId="1" type="headerRow"/>
      <tableStyleElement dxfId="2" type="firstRowStripe"/>
      <tableStyleElement dxfId="2" type="secondRowStripe"/>
    </tableStyle>
    <tableStyle count="3" pivot="0" name="clasificacion_web-style">
      <tableStyleElement dxfId="4" type="headerRow"/>
      <tableStyleElement dxfId="6" type="firstRowStripe"/>
      <tableStyleElement dxfId="2" type="secondRowStripe"/>
    </tableStyle>
    <tableStyle count="3" pivot="0" name="clasificacion_web-style 2">
      <tableStyleElement dxfId="4" type="headerRow"/>
      <tableStyleElement dxfId="6" type="firstRowStripe"/>
      <tableStyleElement dxfId="2" type="secondRowStripe"/>
    </tableStyle>
    <tableStyle count="3" pivot="0" name="clasificacion_web-style 3">
      <tableStyleElement dxfId="4" type="headerRow"/>
      <tableStyleElement dxfId="6" type="firstRowStripe"/>
      <tableStyleElement dxfId="2" type="secondRowStripe"/>
    </tableStyle>
    <tableStyle count="3" pivot="0" name="Calsificacion_Equipos-style">
      <tableStyleElement dxfId="1" type="headerRow"/>
      <tableStyleElement dxfId="2" type="firstRowStripe"/>
      <tableStyleElement dxfId="2" type="secondRowStripe"/>
    </tableStyle>
    <tableStyle count="3" pivot="0" name="Clasificacion_Clubs-style">
      <tableStyleElement dxfId="1" type="headerRow"/>
      <tableStyleElement dxfId="2" type="firstRowStripe"/>
      <tableStyleElement dxfId="2" type="secondRowStripe"/>
    </tableStyle>
    <tableStyle count="3" pivot="0" name="Listado Pilotos y Equipos-style">
      <tableStyleElement dxfId="1" type="headerRow"/>
      <tableStyleElement dxfId="2" type="firstRowStripe"/>
      <tableStyleElement dxfId="2" type="secondRowStripe"/>
    </tableStyle>
    <tableStyle count="3" pivot="0" name="Listado Pilotos y Equipos-style 2">
      <tableStyleElement dxfId="1" type="headerRow"/>
      <tableStyleElement dxfId="2" type="firstRowStripe"/>
      <tableStyleElement dxfId="2" type="secondRowStripe"/>
    </tableStyle>
    <tableStyle count="3" pivot="0" name="Tabla_de_Datos_COCHES-style">
      <tableStyleElement dxfId="1" type="headerRow"/>
      <tableStyleElement dxfId="2" type="firstRowStripe"/>
      <tableStyleElement dxfId="2" type="secondRowStripe"/>
    </tableStyle>
    <tableStyle count="3" pivot="0" name="Tabla_de_Datos_COCHES-style 2">
      <tableStyleElement dxfId="1" type="headerRow"/>
      <tableStyleElement dxfId="2" type="firstRowStripe"/>
      <tableStyleElement dxfId="2" type="secondRowStripe"/>
    </tableStyle>
    <tableStyle count="3" pivot="0" name="Tabla_de_Datos_COCHES-style 3">
      <tableStyleElement dxfId="1" type="headerRow"/>
      <tableStyleElement dxfId="2" type="firstRowStripe"/>
      <tableStyleElement dxfId="2" type="secondRowStripe"/>
    </tableStyle>
    <tableStyle count="3" pivot="0" name="Tabla_de_Datos_COCHES-style 4">
      <tableStyleElement dxfId="1" type="headerRow"/>
      <tableStyleElement dxfId="2" type="firstRowStripe"/>
      <tableStyleElement dxfId="2" type="secondRowStripe"/>
    </tableStyle>
    <tableStyle count="3" pivot="0" name="Tabla_de_Datos_COCHES-style 5">
      <tableStyleElement dxfId="1" type="headerRow"/>
      <tableStyleElement dxfId="2" type="firstRowStripe"/>
      <tableStyleElement dxfId="2" type="secondRowStripe"/>
    </tableStyle>
    <tableStyle count="3" pivot="0" name="Tabla_de_Datos_COCHES-style 6">
      <tableStyleElement dxfId="1" type="headerRow"/>
      <tableStyleElement dxfId="2" type="firstRowStripe"/>
      <tableStyleElement dxfId="2" type="secondRowStripe"/>
    </tableStyle>
    <tableStyle count="3" pivot="0" name="Tabla_de_Datos_COPA_PALMARES-style">
      <tableStyleElement dxfId="1" type="headerRow"/>
      <tableStyleElement dxfId="2" type="firstRowStripe"/>
      <tableStyleElement dxfId="2" type="secondRowStripe"/>
    </tableStyle>
    <tableStyle count="3" pivot="0" name="Tabla_de_Datos_COPA_PALMARES-style 2">
      <tableStyleElement dxfId="1" type="headerRow"/>
      <tableStyleElement dxfId="2" type="firstRowStripe"/>
      <tableStyleElement dxfId="2" type="secondRowStripe"/>
    </tableStyle>
    <tableStyle count="3" pivot="0" name="Tabla_de_Datos_COPA_PALMARES-style 3">
      <tableStyleElement dxfId="1" type="headerRow"/>
      <tableStyleElement dxfId="2" type="firstRowStripe"/>
      <tableStyleElement dxfId="2" type="secondRowStripe"/>
    </tableStyle>
    <tableStyle count="3" pivot="0" name="Tabla_de_Datos_COPA_PALMARES-style 4">
      <tableStyleElement dxfId="1" type="headerRow"/>
      <tableStyleElement dxfId="2" type="firstRowStripe"/>
      <tableStyleElement dxfId="2" type="secondRowStripe"/>
    </tableStyle>
    <tableStyle count="3" pivot="0" name="Tabla_de_Datos_COPA_PALMARES-style 5">
      <tableStyleElement dxfId="1" type="headerRow"/>
      <tableStyleElement dxfId="2" type="firstRowStripe"/>
      <tableStyleElement dxfId="2" type="secondRowStripe"/>
    </tableStyle>
    <tableStyle count="3" pivot="0" name="Tabla_de_Datos_COPA_PALMARES-style 6">
      <tableStyleElement dxfId="1" type="headerRow"/>
      <tableStyleElement dxfId="2" type="firstRowStripe"/>
      <tableStyleElement dxfId="2" type="secondRowStripe"/>
    </tableStyle>
    <tableStyle count="3" pivot="0" name="Tabla_de_Datos_COPA_PALMARES-style 7">
      <tableStyleElement dxfId="1" type="headerRow"/>
      <tableStyleElement dxfId="2" type="firstRowStripe"/>
      <tableStyleElement dxfId="2" type="secondRowStripe"/>
    </tableStyle>
    <tableStyle count="3" pivot="0" name="Tabla_de_Datos_COPA_PALMARES-style 8">
      <tableStyleElement dxfId="1" type="headerRow"/>
      <tableStyleElement dxfId="2" type="firstRowStripe"/>
      <tableStyleElement dxfId="2" type="secondRowStripe"/>
    </tableStyle>
    <tableStyle count="3" pivot="0" name="Clasificacion_Final2019-style">
      <tableStyleElement dxfId="1" type="headerRow"/>
      <tableStyleElement dxfId="2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46" Type="http://schemas.openxmlformats.org/officeDocument/2006/relationships/worksheet" Target="worksheets/sheet43.xml"/><Relationship Id="rId23" Type="http://schemas.openxmlformats.org/officeDocument/2006/relationships/worksheet" Target="worksheets/sheet20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48" Type="http://customschemas.google.com/relationships/workbookmetadata" Target="metadata"/><Relationship Id="rId25" Type="http://schemas.openxmlformats.org/officeDocument/2006/relationships/worksheet" Target="worksheets/sheet22.xml"/><Relationship Id="rId47" Type="http://schemas.openxmlformats.org/officeDocument/2006/relationships/worksheet" Target="worksheets/sheet44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0</xdr:row>
      <xdr:rowOff>142875</xdr:rowOff>
    </xdr:from>
    <xdr:ext cx="8382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800100</xdr:colOff>
      <xdr:row>0</xdr:row>
      <xdr:rowOff>0</xdr:rowOff>
    </xdr:from>
    <xdr:ext cx="838200" cy="514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85725</xdr:rowOff>
    </xdr:from>
    <xdr:ext cx="1524000" cy="6000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57150</xdr:rowOff>
    </xdr:from>
    <xdr:ext cx="1371600" cy="495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76200</xdr:rowOff>
    </xdr:from>
    <xdr:ext cx="1504950" cy="5905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</xdr:colOff>
      <xdr:row>0</xdr:row>
      <xdr:rowOff>66675</xdr:rowOff>
    </xdr:from>
    <xdr:ext cx="828675" cy="523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0</xdr:rowOff>
    </xdr:from>
    <xdr:ext cx="828675" cy="523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0</xdr:rowOff>
    </xdr:from>
    <xdr:ext cx="828675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0</xdr:rowOff>
    </xdr:from>
    <xdr:ext cx="1009650" cy="10001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0</xdr:row>
      <xdr:rowOff>0</xdr:rowOff>
    </xdr:from>
    <xdr:ext cx="619125" cy="6381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0</xdr:rowOff>
    </xdr:from>
    <xdr:ext cx="533400" cy="5715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0</xdr:row>
      <xdr:rowOff>28575</xdr:rowOff>
    </xdr:from>
    <xdr:ext cx="619125" cy="6381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0</xdr:rowOff>
    </xdr:from>
    <xdr:ext cx="457200" cy="4667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9525</xdr:rowOff>
    </xdr:from>
    <xdr:ext cx="1428750" cy="5905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0</xdr:rowOff>
    </xdr:from>
    <xdr:ext cx="1295400" cy="5619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19050</xdr:rowOff>
    </xdr:from>
    <xdr:ext cx="1133475" cy="4667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28575</xdr:rowOff>
    </xdr:from>
    <xdr:ext cx="1343025" cy="581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0</xdr:rowOff>
    </xdr:from>
    <xdr:ext cx="1647825" cy="5334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9525</xdr:rowOff>
    </xdr:from>
    <xdr:ext cx="1143000" cy="5048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0</xdr:rowOff>
    </xdr:from>
    <xdr:ext cx="1400175" cy="60007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1562100" cy="552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1143000" cy="4953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9525</xdr:rowOff>
    </xdr:from>
    <xdr:ext cx="1609725" cy="5905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0</xdr:rowOff>
    </xdr:from>
    <xdr:ext cx="1343025" cy="4857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619125" cy="6096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533400" cy="5334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104775</xdr:rowOff>
    </xdr:from>
    <xdr:ext cx="1704975" cy="4857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19050</xdr:rowOff>
    </xdr:from>
    <xdr:ext cx="1762125" cy="5048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</xdr:rowOff>
    </xdr:from>
    <xdr:ext cx="1323975" cy="514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J51" displayName="Table_1" id="1">
  <tableColumns count="9">
    <tableColumn name="#" id="1"/>
    <tableColumn name="EQUIPO" id="2"/>
    <tableColumn name="PILOTO" id="3"/>
    <tableColumn name="PTOS." id="4"/>
    <tableColumn name="PILOTO2" id="5"/>
    <tableColumn name="PTOS" id="6"/>
    <tableColumn name="TOTAL" id="7"/>
    <tableColumn name="COPA" id="8"/>
    <tableColumn name="DIA" id="9"/>
  </tableColumns>
  <tableStyleInfo name="Inscritos_SCM-style" showColumnStripes="0" showFirstColumn="1" showLastColumn="1" showRowStripes="1"/>
</table>
</file>

<file path=xl/tables/table2.xml><?xml version="1.0" encoding="utf-8"?>
<table xmlns="http://schemas.openxmlformats.org/spreadsheetml/2006/main" ref="B7:J51" displayName="Table_2" id="2">
  <tableColumns count="9">
    <tableColumn name="#" id="1"/>
    <tableColumn name="EQUIPO" id="2"/>
    <tableColumn name="PILOTO" id="3"/>
    <tableColumn name="PTOS." id="4"/>
    <tableColumn name="PILOTO2" id="5"/>
    <tableColumn name="PTOS" id="6"/>
    <tableColumn name="TOTAL" id="7"/>
    <tableColumn name="COPA" id="8"/>
    <tableColumn name="DIA" id="9"/>
  </tableColumns>
  <tableStyleInfo name="Inscritos_SLOTSAB-style" showColumnStripes="0" showFirstColumn="1" showLastColumn="1" showRowStripes="1"/>
</table>
</file>

<file path=xl/tables/table3.xml><?xml version="1.0" encoding="utf-8"?>
<table xmlns="http://schemas.openxmlformats.org/spreadsheetml/2006/main" ref="B10:U55" displayName="Table_3" id="3">
  <tableColumns count="20">
    <tableColumn name="EQUIPO" id="1"/>
    <tableColumn name="COPA" id="2"/>
    <tableColumn name="COCHE" id="3"/>
    <tableColumn name="MOTOR" id="4"/>
    <tableColumn name="PESO C." id="5"/>
    <tableColumn name="PESO MIN." id="6"/>
    <tableColumn name="PIÑÓN" id="7"/>
    <tableColumn name="CORONA" id="8"/>
    <tableColumn name="REL" id="9"/>
    <tableColumn name="LLANTAS D" id="10"/>
    <tableColumn name="DIAMETRO LL.D." id="11"/>
    <tableColumn name="LLANTAS T" id="12"/>
    <tableColumn name="DIAMETRO LL.T." id="13"/>
    <tableColumn name="TRENC." id="14"/>
    <tableColumn name="SUSP." id="15"/>
    <tableColumn name="BANCADA" id="16"/>
    <tableColumn name="CHASIS" id="17"/>
    <tableColumn name="NEUMATICOS" id="18"/>
    <tableColumn name="PESO INICIO-FINAL " id="19"/>
    <tableColumn name="OBS. VERIFICACIÓN" id="20"/>
  </tableColumns>
  <tableStyleInfo name="Verificaciones_SLOTSAB_OK-style" showColumnStripes="0" showFirstColumn="1" showLastColumn="1" showRowStripes="1"/>
</table>
</file>

<file path=xl/tables/table4.xml><?xml version="1.0" encoding="utf-8"?>
<table xmlns="http://schemas.openxmlformats.org/spreadsheetml/2006/main" ref="B7:J25" displayName="Table_4" id="4">
  <tableColumns count="9">
    <tableColumn name="EQUIPO" id="1"/>
    <tableColumn name="CARRIL SALIDA" id="2"/>
    <tableColumn name="PILOTO1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Mangas_SLOTSAB-style" showColumnStripes="0" showFirstColumn="1" showLastColumn="1" showRowStripes="1"/>
</table>
</file>

<file path=xl/tables/table5.xml><?xml version="1.0" encoding="utf-8"?>
<table xmlns="http://schemas.openxmlformats.org/spreadsheetml/2006/main" ref="B31:J57" displayName="Table_5" id="5">
  <tableColumns count="9">
    <tableColumn name="EQUIPO" id="1"/>
    <tableColumn name="CARRIL SALIDA" id="2"/>
    <tableColumn name="PILOTO1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Mangas_SLOTSAB-style 2" showColumnStripes="0" showFirstColumn="1" showLastColumn="1" showRowStripes="1"/>
</table>
</file>

<file path=xl/tables/table6.xml><?xml version="1.0" encoding="utf-8"?>
<table xmlns="http://schemas.openxmlformats.org/spreadsheetml/2006/main" ref="B62:J80" displayName="Table_6" id="6">
  <tableColumns count="9">
    <tableColumn name="EQUIPO" id="1"/>
    <tableColumn name="CARRIL SALIDA" id="2"/>
    <tableColumn name="PILOTO1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Mangas_SLOTSAB-style 3" showColumnStripes="0" showFirstColumn="1" showLastColumn="1" showRowStripes="1"/>
</table>
</file>

<file path=xl/tables/table7.xml><?xml version="1.0" encoding="utf-8"?>
<table xmlns="http://schemas.openxmlformats.org/spreadsheetml/2006/main" ref="B7:J52" displayName="Table_7" id="7">
  <tableColumns count="9">
    <tableColumn name="#" id="1"/>
    <tableColumn name="EQUIPO" id="2"/>
    <tableColumn name="PILOTO" id="3"/>
    <tableColumn name="PTOS." id="4"/>
    <tableColumn name="PILOTO2" id="5"/>
    <tableColumn name="PTOS" id="6"/>
    <tableColumn name="TOTAL" id="7"/>
    <tableColumn name="COPA" id="8"/>
    <tableColumn name="DIA" id="9"/>
  </tableColumns>
  <tableStyleInfo name="Inscritos_CronoOK-style" showColumnStripes="0" showFirstColumn="1" showLastColumn="1" showRowStripes="1"/>
</table>
</file>

<file path=xl/tables/table8.xml><?xml version="1.0" encoding="utf-8"?>
<table xmlns="http://schemas.openxmlformats.org/spreadsheetml/2006/main" ref="B7:J25" displayName="Table_8" id="8">
  <tableColumns count="9">
    <tableColumn name="EQUIPO" id="1"/>
    <tableColumn name="CARRIL SALIDA" id="2"/>
    <tableColumn name="PILOTO1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Mangas_CronoOK-style" showColumnStripes="0" showFirstColumn="1" showLastColumn="1" showRowStripes="1"/>
</table>
</file>

<file path=xl/tables/table9.xml><?xml version="1.0" encoding="utf-8"?>
<table xmlns="http://schemas.openxmlformats.org/spreadsheetml/2006/main" ref="B31:J57" displayName="Table_9" id="9">
  <tableColumns count="9">
    <tableColumn name="EQUIPO" id="1"/>
    <tableColumn name="CARRIL SALIDA" id="2"/>
    <tableColumn name="PILOTO1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Mangas_CronoOK-style 2" showColumnStripes="0" showFirstColumn="1" showLastColumn="1" showRowStripes="1"/>
</table>
</file>

<file path=xl/tables/table10.xml><?xml version="1.0" encoding="utf-8"?>
<table xmlns="http://schemas.openxmlformats.org/spreadsheetml/2006/main" ref="B62:J80" displayName="Table_10" id="10">
  <tableColumns count="9">
    <tableColumn name="EQUIPO" id="1"/>
    <tableColumn name="CARRIL SALIDA" id="2"/>
    <tableColumn name="PILOTO1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Mangas_CronoOK-style 3" showColumnStripes="0" showFirstColumn="1" showLastColumn="1" showRowStripes="1"/>
</table>
</file>

<file path=xl/tables/table11.xml><?xml version="1.0" encoding="utf-8"?>
<table xmlns="http://schemas.openxmlformats.org/spreadsheetml/2006/main" ref="B10:U53" displayName="Table_11" id="11">
  <tableColumns count="20">
    <tableColumn name="EQUIPO" id="1"/>
    <tableColumn name="COPA" id="2"/>
    <tableColumn name="COCHE" id="3"/>
    <tableColumn name="MOTOR" id="4"/>
    <tableColumn name="PESO C." id="5"/>
    <tableColumn name="PESO MIN." id="6"/>
    <tableColumn name="PIÑÓN" id="7"/>
    <tableColumn name="CORONA" id="8"/>
    <tableColumn name="REL" id="9"/>
    <tableColumn name="LLANTAS D" id="10"/>
    <tableColumn name="DIAMETRO LL.D." id="11"/>
    <tableColumn name="LLANTAS T" id="12"/>
    <tableColumn name="DIAMETRO LL.T." id="13"/>
    <tableColumn name="TRENC." id="14"/>
    <tableColumn name="SUSP." id="15"/>
    <tableColumn name="BANCADA" id="16"/>
    <tableColumn name="CHASIS" id="17"/>
    <tableColumn name="NEUMATICOS" id="18"/>
    <tableColumn name="PESO FINAL CARRERA" id="19"/>
    <tableColumn name="OBS. VERIFICACIÓN" id="20"/>
  </tableColumns>
  <tableStyleInfo name="Verificaciones_CRONO_ok-style" showColumnStripes="0" showFirstColumn="1" showLastColumn="1" showRowStripes="1"/>
</table>
</file>

<file path=xl/tables/table12.xml><?xml version="1.0" encoding="utf-8"?>
<table xmlns="http://schemas.openxmlformats.org/spreadsheetml/2006/main" ref="B7:J52" displayName="Table_12" id="12">
  <tableColumns count="9">
    <tableColumn name="#" id="1"/>
    <tableColumn name="EQUIPO" id="2"/>
    <tableColumn name="PILOTO" id="3"/>
    <tableColumn name="PTOS." id="4"/>
    <tableColumn name="PILOTO2" id="5"/>
    <tableColumn name="PTOS" id="6"/>
    <tableColumn name="TOTAL" id="7"/>
    <tableColumn name="COPA" id="8"/>
    <tableColumn name="DIA" id="9"/>
  </tableColumns>
  <tableStyleInfo name="Inscritos_ELSOT-style" showColumnStripes="0" showFirstColumn="1" showLastColumn="1" showRowStripes="1"/>
</table>
</file>

<file path=xl/tables/table13.xml><?xml version="1.0" encoding="utf-8"?>
<table xmlns="http://schemas.openxmlformats.org/spreadsheetml/2006/main" ref="B7:J25" displayName="Table_13" id="13">
  <tableColumns count="9">
    <tableColumn name="EQUIPO" id="1"/>
    <tableColumn name="CARRIL SALIDA" id="2"/>
    <tableColumn name="PILOTO1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Mangas_ELSOT-style" showColumnStripes="0" showFirstColumn="1" showLastColumn="1" showRowStripes="1"/>
</table>
</file>

<file path=xl/tables/table14.xml><?xml version="1.0" encoding="utf-8"?>
<table xmlns="http://schemas.openxmlformats.org/spreadsheetml/2006/main" ref="B31:J57" displayName="Table_14" id="14">
  <tableColumns count="9">
    <tableColumn name="EQUIPO" id="1"/>
    <tableColumn name="CARRIL SALIDA" id="2"/>
    <tableColumn name="PILOTO1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Mangas_ELSOT-style 2" showColumnStripes="0" showFirstColumn="1" showLastColumn="1" showRowStripes="1"/>
</table>
</file>

<file path=xl/tables/table15.xml><?xml version="1.0" encoding="utf-8"?>
<table xmlns="http://schemas.openxmlformats.org/spreadsheetml/2006/main" ref="B62:J80" displayName="Table_15" id="15">
  <tableColumns count="9">
    <tableColumn name="EQUIPO" id="1"/>
    <tableColumn name="CARRIL SALIDA" id="2"/>
    <tableColumn name="PILOTO1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Mangas_ELSOT-style 3" showColumnStripes="0" showFirstColumn="1" showLastColumn="1" showRowStripes="1"/>
</table>
</file>

<file path=xl/tables/table16.xml><?xml version="1.0" encoding="utf-8"?>
<table xmlns="http://schemas.openxmlformats.org/spreadsheetml/2006/main" ref="C10:V53" displayName="Table_16" id="16">
  <tableColumns count="20">
    <tableColumn name="EQUIPO" id="1"/>
    <tableColumn name="COPA" id="2"/>
    <tableColumn name="COCHE" id="3"/>
    <tableColumn name="MOTOR" id="4"/>
    <tableColumn name="PESO C." id="5"/>
    <tableColumn name="PESO MIN." id="6"/>
    <tableColumn name="PIÑÓN" id="7"/>
    <tableColumn name="CORONA" id="8"/>
    <tableColumn name="REL" id="9"/>
    <tableColumn name="LLANTAS D" id="10"/>
    <tableColumn name="DIAMETRO LL.D." id="11"/>
    <tableColumn name="LLANTAS T" id="12"/>
    <tableColumn name="DIAMETRO LL.T." id="13"/>
    <tableColumn name="TRENC." id="14"/>
    <tableColumn name="SUSP." id="15"/>
    <tableColumn name="BANCADA" id="16"/>
    <tableColumn name="CHASIS" id="17"/>
    <tableColumn name="NEUMATICOS" id="18"/>
    <tableColumn name="PESO FINAL CARRERA" id="19"/>
    <tableColumn name="OBS. VERIFICACIÓN" id="20"/>
  </tableColumns>
  <tableStyleInfo name="Verificaciones_ELSOT-style" showColumnStripes="0" showFirstColumn="1" showLastColumn="1" showRowStripes="1"/>
</table>
</file>

<file path=xl/tables/table17.xml><?xml version="1.0" encoding="utf-8"?>
<table xmlns="http://schemas.openxmlformats.org/spreadsheetml/2006/main" ref="B7:J52" displayName="Table_17" id="17">
  <tableColumns count="9">
    <tableColumn name="#" id="1"/>
    <tableColumn name="EQUIPO" id="2"/>
    <tableColumn name="PILOTO" id="3"/>
    <tableColumn name="PTOS." id="4"/>
    <tableColumn name="PILOTO2" id="5"/>
    <tableColumn name="PTOS.3" id="6"/>
    <tableColumn name="TOTAL" id="7"/>
    <tableColumn name="COPA" id="8"/>
    <tableColumn name="DIA" id="9"/>
  </tableColumns>
  <tableStyleInfo name="Inscritos_Mangas_S4Y-style" showColumnStripes="0" showFirstColumn="1" showLastColumn="1" showRowStripes="1"/>
</table>
</file>

<file path=xl/tables/table18.xml><?xml version="1.0" encoding="utf-8"?>
<table xmlns="http://schemas.openxmlformats.org/spreadsheetml/2006/main" ref="B7:J25" displayName="Table_18" id="18">
  <tableColumns count="9">
    <tableColumn name="EQUIPO" id="1"/>
    <tableColumn name="CARRIL SALIDA" id="2"/>
    <tableColumn name="PILOTO1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Mangas_S4Y-style" showColumnStripes="0" showFirstColumn="1" showLastColumn="1" showRowStripes="1"/>
</table>
</file>

<file path=xl/tables/table19.xml><?xml version="1.0" encoding="utf-8"?>
<table xmlns="http://schemas.openxmlformats.org/spreadsheetml/2006/main" ref="B31:J57" displayName="Table_19" id="19">
  <tableColumns count="9">
    <tableColumn name="EQUIPO" id="1"/>
    <tableColumn name="CARRIL SALIDA" id="2"/>
    <tableColumn name="PILOTO1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Mangas_S4Y-style 2" showColumnStripes="0" showFirstColumn="1" showLastColumn="1" showRowStripes="1"/>
</table>
</file>

<file path=xl/tables/table20.xml><?xml version="1.0" encoding="utf-8"?>
<table xmlns="http://schemas.openxmlformats.org/spreadsheetml/2006/main" ref="B62:J80" displayName="Table_20" id="20">
  <tableColumns count="9">
    <tableColumn name="EQUIPO" id="1"/>
    <tableColumn name="CARRIL SALIDA" id="2"/>
    <tableColumn name="PILOTO1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Mangas_S4Y-style 3" showColumnStripes="0" showFirstColumn="1" showLastColumn="1" showRowStripes="1"/>
</table>
</file>

<file path=xl/tables/table21.xml><?xml version="1.0" encoding="utf-8"?>
<table xmlns="http://schemas.openxmlformats.org/spreadsheetml/2006/main" ref="B7:J52" displayName="Table_21" id="21">
  <tableColumns count="9">
    <tableColumn name="#" id="1"/>
    <tableColumn name="EQUIPO" id="2"/>
    <tableColumn name="PILOTO" id="3"/>
    <tableColumn name="PTOS." id="4"/>
    <tableColumn name="PILOTO2" id="5"/>
    <tableColumn name="PTOS.3" id="6"/>
    <tableColumn name="TOTAL" id="7"/>
    <tableColumn name="COPA" id="8"/>
    <tableColumn name="DIA" id="9"/>
  </tableColumns>
  <tableStyleInfo name="Inscritos_Mangas_SlotCar -style" showColumnStripes="0" showFirstColumn="1" showLastColumn="1" showRowStripes="1"/>
</table>
</file>

<file path=xl/tables/table22.xml><?xml version="1.0" encoding="utf-8"?>
<table xmlns="http://schemas.openxmlformats.org/spreadsheetml/2006/main" ref="B7:J25" displayName="Table_22" id="22">
  <tableColumns count="9">
    <tableColumn name="EQUIPO" id="1"/>
    <tableColumn name="CARRIL SALIDA" id="2"/>
    <tableColumn name="PILOTO1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Mangas_SlotCar-style" showColumnStripes="0" showFirstColumn="1" showLastColumn="1" showRowStripes="1"/>
</table>
</file>

<file path=xl/tables/table23.xml><?xml version="1.0" encoding="utf-8"?>
<table xmlns="http://schemas.openxmlformats.org/spreadsheetml/2006/main" ref="B31:J57" displayName="Table_23" id="23">
  <tableColumns count="9">
    <tableColumn name="EQUIPO" id="1"/>
    <tableColumn name="CARRIL SALIDA" id="2"/>
    <tableColumn name="PILOTO1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Mangas_SlotCar-style 2" showColumnStripes="0" showFirstColumn="1" showLastColumn="1" showRowStripes="1"/>
</table>
</file>

<file path=xl/tables/table24.xml><?xml version="1.0" encoding="utf-8"?>
<table xmlns="http://schemas.openxmlformats.org/spreadsheetml/2006/main" ref="B62:J80" displayName="Table_24" id="24">
  <tableColumns count="9">
    <tableColumn name="EQUIPO" id="1"/>
    <tableColumn name="CARRIL SALIDA" id="2"/>
    <tableColumn name="PILOTO1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Mangas_SlotCar-style 3" showColumnStripes="0" showFirstColumn="1" showLastColumn="1" showRowStripes="1"/>
</table>
</file>

<file path=xl/tables/table25.xml><?xml version="1.0" encoding="utf-8"?>
<table xmlns="http://schemas.openxmlformats.org/spreadsheetml/2006/main" ref="B7:J52" displayName="Table_25" id="25">
  <tableColumns count="9">
    <tableColumn name="#" id="1"/>
    <tableColumn name="EQUIPO" id="2"/>
    <tableColumn name="PILOTO" id="3"/>
    <tableColumn name="PTOS." id="4"/>
    <tableColumn name="PILOTO2" id="5"/>
    <tableColumn name="PTOS.3" id="6"/>
    <tableColumn name="TOTAL" id="7"/>
    <tableColumn name="COPA" id="8"/>
    <tableColumn name="DIA" id="9"/>
  </tableColumns>
  <tableStyleInfo name="Inscritos_Mangas_GAS-style" showColumnStripes="0" showFirstColumn="1" showLastColumn="1" showRowStripes="1"/>
</table>
</file>

<file path=xl/tables/table26.xml><?xml version="1.0" encoding="utf-8"?>
<table xmlns="http://schemas.openxmlformats.org/spreadsheetml/2006/main" ref="M7:U23" displayName="Table_26" id="26">
  <tableColumns count="9">
    <tableColumn name="EQUIPO" id="1"/>
    <tableColumn name="CARRIL SALIDA" id="2"/>
    <tableColumn name="PILOTO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Inscritos_Mangas_GAS-style 2" showColumnStripes="0" showFirstColumn="1" showLastColumn="1" showRowStripes="1"/>
</table>
</file>

<file path=xl/tables/table27.xml><?xml version="1.0" encoding="utf-8"?>
<table xmlns="http://schemas.openxmlformats.org/spreadsheetml/2006/main" ref="M29:U53" displayName="Table_27" id="27">
  <tableColumns count="9">
    <tableColumn name="EQUIPO" id="1"/>
    <tableColumn name="CARRIL SALIDA" id="2"/>
    <tableColumn name="PILOTO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Inscritos_Mangas_GAS-style 3" showColumnStripes="0" showFirstColumn="1" showLastColumn="1" showRowStripes="1"/>
</table>
</file>

<file path=xl/tables/table28.xml><?xml version="1.0" encoding="utf-8"?>
<table xmlns="http://schemas.openxmlformats.org/spreadsheetml/2006/main" ref="M58:U74" displayName="Table_28" id="28">
  <tableColumns count="9">
    <tableColumn name="EQUIPO" id="1"/>
    <tableColumn name="CARRIL SALIDA" id="2"/>
    <tableColumn name="PILOTO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Inscritos_Mangas_GAS-style 4" showColumnStripes="0" showFirstColumn="1" showLastColumn="1" showRowStripes="1"/>
</table>
</file>

<file path=xl/tables/table29.xml><?xml version="1.0" encoding="utf-8"?>
<table xmlns="http://schemas.openxmlformats.org/spreadsheetml/2006/main" ref="B7:J52" displayName="Table_29" id="29">
  <tableColumns count="9">
    <tableColumn name="#" id="1"/>
    <tableColumn name="EQUIPO" id="2"/>
    <tableColumn name="PILOTO" id="3"/>
    <tableColumn name="PTOS." id="4"/>
    <tableColumn name="PILOTO2" id="5"/>
    <tableColumn name="PTOS.3" id="6"/>
    <tableColumn name="TOTAL" id="7"/>
    <tableColumn name="COPA" id="8"/>
    <tableColumn name="DIA" id="9"/>
  </tableColumns>
  <tableStyleInfo name="Inscritos_Mangas_CRONO-style" showColumnStripes="0" showFirstColumn="1" showLastColumn="1" showRowStripes="1"/>
</table>
</file>

<file path=xl/tables/table30.xml><?xml version="1.0" encoding="utf-8"?>
<table xmlns="http://schemas.openxmlformats.org/spreadsheetml/2006/main" ref="M7:U23" displayName="Table_30" id="30">
  <tableColumns count="9">
    <tableColumn name="EQUIPO" id="1"/>
    <tableColumn name="CARRIL SALIDA" id="2"/>
    <tableColumn name="PILOTO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Inscritos_Mangas_CRONO-style 2" showColumnStripes="0" showFirstColumn="1" showLastColumn="1" showRowStripes="1"/>
</table>
</file>

<file path=xl/tables/table31.xml><?xml version="1.0" encoding="utf-8"?>
<table xmlns="http://schemas.openxmlformats.org/spreadsheetml/2006/main" ref="M29:U53" displayName="Table_31" id="31">
  <tableColumns count="9">
    <tableColumn name="EQUIPO" id="1"/>
    <tableColumn name="CARRIL SALIDA" id="2"/>
    <tableColumn name="PILOTO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Inscritos_Mangas_CRONO-style 3" showColumnStripes="0" showFirstColumn="1" showLastColumn="1" showRowStripes="1"/>
</table>
</file>

<file path=xl/tables/table32.xml><?xml version="1.0" encoding="utf-8"?>
<table xmlns="http://schemas.openxmlformats.org/spreadsheetml/2006/main" ref="M58:U74" displayName="Table_32" id="32">
  <tableColumns count="9">
    <tableColumn name="EQUIPO" id="1"/>
    <tableColumn name="CARRIL SALIDA" id="2"/>
    <tableColumn name="PILOTO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Inscritos_Mangas_CRONO-style 4" showColumnStripes="0" showFirstColumn="1" showLastColumn="1" showRowStripes="1"/>
</table>
</file>

<file path=xl/tables/table33.xml><?xml version="1.0" encoding="utf-8"?>
<table xmlns="http://schemas.openxmlformats.org/spreadsheetml/2006/main" ref="B7:J52" displayName="Table_33" id="33">
  <tableColumns count="9">
    <tableColumn name="#" id="1"/>
    <tableColumn name="EQUIPO" id="2"/>
    <tableColumn name="PILOTO" id="3"/>
    <tableColumn name="PTOS." id="4"/>
    <tableColumn name="PILOTO2" id="5"/>
    <tableColumn name="PTOS.3" id="6"/>
    <tableColumn name="TOTAL" id="7"/>
    <tableColumn name="COPA" id="8"/>
    <tableColumn name="DIA" id="9"/>
  </tableColumns>
  <tableStyleInfo name="Inscritos_Mangas_SMANIA-style" showColumnStripes="0" showFirstColumn="1" showLastColumn="1" showRowStripes="1"/>
</table>
</file>

<file path=xl/tables/table34.xml><?xml version="1.0" encoding="utf-8"?>
<table xmlns="http://schemas.openxmlformats.org/spreadsheetml/2006/main" ref="M7:U23" displayName="Table_34" id="34">
  <tableColumns count="9">
    <tableColumn name="EQUIPO" id="1"/>
    <tableColumn name="CARRIL SALIDA" id="2"/>
    <tableColumn name="PILOTO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Inscritos_Mangas_SMANIA-style 2" showColumnStripes="0" showFirstColumn="1" showLastColumn="1" showRowStripes="1"/>
</table>
</file>

<file path=xl/tables/table35.xml><?xml version="1.0" encoding="utf-8"?>
<table xmlns="http://schemas.openxmlformats.org/spreadsheetml/2006/main" ref="M29:U53" displayName="Table_35" id="35">
  <tableColumns count="9">
    <tableColumn name="EQUIPO" id="1"/>
    <tableColumn name="CARRIL SALIDA" id="2"/>
    <tableColumn name="PILOTO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Inscritos_Mangas_SMANIA-style 3" showColumnStripes="0" showFirstColumn="1" showLastColumn="1" showRowStripes="1"/>
</table>
</file>

<file path=xl/tables/table36.xml><?xml version="1.0" encoding="utf-8"?>
<table xmlns="http://schemas.openxmlformats.org/spreadsheetml/2006/main" ref="M58:U74" displayName="Table_36" id="36">
  <tableColumns count="9">
    <tableColumn name="EQUIPO" id="1"/>
    <tableColumn name="CARRIL SALIDA" id="2"/>
    <tableColumn name="PILOTO" id="3"/>
    <tableColumn name="CARRILES" id="4"/>
    <tableColumn name="PTOS." id="5"/>
    <tableColumn name="PILOTO2" id="6"/>
    <tableColumn name="CARRILES2" id="7"/>
    <tableColumn name="PTOS.3" id="8"/>
    <tableColumn name="TOTAL" id="9"/>
  </tableColumns>
  <tableStyleInfo name="Inscritos_Mangas_SMANIA-style 4" showColumnStripes="0" showFirstColumn="1" showLastColumn="1" showRowStripes="1"/>
</table>
</file>

<file path=xl/tables/table37.xml><?xml version="1.0" encoding="utf-8"?>
<table xmlns="http://schemas.openxmlformats.org/spreadsheetml/2006/main" ref="B10:U55" displayName="Table_37" id="37">
  <tableColumns count="20">
    <tableColumn name="EQUIPO" id="1"/>
    <tableColumn name="COPA" id="2"/>
    <tableColumn name="COCHE" id="3"/>
    <tableColumn name="MOTOR" id="4"/>
    <tableColumn name="PESO C." id="5"/>
    <tableColumn name="PESO MIN." id="6"/>
    <tableColumn name="PIÑÓN" id="7"/>
    <tableColumn name="CORONA" id="8"/>
    <tableColumn name="REL" id="9"/>
    <tableColumn name="LLANTAS D" id="10"/>
    <tableColumn name="DIAMETRO LL.D." id="11"/>
    <tableColumn name="LLANTAS T" id="12"/>
    <tableColumn name="DIAMETRO LL.T." id="13"/>
    <tableColumn name="TRENC." id="14"/>
    <tableColumn name="SUSP." id="15"/>
    <tableColumn name="BANCADA" id="16"/>
    <tableColumn name="CHASIS" id="17"/>
    <tableColumn name="NEUMATICOS" id="18"/>
    <tableColumn name="PESO INICIO-FINAL " id="19"/>
    <tableColumn name="OBS. VERIFICACIÓN" id="20"/>
  </tableColumns>
  <tableStyleInfo name="Verificaciones_SCM-style" showColumnStripes="0" showFirstColumn="1" showLastColumn="1" showRowStripes="1"/>
</table>
</file>

<file path=xl/tables/table38.xml><?xml version="1.0" encoding="utf-8"?>
<table xmlns="http://schemas.openxmlformats.org/spreadsheetml/2006/main" ref="B6:M96" displayName="Table_38" id="38">
  <tableColumns count="12">
    <tableColumn name="PILOTO" id="1"/>
    <tableColumn name="EQUIPO" id="2"/>
    <tableColumn name="CLUB    EL SOT" id="3"/>
    <tableColumn name="SLOT 4 YOU" id="4"/>
    <tableColumn name="GAS CLAVAT" id="5"/>
    <tableColumn name="ESCUD. CRONO" id="6"/>
    <tableColumn name="SLOT        SAB" id="7"/>
    <tableColumn name="SCM BDN" id="8"/>
    <tableColumn name="SLOT        CAR" id="9"/>
    <tableColumn name="PUNUACION" id="10"/>
    <tableColumn name="DESCARTE" id="11"/>
    <tableColumn name="TOTAL" id="12"/>
  </tableColumns>
  <tableStyleInfo name="Clasificaicon_Pilotos-style" showColumnStripes="0" showFirstColumn="1" showLastColumn="1" showRowStripes="1"/>
</table>
</file>

<file path=xl/tables/table39.xml><?xml version="1.0" encoding="utf-8"?>
<table xmlns="http://schemas.openxmlformats.org/spreadsheetml/2006/main" ref="B3:K24" displayName="Table_39" id="39">
  <tableColumns count="10">
    <tableColumn name="PILOTO" id="1"/>
    <tableColumn name="EQUIPO DEL PILOTO" id="2"/>
    <tableColumn name="CLUB    EL SOT" id="3"/>
    <tableColumn name="SLOT 4 YOU" id="4"/>
    <tableColumn name="GAS CLAVAT" id="5"/>
    <tableColumn name="ESCUD. CRONO" id="6"/>
    <tableColumn name="SLOT        SAB" id="7"/>
    <tableColumn name="SCM BDN" id="8"/>
    <tableColumn name="SLOT        CAR" id="9"/>
    <tableColumn name="PUNTUACION" id="10"/>
  </tableColumns>
  <tableStyleInfo name="Clasificacion COPAS-style" showColumnStripes="0" showFirstColumn="1" showLastColumn="1" showRowStripes="1"/>
</table>
</file>

<file path=xl/tables/table40.xml><?xml version="1.0" encoding="utf-8"?>
<table xmlns="http://schemas.openxmlformats.org/spreadsheetml/2006/main" ref="B29:K59" displayName="Table_40" id="40">
  <tableColumns count="10">
    <tableColumn name="PILOTO" id="1"/>
    <tableColumn name="EQUIPO DEL PILOTO" id="2"/>
    <tableColumn name="CLUB    EL SOT" id="3"/>
    <tableColumn name="SLOT 4 YOU" id="4"/>
    <tableColumn name="GAS CLAVAT" id="5"/>
    <tableColumn name="ESCUD. CRONO" id="6"/>
    <tableColumn name="SLOT        SAB" id="7"/>
    <tableColumn name="SCM BDN" id="8"/>
    <tableColumn name="SLOT        CAR" id="9"/>
    <tableColumn name="PUNTUACION" id="10"/>
  </tableColumns>
  <tableStyleInfo name="Clasificacion COPAS-style 2" showColumnStripes="0" showFirstColumn="1" showLastColumn="1" showRowStripes="1"/>
</table>
</file>

<file path=xl/tables/table41.xml><?xml version="1.0" encoding="utf-8"?>
<table xmlns="http://schemas.openxmlformats.org/spreadsheetml/2006/main" ref="B6:L96" displayName="Table_41" id="41">
  <tableColumns count="11">
    <tableColumn name="PILOTO" id="1"/>
    <tableColumn name="EQUIPO" id="2"/>
    <tableColumn name="CLUB    EL SOT" id="3"/>
    <tableColumn name="SLOT 4 YOU" id="4"/>
    <tableColumn name="GAS CLAVAT" id="5"/>
    <tableColumn name="ESCUD. CRONO" id="6"/>
    <tableColumn name="SLOT        SAB" id="7"/>
    <tableColumn name="SCM BDN" id="8"/>
    <tableColumn name="SLOT        CAR" id="9"/>
    <tableColumn name="PUNTUACION" id="10"/>
    <tableColumn name="PUNTOS NETOS" id="11"/>
  </tableColumns>
  <tableStyleInfo name="clasificacion_web-style" showColumnStripes="0" showFirstColumn="1" showLastColumn="1" showRowStripes="1"/>
</table>
</file>

<file path=xl/tables/table42.xml><?xml version="1.0" encoding="utf-8"?>
<table xmlns="http://schemas.openxmlformats.org/spreadsheetml/2006/main" ref="B103:L124" displayName="Table_42" id="42">
  <tableColumns count="11">
    <tableColumn name="PILOTO" id="1"/>
    <tableColumn name="EQUIPO DEL PILOTO" id="2"/>
    <tableColumn name="CLUB    EL SOT" id="3"/>
    <tableColumn name="SLOT 4 YOU" id="4"/>
    <tableColumn name="GAS CLAVAT" id="5"/>
    <tableColumn name="ESCUD. CRONO" id="6"/>
    <tableColumn name="SLOT        SAB" id="7"/>
    <tableColumn name="SCM BDN" id="8"/>
    <tableColumn name="SLOT        CAR" id="9"/>
    <tableColumn name="PUNTUACION" id="10"/>
    <tableColumn name="PUNTOS NETOS" id="11"/>
  </tableColumns>
  <tableStyleInfo name="clasificacion_web-style 2" showColumnStripes="0" showFirstColumn="1" showLastColumn="1" showRowStripes="1"/>
</table>
</file>

<file path=xl/tables/table43.xml><?xml version="1.0" encoding="utf-8"?>
<table xmlns="http://schemas.openxmlformats.org/spreadsheetml/2006/main" ref="B129:L159" displayName="Table_43" id="43">
  <tableColumns count="11">
    <tableColumn name="PILOTO" id="1"/>
    <tableColumn name="EQUIPO DEL PILOTO" id="2"/>
    <tableColumn name="CLUB    EL SOT" id="3"/>
    <tableColumn name="SLOT 4 YOU" id="4"/>
    <tableColumn name="GAS CLAVAT" id="5"/>
    <tableColumn name="ESCUD. CRONO" id="6"/>
    <tableColumn name="SLOT        SAB" id="7"/>
    <tableColumn name="SCM BDN" id="8"/>
    <tableColumn name="SLOT        CAR" id="9"/>
    <tableColumn name="PUNTUACION" id="10"/>
    <tableColumn name="PUNTOS NETOS" id="11"/>
  </tableColumns>
  <tableStyleInfo name="clasificacion_web-style 3" showColumnStripes="0" showFirstColumn="1" showLastColumn="1" showRowStripes="1"/>
</table>
</file>

<file path=xl/tables/table44.xml><?xml version="1.0" encoding="utf-8"?>
<table xmlns="http://schemas.openxmlformats.org/spreadsheetml/2006/main" ref="B3:N43" displayName="Table_44" id="44">
  <tableColumns count="13">
    <tableColumn name="EQUIPO" id="1"/>
    <tableColumn name="ESCUDERIA" id="2"/>
    <tableColumn name="ELSOT" id="3"/>
    <tableColumn name="S4Y" id="4"/>
    <tableColumn name="SLOTCAR" id="5"/>
    <tableColumn name="SLOTSAB" id="6"/>
    <tableColumn name="SCM" id="7"/>
    <tableColumn name="GASCLAVAT" id="8"/>
    <tableColumn name="CRONO" id="9"/>
    <tableColumn name="SLOTMANIA" id="10"/>
    <tableColumn name="PUNUACION" id="11"/>
    <tableColumn name="DERTE" id="12"/>
    <tableColumn name="TOTAL" id="13"/>
  </tableColumns>
  <tableStyleInfo name="Calsificacion_Equipos-style" showColumnStripes="0" showFirstColumn="1" showLastColumn="1" showRowStripes="1"/>
</table>
</file>

<file path=xl/tables/table45.xml><?xml version="1.0" encoding="utf-8"?>
<table xmlns="http://schemas.openxmlformats.org/spreadsheetml/2006/main" ref="B3:M17" displayName="Table_45" id="45">
  <tableColumns count="12">
    <tableColumn name="CLUBS" id="1"/>
    <tableColumn name="ELSOT" id="2"/>
    <tableColumn name="S4Y" id="3"/>
    <tableColumn name="SLOTCAR" id="4"/>
    <tableColumn name="SLOTSAB" id="5"/>
    <tableColumn name="SCM" id="6"/>
    <tableColumn name="GASCLAVAT" id="7"/>
    <tableColumn name="CRONO" id="8"/>
    <tableColumn name="SLOTMANIA" id="9"/>
    <tableColumn name="PUNUACION" id="10"/>
    <tableColumn name="DESCARTE" id="11"/>
    <tableColumn name="TOTAL" id="12"/>
  </tableColumns>
  <tableStyleInfo name="Clasificacion_Clubs-style" showColumnStripes="0" showFirstColumn="1" showLastColumn="1" showRowStripes="1"/>
</table>
</file>

<file path=xl/tables/table46.xml><?xml version="1.0" encoding="utf-8"?>
<table xmlns="http://schemas.openxmlformats.org/spreadsheetml/2006/main" ref="B2:P86" displayName="Table_46" id="46">
  <tableColumns count="15">
    <tableColumn name=" Equipo" id="1"/>
    <tableColumn name="Piloto 1" id="2"/>
    <tableColumn name="Cat. De Piloto1" id="3"/>
    <tableColumn name="Cat. De Piloto_1" id="4"/>
    <tableColumn name="Ident. Pos.P1" id="5"/>
    <tableColumn name="Pos. P1" id="6"/>
    <tableColumn name="Piloto 2" id="7"/>
    <tableColumn name="Cat. De Piloto2" id="8"/>
    <tableColumn name="Cat. De Piloto_2" id="9"/>
    <tableColumn name="Ident. Pos.P2" id="10"/>
    <tableColumn name="Pos. P2" id="11"/>
    <tableColumn name="Copa" id="12"/>
    <tableColumn name="Handicap" id="13"/>
    <tableColumn name="CLUB" id="14"/>
    <tableColumn name="DIA PREFERENTE" id="15"/>
  </tableColumns>
  <tableStyleInfo name="Listado Pilotos y Equipos-style" showColumnStripes="0" showFirstColumn="1" showLastColumn="1" showRowStripes="1"/>
</table>
</file>

<file path=xl/tables/table47.xml><?xml version="1.0" encoding="utf-8"?>
<table xmlns="http://schemas.openxmlformats.org/spreadsheetml/2006/main" ref="W2:AB163" displayName="Table_47" id="47">
  <tableColumns count="6">
    <tableColumn name="Nombre Piloto" id="1"/>
    <tableColumn name="Palmares" id="2"/>
    <tableColumn name="Cat. De Piloto" id="3"/>
    <tableColumn name="Cat. De Piloto2" id="4"/>
    <tableColumn name="Posicion Resisbarna" id="5"/>
    <tableColumn name="Ident. Posicion" id="6"/>
  </tableColumns>
  <tableStyleInfo name="Listado Pilotos y Equipos-style 2" showColumnStripes="0" showFirstColumn="1" showLastColumn="1" showRowStripes="1"/>
</table>
</file>

<file path=xl/tables/table48.xml><?xml version="1.0" encoding="utf-8"?>
<table xmlns="http://schemas.openxmlformats.org/spreadsheetml/2006/main" ref="B3:G46" displayName="Table_48" id="48">
  <tableColumns count="6">
    <tableColumn name="COCHE" id="1"/>
    <tableColumn name="NOMBRE COMP. COCHE" id="2"/>
    <tableColumn name="BRAND" id="3"/>
    <tableColumn name="MIN WEIGHT" id="4"/>
    <tableColumn name="GROUP" id="5"/>
    <tableColumn name="COPA" id="6"/>
  </tableColumns>
  <tableStyleInfo name="Tabla_de_Datos_COCHES-style" showColumnStripes="0" showFirstColumn="1" showLastColumn="1" showRowStripes="1"/>
</table>
</file>

<file path=xl/tables/table49.xml><?xml version="1.0" encoding="utf-8"?>
<table xmlns="http://schemas.openxmlformats.org/spreadsheetml/2006/main" ref="I3:J24" displayName="Table_49" id="49">
  <tableColumns count="2">
    <tableColumn name="BRANDS" id="1"/>
    <tableColumn name="NOMBRE" id="2"/>
  </tableColumns>
  <tableStyleInfo name="Tabla_de_Datos_COCHES-style 2" showColumnStripes="0" showFirstColumn="1" showLastColumn="1" showRowStripes="1"/>
</table>
</file>

<file path=xl/tables/table50.xml><?xml version="1.0" encoding="utf-8"?>
<table xmlns="http://schemas.openxmlformats.org/spreadsheetml/2006/main" ref="L3:L7" displayName="Table_50" id="50">
  <tableColumns count="1">
    <tableColumn name="RELACION" id="1"/>
  </tableColumns>
  <tableStyleInfo name="Tabla_de_Datos_COCHES-style 3" showColumnStripes="0" showFirstColumn="1" showLastColumn="1" showRowStripes="1"/>
</table>
</file>

<file path=xl/tables/table51.xml><?xml version="1.0" encoding="utf-8"?>
<table xmlns="http://schemas.openxmlformats.org/spreadsheetml/2006/main" ref="L11:L44" displayName="Table_51" id="51">
  <tableColumns count="1">
    <tableColumn name="LLANTAS DIAMETRO" id="1"/>
  </tableColumns>
  <tableStyleInfo name="Tabla_de_Datos_COCHES-style 4" showColumnStripes="0" showFirstColumn="1" showLastColumn="1" showRowStripes="1"/>
</table>
</file>

<file path=xl/tables/table52.xml><?xml version="1.0" encoding="utf-8"?>
<table xmlns="http://schemas.openxmlformats.org/spreadsheetml/2006/main" ref="I27:J31" displayName="Table_52" id="52">
  <tableColumns count="2">
    <tableColumn name="TYRES" id="1"/>
    <tableColumn name="REFERENCIA" id="2"/>
  </tableColumns>
  <tableStyleInfo name="Tabla_de_Datos_COCHES-style 5" showColumnStripes="0" showFirstColumn="1" showLastColumn="1" showRowStripes="1"/>
</table>
</file>

<file path=xl/tables/table53.xml><?xml version="1.0" encoding="utf-8"?>
<table xmlns="http://schemas.openxmlformats.org/spreadsheetml/2006/main" ref="I33:J41" displayName="Table_53" id="53">
  <tableColumns count="2">
    <tableColumn name="MOTOR MOUNTS" id="1"/>
    <tableColumn name="ESPECS" id="2"/>
  </tableColumns>
  <tableStyleInfo name="Tabla_de_Datos_COCHES-style 6" showColumnStripes="0" showFirstColumn="1" showLastColumn="1" showRowStripes="1"/>
</table>
</file>

<file path=xl/tables/table54.xml><?xml version="1.0" encoding="utf-8"?>
<table xmlns="http://schemas.openxmlformats.org/spreadsheetml/2006/main" ref="B2:B5" displayName="Table_54" id="54">
  <tableColumns count="1">
    <tableColumn name="Copas" id="1"/>
  </tableColumns>
  <tableStyleInfo name="Tabla_de_Datos_COPA_PALMARES-style" showColumnStripes="0" showFirstColumn="1" showLastColumn="1" showRowStripes="1"/>
</table>
</file>

<file path=xl/tables/table55.xml><?xml version="1.0" encoding="utf-8"?>
<table xmlns="http://schemas.openxmlformats.org/spreadsheetml/2006/main" ref="D2:E6" displayName="Table_55" id="55">
  <tableColumns count="2">
    <tableColumn name="Cat. Pilotos" id="1"/>
    <tableColumn name="Cat. Pilotos2" id="2"/>
  </tableColumns>
  <tableStyleInfo name="Tabla_de_Datos_COPA_PALMARES-style 2" showColumnStripes="0" showFirstColumn="1" showLastColumn="1" showRowStripes="1"/>
</table>
</file>

<file path=xl/tables/table56.xml><?xml version="1.0" encoding="utf-8"?>
<table xmlns="http://schemas.openxmlformats.org/spreadsheetml/2006/main" ref="H2:H5" displayName="Table_56" id="56">
  <tableColumns count="1">
    <tableColumn name="Dia Carrera" id="1"/>
  </tableColumns>
  <tableStyleInfo name="Tabla_de_Datos_COPA_PALMARES-style 3" showColumnStripes="0" showFirstColumn="1" showLastColumn="1" showRowStripes="1"/>
</table>
</file>

<file path=xl/tables/table57.xml><?xml version="1.0" encoding="utf-8"?>
<table xmlns="http://schemas.openxmlformats.org/spreadsheetml/2006/main" ref="B8:D21" displayName="Table_57" id="57">
  <tableColumns count="3">
    <tableColumn name="Cat. Pilotos" id="1"/>
    <tableColumn name="Tipo Cat." id="2"/>
    <tableColumn name="Tipo Cat.2" id="3"/>
  </tableColumns>
  <tableStyleInfo name="Tabla_de_Datos_COPA_PALMARES-style 4" showColumnStripes="0" showFirstColumn="1" showLastColumn="1" showRowStripes="1"/>
</table>
</file>

<file path=xl/tables/table58.xml><?xml version="1.0" encoding="utf-8"?>
<table xmlns="http://schemas.openxmlformats.org/spreadsheetml/2006/main" ref="H8:K11" displayName="Table_58" id="58">
  <tableColumns count="4">
    <tableColumn name="HANDICAPS" id="1"/>
    <tableColumn name="GR1" id="2"/>
    <tableColumn name="GR2" id="3"/>
    <tableColumn name="GR3" id="4"/>
  </tableColumns>
  <tableStyleInfo name="Tabla_de_Datos_COPA_PALMARES-style 5" showColumnStripes="0" showFirstColumn="1" showLastColumn="1" showRowStripes="1"/>
</table>
</file>

<file path=xl/tables/table59.xml><?xml version="1.0" encoding="utf-8"?>
<table xmlns="http://schemas.openxmlformats.org/spreadsheetml/2006/main" ref="H13:I15" displayName="Table_59" id="59">
  <tableColumns count="2">
    <tableColumn name="HANDICAP_SC" id="1"/>
    <tableColumn name="COCHES" id="2"/>
  </tableColumns>
  <tableStyleInfo name="Tabla_de_Datos_COPA_PALMARES-style 6" showColumnStripes="0" showFirstColumn="1" showLastColumn="1" showRowStripes="1"/>
</table>
</file>

<file path=xl/tables/table60.xml><?xml version="1.0" encoding="utf-8"?>
<table xmlns="http://schemas.openxmlformats.org/spreadsheetml/2006/main" ref="H18:H30" displayName="Table_60" id="60">
  <tableColumns count="1">
    <tableColumn name="CLUBS" id="1"/>
  </tableColumns>
  <tableStyleInfo name="Tabla_de_Datos_COPA_PALMARES-style 7" showColumnStripes="0" showFirstColumn="1" showLastColumn="1" showRowStripes="1"/>
</table>
</file>

<file path=xl/tables/table61.xml><?xml version="1.0" encoding="utf-8"?>
<table xmlns="http://schemas.openxmlformats.org/spreadsheetml/2006/main" ref="B23:C26" displayName="Table_61" id="61">
  <tableColumns count="2">
    <tableColumn name="Posicion ultimo resisbarna" id="1"/>
    <tableColumn name="Ident. Posicion" id="2"/>
  </tableColumns>
  <tableStyleInfo name="Tabla_de_Datos_COPA_PALMARES-style 8" showColumnStripes="0" showFirstColumn="1" showLastColumn="1" showRowStripes="1"/>
</table>
</file>

<file path=xl/tables/table62.xml><?xml version="1.0" encoding="utf-8"?>
<table xmlns="http://schemas.openxmlformats.org/spreadsheetml/2006/main" ref="C1:P107" displayName="Table_62" id="62">
  <tableColumns count="14">
    <tableColumn name="PILOTO" id="1"/>
    <tableColumn name="EQUIPO" id="2"/>
    <tableColumn name="Columna1" id="3"/>
    <tableColumn name="Columna2" id="4"/>
    <tableColumn name="Columna3" id="5"/>
    <tableColumn name="Columna4" id="6"/>
    <tableColumn name="Columna5" id="7"/>
    <tableColumn name="Columna6" id="8"/>
    <tableColumn name="Columna7" id="9"/>
    <tableColumn name="Columna8" id="10"/>
    <tableColumn name="Columna9" id="11"/>
    <tableColumn name="Columna10" id="12"/>
    <tableColumn name="Columna11" id="13"/>
    <tableColumn name="Columna12" id="14"/>
  </tableColumns>
  <tableStyleInfo name="Clasificacion_Final201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5" Type="http://schemas.openxmlformats.org/officeDocument/2006/relationships/table" Target="../tables/table8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5" Type="http://schemas.openxmlformats.org/officeDocument/2006/relationships/table" Target="../tables/table13.xml"/><Relationship Id="rId6" Type="http://schemas.openxmlformats.org/officeDocument/2006/relationships/table" Target="../tables/table14.xml"/><Relationship Id="rId7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5" Type="http://schemas.openxmlformats.org/officeDocument/2006/relationships/table" Target="../tables/table18.xml"/><Relationship Id="rId6" Type="http://schemas.openxmlformats.org/officeDocument/2006/relationships/table" Target="../tables/table19.xml"/><Relationship Id="rId7" Type="http://schemas.openxmlformats.org/officeDocument/2006/relationships/table" Target="../tables/table20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5" Type="http://schemas.openxmlformats.org/officeDocument/2006/relationships/table" Target="../tables/table22.xml"/><Relationship Id="rId6" Type="http://schemas.openxmlformats.org/officeDocument/2006/relationships/table" Target="../tables/table23.xml"/><Relationship Id="rId7" Type="http://schemas.openxmlformats.org/officeDocument/2006/relationships/table" Target="../tables/table24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9" Type="http://schemas.openxmlformats.org/officeDocument/2006/relationships/table" Target="../tables/table28.xml"/><Relationship Id="rId6" Type="http://schemas.openxmlformats.org/officeDocument/2006/relationships/table" Target="../tables/table25.xml"/><Relationship Id="rId7" Type="http://schemas.openxmlformats.org/officeDocument/2006/relationships/table" Target="../tables/table26.xml"/><Relationship Id="rId8" Type="http://schemas.openxmlformats.org/officeDocument/2006/relationships/table" Target="../tables/table27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9" Type="http://schemas.openxmlformats.org/officeDocument/2006/relationships/table" Target="../tables/table32.xml"/><Relationship Id="rId6" Type="http://schemas.openxmlformats.org/officeDocument/2006/relationships/table" Target="../tables/table29.xml"/><Relationship Id="rId7" Type="http://schemas.openxmlformats.org/officeDocument/2006/relationships/table" Target="../tables/table30.xml"/><Relationship Id="rId8" Type="http://schemas.openxmlformats.org/officeDocument/2006/relationships/table" Target="../tables/table31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9" Type="http://schemas.openxmlformats.org/officeDocument/2006/relationships/table" Target="../tables/table36.xml"/><Relationship Id="rId6" Type="http://schemas.openxmlformats.org/officeDocument/2006/relationships/table" Target="../tables/table33.xml"/><Relationship Id="rId7" Type="http://schemas.openxmlformats.org/officeDocument/2006/relationships/table" Target="../tables/table34.xml"/><Relationship Id="rId8" Type="http://schemas.openxmlformats.org/officeDocument/2006/relationships/table" Target="../tables/table35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37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8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4" Type="http://schemas.openxmlformats.org/officeDocument/2006/relationships/table" Target="../tables/table39.xml"/><Relationship Id="rId5" Type="http://schemas.openxmlformats.org/officeDocument/2006/relationships/table" Target="../tables/table40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5" Type="http://schemas.openxmlformats.org/officeDocument/2006/relationships/table" Target="../tables/table41.xml"/><Relationship Id="rId6" Type="http://schemas.openxmlformats.org/officeDocument/2006/relationships/table" Target="../tables/table42.xml"/><Relationship Id="rId7" Type="http://schemas.openxmlformats.org/officeDocument/2006/relationships/table" Target="../tables/table4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4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4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46.xml"/><Relationship Id="rId7" Type="http://schemas.openxmlformats.org/officeDocument/2006/relationships/table" Target="../tables/table4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11" Type="http://schemas.openxmlformats.org/officeDocument/2006/relationships/table" Target="../tables/table51.xml"/><Relationship Id="rId10" Type="http://schemas.openxmlformats.org/officeDocument/2006/relationships/table" Target="../tables/table50.xml"/><Relationship Id="rId13" Type="http://schemas.openxmlformats.org/officeDocument/2006/relationships/table" Target="../tables/table53.xml"/><Relationship Id="rId12" Type="http://schemas.openxmlformats.org/officeDocument/2006/relationships/table" Target="../tables/table52.xml"/><Relationship Id="rId9" Type="http://schemas.openxmlformats.org/officeDocument/2006/relationships/table" Target="../tables/table49.xml"/><Relationship Id="rId8" Type="http://schemas.openxmlformats.org/officeDocument/2006/relationships/table" Target="../tables/table4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2.vml"/><Relationship Id="rId13" Type="http://schemas.openxmlformats.org/officeDocument/2006/relationships/table" Target="../tables/table55.xml"/><Relationship Id="rId12" Type="http://schemas.openxmlformats.org/officeDocument/2006/relationships/table" Target="../tables/table54.xml"/><Relationship Id="rId15" Type="http://schemas.openxmlformats.org/officeDocument/2006/relationships/table" Target="../tables/table57.xml"/><Relationship Id="rId14" Type="http://schemas.openxmlformats.org/officeDocument/2006/relationships/table" Target="../tables/table56.xml"/><Relationship Id="rId17" Type="http://schemas.openxmlformats.org/officeDocument/2006/relationships/table" Target="../tables/table59.xml"/><Relationship Id="rId16" Type="http://schemas.openxmlformats.org/officeDocument/2006/relationships/table" Target="../tables/table58.xml"/><Relationship Id="rId19" Type="http://schemas.openxmlformats.org/officeDocument/2006/relationships/table" Target="../tables/table61.xml"/><Relationship Id="rId18" Type="http://schemas.openxmlformats.org/officeDocument/2006/relationships/table" Target="../tables/table60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62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14"/>
    <col customWidth="1" min="2" max="2" width="24.57"/>
    <col customWidth="1" min="3" max="3" width="34.14"/>
    <col customWidth="1" min="4" max="4" width="9.86"/>
    <col customWidth="1" min="5" max="5" width="10.71"/>
    <col customWidth="1" min="6" max="6" width="9.14"/>
    <col customWidth="1" min="7" max="7" width="11.43"/>
    <col customWidth="1" min="8" max="8" width="9.86"/>
    <col customWidth="1" min="9" max="9" width="9.43"/>
    <col customWidth="1" min="10" max="10" width="10.57"/>
    <col customWidth="1" min="11" max="11" width="9.43"/>
    <col customWidth="1" min="12" max="12" width="7.86"/>
    <col customWidth="1" min="13" max="26" width="10.71"/>
  </cols>
  <sheetData>
    <row r="1" ht="12.7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5" t="s">
        <v>0</v>
      </c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5"/>
      <c r="B4" s="6"/>
      <c r="C4" s="6"/>
      <c r="D4" s="7"/>
      <c r="E4" s="7"/>
      <c r="F4" s="7"/>
      <c r="G4" s="7"/>
      <c r="H4" s="7"/>
      <c r="I4" s="7"/>
      <c r="J4" s="7"/>
      <c r="K4" s="7"/>
      <c r="L4" s="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5"/>
      <c r="B5" s="6"/>
      <c r="C5" s="6"/>
      <c r="D5" s="7"/>
      <c r="E5" s="7"/>
      <c r="F5" s="7"/>
      <c r="G5" s="7"/>
      <c r="H5" s="7"/>
      <c r="I5" s="7"/>
      <c r="J5" s="7"/>
      <c r="K5" s="7"/>
      <c r="L5" s="8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9"/>
      <c r="B6" s="9"/>
      <c r="C6" s="9"/>
      <c r="D6" s="10"/>
      <c r="E6" s="10"/>
      <c r="F6" s="10"/>
      <c r="G6" s="10"/>
      <c r="H6" s="10"/>
      <c r="I6" s="10"/>
      <c r="J6" s="10"/>
      <c r="K6" s="1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75" customHeight="1">
      <c r="A7" s="12" t="s">
        <v>1</v>
      </c>
      <c r="B7" s="13" t="s">
        <v>2</v>
      </c>
      <c r="C7" s="13" t="s">
        <v>3</v>
      </c>
      <c r="D7" s="14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4" t="s">
        <v>9</v>
      </c>
      <c r="J7" s="14" t="s">
        <v>10</v>
      </c>
      <c r="K7" s="14" t="s">
        <v>11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16">
        <v>1.0</v>
      </c>
      <c r="B8" s="16" t="s">
        <v>12</v>
      </c>
      <c r="C8" s="17" t="s">
        <v>13</v>
      </c>
      <c r="D8" s="18">
        <v>70.0</v>
      </c>
      <c r="E8" s="19">
        <v>64.0</v>
      </c>
      <c r="F8" s="18">
        <v>70.0</v>
      </c>
      <c r="G8" s="18">
        <v>70.0</v>
      </c>
      <c r="H8" s="17"/>
      <c r="I8" s="20"/>
      <c r="J8" s="20"/>
      <c r="K8" s="21">
        <v>274.0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22">
        <v>1.0</v>
      </c>
      <c r="B9" s="22" t="s">
        <v>14</v>
      </c>
      <c r="C9" s="23" t="s">
        <v>13</v>
      </c>
      <c r="D9" s="24">
        <v>70.0</v>
      </c>
      <c r="E9" s="25">
        <v>64.0</v>
      </c>
      <c r="F9" s="24">
        <v>70.0</v>
      </c>
      <c r="G9" s="24">
        <v>70.0</v>
      </c>
      <c r="H9" s="23"/>
      <c r="I9" s="26"/>
      <c r="J9" s="26"/>
      <c r="K9" s="27">
        <v>274.0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22">
        <v>2.0</v>
      </c>
      <c r="B10" s="22" t="s">
        <v>15</v>
      </c>
      <c r="C10" s="23" t="s">
        <v>16</v>
      </c>
      <c r="D10" s="28">
        <v>52.0</v>
      </c>
      <c r="E10" s="23">
        <v>50.0</v>
      </c>
      <c r="F10" s="23">
        <v>52.0</v>
      </c>
      <c r="G10" s="23">
        <v>50.0</v>
      </c>
      <c r="H10" s="23"/>
      <c r="I10" s="26"/>
      <c r="J10" s="26"/>
      <c r="K10" s="27">
        <v>204.0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22">
        <v>2.0</v>
      </c>
      <c r="B11" s="22" t="s">
        <v>17</v>
      </c>
      <c r="C11" s="23" t="s">
        <v>16</v>
      </c>
      <c r="D11" s="28">
        <v>52.0</v>
      </c>
      <c r="E11" s="23">
        <v>50.0</v>
      </c>
      <c r="F11" s="23">
        <v>52.0</v>
      </c>
      <c r="G11" s="23">
        <v>50.0</v>
      </c>
      <c r="H11" s="23"/>
      <c r="I11" s="26"/>
      <c r="J11" s="26"/>
      <c r="K11" s="27">
        <v>204.0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22">
        <v>2.0</v>
      </c>
      <c r="B12" s="22" t="s">
        <v>18</v>
      </c>
      <c r="C12" s="23" t="s">
        <v>19</v>
      </c>
      <c r="D12" s="28">
        <v>55.0</v>
      </c>
      <c r="E12" s="29">
        <v>46.0</v>
      </c>
      <c r="F12" s="23">
        <v>48.0</v>
      </c>
      <c r="G12" s="29">
        <v>55.0</v>
      </c>
      <c r="H12" s="30"/>
      <c r="I12" s="26"/>
      <c r="J12" s="26"/>
      <c r="K12" s="27">
        <v>204.0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22">
        <v>2.0</v>
      </c>
      <c r="B13" s="22" t="s">
        <v>20</v>
      </c>
      <c r="C13" s="23" t="s">
        <v>19</v>
      </c>
      <c r="D13" s="28">
        <v>55.0</v>
      </c>
      <c r="E13" s="29">
        <v>46.0</v>
      </c>
      <c r="F13" s="23">
        <v>48.0</v>
      </c>
      <c r="G13" s="29">
        <v>55.0</v>
      </c>
      <c r="H13" s="30"/>
      <c r="I13" s="26"/>
      <c r="J13" s="26"/>
      <c r="K13" s="27">
        <v>204.0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22">
        <v>2.0</v>
      </c>
      <c r="B14" s="22" t="s">
        <v>21</v>
      </c>
      <c r="C14" s="23" t="s">
        <v>22</v>
      </c>
      <c r="D14" s="23">
        <v>43.0</v>
      </c>
      <c r="E14" s="23">
        <v>48.0</v>
      </c>
      <c r="F14" s="23">
        <v>55.0</v>
      </c>
      <c r="G14" s="29">
        <v>58.0</v>
      </c>
      <c r="H14" s="23"/>
      <c r="I14" s="31"/>
      <c r="J14" s="31"/>
      <c r="K14" s="27">
        <v>204.0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22">
        <v>2.0</v>
      </c>
      <c r="B15" s="22" t="s">
        <v>23</v>
      </c>
      <c r="C15" s="23" t="s">
        <v>22</v>
      </c>
      <c r="D15" s="23">
        <v>43.0</v>
      </c>
      <c r="E15" s="23">
        <v>48.0</v>
      </c>
      <c r="F15" s="23">
        <v>55.0</v>
      </c>
      <c r="G15" s="29">
        <v>58.0</v>
      </c>
      <c r="H15" s="23"/>
      <c r="I15" s="31"/>
      <c r="J15" s="31"/>
      <c r="K15" s="27">
        <v>204.0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22">
        <v>3.0</v>
      </c>
      <c r="B16" s="22" t="s">
        <v>24</v>
      </c>
      <c r="C16" s="23" t="s">
        <v>25</v>
      </c>
      <c r="D16" s="23">
        <v>50.0</v>
      </c>
      <c r="E16" s="28">
        <v>55.0</v>
      </c>
      <c r="F16" s="23">
        <v>46.0</v>
      </c>
      <c r="G16" s="29">
        <v>51.0</v>
      </c>
      <c r="H16" s="23"/>
      <c r="I16" s="31"/>
      <c r="J16" s="31"/>
      <c r="K16" s="27">
        <v>202.0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22">
        <v>3.0</v>
      </c>
      <c r="B17" s="22" t="s">
        <v>26</v>
      </c>
      <c r="C17" s="23" t="s">
        <v>25</v>
      </c>
      <c r="D17" s="23">
        <v>50.0</v>
      </c>
      <c r="E17" s="28">
        <v>55.0</v>
      </c>
      <c r="F17" s="23">
        <v>46.0</v>
      </c>
      <c r="G17" s="29">
        <v>51.0</v>
      </c>
      <c r="H17" s="23"/>
      <c r="I17" s="31"/>
      <c r="J17" s="31"/>
      <c r="K17" s="27">
        <v>202.0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22">
        <v>4.0</v>
      </c>
      <c r="B18" s="22" t="s">
        <v>27</v>
      </c>
      <c r="C18" s="23" t="s">
        <v>28</v>
      </c>
      <c r="D18" s="23">
        <v>42.0</v>
      </c>
      <c r="E18" s="23">
        <v>44.0</v>
      </c>
      <c r="F18" s="23">
        <v>53.0</v>
      </c>
      <c r="G18" s="32">
        <v>62.0</v>
      </c>
      <c r="H18" s="30"/>
      <c r="I18" s="31"/>
      <c r="J18" s="31"/>
      <c r="K18" s="27">
        <v>201.0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22">
        <v>4.0</v>
      </c>
      <c r="B19" s="22" t="s">
        <v>29</v>
      </c>
      <c r="C19" s="23" t="s">
        <v>28</v>
      </c>
      <c r="D19" s="23">
        <v>42.0</v>
      </c>
      <c r="E19" s="23">
        <v>44.0</v>
      </c>
      <c r="F19" s="23">
        <v>53.0</v>
      </c>
      <c r="G19" s="32">
        <v>62.0</v>
      </c>
      <c r="H19" s="30"/>
      <c r="I19" s="31"/>
      <c r="J19" s="31"/>
      <c r="K19" s="27">
        <v>201.0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22">
        <v>4.0</v>
      </c>
      <c r="B20" s="22" t="s">
        <v>30</v>
      </c>
      <c r="C20" s="23" t="s">
        <v>31</v>
      </c>
      <c r="D20" s="25">
        <v>59.0</v>
      </c>
      <c r="E20" s="23">
        <v>34.0</v>
      </c>
      <c r="F20" s="23">
        <v>44.0</v>
      </c>
      <c r="G20" s="25">
        <v>64.0</v>
      </c>
      <c r="H20" s="23"/>
      <c r="I20" s="31"/>
      <c r="J20" s="31"/>
      <c r="K20" s="27">
        <v>201.0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22">
        <v>4.0</v>
      </c>
      <c r="B21" s="22" t="s">
        <v>32</v>
      </c>
      <c r="C21" s="23" t="s">
        <v>31</v>
      </c>
      <c r="D21" s="25">
        <v>59.0</v>
      </c>
      <c r="E21" s="23">
        <v>34.0</v>
      </c>
      <c r="F21" s="23">
        <v>44.0</v>
      </c>
      <c r="G21" s="25">
        <v>64.0</v>
      </c>
      <c r="H21" s="23"/>
      <c r="I21" s="31"/>
      <c r="J21" s="31"/>
      <c r="K21" s="27">
        <v>201.0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22">
        <v>5.0</v>
      </c>
      <c r="B22" s="22" t="s">
        <v>33</v>
      </c>
      <c r="C22" s="23" t="s">
        <v>34</v>
      </c>
      <c r="D22" s="25">
        <v>64.0</v>
      </c>
      <c r="E22" s="24">
        <v>70.0</v>
      </c>
      <c r="F22" s="25">
        <v>59.0</v>
      </c>
      <c r="G22" s="23"/>
      <c r="H22" s="23"/>
      <c r="I22" s="26"/>
      <c r="J22" s="26"/>
      <c r="K22" s="27">
        <v>193.0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22">
        <v>5.0</v>
      </c>
      <c r="B23" s="22" t="s">
        <v>35</v>
      </c>
      <c r="C23" s="23" t="s">
        <v>34</v>
      </c>
      <c r="D23" s="25">
        <v>64.0</v>
      </c>
      <c r="E23" s="24">
        <v>70.0</v>
      </c>
      <c r="F23" s="25">
        <v>59.0</v>
      </c>
      <c r="G23" s="23"/>
      <c r="H23" s="23"/>
      <c r="I23" s="26"/>
      <c r="J23" s="26"/>
      <c r="K23" s="27">
        <v>193.0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22">
        <v>6.0</v>
      </c>
      <c r="B24" s="22" t="s">
        <v>36</v>
      </c>
      <c r="C24" s="23" t="s">
        <v>37</v>
      </c>
      <c r="D24" s="23">
        <v>36.0</v>
      </c>
      <c r="E24" s="25">
        <v>59.0</v>
      </c>
      <c r="F24" s="25">
        <v>64.0</v>
      </c>
      <c r="G24" s="23"/>
      <c r="H24" s="30"/>
      <c r="I24" s="31"/>
      <c r="J24" s="31"/>
      <c r="K24" s="27">
        <v>159.0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22">
        <v>7.0</v>
      </c>
      <c r="B25" s="22" t="s">
        <v>38</v>
      </c>
      <c r="C25" s="23" t="s">
        <v>39</v>
      </c>
      <c r="D25" s="23">
        <v>40.0</v>
      </c>
      <c r="E25" s="23">
        <v>32.0</v>
      </c>
      <c r="F25" s="23">
        <v>34.0</v>
      </c>
      <c r="G25" s="23">
        <v>40.0</v>
      </c>
      <c r="H25" s="23"/>
      <c r="I25" s="26"/>
      <c r="J25" s="26"/>
      <c r="K25" s="27">
        <v>146.0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22">
        <v>7.0</v>
      </c>
      <c r="B26" s="22" t="s">
        <v>40</v>
      </c>
      <c r="C26" s="23" t="s">
        <v>39</v>
      </c>
      <c r="D26" s="23">
        <v>40.0</v>
      </c>
      <c r="E26" s="23">
        <v>32.0</v>
      </c>
      <c r="F26" s="23">
        <v>34.0</v>
      </c>
      <c r="G26" s="23">
        <v>40.0</v>
      </c>
      <c r="H26" s="30"/>
      <c r="I26" s="31"/>
      <c r="J26" s="31"/>
      <c r="K26" s="27">
        <v>146.0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22">
        <v>8.0</v>
      </c>
      <c r="B27" s="22" t="s">
        <v>41</v>
      </c>
      <c r="C27" s="23" t="s">
        <v>42</v>
      </c>
      <c r="D27" s="23">
        <v>38.0</v>
      </c>
      <c r="E27" s="23">
        <v>28.0</v>
      </c>
      <c r="F27" s="23">
        <v>30.0</v>
      </c>
      <c r="G27" s="29">
        <v>47.0</v>
      </c>
      <c r="H27" s="23"/>
      <c r="I27" s="31"/>
      <c r="J27" s="31"/>
      <c r="K27" s="27">
        <v>143.0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22">
        <v>8.0</v>
      </c>
      <c r="B28" s="22" t="s">
        <v>43</v>
      </c>
      <c r="C28" s="23" t="s">
        <v>42</v>
      </c>
      <c r="D28" s="23">
        <v>38.0</v>
      </c>
      <c r="E28" s="23">
        <v>28.0</v>
      </c>
      <c r="F28" s="23">
        <v>30.0</v>
      </c>
      <c r="G28" s="29">
        <v>47.0</v>
      </c>
      <c r="H28" s="23"/>
      <c r="I28" s="31"/>
      <c r="J28" s="31"/>
      <c r="K28" s="27">
        <v>143.0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22">
        <v>9.0</v>
      </c>
      <c r="B29" s="22" t="s">
        <v>44</v>
      </c>
      <c r="C29" s="23" t="s">
        <v>45</v>
      </c>
      <c r="D29" s="23">
        <v>33.0</v>
      </c>
      <c r="E29" s="29">
        <v>36.0</v>
      </c>
      <c r="F29" s="23">
        <v>35.0</v>
      </c>
      <c r="G29" s="29">
        <v>38.0</v>
      </c>
      <c r="H29" s="23"/>
      <c r="I29" s="26"/>
      <c r="J29" s="26"/>
      <c r="K29" s="27">
        <v>142.0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22">
        <v>9.0</v>
      </c>
      <c r="B30" s="22" t="s">
        <v>46</v>
      </c>
      <c r="C30" s="23" t="s">
        <v>45</v>
      </c>
      <c r="D30" s="23">
        <v>33.0</v>
      </c>
      <c r="E30" s="29">
        <v>36.0</v>
      </c>
      <c r="F30" s="23">
        <v>35.0</v>
      </c>
      <c r="G30" s="29">
        <v>38.0</v>
      </c>
      <c r="H30" s="23"/>
      <c r="I30" s="26"/>
      <c r="J30" s="26"/>
      <c r="K30" s="27">
        <v>142.0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22">
        <v>10.0</v>
      </c>
      <c r="B31" s="22" t="s">
        <v>47</v>
      </c>
      <c r="C31" s="23" t="s">
        <v>48</v>
      </c>
      <c r="D31" s="23">
        <v>28.0</v>
      </c>
      <c r="E31" s="33">
        <v>31.0</v>
      </c>
      <c r="F31" s="33">
        <v>43.0</v>
      </c>
      <c r="G31" s="29">
        <v>39.0</v>
      </c>
      <c r="H31" s="23"/>
      <c r="I31" s="26"/>
      <c r="J31" s="26"/>
      <c r="K31" s="27">
        <v>141.0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22">
        <v>10.0</v>
      </c>
      <c r="B32" s="22" t="s">
        <v>49</v>
      </c>
      <c r="C32" s="23" t="s">
        <v>48</v>
      </c>
      <c r="D32" s="23">
        <v>28.0</v>
      </c>
      <c r="E32" s="33">
        <v>31.0</v>
      </c>
      <c r="F32" s="33">
        <v>43.0</v>
      </c>
      <c r="G32" s="29">
        <v>39.0</v>
      </c>
      <c r="H32" s="23"/>
      <c r="I32" s="26"/>
      <c r="J32" s="26"/>
      <c r="K32" s="27">
        <v>141.0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22">
        <v>11.0</v>
      </c>
      <c r="B33" s="22" t="s">
        <v>50</v>
      </c>
      <c r="C33" s="23" t="s">
        <v>51</v>
      </c>
      <c r="D33" s="23">
        <v>32.0</v>
      </c>
      <c r="E33" s="23">
        <v>30.0</v>
      </c>
      <c r="F33" s="23">
        <v>33.0</v>
      </c>
      <c r="G33" s="29">
        <v>41.0</v>
      </c>
      <c r="H33" s="23"/>
      <c r="I33" s="26"/>
      <c r="J33" s="26"/>
      <c r="K33" s="27">
        <v>136.0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22">
        <v>12.0</v>
      </c>
      <c r="B34" s="22" t="s">
        <v>52</v>
      </c>
      <c r="C34" s="23" t="s">
        <v>51</v>
      </c>
      <c r="D34" s="23">
        <v>32.0</v>
      </c>
      <c r="E34" s="23">
        <v>30.0</v>
      </c>
      <c r="F34" s="23">
        <v>33.0</v>
      </c>
      <c r="G34" s="29">
        <v>41.0</v>
      </c>
      <c r="H34" s="23"/>
      <c r="I34" s="31"/>
      <c r="J34" s="31"/>
      <c r="K34" s="27">
        <v>136.0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22">
        <v>12.0</v>
      </c>
      <c r="B35" s="22" t="s">
        <v>53</v>
      </c>
      <c r="C35" s="23" t="s">
        <v>54</v>
      </c>
      <c r="D35" s="23">
        <v>44.0</v>
      </c>
      <c r="E35" s="28">
        <v>52.0</v>
      </c>
      <c r="F35" s="23"/>
      <c r="G35" s="23">
        <v>37.0</v>
      </c>
      <c r="H35" s="23"/>
      <c r="I35" s="31"/>
      <c r="J35" s="31"/>
      <c r="K35" s="27">
        <v>133.0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22">
        <v>13.0</v>
      </c>
      <c r="B36" s="22" t="s">
        <v>55</v>
      </c>
      <c r="C36" s="23" t="s">
        <v>56</v>
      </c>
      <c r="D36" s="23"/>
      <c r="E36" s="23">
        <v>38.0</v>
      </c>
      <c r="F36" s="23">
        <v>42.0</v>
      </c>
      <c r="G36" s="23">
        <v>46.0</v>
      </c>
      <c r="H36" s="23"/>
      <c r="I36" s="31"/>
      <c r="J36" s="31"/>
      <c r="K36" s="27">
        <v>126.0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22">
        <v>13.0</v>
      </c>
      <c r="B37" s="22" t="s">
        <v>57</v>
      </c>
      <c r="C37" s="23" t="s">
        <v>56</v>
      </c>
      <c r="D37" s="23"/>
      <c r="E37" s="23">
        <v>38.0</v>
      </c>
      <c r="F37" s="23">
        <v>42.0</v>
      </c>
      <c r="G37" s="23">
        <v>46.0</v>
      </c>
      <c r="H37" s="30"/>
      <c r="I37" s="26"/>
      <c r="J37" s="26"/>
      <c r="K37" s="27">
        <v>126.0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22">
        <v>14.0</v>
      </c>
      <c r="B38" s="22" t="s">
        <v>58</v>
      </c>
      <c r="C38" s="23" t="s">
        <v>59</v>
      </c>
      <c r="D38" s="23">
        <v>25.0</v>
      </c>
      <c r="E38" s="23">
        <v>26.0</v>
      </c>
      <c r="F38" s="23">
        <v>34.0</v>
      </c>
      <c r="G38" s="29">
        <v>40.0</v>
      </c>
      <c r="H38" s="23"/>
      <c r="I38" s="26"/>
      <c r="J38" s="26"/>
      <c r="K38" s="27">
        <v>125.0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22">
        <v>15.0</v>
      </c>
      <c r="B39" s="22" t="s">
        <v>60</v>
      </c>
      <c r="C39" s="23" t="s">
        <v>61</v>
      </c>
      <c r="D39" s="23">
        <v>39.0</v>
      </c>
      <c r="E39" s="29">
        <v>43.0</v>
      </c>
      <c r="F39" s="23"/>
      <c r="G39" s="29">
        <v>42.0</v>
      </c>
      <c r="H39" s="30"/>
      <c r="I39" s="31"/>
      <c r="J39" s="31"/>
      <c r="K39" s="27">
        <v>124.0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22">
        <v>15.0</v>
      </c>
      <c r="B40" s="22" t="s">
        <v>62</v>
      </c>
      <c r="C40" s="23" t="s">
        <v>61</v>
      </c>
      <c r="D40" s="23">
        <v>39.0</v>
      </c>
      <c r="E40" s="29">
        <v>43.0</v>
      </c>
      <c r="F40" s="23"/>
      <c r="G40" s="29">
        <v>42.0</v>
      </c>
      <c r="H40" s="30"/>
      <c r="I40" s="31"/>
      <c r="J40" s="31"/>
      <c r="K40" s="27">
        <v>124.0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22">
        <v>16.0</v>
      </c>
      <c r="B41" s="22" t="s">
        <v>63</v>
      </c>
      <c r="C41" s="23" t="s">
        <v>37</v>
      </c>
      <c r="D41" s="23"/>
      <c r="E41" s="25">
        <v>59.0</v>
      </c>
      <c r="F41" s="25">
        <v>64.0</v>
      </c>
      <c r="G41" s="23"/>
      <c r="H41" s="23"/>
      <c r="I41" s="26"/>
      <c r="J41" s="26"/>
      <c r="K41" s="27">
        <v>123.0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22">
        <v>16.0</v>
      </c>
      <c r="B42" s="22" t="s">
        <v>64</v>
      </c>
      <c r="C42" s="23" t="s">
        <v>65</v>
      </c>
      <c r="D42" s="23">
        <v>37.0</v>
      </c>
      <c r="E42" s="29">
        <v>42.0</v>
      </c>
      <c r="F42" s="23"/>
      <c r="G42" s="29">
        <v>44.0</v>
      </c>
      <c r="H42" s="34"/>
      <c r="I42" s="31"/>
      <c r="J42" s="31"/>
      <c r="K42" s="27">
        <v>123.0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22">
        <v>16.0</v>
      </c>
      <c r="B43" s="22" t="s">
        <v>66</v>
      </c>
      <c r="C43" s="23" t="s">
        <v>65</v>
      </c>
      <c r="D43" s="23">
        <v>37.0</v>
      </c>
      <c r="E43" s="29">
        <v>42.0</v>
      </c>
      <c r="F43" s="23"/>
      <c r="G43" s="29">
        <v>44.0</v>
      </c>
      <c r="H43" s="30"/>
      <c r="I43" s="31"/>
      <c r="J43" s="31"/>
      <c r="K43" s="27">
        <v>123.0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22">
        <v>17.0</v>
      </c>
      <c r="B44" s="22" t="s">
        <v>67</v>
      </c>
      <c r="C44" s="23" t="s">
        <v>68</v>
      </c>
      <c r="D44" s="23">
        <v>36.0</v>
      </c>
      <c r="E44" s="23">
        <v>42.0</v>
      </c>
      <c r="F44" s="23">
        <v>43.0</v>
      </c>
      <c r="G44" s="23"/>
      <c r="H44" s="23"/>
      <c r="I44" s="26"/>
      <c r="J44" s="26"/>
      <c r="K44" s="27">
        <v>121.0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22">
        <v>18.0</v>
      </c>
      <c r="B45" s="22" t="s">
        <v>69</v>
      </c>
      <c r="C45" s="23" t="s">
        <v>70</v>
      </c>
      <c r="D45" s="23"/>
      <c r="E45" s="23">
        <v>35.0</v>
      </c>
      <c r="F45" s="23">
        <v>37.0</v>
      </c>
      <c r="G45" s="29">
        <v>46.0</v>
      </c>
      <c r="H45" s="23"/>
      <c r="I45" s="31"/>
      <c r="J45" s="31"/>
      <c r="K45" s="27">
        <v>118.0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22">
        <v>19.0</v>
      </c>
      <c r="B46" s="22" t="s">
        <v>71</v>
      </c>
      <c r="C46" s="23" t="s">
        <v>72</v>
      </c>
      <c r="D46" s="23">
        <v>29.0</v>
      </c>
      <c r="E46" s="29">
        <v>40.0</v>
      </c>
      <c r="F46" s="23"/>
      <c r="G46" s="29">
        <v>37.0</v>
      </c>
      <c r="H46" s="30"/>
      <c r="I46" s="26"/>
      <c r="J46" s="26"/>
      <c r="K46" s="27">
        <v>106.0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22">
        <v>20.0</v>
      </c>
      <c r="B47" s="22" t="s">
        <v>73</v>
      </c>
      <c r="C47" s="23" t="s">
        <v>74</v>
      </c>
      <c r="D47" s="23">
        <v>31.0</v>
      </c>
      <c r="E47" s="23">
        <v>29.0</v>
      </c>
      <c r="F47" s="23">
        <v>42.0</v>
      </c>
      <c r="G47" s="23"/>
      <c r="H47" s="23"/>
      <c r="I47" s="26"/>
      <c r="J47" s="26"/>
      <c r="K47" s="27">
        <v>102.0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22">
        <v>20.0</v>
      </c>
      <c r="B48" s="22" t="s">
        <v>75</v>
      </c>
      <c r="C48" s="23" t="s">
        <v>74</v>
      </c>
      <c r="D48" s="23">
        <v>31.0</v>
      </c>
      <c r="E48" s="23">
        <v>29.0</v>
      </c>
      <c r="F48" s="23">
        <v>42.0</v>
      </c>
      <c r="G48" s="23"/>
      <c r="H48" s="30"/>
      <c r="I48" s="31"/>
      <c r="J48" s="31"/>
      <c r="K48" s="27">
        <v>102.0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22">
        <v>20.0</v>
      </c>
      <c r="B49" s="22" t="s">
        <v>76</v>
      </c>
      <c r="C49" s="23" t="s">
        <v>77</v>
      </c>
      <c r="D49" s="23">
        <v>24.0</v>
      </c>
      <c r="E49" s="23"/>
      <c r="F49" s="23">
        <v>32.0</v>
      </c>
      <c r="G49" s="29">
        <v>46.0</v>
      </c>
      <c r="H49" s="23"/>
      <c r="I49" s="26"/>
      <c r="J49" s="26"/>
      <c r="K49" s="27">
        <v>102.0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22">
        <v>21.0</v>
      </c>
      <c r="B50" s="22" t="s">
        <v>78</v>
      </c>
      <c r="C50" s="23" t="s">
        <v>54</v>
      </c>
      <c r="D50" s="23">
        <v>44.0</v>
      </c>
      <c r="E50" s="28">
        <v>52.0</v>
      </c>
      <c r="F50" s="23"/>
      <c r="G50" s="23"/>
      <c r="H50" s="30"/>
      <c r="I50" s="31"/>
      <c r="J50" s="31"/>
      <c r="K50" s="27">
        <v>96.0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22">
        <v>22.0</v>
      </c>
      <c r="B51" s="22" t="s">
        <v>79</v>
      </c>
      <c r="C51" s="23" t="s">
        <v>80</v>
      </c>
      <c r="D51" s="23">
        <v>48.0</v>
      </c>
      <c r="E51" s="23">
        <v>41.0</v>
      </c>
      <c r="F51" s="23"/>
      <c r="G51" s="23"/>
      <c r="H51" s="23"/>
      <c r="I51" s="26"/>
      <c r="J51" s="26"/>
      <c r="K51" s="27">
        <v>89.0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22">
        <v>22.0</v>
      </c>
      <c r="B52" s="22" t="s">
        <v>81</v>
      </c>
      <c r="C52" s="23" t="s">
        <v>80</v>
      </c>
      <c r="D52" s="23">
        <v>48.0</v>
      </c>
      <c r="E52" s="23">
        <v>41.0</v>
      </c>
      <c r="F52" s="23"/>
      <c r="G52" s="23"/>
      <c r="H52" s="23"/>
      <c r="I52" s="26"/>
      <c r="J52" s="26"/>
      <c r="K52" s="27">
        <v>89.0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22">
        <v>22.0</v>
      </c>
      <c r="B53" s="22" t="s">
        <v>82</v>
      </c>
      <c r="C53" s="23" t="s">
        <v>83</v>
      </c>
      <c r="D53" s="23"/>
      <c r="E53" s="23">
        <v>46.0</v>
      </c>
      <c r="F53" s="23">
        <v>43.0</v>
      </c>
      <c r="G53" s="23"/>
      <c r="H53" s="30"/>
      <c r="I53" s="31"/>
      <c r="J53" s="31"/>
      <c r="K53" s="27">
        <v>89.0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22">
        <v>22.0</v>
      </c>
      <c r="B54" s="22" t="s">
        <v>84</v>
      </c>
      <c r="C54" s="23" t="s">
        <v>85</v>
      </c>
      <c r="D54" s="23">
        <v>21.0</v>
      </c>
      <c r="E54" s="29">
        <v>24.0</v>
      </c>
      <c r="F54" s="23">
        <v>44.0</v>
      </c>
      <c r="G54" s="23"/>
      <c r="H54" s="23"/>
      <c r="I54" s="26"/>
      <c r="J54" s="26"/>
      <c r="K54" s="27">
        <v>89.0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22">
        <v>22.0</v>
      </c>
      <c r="B55" s="22" t="s">
        <v>86</v>
      </c>
      <c r="C55" s="23" t="s">
        <v>87</v>
      </c>
      <c r="D55" s="23">
        <v>30.0</v>
      </c>
      <c r="E55" s="29">
        <v>26.0</v>
      </c>
      <c r="F55" s="23"/>
      <c r="G55" s="23">
        <v>33.0</v>
      </c>
      <c r="H55" s="30"/>
      <c r="I55" s="26"/>
      <c r="J55" s="26"/>
      <c r="K55" s="27">
        <v>89.0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22">
        <v>22.0</v>
      </c>
      <c r="B56" s="22" t="s">
        <v>88</v>
      </c>
      <c r="C56" s="23" t="s">
        <v>87</v>
      </c>
      <c r="D56" s="23">
        <v>30.0</v>
      </c>
      <c r="E56" s="29">
        <v>26.0</v>
      </c>
      <c r="F56" s="23"/>
      <c r="G56" s="23">
        <v>33.0</v>
      </c>
      <c r="H56" s="23"/>
      <c r="I56" s="26"/>
      <c r="J56" s="26"/>
      <c r="K56" s="27">
        <v>89.0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22">
        <v>23.0</v>
      </c>
      <c r="B57" s="22" t="s">
        <v>89</v>
      </c>
      <c r="C57" s="23" t="s">
        <v>59</v>
      </c>
      <c r="D57" s="23">
        <v>25.0</v>
      </c>
      <c r="E57" s="23">
        <v>26.0</v>
      </c>
      <c r="F57" s="23">
        <v>34.0</v>
      </c>
      <c r="G57" s="23"/>
      <c r="H57" s="23"/>
      <c r="I57" s="26"/>
      <c r="J57" s="26"/>
      <c r="K57" s="27">
        <v>85.0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22">
        <v>23.0</v>
      </c>
      <c r="B58" s="22" t="s">
        <v>90</v>
      </c>
      <c r="C58" s="23" t="s">
        <v>91</v>
      </c>
      <c r="D58" s="23">
        <v>18.0</v>
      </c>
      <c r="E58" s="23">
        <v>22.0</v>
      </c>
      <c r="F58" s="23"/>
      <c r="G58" s="29">
        <v>45.0</v>
      </c>
      <c r="H58" s="23"/>
      <c r="I58" s="26"/>
      <c r="J58" s="26"/>
      <c r="K58" s="27">
        <v>85.0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22">
        <v>23.0</v>
      </c>
      <c r="B59" s="22" t="s">
        <v>92</v>
      </c>
      <c r="C59" s="23" t="s">
        <v>91</v>
      </c>
      <c r="D59" s="23">
        <v>18.0</v>
      </c>
      <c r="E59" s="23">
        <v>22.0</v>
      </c>
      <c r="F59" s="23"/>
      <c r="G59" s="29">
        <v>45.0</v>
      </c>
      <c r="H59" s="23"/>
      <c r="I59" s="26"/>
      <c r="J59" s="26"/>
      <c r="K59" s="27">
        <v>85.0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22">
        <v>24.0</v>
      </c>
      <c r="B60" s="22" t="s">
        <v>93</v>
      </c>
      <c r="C60" s="23" t="s">
        <v>94</v>
      </c>
      <c r="D60" s="23">
        <v>46.0</v>
      </c>
      <c r="E60" s="23"/>
      <c r="F60" s="23">
        <v>38.0</v>
      </c>
      <c r="G60" s="23"/>
      <c r="H60" s="30"/>
      <c r="I60" s="31"/>
      <c r="J60" s="31"/>
      <c r="K60" s="27">
        <v>84.0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22">
        <v>25.0</v>
      </c>
      <c r="B61" s="22" t="s">
        <v>95</v>
      </c>
      <c r="C61" s="23" t="s">
        <v>96</v>
      </c>
      <c r="D61" s="23">
        <v>22.0</v>
      </c>
      <c r="E61" s="23">
        <v>25.0</v>
      </c>
      <c r="F61" s="23"/>
      <c r="G61" s="23">
        <v>32.0</v>
      </c>
      <c r="H61" s="23"/>
      <c r="I61" s="26"/>
      <c r="J61" s="26"/>
      <c r="K61" s="27">
        <v>79.0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22">
        <v>25.0</v>
      </c>
      <c r="B62" s="22" t="s">
        <v>97</v>
      </c>
      <c r="C62" s="23" t="s">
        <v>85</v>
      </c>
      <c r="D62" s="23">
        <v>21.0</v>
      </c>
      <c r="E62" s="29">
        <v>24.0</v>
      </c>
      <c r="F62" s="23"/>
      <c r="G62" s="29">
        <v>34.0</v>
      </c>
      <c r="H62" s="23"/>
      <c r="I62" s="26"/>
      <c r="J62" s="26"/>
      <c r="K62" s="27">
        <v>79.0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22">
        <v>26.0</v>
      </c>
      <c r="B63" s="22" t="s">
        <v>98</v>
      </c>
      <c r="C63" s="23" t="s">
        <v>68</v>
      </c>
      <c r="D63" s="23">
        <v>34.0</v>
      </c>
      <c r="E63" s="23">
        <v>42.0</v>
      </c>
      <c r="F63" s="23"/>
      <c r="G63" s="23"/>
      <c r="H63" s="23"/>
      <c r="I63" s="31"/>
      <c r="J63" s="31"/>
      <c r="K63" s="27">
        <v>76.0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22">
        <v>27.0</v>
      </c>
      <c r="B64" s="22" t="s">
        <v>99</v>
      </c>
      <c r="C64" s="23" t="s">
        <v>100</v>
      </c>
      <c r="D64" s="23">
        <v>35.0</v>
      </c>
      <c r="E64" s="29">
        <v>39.0</v>
      </c>
      <c r="F64" s="23"/>
      <c r="G64" s="23"/>
      <c r="H64" s="23"/>
      <c r="I64" s="26"/>
      <c r="J64" s="26"/>
      <c r="K64" s="27">
        <v>74.0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22">
        <v>27.0</v>
      </c>
      <c r="B65" s="22" t="s">
        <v>101</v>
      </c>
      <c r="C65" s="23" t="s">
        <v>100</v>
      </c>
      <c r="D65" s="23">
        <v>35.0</v>
      </c>
      <c r="E65" s="29">
        <v>39.0</v>
      </c>
      <c r="F65" s="23"/>
      <c r="G65" s="23"/>
      <c r="H65" s="23"/>
      <c r="I65" s="31"/>
      <c r="J65" s="31"/>
      <c r="K65" s="27">
        <v>74.0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22">
        <v>28.0</v>
      </c>
      <c r="B66" s="22" t="s">
        <v>102</v>
      </c>
      <c r="C66" s="23" t="s">
        <v>70</v>
      </c>
      <c r="D66" s="23"/>
      <c r="E66" s="23">
        <v>35.0</v>
      </c>
      <c r="F66" s="23">
        <v>37.0</v>
      </c>
      <c r="G66" s="23"/>
      <c r="H66" s="30"/>
      <c r="I66" s="26"/>
      <c r="J66" s="26"/>
      <c r="K66" s="27">
        <v>72.0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22">
        <v>29.0</v>
      </c>
      <c r="B67" s="22" t="s">
        <v>103</v>
      </c>
      <c r="C67" s="23" t="s">
        <v>104</v>
      </c>
      <c r="D67" s="23">
        <v>19.0</v>
      </c>
      <c r="E67" s="23">
        <v>20.0</v>
      </c>
      <c r="F67" s="23"/>
      <c r="G67" s="23">
        <v>30.0</v>
      </c>
      <c r="H67" s="23"/>
      <c r="I67" s="31"/>
      <c r="J67" s="31"/>
      <c r="K67" s="27">
        <v>69.0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22">
        <v>29.0</v>
      </c>
      <c r="B68" s="22" t="s">
        <v>105</v>
      </c>
      <c r="C68" s="23" t="s">
        <v>104</v>
      </c>
      <c r="D68" s="23">
        <v>19.0</v>
      </c>
      <c r="E68" s="23">
        <v>20.0</v>
      </c>
      <c r="F68" s="23"/>
      <c r="G68" s="23">
        <v>30.0</v>
      </c>
      <c r="H68" s="23"/>
      <c r="I68" s="31"/>
      <c r="J68" s="31"/>
      <c r="K68" s="27">
        <v>69.0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22">
        <v>30.0</v>
      </c>
      <c r="B69" s="22" t="s">
        <v>106</v>
      </c>
      <c r="C69" s="22" t="s">
        <v>107</v>
      </c>
      <c r="D69" s="22"/>
      <c r="E69" s="22"/>
      <c r="F69" s="22">
        <v>28.0</v>
      </c>
      <c r="G69" s="22">
        <v>37.0</v>
      </c>
      <c r="H69" s="22"/>
      <c r="I69" s="35"/>
      <c r="J69" s="35"/>
      <c r="K69" s="27">
        <v>65.0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22">
        <v>31.0</v>
      </c>
      <c r="B70" s="22" t="s">
        <v>108</v>
      </c>
      <c r="C70" s="22" t="s">
        <v>96</v>
      </c>
      <c r="D70" s="22">
        <v>22.0</v>
      </c>
      <c r="E70" s="22"/>
      <c r="F70" s="22"/>
      <c r="G70" s="22">
        <v>32.0</v>
      </c>
      <c r="H70" s="22"/>
      <c r="I70" s="35"/>
      <c r="J70" s="35"/>
      <c r="K70" s="27">
        <v>54.0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22">
        <v>32.0</v>
      </c>
      <c r="B71" s="22" t="s">
        <v>109</v>
      </c>
      <c r="C71" s="23" t="s">
        <v>110</v>
      </c>
      <c r="D71" s="23">
        <v>23.0</v>
      </c>
      <c r="E71" s="23"/>
      <c r="F71" s="23">
        <v>29.0</v>
      </c>
      <c r="G71" s="23"/>
      <c r="H71" s="23"/>
      <c r="I71" s="26"/>
      <c r="J71" s="26"/>
      <c r="K71" s="27">
        <v>52.0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22">
        <v>32.0</v>
      </c>
      <c r="B72" s="22" t="s">
        <v>111</v>
      </c>
      <c r="C72" s="23" t="s">
        <v>110</v>
      </c>
      <c r="D72" s="23">
        <v>23.0</v>
      </c>
      <c r="E72" s="23"/>
      <c r="F72" s="23">
        <v>29.0</v>
      </c>
      <c r="G72" s="23"/>
      <c r="H72" s="23"/>
      <c r="I72" s="26"/>
      <c r="J72" s="26"/>
      <c r="K72" s="27">
        <v>52.0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22">
        <v>33.0</v>
      </c>
      <c r="B73" s="22" t="s">
        <v>112</v>
      </c>
      <c r="C73" s="23" t="s">
        <v>113</v>
      </c>
      <c r="D73" s="23">
        <v>20.0</v>
      </c>
      <c r="E73" s="29">
        <v>30.0</v>
      </c>
      <c r="F73" s="23"/>
      <c r="G73" s="23"/>
      <c r="H73" s="23"/>
      <c r="I73" s="31"/>
      <c r="J73" s="31"/>
      <c r="K73" s="27">
        <v>50.0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22">
        <v>33.0</v>
      </c>
      <c r="B74" s="22" t="s">
        <v>114</v>
      </c>
      <c r="C74" s="23" t="s">
        <v>113</v>
      </c>
      <c r="D74" s="23">
        <v>20.0</v>
      </c>
      <c r="E74" s="29">
        <v>30.0</v>
      </c>
      <c r="F74" s="23"/>
      <c r="G74" s="23"/>
      <c r="H74" s="23"/>
      <c r="I74" s="31"/>
      <c r="J74" s="31"/>
      <c r="K74" s="27">
        <v>50.0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22">
        <v>34.0</v>
      </c>
      <c r="B75" s="22" t="s">
        <v>115</v>
      </c>
      <c r="C75" s="23" t="s">
        <v>94</v>
      </c>
      <c r="D75" s="23">
        <v>46.0</v>
      </c>
      <c r="E75" s="23"/>
      <c r="F75" s="23"/>
      <c r="G75" s="23"/>
      <c r="H75" s="23"/>
      <c r="I75" s="26"/>
      <c r="J75" s="26"/>
      <c r="K75" s="27">
        <v>46.0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22">
        <v>34.0</v>
      </c>
      <c r="B76" s="22" t="s">
        <v>116</v>
      </c>
      <c r="C76" s="23" t="s">
        <v>83</v>
      </c>
      <c r="D76" s="23"/>
      <c r="E76" s="23">
        <v>46.0</v>
      </c>
      <c r="F76" s="23"/>
      <c r="G76" s="23"/>
      <c r="H76" s="23"/>
      <c r="I76" s="26"/>
      <c r="J76" s="26"/>
      <c r="K76" s="27">
        <v>46.0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22">
        <v>35.0</v>
      </c>
      <c r="B77" s="22" t="s">
        <v>117</v>
      </c>
      <c r="C77" s="23" t="s">
        <v>118</v>
      </c>
      <c r="D77" s="23">
        <v>41.0</v>
      </c>
      <c r="E77" s="23"/>
      <c r="F77" s="23"/>
      <c r="G77" s="23"/>
      <c r="H77" s="30"/>
      <c r="I77" s="31"/>
      <c r="J77" s="31"/>
      <c r="K77" s="27">
        <v>41.0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22">
        <v>35.0</v>
      </c>
      <c r="B78" s="22" t="s">
        <v>119</v>
      </c>
      <c r="C78" s="23" t="s">
        <v>118</v>
      </c>
      <c r="D78" s="23">
        <v>41.0</v>
      </c>
      <c r="E78" s="23"/>
      <c r="F78" s="23"/>
      <c r="G78" s="30"/>
      <c r="H78" s="23"/>
      <c r="I78" s="31"/>
      <c r="J78" s="31"/>
      <c r="K78" s="27">
        <v>41.0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22">
        <v>35.0</v>
      </c>
      <c r="B79" s="22" t="s">
        <v>120</v>
      </c>
      <c r="C79" s="22" t="s">
        <v>121</v>
      </c>
      <c r="D79" s="22"/>
      <c r="E79" s="22"/>
      <c r="F79" s="22">
        <v>41.0</v>
      </c>
      <c r="G79" s="22"/>
      <c r="H79" s="22"/>
      <c r="I79" s="35"/>
      <c r="J79" s="35"/>
      <c r="K79" s="27">
        <v>41.0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22">
        <v>36.0</v>
      </c>
      <c r="B80" s="22" t="s">
        <v>122</v>
      </c>
      <c r="C80" s="23" t="s">
        <v>72</v>
      </c>
      <c r="D80" s="23"/>
      <c r="E80" s="23">
        <v>37.0</v>
      </c>
      <c r="F80" s="23"/>
      <c r="G80" s="23"/>
      <c r="H80" s="23"/>
      <c r="I80" s="31"/>
      <c r="J80" s="31"/>
      <c r="K80" s="27">
        <v>37.0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22">
        <v>37.0</v>
      </c>
      <c r="B81" s="22" t="s">
        <v>123</v>
      </c>
      <c r="C81" s="23" t="s">
        <v>124</v>
      </c>
      <c r="D81" s="23">
        <v>34.0</v>
      </c>
      <c r="E81" s="23"/>
      <c r="F81" s="23"/>
      <c r="G81" s="23"/>
      <c r="H81" s="23"/>
      <c r="I81" s="31"/>
      <c r="J81" s="31"/>
      <c r="K81" s="27">
        <v>34.0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22">
        <v>38.0</v>
      </c>
      <c r="B82" s="22" t="s">
        <v>125</v>
      </c>
      <c r="C82" s="22" t="s">
        <v>126</v>
      </c>
      <c r="D82" s="22"/>
      <c r="E82" s="22"/>
      <c r="F82" s="22">
        <v>32.0</v>
      </c>
      <c r="G82" s="22"/>
      <c r="H82" s="22"/>
      <c r="I82" s="35"/>
      <c r="J82" s="35"/>
      <c r="K82" s="27">
        <v>32.0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22">
        <v>39.0</v>
      </c>
      <c r="B83" s="22" t="s">
        <v>127</v>
      </c>
      <c r="C83" s="22" t="s">
        <v>128</v>
      </c>
      <c r="D83" s="22"/>
      <c r="E83" s="22"/>
      <c r="F83" s="22"/>
      <c r="G83" s="22">
        <v>31.0</v>
      </c>
      <c r="H83" s="22"/>
      <c r="I83" s="35"/>
      <c r="J83" s="35"/>
      <c r="K83" s="27">
        <v>31.0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22">
        <v>40.0</v>
      </c>
      <c r="B84" s="22" t="s">
        <v>129</v>
      </c>
      <c r="C84" s="23" t="s">
        <v>130</v>
      </c>
      <c r="D84" s="23">
        <v>29.0</v>
      </c>
      <c r="E84" s="23"/>
      <c r="F84" s="23"/>
      <c r="G84" s="23"/>
      <c r="H84" s="30"/>
      <c r="I84" s="26"/>
      <c r="J84" s="26"/>
      <c r="K84" s="27">
        <v>29.0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22">
        <v>41.0</v>
      </c>
      <c r="B85" s="22" t="s">
        <v>131</v>
      </c>
      <c r="C85" s="22" t="s">
        <v>107</v>
      </c>
      <c r="D85" s="22"/>
      <c r="E85" s="22"/>
      <c r="F85" s="22">
        <v>28.0</v>
      </c>
      <c r="G85" s="22"/>
      <c r="H85" s="22"/>
      <c r="I85" s="35"/>
      <c r="J85" s="35"/>
      <c r="K85" s="27">
        <v>28.0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22">
        <v>42.0</v>
      </c>
      <c r="B86" s="22" t="s">
        <v>132</v>
      </c>
      <c r="C86" s="23" t="s">
        <v>133</v>
      </c>
      <c r="D86" s="23">
        <v>27.0</v>
      </c>
      <c r="E86" s="23"/>
      <c r="F86" s="23"/>
      <c r="G86" s="23"/>
      <c r="H86" s="23"/>
      <c r="I86" s="26"/>
      <c r="J86" s="26"/>
      <c r="K86" s="27">
        <v>27.0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22">
        <v>42.0</v>
      </c>
      <c r="B87" s="22" t="s">
        <v>134</v>
      </c>
      <c r="C87" s="23" t="s">
        <v>133</v>
      </c>
      <c r="D87" s="23">
        <v>27.0</v>
      </c>
      <c r="E87" s="23"/>
      <c r="F87" s="23"/>
      <c r="G87" s="23"/>
      <c r="H87" s="30"/>
      <c r="I87" s="26"/>
      <c r="J87" s="26"/>
      <c r="K87" s="27">
        <v>27.0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22">
        <v>43.0</v>
      </c>
      <c r="B88" s="22" t="s">
        <v>135</v>
      </c>
      <c r="C88" s="23" t="s">
        <v>136</v>
      </c>
      <c r="D88" s="23">
        <v>26.0</v>
      </c>
      <c r="E88" s="23"/>
      <c r="F88" s="23"/>
      <c r="G88" s="23"/>
      <c r="H88" s="23"/>
      <c r="I88" s="26"/>
      <c r="J88" s="26"/>
      <c r="K88" s="27">
        <v>26.0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22">
        <v>43.0</v>
      </c>
      <c r="B89" s="22" t="s">
        <v>137</v>
      </c>
      <c r="C89" s="23" t="s">
        <v>136</v>
      </c>
      <c r="D89" s="23">
        <v>26.0</v>
      </c>
      <c r="E89" s="23"/>
      <c r="F89" s="23"/>
      <c r="G89" s="23"/>
      <c r="H89" s="23"/>
      <c r="I89" s="26"/>
      <c r="J89" s="26"/>
      <c r="K89" s="27">
        <v>26.0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22">
        <v>44.0</v>
      </c>
      <c r="B90" s="22" t="s">
        <v>138</v>
      </c>
      <c r="C90" s="23" t="s">
        <v>96</v>
      </c>
      <c r="D90" s="23"/>
      <c r="E90" s="23">
        <v>25.0</v>
      </c>
      <c r="F90" s="23"/>
      <c r="G90" s="23"/>
      <c r="H90" s="23"/>
      <c r="I90" s="26"/>
      <c r="J90" s="26"/>
      <c r="K90" s="27">
        <v>25.0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22">
        <v>45.0</v>
      </c>
      <c r="B91" s="22" t="s">
        <v>139</v>
      </c>
      <c r="C91" s="23" t="s">
        <v>140</v>
      </c>
      <c r="D91" s="23"/>
      <c r="E91" s="23">
        <v>24.0</v>
      </c>
      <c r="F91" s="23"/>
      <c r="G91" s="23"/>
      <c r="H91" s="23"/>
      <c r="I91" s="26"/>
      <c r="J91" s="26"/>
      <c r="K91" s="27">
        <v>24.0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22">
        <v>45.0</v>
      </c>
      <c r="B92" s="22" t="s">
        <v>141</v>
      </c>
      <c r="C92" s="23" t="s">
        <v>140</v>
      </c>
      <c r="D92" s="23"/>
      <c r="E92" s="23">
        <v>24.0</v>
      </c>
      <c r="F92" s="23"/>
      <c r="G92" s="23"/>
      <c r="H92" s="23"/>
      <c r="I92" s="26"/>
      <c r="J92" s="26"/>
      <c r="K92" s="27">
        <v>24.0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22">
        <v>45.0</v>
      </c>
      <c r="B93" s="22" t="s">
        <v>142</v>
      </c>
      <c r="C93" s="23" t="s">
        <v>77</v>
      </c>
      <c r="D93" s="23">
        <v>24.0</v>
      </c>
      <c r="E93" s="23"/>
      <c r="F93" s="23"/>
      <c r="G93" s="23"/>
      <c r="H93" s="23"/>
      <c r="I93" s="26"/>
      <c r="J93" s="26"/>
      <c r="K93" s="27">
        <v>24.0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1"/>
      <c r="B94" s="1"/>
      <c r="C94" s="2"/>
      <c r="D94" s="2"/>
      <c r="E94" s="2"/>
      <c r="F94" s="2"/>
      <c r="G94" s="2"/>
      <c r="H94" s="2"/>
      <c r="I94" s="2"/>
      <c r="J94" s="2"/>
      <c r="K94" s="36"/>
      <c r="L94" s="3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1"/>
      <c r="B95" s="1"/>
      <c r="C95" s="1"/>
      <c r="D95" s="2"/>
      <c r="E95" s="2"/>
      <c r="F95" s="2"/>
      <c r="G95" s="4"/>
      <c r="H95" s="2"/>
      <c r="I95" s="2"/>
      <c r="J95" s="2"/>
      <c r="K95" s="2"/>
      <c r="L95" s="3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1"/>
      <c r="B96" s="1"/>
      <c r="C96" s="1"/>
      <c r="D96" s="2"/>
      <c r="E96" s="2"/>
      <c r="F96" s="2"/>
      <c r="G96" s="4"/>
      <c r="H96" s="2"/>
      <c r="I96" s="2"/>
      <c r="J96" s="2"/>
      <c r="K96" s="2"/>
      <c r="L96" s="3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9"/>
      <c r="B97" s="9"/>
      <c r="C97" s="9"/>
      <c r="D97" s="10"/>
      <c r="E97" s="10"/>
      <c r="F97" s="10"/>
      <c r="G97" s="10"/>
      <c r="H97" s="10"/>
      <c r="I97" s="10"/>
      <c r="J97" s="10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1"/>
      <c r="B98" s="1"/>
      <c r="C98" s="1"/>
      <c r="D98" s="2"/>
      <c r="E98" s="2"/>
      <c r="F98" s="2"/>
      <c r="G98" s="4"/>
      <c r="H98" s="2"/>
      <c r="I98" s="2"/>
      <c r="J98" s="2"/>
      <c r="K98" s="2"/>
      <c r="L98" s="3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37" t="s">
        <v>143</v>
      </c>
      <c r="G99" s="4"/>
      <c r="H99" s="2"/>
      <c r="I99" s="2"/>
      <c r="J99" s="2"/>
      <c r="K99" s="3"/>
      <c r="L99" s="3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37"/>
      <c r="B100" s="1"/>
      <c r="C100" s="1"/>
      <c r="D100" s="2"/>
      <c r="E100" s="2"/>
      <c r="F100" s="2"/>
      <c r="G100" s="2"/>
      <c r="H100" s="2"/>
      <c r="I100" s="2"/>
      <c r="J100" s="2"/>
      <c r="K100" s="3"/>
      <c r="L100" s="3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0" customHeight="1">
      <c r="A101" s="5" t="s">
        <v>144</v>
      </c>
      <c r="E101" s="2"/>
      <c r="F101" s="2"/>
      <c r="G101" s="2"/>
      <c r="H101" s="2"/>
      <c r="I101" s="2"/>
      <c r="J101" s="2"/>
      <c r="K101" s="2"/>
      <c r="L101" s="3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3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9"/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7.75" customHeight="1">
      <c r="A104" s="38" t="s">
        <v>1</v>
      </c>
      <c r="B104" s="39" t="s">
        <v>2</v>
      </c>
      <c r="C104" s="39" t="s">
        <v>3</v>
      </c>
      <c r="D104" s="40" t="s">
        <v>4</v>
      </c>
      <c r="E104" s="40" t="s">
        <v>5</v>
      </c>
      <c r="F104" s="40" t="s">
        <v>6</v>
      </c>
      <c r="G104" s="40" t="s">
        <v>7</v>
      </c>
      <c r="H104" s="40" t="s">
        <v>8</v>
      </c>
      <c r="I104" s="40" t="s">
        <v>9</v>
      </c>
      <c r="J104" s="14" t="s">
        <v>10</v>
      </c>
      <c r="K104" s="40" t="s">
        <v>11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22">
        <v>1.0</v>
      </c>
      <c r="B105" s="22" t="s">
        <v>15</v>
      </c>
      <c r="C105" s="23" t="s">
        <v>16</v>
      </c>
      <c r="D105" s="23">
        <v>25.0</v>
      </c>
      <c r="E105" s="23">
        <v>16.0</v>
      </c>
      <c r="F105" s="23">
        <v>20.0</v>
      </c>
      <c r="G105" s="23">
        <v>25.0</v>
      </c>
      <c r="H105" s="23"/>
      <c r="I105" s="26"/>
      <c r="J105" s="26"/>
      <c r="K105" s="27">
        <v>86.0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22">
        <v>1.0</v>
      </c>
      <c r="B106" s="22" t="s">
        <v>17</v>
      </c>
      <c r="C106" s="23" t="s">
        <v>16</v>
      </c>
      <c r="D106" s="23">
        <v>25.0</v>
      </c>
      <c r="E106" s="23">
        <v>16.0</v>
      </c>
      <c r="F106" s="23">
        <v>20.0</v>
      </c>
      <c r="G106" s="23">
        <v>25.0</v>
      </c>
      <c r="H106" s="23"/>
      <c r="I106" s="26"/>
      <c r="J106" s="26"/>
      <c r="K106" s="27">
        <v>86.0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22">
        <v>2.0</v>
      </c>
      <c r="B107" s="22" t="s">
        <v>36</v>
      </c>
      <c r="C107" s="23" t="s">
        <v>37</v>
      </c>
      <c r="D107" s="23">
        <v>10.0</v>
      </c>
      <c r="E107" s="23">
        <v>25.0</v>
      </c>
      <c r="F107" s="23">
        <v>25.0</v>
      </c>
      <c r="G107" s="23"/>
      <c r="H107" s="23"/>
      <c r="I107" s="26"/>
      <c r="J107" s="26"/>
      <c r="K107" s="27">
        <v>60.0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22">
        <v>3.0</v>
      </c>
      <c r="B108" s="22" t="s">
        <v>63</v>
      </c>
      <c r="C108" s="23" t="s">
        <v>37</v>
      </c>
      <c r="D108" s="23"/>
      <c r="E108" s="23">
        <v>25.0</v>
      </c>
      <c r="F108" s="23">
        <v>25.0</v>
      </c>
      <c r="G108" s="23"/>
      <c r="H108" s="30"/>
      <c r="I108" s="26"/>
      <c r="J108" s="26"/>
      <c r="K108" s="27">
        <v>50.0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22">
        <v>4.0</v>
      </c>
      <c r="B109" s="22" t="s">
        <v>55</v>
      </c>
      <c r="C109" s="23" t="s">
        <v>56</v>
      </c>
      <c r="D109" s="23"/>
      <c r="E109" s="23">
        <v>10.0</v>
      </c>
      <c r="F109" s="29">
        <v>16.0</v>
      </c>
      <c r="G109" s="23">
        <v>20.0</v>
      </c>
      <c r="H109" s="23"/>
      <c r="I109" s="26"/>
      <c r="J109" s="26"/>
      <c r="K109" s="27">
        <v>46.0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22">
        <v>4.0</v>
      </c>
      <c r="B110" s="22" t="s">
        <v>57</v>
      </c>
      <c r="C110" s="23" t="s">
        <v>56</v>
      </c>
      <c r="D110" s="23"/>
      <c r="E110" s="23">
        <v>10.0</v>
      </c>
      <c r="F110" s="29">
        <v>16.0</v>
      </c>
      <c r="G110" s="23">
        <v>20.0</v>
      </c>
      <c r="H110" s="23"/>
      <c r="I110" s="26"/>
      <c r="J110" s="26"/>
      <c r="K110" s="27">
        <v>46.0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22">
        <v>5.0</v>
      </c>
      <c r="B111" s="22" t="s">
        <v>64</v>
      </c>
      <c r="C111" s="23" t="s">
        <v>65</v>
      </c>
      <c r="D111" s="23">
        <v>13.0</v>
      </c>
      <c r="E111" s="29">
        <v>16.0</v>
      </c>
      <c r="F111" s="23"/>
      <c r="G111" s="29">
        <v>16.0</v>
      </c>
      <c r="H111" s="23"/>
      <c r="I111" s="26"/>
      <c r="J111" s="26"/>
      <c r="K111" s="27">
        <v>45.0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22">
        <v>5.0</v>
      </c>
      <c r="B112" s="22" t="s">
        <v>66</v>
      </c>
      <c r="C112" s="23" t="s">
        <v>65</v>
      </c>
      <c r="D112" s="23">
        <v>13.0</v>
      </c>
      <c r="E112" s="29">
        <v>16.0</v>
      </c>
      <c r="F112" s="23"/>
      <c r="G112" s="29">
        <v>16.0</v>
      </c>
      <c r="H112" s="23"/>
      <c r="I112" s="26"/>
      <c r="J112" s="26"/>
      <c r="K112" s="27">
        <v>45.0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22">
        <v>6.0</v>
      </c>
      <c r="B113" s="22" t="s">
        <v>38</v>
      </c>
      <c r="C113" s="23" t="s">
        <v>39</v>
      </c>
      <c r="D113" s="23">
        <v>16.0</v>
      </c>
      <c r="E113" s="23">
        <v>8.0</v>
      </c>
      <c r="F113" s="23">
        <v>10.0</v>
      </c>
      <c r="G113" s="23">
        <v>10.0</v>
      </c>
      <c r="H113" s="30"/>
      <c r="I113" s="26"/>
      <c r="J113" s="26"/>
      <c r="K113" s="27">
        <v>44.0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22">
        <v>6.0</v>
      </c>
      <c r="B114" s="22" t="s">
        <v>40</v>
      </c>
      <c r="C114" s="23" t="s">
        <v>39</v>
      </c>
      <c r="D114" s="23">
        <v>16.0</v>
      </c>
      <c r="E114" s="23">
        <v>8.0</v>
      </c>
      <c r="F114" s="23">
        <v>10.0</v>
      </c>
      <c r="G114" s="23">
        <v>10.0</v>
      </c>
      <c r="H114" s="30"/>
      <c r="I114" s="26"/>
      <c r="J114" s="26"/>
      <c r="K114" s="27">
        <v>44.0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22">
        <v>7.0</v>
      </c>
      <c r="B115" s="22" t="s">
        <v>78</v>
      </c>
      <c r="C115" s="23" t="s">
        <v>54</v>
      </c>
      <c r="D115" s="23">
        <v>20.0</v>
      </c>
      <c r="E115" s="23">
        <v>20.0</v>
      </c>
      <c r="F115" s="23"/>
      <c r="G115" s="23"/>
      <c r="H115" s="30"/>
      <c r="I115" s="26"/>
      <c r="J115" s="26"/>
      <c r="K115" s="27">
        <v>40.0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22">
        <v>7.0</v>
      </c>
      <c r="B116" s="22" t="s">
        <v>53</v>
      </c>
      <c r="C116" s="23" t="s">
        <v>54</v>
      </c>
      <c r="D116" s="23">
        <v>20.0</v>
      </c>
      <c r="E116" s="23">
        <v>20.0</v>
      </c>
      <c r="F116" s="23"/>
      <c r="G116" s="23"/>
      <c r="H116" s="30"/>
      <c r="I116" s="26"/>
      <c r="J116" s="26"/>
      <c r="K116" s="27">
        <v>40.0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22">
        <v>8.0</v>
      </c>
      <c r="B117" s="22" t="s">
        <v>73</v>
      </c>
      <c r="C117" s="23" t="s">
        <v>74</v>
      </c>
      <c r="D117" s="23">
        <v>8.0</v>
      </c>
      <c r="E117" s="29">
        <v>9.0</v>
      </c>
      <c r="F117" s="23">
        <v>16.0</v>
      </c>
      <c r="G117" s="23"/>
      <c r="H117" s="23"/>
      <c r="I117" s="26"/>
      <c r="J117" s="26"/>
      <c r="K117" s="27">
        <v>33.0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22">
        <v>8.0</v>
      </c>
      <c r="B118" s="22" t="s">
        <v>75</v>
      </c>
      <c r="C118" s="23" t="s">
        <v>74</v>
      </c>
      <c r="D118" s="23">
        <v>8.0</v>
      </c>
      <c r="E118" s="29">
        <v>9.0</v>
      </c>
      <c r="F118" s="23">
        <v>16.0</v>
      </c>
      <c r="G118" s="23"/>
      <c r="H118" s="23"/>
      <c r="I118" s="26"/>
      <c r="J118" s="26"/>
      <c r="K118" s="27">
        <v>33.0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22">
        <v>9.0</v>
      </c>
      <c r="B119" s="22" t="s">
        <v>86</v>
      </c>
      <c r="C119" s="23" t="s">
        <v>87</v>
      </c>
      <c r="D119" s="23">
        <v>6.0</v>
      </c>
      <c r="E119" s="29">
        <v>5.0</v>
      </c>
      <c r="F119" s="23"/>
      <c r="G119" s="23">
        <v>8.0</v>
      </c>
      <c r="H119" s="23"/>
      <c r="I119" s="26"/>
      <c r="J119" s="26"/>
      <c r="K119" s="27">
        <v>19.0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22">
        <v>9.0</v>
      </c>
      <c r="B120" s="22" t="s">
        <v>88</v>
      </c>
      <c r="C120" s="23" t="s">
        <v>87</v>
      </c>
      <c r="D120" s="23">
        <v>6.0</v>
      </c>
      <c r="E120" s="29">
        <v>5.0</v>
      </c>
      <c r="F120" s="23"/>
      <c r="G120" s="23">
        <v>8.0</v>
      </c>
      <c r="H120" s="23"/>
      <c r="I120" s="26"/>
      <c r="J120" s="26"/>
      <c r="K120" s="27">
        <v>19.0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22">
        <v>9.0</v>
      </c>
      <c r="B121" s="22" t="s">
        <v>90</v>
      </c>
      <c r="C121" s="23" t="s">
        <v>91</v>
      </c>
      <c r="D121" s="23">
        <v>2.0</v>
      </c>
      <c r="E121" s="23">
        <v>1.0</v>
      </c>
      <c r="F121" s="23"/>
      <c r="G121" s="23">
        <v>16.0</v>
      </c>
      <c r="H121" s="23"/>
      <c r="I121" s="26"/>
      <c r="J121" s="26"/>
      <c r="K121" s="27">
        <v>19.0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22">
        <v>9.0</v>
      </c>
      <c r="B122" s="22" t="s">
        <v>92</v>
      </c>
      <c r="C122" s="23" t="s">
        <v>91</v>
      </c>
      <c r="D122" s="23">
        <v>2.0</v>
      </c>
      <c r="E122" s="23">
        <v>1.0</v>
      </c>
      <c r="F122" s="23"/>
      <c r="G122" s="23">
        <v>16.0</v>
      </c>
      <c r="H122" s="23"/>
      <c r="I122" s="26"/>
      <c r="J122" s="26"/>
      <c r="K122" s="27">
        <v>19.0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22">
        <v>10.0</v>
      </c>
      <c r="B123" s="22" t="s">
        <v>112</v>
      </c>
      <c r="C123" s="23" t="s">
        <v>113</v>
      </c>
      <c r="D123" s="23">
        <v>4.0</v>
      </c>
      <c r="E123" s="29">
        <v>7.0</v>
      </c>
      <c r="F123" s="23"/>
      <c r="G123" s="23"/>
      <c r="H123" s="23"/>
      <c r="I123" s="26"/>
      <c r="J123" s="26"/>
      <c r="K123" s="27">
        <v>11.0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22">
        <v>10.0</v>
      </c>
      <c r="B124" s="22" t="s">
        <v>114</v>
      </c>
      <c r="C124" s="23" t="s">
        <v>113</v>
      </c>
      <c r="D124" s="23">
        <v>4.0</v>
      </c>
      <c r="E124" s="29">
        <v>7.0</v>
      </c>
      <c r="F124" s="23"/>
      <c r="G124" s="23"/>
      <c r="H124" s="23"/>
      <c r="I124" s="26"/>
      <c r="J124" s="26"/>
      <c r="K124" s="27">
        <v>11.0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22">
        <v>11.0</v>
      </c>
      <c r="B125" s="22" t="s">
        <v>67</v>
      </c>
      <c r="C125" s="23" t="s">
        <v>68</v>
      </c>
      <c r="D125" s="23">
        <v>10.0</v>
      </c>
      <c r="E125" s="23"/>
      <c r="F125" s="23"/>
      <c r="G125" s="23"/>
      <c r="H125" s="23"/>
      <c r="I125" s="26"/>
      <c r="J125" s="26"/>
      <c r="K125" s="27">
        <v>10.0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37"/>
      <c r="B126" s="1"/>
      <c r="C126" s="1"/>
      <c r="D126" s="2"/>
      <c r="E126" s="2"/>
      <c r="F126" s="2"/>
      <c r="G126" s="23"/>
      <c r="H126" s="2"/>
      <c r="I126" s="2"/>
      <c r="J126" s="2"/>
      <c r="K126" s="2"/>
      <c r="L126" s="3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9"/>
      <c r="B127" s="9"/>
      <c r="C127" s="9"/>
      <c r="D127" s="10"/>
      <c r="E127" s="10"/>
      <c r="F127" s="10"/>
      <c r="G127" s="10"/>
      <c r="H127" s="10"/>
      <c r="I127" s="10"/>
      <c r="J127" s="10"/>
      <c r="K127" s="11"/>
      <c r="L127" s="11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37"/>
      <c r="B128" s="1"/>
      <c r="C128" s="1"/>
      <c r="D128" s="2"/>
      <c r="E128" s="2"/>
      <c r="F128" s="2"/>
      <c r="G128" s="2"/>
      <c r="H128" s="2"/>
      <c r="I128" s="2"/>
      <c r="J128" s="2"/>
      <c r="K128" s="3"/>
      <c r="L128" s="3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0" customHeight="1">
      <c r="A129" s="5" t="s">
        <v>145</v>
      </c>
      <c r="D129" s="2"/>
      <c r="E129" s="2"/>
      <c r="F129" s="2"/>
      <c r="G129" s="2"/>
      <c r="H129" s="2"/>
      <c r="I129" s="2"/>
      <c r="J129" s="2"/>
      <c r="K129" s="2"/>
      <c r="L129" s="3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3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9"/>
      <c r="B131" s="9"/>
      <c r="C131" s="9"/>
      <c r="D131" s="10"/>
      <c r="E131" s="10"/>
      <c r="F131" s="10"/>
      <c r="G131" s="10"/>
      <c r="H131" s="10"/>
      <c r="I131" s="10"/>
      <c r="J131" s="10"/>
      <c r="K131" s="10"/>
      <c r="L131" s="11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7.75" customHeight="1">
      <c r="A132" s="38" t="s">
        <v>1</v>
      </c>
      <c r="B132" s="39" t="s">
        <v>2</v>
      </c>
      <c r="C132" s="39" t="s">
        <v>3</v>
      </c>
      <c r="D132" s="40" t="s">
        <v>4</v>
      </c>
      <c r="E132" s="40" t="s">
        <v>5</v>
      </c>
      <c r="F132" s="40" t="s">
        <v>6</v>
      </c>
      <c r="G132" s="40" t="s">
        <v>7</v>
      </c>
      <c r="H132" s="40" t="s">
        <v>8</v>
      </c>
      <c r="I132" s="14" t="s">
        <v>10</v>
      </c>
      <c r="J132" s="40" t="s">
        <v>9</v>
      </c>
      <c r="K132" s="40" t="s">
        <v>11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22">
        <v>1.0</v>
      </c>
      <c r="B133" s="22" t="s">
        <v>47</v>
      </c>
      <c r="C133" s="23" t="s">
        <v>48</v>
      </c>
      <c r="D133" s="23">
        <v>16.0</v>
      </c>
      <c r="E133" s="29">
        <v>19.0</v>
      </c>
      <c r="F133" s="29">
        <v>28.0</v>
      </c>
      <c r="G133" s="29">
        <v>16.0</v>
      </c>
      <c r="H133" s="30"/>
      <c r="I133" s="26"/>
      <c r="J133" s="26"/>
      <c r="K133" s="27">
        <v>79.0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22">
        <v>1.0</v>
      </c>
      <c r="B134" s="22" t="s">
        <v>49</v>
      </c>
      <c r="C134" s="23" t="s">
        <v>48</v>
      </c>
      <c r="D134" s="23">
        <v>16.0</v>
      </c>
      <c r="E134" s="29">
        <v>19.0</v>
      </c>
      <c r="F134" s="29">
        <v>28.0</v>
      </c>
      <c r="G134" s="29">
        <v>16.0</v>
      </c>
      <c r="H134" s="30"/>
      <c r="I134" s="26"/>
      <c r="J134" s="26"/>
      <c r="K134" s="27">
        <v>79.0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22">
        <v>2.0</v>
      </c>
      <c r="B135" s="22" t="s">
        <v>44</v>
      </c>
      <c r="C135" s="23" t="s">
        <v>45</v>
      </c>
      <c r="D135" s="23">
        <v>25.0</v>
      </c>
      <c r="E135" s="29">
        <v>23.0</v>
      </c>
      <c r="F135" s="23">
        <v>16.0</v>
      </c>
      <c r="G135" s="29">
        <v>13.0</v>
      </c>
      <c r="H135" s="30"/>
      <c r="I135" s="26"/>
      <c r="J135" s="26"/>
      <c r="K135" s="27">
        <v>77.0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22">
        <v>2.0</v>
      </c>
      <c r="B136" s="22" t="s">
        <v>46</v>
      </c>
      <c r="C136" s="23" t="s">
        <v>45</v>
      </c>
      <c r="D136" s="23">
        <v>25.0</v>
      </c>
      <c r="E136" s="29">
        <v>23.0</v>
      </c>
      <c r="F136" s="23">
        <v>16.0</v>
      </c>
      <c r="G136" s="29">
        <v>13.0</v>
      </c>
      <c r="H136" s="30"/>
      <c r="I136" s="26"/>
      <c r="J136" s="26"/>
      <c r="K136" s="27">
        <v>77.0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22">
        <v>3.0</v>
      </c>
      <c r="B137" s="22" t="s">
        <v>69</v>
      </c>
      <c r="C137" s="23" t="s">
        <v>70</v>
      </c>
      <c r="D137" s="23"/>
      <c r="E137" s="23">
        <v>25.0</v>
      </c>
      <c r="F137" s="23">
        <v>20.0</v>
      </c>
      <c r="G137" s="29">
        <v>28.0</v>
      </c>
      <c r="H137" s="30"/>
      <c r="I137" s="26"/>
      <c r="J137" s="26"/>
      <c r="K137" s="27">
        <v>73.0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22">
        <v>4.0</v>
      </c>
      <c r="B138" s="22" t="s">
        <v>50</v>
      </c>
      <c r="C138" s="23" t="s">
        <v>51</v>
      </c>
      <c r="D138" s="23">
        <v>20.0</v>
      </c>
      <c r="E138" s="23">
        <v>13.0</v>
      </c>
      <c r="F138" s="23">
        <v>13.0</v>
      </c>
      <c r="G138" s="29">
        <v>23.0</v>
      </c>
      <c r="H138" s="23"/>
      <c r="I138" s="26"/>
      <c r="J138" s="26"/>
      <c r="K138" s="27">
        <v>69.0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22">
        <v>4.0</v>
      </c>
      <c r="B139" s="22" t="s">
        <v>52</v>
      </c>
      <c r="C139" s="23" t="s">
        <v>51</v>
      </c>
      <c r="D139" s="23">
        <v>20.0</v>
      </c>
      <c r="E139" s="23">
        <v>13.0</v>
      </c>
      <c r="F139" s="23">
        <v>13.0</v>
      </c>
      <c r="G139" s="29">
        <v>23.0</v>
      </c>
      <c r="H139" s="23"/>
      <c r="I139" s="26"/>
      <c r="J139" s="26"/>
      <c r="K139" s="27">
        <v>69.0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22">
        <v>5.0</v>
      </c>
      <c r="B140" s="22" t="s">
        <v>58</v>
      </c>
      <c r="C140" s="23" t="s">
        <v>59</v>
      </c>
      <c r="D140" s="23">
        <v>10.0</v>
      </c>
      <c r="E140" s="23">
        <v>10.0</v>
      </c>
      <c r="F140" s="29">
        <v>11.0</v>
      </c>
      <c r="G140" s="29">
        <v>19.0</v>
      </c>
      <c r="H140" s="23"/>
      <c r="I140" s="26"/>
      <c r="J140" s="26"/>
      <c r="K140" s="27">
        <v>50.0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22">
        <v>6.0</v>
      </c>
      <c r="B141" s="22" t="s">
        <v>76</v>
      </c>
      <c r="C141" s="23" t="s">
        <v>77</v>
      </c>
      <c r="D141" s="23">
        <v>8.0</v>
      </c>
      <c r="E141" s="23"/>
      <c r="F141" s="23">
        <v>10.0</v>
      </c>
      <c r="G141" s="29">
        <v>28.0</v>
      </c>
      <c r="H141" s="23"/>
      <c r="I141" s="26"/>
      <c r="J141" s="26"/>
      <c r="K141" s="27">
        <v>46.0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22">
        <v>7.0</v>
      </c>
      <c r="B142" s="22" t="s">
        <v>102</v>
      </c>
      <c r="C142" s="23" t="s">
        <v>70</v>
      </c>
      <c r="D142" s="23"/>
      <c r="E142" s="23">
        <v>25.0</v>
      </c>
      <c r="F142" s="23">
        <v>20.0</v>
      </c>
      <c r="G142" s="23"/>
      <c r="H142" s="30"/>
      <c r="I142" s="26"/>
      <c r="J142" s="26"/>
      <c r="K142" s="27">
        <v>45.0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22">
        <v>8.0</v>
      </c>
      <c r="B143" s="22" t="s">
        <v>89</v>
      </c>
      <c r="C143" s="23" t="s">
        <v>59</v>
      </c>
      <c r="D143" s="23">
        <v>10.0</v>
      </c>
      <c r="E143" s="23">
        <v>10.0</v>
      </c>
      <c r="F143" s="29">
        <v>11.0</v>
      </c>
      <c r="G143" s="23"/>
      <c r="H143" s="30"/>
      <c r="I143" s="26"/>
      <c r="J143" s="26"/>
      <c r="K143" s="27">
        <v>31.0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22">
        <v>9.0</v>
      </c>
      <c r="B144" s="22" t="s">
        <v>95</v>
      </c>
      <c r="C144" s="23" t="s">
        <v>96</v>
      </c>
      <c r="D144" s="23">
        <v>4.0</v>
      </c>
      <c r="E144" s="23">
        <v>8.0</v>
      </c>
      <c r="F144" s="23"/>
      <c r="G144" s="23">
        <v>8.0</v>
      </c>
      <c r="H144" s="23"/>
      <c r="I144" s="26"/>
      <c r="J144" s="26"/>
      <c r="K144" s="27">
        <v>20.0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22">
        <v>10.0</v>
      </c>
      <c r="B145" s="22" t="s">
        <v>97</v>
      </c>
      <c r="C145" s="23" t="s">
        <v>85</v>
      </c>
      <c r="D145" s="23">
        <v>2.0</v>
      </c>
      <c r="E145" s="29">
        <v>7.0</v>
      </c>
      <c r="F145" s="23"/>
      <c r="G145" s="29">
        <v>9.0</v>
      </c>
      <c r="H145" s="23"/>
      <c r="I145" s="26"/>
      <c r="J145" s="26"/>
      <c r="K145" s="27">
        <v>18.0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22">
        <v>11.0</v>
      </c>
      <c r="B146" s="22" t="s">
        <v>53</v>
      </c>
      <c r="C146" s="23" t="s">
        <v>59</v>
      </c>
      <c r="D146" s="23"/>
      <c r="E146" s="23"/>
      <c r="F146" s="23"/>
      <c r="G146" s="23">
        <v>16.0</v>
      </c>
      <c r="H146" s="23"/>
      <c r="I146" s="26"/>
      <c r="J146" s="26"/>
      <c r="K146" s="27">
        <v>16.0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22">
        <v>12.0</v>
      </c>
      <c r="B147" s="22" t="s">
        <v>132</v>
      </c>
      <c r="C147" s="23" t="s">
        <v>133</v>
      </c>
      <c r="D147" s="23">
        <v>13.0</v>
      </c>
      <c r="E147" s="23"/>
      <c r="F147" s="23"/>
      <c r="G147" s="23"/>
      <c r="H147" s="30"/>
      <c r="I147" s="26"/>
      <c r="J147" s="26"/>
      <c r="K147" s="27">
        <v>13.0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22">
        <v>12.0</v>
      </c>
      <c r="B148" s="22" t="s">
        <v>134</v>
      </c>
      <c r="C148" s="23" t="s">
        <v>133</v>
      </c>
      <c r="D148" s="23">
        <v>13.0</v>
      </c>
      <c r="E148" s="23"/>
      <c r="F148" s="23"/>
      <c r="G148" s="23"/>
      <c r="H148" s="23"/>
      <c r="I148" s="26"/>
      <c r="J148" s="26"/>
      <c r="K148" s="27">
        <v>13.0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22">
        <v>13.0</v>
      </c>
      <c r="B149" s="22" t="s">
        <v>109</v>
      </c>
      <c r="C149" s="23" t="s">
        <v>110</v>
      </c>
      <c r="D149" s="23">
        <v>6.0</v>
      </c>
      <c r="E149" s="23"/>
      <c r="F149" s="23">
        <v>6.0</v>
      </c>
      <c r="G149" s="23"/>
      <c r="H149" s="23"/>
      <c r="I149" s="26"/>
      <c r="J149" s="26"/>
      <c r="K149" s="27">
        <v>12.0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22">
        <v>13.0</v>
      </c>
      <c r="B150" s="22" t="s">
        <v>111</v>
      </c>
      <c r="C150" s="23" t="s">
        <v>110</v>
      </c>
      <c r="D150" s="23">
        <v>6.0</v>
      </c>
      <c r="E150" s="23"/>
      <c r="F150" s="23">
        <v>6.0</v>
      </c>
      <c r="G150" s="23"/>
      <c r="H150" s="23"/>
      <c r="I150" s="26"/>
      <c r="J150" s="26"/>
      <c r="K150" s="27">
        <v>12.0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22">
        <v>14.0</v>
      </c>
      <c r="B151" s="22" t="s">
        <v>125</v>
      </c>
      <c r="C151" s="23" t="s">
        <v>77</v>
      </c>
      <c r="D151" s="23"/>
      <c r="E151" s="23"/>
      <c r="F151" s="23">
        <v>10.0</v>
      </c>
      <c r="G151" s="23"/>
      <c r="H151" s="23"/>
      <c r="I151" s="26"/>
      <c r="J151" s="26"/>
      <c r="K151" s="27">
        <v>10.0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22">
        <v>18.0</v>
      </c>
      <c r="B152" s="22" t="s">
        <v>84</v>
      </c>
      <c r="C152" s="23" t="s">
        <v>85</v>
      </c>
      <c r="D152" s="23">
        <v>2.0</v>
      </c>
      <c r="E152" s="29">
        <v>7.0</v>
      </c>
      <c r="F152" s="23"/>
      <c r="G152" s="23"/>
      <c r="H152" s="23"/>
      <c r="I152" s="26"/>
      <c r="J152" s="26"/>
      <c r="K152" s="27">
        <v>9.0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22">
        <v>15.0</v>
      </c>
      <c r="B153" s="22" t="s">
        <v>127</v>
      </c>
      <c r="C153" s="23" t="s">
        <v>128</v>
      </c>
      <c r="D153" s="23"/>
      <c r="E153" s="23"/>
      <c r="F153" s="23"/>
      <c r="G153" s="29">
        <v>9.0</v>
      </c>
      <c r="H153" s="23"/>
      <c r="I153" s="26"/>
      <c r="J153" s="26"/>
      <c r="K153" s="27">
        <v>9.0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22">
        <v>16.0</v>
      </c>
      <c r="B154" s="22" t="s">
        <v>138</v>
      </c>
      <c r="C154" s="23" t="s">
        <v>96</v>
      </c>
      <c r="D154" s="23"/>
      <c r="E154" s="23">
        <v>8.0</v>
      </c>
      <c r="F154" s="23"/>
      <c r="G154" s="23"/>
      <c r="H154" s="23"/>
      <c r="I154" s="26"/>
      <c r="J154" s="26"/>
      <c r="K154" s="27">
        <v>8.0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22">
        <v>16.0</v>
      </c>
      <c r="B155" s="22" t="s">
        <v>142</v>
      </c>
      <c r="C155" s="23" t="s">
        <v>77</v>
      </c>
      <c r="D155" s="23">
        <v>8.0</v>
      </c>
      <c r="E155" s="23"/>
      <c r="F155" s="23"/>
      <c r="G155" s="23"/>
      <c r="H155" s="23"/>
      <c r="I155" s="26"/>
      <c r="J155" s="26"/>
      <c r="K155" s="27">
        <v>8.0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22">
        <v>17.0</v>
      </c>
      <c r="B156" s="22" t="s">
        <v>103</v>
      </c>
      <c r="C156" s="23" t="s">
        <v>104</v>
      </c>
      <c r="D156" s="23">
        <v>1.0</v>
      </c>
      <c r="E156" s="23">
        <v>2.0</v>
      </c>
      <c r="F156" s="23"/>
      <c r="G156" s="23">
        <v>4.0</v>
      </c>
      <c r="H156" s="23"/>
      <c r="I156" s="26"/>
      <c r="J156" s="26"/>
      <c r="K156" s="27">
        <v>7.0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22">
        <v>17.0</v>
      </c>
      <c r="B157" s="22" t="s">
        <v>105</v>
      </c>
      <c r="C157" s="23" t="s">
        <v>104</v>
      </c>
      <c r="D157" s="23">
        <v>1.0</v>
      </c>
      <c r="E157" s="23">
        <v>2.0</v>
      </c>
      <c r="F157" s="23"/>
      <c r="G157" s="23">
        <v>4.0</v>
      </c>
      <c r="H157" s="23"/>
      <c r="I157" s="26"/>
      <c r="J157" s="26"/>
      <c r="K157" s="27">
        <v>7.0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22">
        <v>18.0</v>
      </c>
      <c r="B158" s="22" t="s">
        <v>139</v>
      </c>
      <c r="C158" s="23" t="s">
        <v>140</v>
      </c>
      <c r="D158" s="23"/>
      <c r="E158" s="23">
        <v>6.0</v>
      </c>
      <c r="F158" s="23"/>
      <c r="G158" s="23"/>
      <c r="H158" s="23"/>
      <c r="I158" s="26"/>
      <c r="J158" s="26"/>
      <c r="K158" s="27">
        <v>6.0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22">
        <v>18.0</v>
      </c>
      <c r="B159" s="22" t="s">
        <v>141</v>
      </c>
      <c r="C159" s="23" t="s">
        <v>140</v>
      </c>
      <c r="D159" s="23"/>
      <c r="E159" s="23">
        <v>6.0</v>
      </c>
      <c r="F159" s="23"/>
      <c r="G159" s="23"/>
      <c r="H159" s="23"/>
      <c r="I159" s="26"/>
      <c r="J159" s="26"/>
      <c r="K159" s="27">
        <v>6.0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22">
        <v>19.0</v>
      </c>
      <c r="B160" s="22" t="s">
        <v>108</v>
      </c>
      <c r="C160" s="23" t="s">
        <v>96</v>
      </c>
      <c r="D160" s="23">
        <v>4.0</v>
      </c>
      <c r="E160" s="23"/>
      <c r="F160" s="23"/>
      <c r="G160" s="23"/>
      <c r="H160" s="23"/>
      <c r="I160" s="26"/>
      <c r="J160" s="26"/>
      <c r="K160" s="27">
        <v>4.0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22">
        <v>19.0</v>
      </c>
      <c r="B161" s="22" t="s">
        <v>106</v>
      </c>
      <c r="C161" s="22" t="s">
        <v>107</v>
      </c>
      <c r="D161" s="23"/>
      <c r="E161" s="23"/>
      <c r="F161" s="23">
        <v>4.0</v>
      </c>
      <c r="G161" s="23"/>
      <c r="H161" s="23"/>
      <c r="I161" s="26"/>
      <c r="J161" s="26"/>
      <c r="K161" s="27">
        <v>4.0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22">
        <v>19.0</v>
      </c>
      <c r="B162" s="22" t="s">
        <v>131</v>
      </c>
      <c r="C162" s="22" t="s">
        <v>107</v>
      </c>
      <c r="D162" s="23"/>
      <c r="E162" s="23"/>
      <c r="F162" s="23">
        <v>4.0</v>
      </c>
      <c r="G162" s="23"/>
      <c r="H162" s="23"/>
      <c r="I162" s="26"/>
      <c r="J162" s="26"/>
      <c r="K162" s="27">
        <v>4.0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9"/>
      <c r="B163" s="9"/>
      <c r="C163" s="9"/>
      <c r="D163" s="10"/>
      <c r="E163" s="10"/>
      <c r="F163" s="10"/>
      <c r="G163" s="10"/>
      <c r="H163" s="10"/>
      <c r="I163" s="10"/>
      <c r="J163" s="10"/>
      <c r="K163" s="11"/>
      <c r="L163" s="11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3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3"/>
    </row>
    <row r="166" ht="15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3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3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3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3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3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3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3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3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3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3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3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3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3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3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3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3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3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3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3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3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3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3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3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3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3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3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3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3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3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3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3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3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3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3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3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3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3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3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3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3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3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3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3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3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3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3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3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3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3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3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3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3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3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3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3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3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3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3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3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3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3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3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3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3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3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3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3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3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3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3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3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3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3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3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3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3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3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3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3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3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3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3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3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3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3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3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3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3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3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3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3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3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3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3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3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3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3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3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3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3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3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3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3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3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3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3"/>
    </row>
    <row r="272" ht="15.75" customHeight="1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3"/>
    </row>
    <row r="273" ht="15.75" customHeight="1">
      <c r="A273" s="1"/>
      <c r="B273" s="1"/>
      <c r="C273" s="1"/>
      <c r="D273" s="2"/>
      <c r="E273" s="2"/>
      <c r="F273" s="2"/>
      <c r="G273" s="2"/>
      <c r="H273" s="2"/>
      <c r="I273" s="2"/>
      <c r="J273" s="2"/>
      <c r="K273" s="2"/>
      <c r="L273" s="3"/>
    </row>
    <row r="274" ht="15.75" customHeight="1">
      <c r="A274" s="1"/>
      <c r="B274" s="1"/>
      <c r="C274" s="1"/>
      <c r="D274" s="2"/>
      <c r="E274" s="2"/>
      <c r="F274" s="2"/>
      <c r="G274" s="2"/>
      <c r="H274" s="2"/>
      <c r="I274" s="2"/>
      <c r="J274" s="2"/>
      <c r="K274" s="2"/>
      <c r="L274" s="3"/>
    </row>
    <row r="275" ht="15.75" customHeight="1">
      <c r="A275" s="1"/>
      <c r="B275" s="1"/>
      <c r="C275" s="1"/>
      <c r="D275" s="2"/>
      <c r="E275" s="2"/>
      <c r="F275" s="2"/>
      <c r="G275" s="2"/>
      <c r="H275" s="2"/>
      <c r="I275" s="2"/>
      <c r="J275" s="2"/>
      <c r="K275" s="2"/>
      <c r="L275" s="3"/>
    </row>
    <row r="276" ht="15.75" customHeight="1">
      <c r="A276" s="1"/>
      <c r="B276" s="1"/>
      <c r="C276" s="1"/>
      <c r="D276" s="2"/>
      <c r="E276" s="2"/>
      <c r="F276" s="2"/>
      <c r="G276" s="2"/>
      <c r="H276" s="2"/>
      <c r="I276" s="2"/>
      <c r="J276" s="2"/>
      <c r="K276" s="2"/>
      <c r="L276" s="3"/>
    </row>
    <row r="277" ht="15.75" customHeight="1">
      <c r="A277" s="1"/>
      <c r="B277" s="1"/>
      <c r="C277" s="1"/>
      <c r="D277" s="2"/>
      <c r="E277" s="2"/>
      <c r="F277" s="2"/>
      <c r="G277" s="2"/>
      <c r="H277" s="2"/>
      <c r="I277" s="2"/>
      <c r="J277" s="2"/>
      <c r="K277" s="2"/>
      <c r="L277" s="3"/>
    </row>
    <row r="278" ht="15.75" customHeight="1">
      <c r="A278" s="1"/>
      <c r="B278" s="1"/>
      <c r="C278" s="1"/>
      <c r="D278" s="2"/>
      <c r="E278" s="2"/>
      <c r="F278" s="2"/>
      <c r="G278" s="2"/>
      <c r="H278" s="2"/>
      <c r="I278" s="2"/>
      <c r="J278" s="2"/>
      <c r="K278" s="2"/>
      <c r="L278" s="3"/>
    </row>
    <row r="279" ht="15.75" customHeight="1">
      <c r="A279" s="1"/>
      <c r="B279" s="1"/>
      <c r="C279" s="1"/>
      <c r="D279" s="2"/>
      <c r="E279" s="2"/>
      <c r="F279" s="2"/>
      <c r="G279" s="2"/>
      <c r="H279" s="2"/>
      <c r="I279" s="2"/>
      <c r="J279" s="2"/>
      <c r="K279" s="2"/>
      <c r="L279" s="3"/>
    </row>
    <row r="280" ht="15.75" customHeight="1">
      <c r="A280" s="1"/>
      <c r="B280" s="1"/>
      <c r="C280" s="1"/>
      <c r="D280" s="2"/>
      <c r="E280" s="2"/>
      <c r="F280" s="2"/>
      <c r="G280" s="2"/>
      <c r="H280" s="2"/>
      <c r="I280" s="2"/>
      <c r="J280" s="2"/>
      <c r="K280" s="2"/>
      <c r="L280" s="3"/>
    </row>
    <row r="281" ht="15.75" customHeight="1">
      <c r="A281" s="1"/>
      <c r="B281" s="1"/>
      <c r="C281" s="1"/>
      <c r="D281" s="2"/>
      <c r="E281" s="2"/>
      <c r="F281" s="2"/>
      <c r="G281" s="2"/>
      <c r="H281" s="2"/>
      <c r="I281" s="2"/>
      <c r="J281" s="2"/>
      <c r="K281" s="2"/>
      <c r="L281" s="3"/>
    </row>
    <row r="282" ht="15.75" customHeight="1">
      <c r="A282" s="1"/>
      <c r="B282" s="1"/>
      <c r="C282" s="1"/>
      <c r="D282" s="2"/>
      <c r="E282" s="2"/>
      <c r="F282" s="2"/>
      <c r="G282" s="2"/>
      <c r="H282" s="2"/>
      <c r="I282" s="2"/>
      <c r="J282" s="2"/>
      <c r="K282" s="2"/>
      <c r="L282" s="3"/>
    </row>
    <row r="283" ht="15.75" customHeight="1">
      <c r="A283" s="1"/>
      <c r="B283" s="1"/>
      <c r="C283" s="1"/>
      <c r="D283" s="2"/>
      <c r="E283" s="2"/>
      <c r="F283" s="2"/>
      <c r="G283" s="2"/>
      <c r="H283" s="2"/>
      <c r="I283" s="2"/>
      <c r="J283" s="2"/>
      <c r="K283" s="2"/>
      <c r="L283" s="3"/>
    </row>
    <row r="284" ht="15.75" customHeight="1">
      <c r="A284" s="1"/>
      <c r="B284" s="1"/>
      <c r="C284" s="1"/>
      <c r="D284" s="2"/>
      <c r="E284" s="2"/>
      <c r="F284" s="2"/>
      <c r="G284" s="2"/>
      <c r="H284" s="2"/>
      <c r="I284" s="2"/>
      <c r="J284" s="2"/>
      <c r="K284" s="2"/>
      <c r="L284" s="3"/>
    </row>
    <row r="285" ht="15.75" customHeight="1">
      <c r="A285" s="1"/>
      <c r="B285" s="1"/>
      <c r="C285" s="1"/>
      <c r="D285" s="2"/>
      <c r="E285" s="2"/>
      <c r="F285" s="2"/>
      <c r="G285" s="2"/>
      <c r="H285" s="2"/>
      <c r="I285" s="2"/>
      <c r="J285" s="2"/>
      <c r="K285" s="2"/>
      <c r="L285" s="3"/>
    </row>
    <row r="286" ht="15.75" customHeight="1">
      <c r="A286" s="1"/>
      <c r="B286" s="1"/>
      <c r="C286" s="1"/>
      <c r="D286" s="2"/>
      <c r="E286" s="2"/>
      <c r="F286" s="2"/>
      <c r="G286" s="2"/>
      <c r="H286" s="2"/>
      <c r="I286" s="2"/>
      <c r="J286" s="2"/>
      <c r="K286" s="2"/>
      <c r="L286" s="3"/>
    </row>
    <row r="287" ht="15.75" customHeight="1">
      <c r="A287" s="1"/>
      <c r="B287" s="1"/>
      <c r="C287" s="1"/>
      <c r="D287" s="2"/>
      <c r="E287" s="2"/>
      <c r="F287" s="2"/>
      <c r="G287" s="2"/>
      <c r="H287" s="2"/>
      <c r="I287" s="2"/>
      <c r="J287" s="2"/>
      <c r="K287" s="2"/>
      <c r="L287" s="3"/>
    </row>
    <row r="288" ht="15.75" customHeight="1">
      <c r="A288" s="1"/>
      <c r="B288" s="1"/>
      <c r="C288" s="1"/>
      <c r="D288" s="2"/>
      <c r="E288" s="2"/>
      <c r="F288" s="2"/>
      <c r="G288" s="2"/>
      <c r="H288" s="2"/>
      <c r="I288" s="2"/>
      <c r="J288" s="2"/>
      <c r="K288" s="2"/>
      <c r="L288" s="3"/>
    </row>
    <row r="289" ht="15.75" customHeight="1">
      <c r="A289" s="1"/>
      <c r="B289" s="1"/>
      <c r="C289" s="1"/>
      <c r="D289" s="2"/>
      <c r="E289" s="2"/>
      <c r="F289" s="2"/>
      <c r="G289" s="2"/>
      <c r="H289" s="2"/>
      <c r="I289" s="2"/>
      <c r="J289" s="2"/>
      <c r="K289" s="2"/>
      <c r="L289" s="3"/>
    </row>
    <row r="290" ht="15.75" customHeight="1">
      <c r="A290" s="1"/>
      <c r="B290" s="1"/>
      <c r="C290" s="1"/>
      <c r="D290" s="2"/>
      <c r="E290" s="2"/>
      <c r="F290" s="2"/>
      <c r="G290" s="2"/>
      <c r="H290" s="2"/>
      <c r="I290" s="2"/>
      <c r="J290" s="2"/>
      <c r="K290" s="2"/>
      <c r="L290" s="3"/>
    </row>
    <row r="291" ht="15.75" customHeight="1">
      <c r="A291" s="1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3"/>
    </row>
    <row r="292" ht="15.75" customHeight="1">
      <c r="A292" s="1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3"/>
    </row>
    <row r="293" ht="15.75" customHeight="1">
      <c r="A293" s="1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3"/>
    </row>
    <row r="294" ht="15.75" customHeight="1">
      <c r="A294" s="1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3"/>
    </row>
    <row r="295" ht="15.75" customHeight="1">
      <c r="A295" s="1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3"/>
    </row>
    <row r="296" ht="15.75" customHeight="1">
      <c r="A296" s="1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3"/>
    </row>
    <row r="297" ht="15.75" customHeight="1">
      <c r="A297" s="1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3"/>
    </row>
    <row r="298" ht="15.75" customHeight="1">
      <c r="A298" s="1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3"/>
    </row>
    <row r="299" ht="15.75" customHeight="1">
      <c r="A299" s="1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3"/>
    </row>
    <row r="300" ht="15.75" customHeight="1">
      <c r="A300" s="1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3"/>
    </row>
    <row r="301" ht="15.75" customHeight="1">
      <c r="A301" s="1"/>
      <c r="B301" s="1"/>
      <c r="C301" s="1"/>
      <c r="D301" s="2"/>
      <c r="E301" s="2"/>
      <c r="F301" s="2"/>
      <c r="G301" s="2"/>
      <c r="H301" s="2"/>
      <c r="I301" s="2"/>
      <c r="J301" s="2"/>
      <c r="K301" s="2"/>
      <c r="L301" s="3"/>
    </row>
    <row r="302" ht="15.75" customHeight="1">
      <c r="A302" s="1"/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3"/>
    </row>
    <row r="303" ht="15.75" customHeight="1">
      <c r="A303" s="1"/>
      <c r="B303" s="1"/>
      <c r="C303" s="1"/>
      <c r="D303" s="2"/>
      <c r="E303" s="2"/>
      <c r="F303" s="2"/>
      <c r="G303" s="2"/>
      <c r="H303" s="2"/>
      <c r="I303" s="2"/>
      <c r="J303" s="2"/>
      <c r="K303" s="2"/>
      <c r="L303" s="3"/>
    </row>
    <row r="304" ht="15.75" customHeight="1">
      <c r="A304" s="1"/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3"/>
    </row>
    <row r="305" ht="15.75" customHeight="1">
      <c r="A305" s="1"/>
      <c r="B305" s="1"/>
      <c r="C305" s="1"/>
      <c r="D305" s="2"/>
      <c r="E305" s="2"/>
      <c r="F305" s="2"/>
      <c r="G305" s="2"/>
      <c r="H305" s="2"/>
      <c r="I305" s="2"/>
      <c r="J305" s="2"/>
      <c r="K305" s="2"/>
      <c r="L305" s="3"/>
    </row>
    <row r="306" ht="15.75" customHeight="1">
      <c r="A306" s="1"/>
      <c r="B306" s="1"/>
      <c r="C306" s="1"/>
      <c r="D306" s="2"/>
      <c r="E306" s="2"/>
      <c r="F306" s="2"/>
      <c r="G306" s="2"/>
      <c r="H306" s="2"/>
      <c r="I306" s="2"/>
      <c r="J306" s="2"/>
      <c r="K306" s="2"/>
      <c r="L306" s="3"/>
    </row>
    <row r="307" ht="15.75" customHeight="1">
      <c r="A307" s="1"/>
      <c r="B307" s="1"/>
      <c r="C307" s="1"/>
      <c r="D307" s="2"/>
      <c r="E307" s="2"/>
      <c r="F307" s="2"/>
      <c r="G307" s="2"/>
      <c r="H307" s="2"/>
      <c r="I307" s="2"/>
      <c r="J307" s="2"/>
      <c r="K307" s="2"/>
      <c r="L307" s="3"/>
    </row>
    <row r="308" ht="15.75" customHeight="1">
      <c r="A308" s="1"/>
      <c r="B308" s="1"/>
      <c r="C308" s="1"/>
      <c r="D308" s="2"/>
      <c r="E308" s="2"/>
      <c r="F308" s="2"/>
      <c r="G308" s="2"/>
      <c r="H308" s="2"/>
      <c r="I308" s="2"/>
      <c r="J308" s="2"/>
      <c r="K308" s="2"/>
      <c r="L308" s="3"/>
    </row>
    <row r="309" ht="15.75" customHeight="1">
      <c r="A309" s="1"/>
      <c r="B309" s="1"/>
      <c r="C309" s="1"/>
      <c r="D309" s="2"/>
      <c r="E309" s="2"/>
      <c r="F309" s="2"/>
      <c r="G309" s="2"/>
      <c r="H309" s="2"/>
      <c r="I309" s="2"/>
      <c r="J309" s="2"/>
      <c r="K309" s="2"/>
      <c r="L309" s="3"/>
    </row>
    <row r="310" ht="15.75" customHeight="1">
      <c r="A310" s="1"/>
      <c r="B310" s="1"/>
      <c r="C310" s="1"/>
      <c r="D310" s="2"/>
      <c r="E310" s="2"/>
      <c r="F310" s="2"/>
      <c r="G310" s="2"/>
      <c r="H310" s="2"/>
      <c r="I310" s="2"/>
      <c r="J310" s="2"/>
      <c r="K310" s="2"/>
      <c r="L310" s="3"/>
    </row>
    <row r="311" ht="15.75" customHeight="1">
      <c r="A311" s="1"/>
      <c r="B311" s="1"/>
      <c r="C311" s="1"/>
      <c r="D311" s="2"/>
      <c r="E311" s="2"/>
      <c r="F311" s="2"/>
      <c r="G311" s="2"/>
      <c r="H311" s="2"/>
      <c r="I311" s="2"/>
      <c r="J311" s="2"/>
      <c r="K311" s="2"/>
      <c r="L311" s="3"/>
    </row>
    <row r="312" ht="15.75" customHeight="1">
      <c r="A312" s="1"/>
      <c r="B312" s="1"/>
      <c r="C312" s="1"/>
      <c r="D312" s="2"/>
      <c r="E312" s="2"/>
      <c r="F312" s="2"/>
      <c r="G312" s="2"/>
      <c r="H312" s="2"/>
      <c r="I312" s="2"/>
      <c r="J312" s="2"/>
      <c r="K312" s="2"/>
      <c r="L312" s="3"/>
    </row>
    <row r="313" ht="15.75" customHeight="1">
      <c r="A313" s="1"/>
      <c r="B313" s="1"/>
      <c r="C313" s="1"/>
      <c r="D313" s="2"/>
      <c r="E313" s="2"/>
      <c r="F313" s="2"/>
      <c r="G313" s="2"/>
      <c r="H313" s="2"/>
      <c r="I313" s="2"/>
      <c r="J313" s="2"/>
      <c r="K313" s="2"/>
      <c r="L313" s="3"/>
    </row>
    <row r="314" ht="15.75" customHeight="1">
      <c r="A314" s="1"/>
      <c r="B314" s="1"/>
      <c r="C314" s="1"/>
      <c r="D314" s="2"/>
      <c r="E314" s="2"/>
      <c r="F314" s="2"/>
      <c r="G314" s="2"/>
      <c r="H314" s="2"/>
      <c r="I314" s="2"/>
      <c r="J314" s="2"/>
      <c r="K314" s="2"/>
      <c r="L314" s="3"/>
    </row>
    <row r="315" ht="15.75" customHeight="1">
      <c r="A315" s="1"/>
      <c r="B315" s="1"/>
      <c r="C315" s="1"/>
      <c r="D315" s="2"/>
      <c r="E315" s="2"/>
      <c r="F315" s="2"/>
      <c r="G315" s="2"/>
      <c r="H315" s="2"/>
      <c r="I315" s="2"/>
      <c r="J315" s="2"/>
      <c r="K315" s="2"/>
      <c r="L315" s="3"/>
    </row>
    <row r="316" ht="15.75" customHeight="1">
      <c r="A316" s="1"/>
      <c r="B316" s="1"/>
      <c r="C316" s="1"/>
      <c r="D316" s="2"/>
      <c r="E316" s="2"/>
      <c r="F316" s="2"/>
      <c r="G316" s="2"/>
      <c r="H316" s="2"/>
      <c r="I316" s="2"/>
      <c r="J316" s="2"/>
      <c r="K316" s="2"/>
      <c r="L316" s="3"/>
    </row>
    <row r="317" ht="15.75" customHeight="1">
      <c r="A317" s="1"/>
      <c r="B317" s="1"/>
      <c r="C317" s="1"/>
      <c r="D317" s="2"/>
      <c r="E317" s="2"/>
      <c r="F317" s="2"/>
      <c r="G317" s="2"/>
      <c r="H317" s="2"/>
      <c r="I317" s="2"/>
      <c r="J317" s="2"/>
      <c r="K317" s="2"/>
      <c r="L317" s="3"/>
    </row>
    <row r="318" ht="15.75" customHeight="1">
      <c r="A318" s="1"/>
      <c r="B318" s="1"/>
      <c r="C318" s="1"/>
      <c r="D318" s="2"/>
      <c r="E318" s="2"/>
      <c r="F318" s="2"/>
      <c r="G318" s="2"/>
      <c r="H318" s="2"/>
      <c r="I318" s="2"/>
      <c r="J318" s="2"/>
      <c r="K318" s="2"/>
      <c r="L318" s="3"/>
    </row>
    <row r="319" ht="15.75" customHeight="1">
      <c r="A319" s="1"/>
      <c r="B319" s="1"/>
      <c r="C319" s="1"/>
      <c r="D319" s="2"/>
      <c r="E319" s="2"/>
      <c r="F319" s="2"/>
      <c r="G319" s="2"/>
      <c r="H319" s="2"/>
      <c r="I319" s="2"/>
      <c r="J319" s="2"/>
      <c r="K319" s="2"/>
      <c r="L319" s="3"/>
    </row>
    <row r="320" ht="15.75" customHeight="1">
      <c r="A320" s="1"/>
      <c r="B320" s="1"/>
      <c r="C320" s="1"/>
      <c r="D320" s="2"/>
      <c r="E320" s="2"/>
      <c r="F320" s="2"/>
      <c r="G320" s="2"/>
      <c r="H320" s="2"/>
      <c r="I320" s="2"/>
      <c r="J320" s="2"/>
      <c r="K320" s="2"/>
      <c r="L320" s="3"/>
    </row>
    <row r="321" ht="15.75" customHeight="1">
      <c r="A321" s="1"/>
      <c r="B321" s="1"/>
      <c r="C321" s="1"/>
      <c r="D321" s="2"/>
      <c r="E321" s="2"/>
      <c r="F321" s="2"/>
      <c r="G321" s="2"/>
      <c r="H321" s="2"/>
      <c r="I321" s="2"/>
      <c r="J321" s="2"/>
      <c r="K321" s="2"/>
      <c r="L321" s="3"/>
    </row>
    <row r="322" ht="15.75" customHeight="1">
      <c r="A322" s="1"/>
      <c r="B322" s="1"/>
      <c r="C322" s="1"/>
      <c r="D322" s="2"/>
      <c r="E322" s="2"/>
      <c r="F322" s="2"/>
      <c r="G322" s="2"/>
      <c r="H322" s="2"/>
      <c r="I322" s="2"/>
      <c r="J322" s="2"/>
      <c r="K322" s="2"/>
      <c r="L322" s="3"/>
    </row>
    <row r="323" ht="15.75" customHeight="1">
      <c r="A323" s="1"/>
      <c r="B323" s="1"/>
      <c r="C323" s="1"/>
      <c r="D323" s="2"/>
      <c r="E323" s="2"/>
      <c r="F323" s="2"/>
      <c r="G323" s="2"/>
      <c r="H323" s="2"/>
      <c r="I323" s="2"/>
      <c r="J323" s="2"/>
      <c r="K323" s="2"/>
      <c r="L323" s="3"/>
    </row>
    <row r="324" ht="15.75" customHeight="1">
      <c r="A324" s="1"/>
      <c r="B324" s="1"/>
      <c r="C324" s="1"/>
      <c r="D324" s="2"/>
      <c r="E324" s="2"/>
      <c r="F324" s="2"/>
      <c r="G324" s="2"/>
      <c r="H324" s="2"/>
      <c r="I324" s="2"/>
      <c r="J324" s="2"/>
      <c r="K324" s="2"/>
      <c r="L324" s="3"/>
    </row>
    <row r="325" ht="15.75" customHeight="1">
      <c r="A325" s="1"/>
      <c r="B325" s="1"/>
      <c r="C325" s="1"/>
      <c r="D325" s="2"/>
      <c r="E325" s="2"/>
      <c r="F325" s="2"/>
      <c r="G325" s="2"/>
      <c r="H325" s="2"/>
      <c r="I325" s="2"/>
      <c r="J325" s="2"/>
      <c r="K325" s="2"/>
      <c r="L325" s="3"/>
    </row>
    <row r="326" ht="15.75" customHeight="1">
      <c r="A326" s="1"/>
      <c r="B326" s="1"/>
      <c r="C326" s="1"/>
      <c r="D326" s="2"/>
      <c r="E326" s="2"/>
      <c r="F326" s="2"/>
      <c r="G326" s="2"/>
      <c r="H326" s="2"/>
      <c r="I326" s="2"/>
      <c r="J326" s="2"/>
      <c r="K326" s="2"/>
      <c r="L326" s="3"/>
    </row>
    <row r="327" ht="15.75" customHeight="1">
      <c r="A327" s="1"/>
      <c r="B327" s="1"/>
      <c r="C327" s="1"/>
      <c r="D327" s="2"/>
      <c r="E327" s="2"/>
      <c r="F327" s="2"/>
      <c r="G327" s="2"/>
      <c r="H327" s="2"/>
      <c r="I327" s="2"/>
      <c r="J327" s="2"/>
      <c r="K327" s="2"/>
      <c r="L327" s="3"/>
    </row>
    <row r="328" ht="15.75" customHeight="1">
      <c r="A328" s="1"/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3"/>
    </row>
    <row r="329" ht="15.75" customHeight="1">
      <c r="A329" s="1"/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3"/>
    </row>
    <row r="330" ht="15.75" customHeight="1">
      <c r="A330" s="1"/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3"/>
    </row>
    <row r="331" ht="15.75" customHeight="1">
      <c r="A331" s="1"/>
      <c r="B331" s="1"/>
      <c r="C331" s="1"/>
      <c r="D331" s="2"/>
      <c r="E331" s="2"/>
      <c r="F331" s="2"/>
      <c r="G331" s="2"/>
      <c r="H331" s="2"/>
      <c r="I331" s="2"/>
      <c r="J331" s="2"/>
      <c r="K331" s="2"/>
      <c r="L331" s="3"/>
    </row>
    <row r="332" ht="15.75" customHeight="1">
      <c r="A332" s="1"/>
      <c r="B332" s="1"/>
      <c r="C332" s="1"/>
      <c r="D332" s="2"/>
      <c r="E332" s="2"/>
      <c r="F332" s="2"/>
      <c r="G332" s="2"/>
      <c r="H332" s="2"/>
      <c r="I332" s="2"/>
      <c r="J332" s="2"/>
      <c r="K332" s="2"/>
      <c r="L332" s="3"/>
    </row>
    <row r="333" ht="15.75" customHeight="1">
      <c r="A333" s="1"/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3"/>
    </row>
    <row r="334" ht="15.75" customHeight="1">
      <c r="A334" s="1"/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3"/>
    </row>
    <row r="335" ht="15.75" customHeight="1">
      <c r="A335" s="1"/>
      <c r="B335" s="1"/>
      <c r="C335" s="1"/>
      <c r="D335" s="2"/>
      <c r="E335" s="2"/>
      <c r="F335" s="2"/>
      <c r="G335" s="2"/>
      <c r="H335" s="2"/>
      <c r="I335" s="2"/>
      <c r="J335" s="2"/>
      <c r="K335" s="2"/>
      <c r="L335" s="3"/>
    </row>
    <row r="336" ht="15.75" customHeight="1">
      <c r="A336" s="1"/>
      <c r="B336" s="1"/>
      <c r="C336" s="1"/>
      <c r="D336" s="2"/>
      <c r="E336" s="2"/>
      <c r="F336" s="2"/>
      <c r="G336" s="2"/>
      <c r="H336" s="2"/>
      <c r="I336" s="2"/>
      <c r="J336" s="2"/>
      <c r="K336" s="2"/>
      <c r="L336" s="3"/>
    </row>
    <row r="337" ht="15.75" customHeight="1">
      <c r="A337" s="1"/>
      <c r="B337" s="1"/>
      <c r="C337" s="1"/>
      <c r="D337" s="2"/>
      <c r="E337" s="2"/>
      <c r="F337" s="2"/>
      <c r="G337" s="2"/>
      <c r="H337" s="2"/>
      <c r="I337" s="2"/>
      <c r="J337" s="2"/>
      <c r="K337" s="2"/>
      <c r="L337" s="3"/>
    </row>
    <row r="338" ht="15.75" customHeight="1">
      <c r="A338" s="1"/>
      <c r="B338" s="1"/>
      <c r="C338" s="1"/>
      <c r="D338" s="2"/>
      <c r="E338" s="2"/>
      <c r="F338" s="2"/>
      <c r="G338" s="2"/>
      <c r="H338" s="2"/>
      <c r="I338" s="2"/>
      <c r="J338" s="2"/>
      <c r="K338" s="2"/>
      <c r="L338" s="3"/>
    </row>
    <row r="339" ht="15.75" customHeight="1">
      <c r="A339" s="1"/>
      <c r="B339" s="1"/>
      <c r="C339" s="1"/>
      <c r="D339" s="2"/>
      <c r="E339" s="2"/>
      <c r="F339" s="2"/>
      <c r="G339" s="2"/>
      <c r="H339" s="2"/>
      <c r="I339" s="2"/>
      <c r="J339" s="2"/>
      <c r="K339" s="2"/>
      <c r="L339" s="3"/>
    </row>
    <row r="340" ht="15.75" customHeight="1">
      <c r="A340" s="1"/>
      <c r="B340" s="1"/>
      <c r="C340" s="1"/>
      <c r="D340" s="2"/>
      <c r="E340" s="2"/>
      <c r="F340" s="2"/>
      <c r="G340" s="2"/>
      <c r="H340" s="2"/>
      <c r="I340" s="2"/>
      <c r="J340" s="2"/>
      <c r="K340" s="2"/>
      <c r="L340" s="3"/>
    </row>
    <row r="341" ht="15.75" customHeight="1">
      <c r="A341" s="1"/>
      <c r="B341" s="1"/>
      <c r="C341" s="1"/>
      <c r="D341" s="2"/>
      <c r="E341" s="2"/>
      <c r="F341" s="2"/>
      <c r="G341" s="2"/>
      <c r="H341" s="2"/>
      <c r="I341" s="2"/>
      <c r="J341" s="2"/>
      <c r="K341" s="2"/>
      <c r="L341" s="3"/>
    </row>
    <row r="342" ht="15.75" customHeight="1">
      <c r="A342" s="1"/>
      <c r="B342" s="1"/>
      <c r="C342" s="1"/>
      <c r="D342" s="2"/>
      <c r="E342" s="2"/>
      <c r="F342" s="2"/>
      <c r="G342" s="2"/>
      <c r="H342" s="2"/>
      <c r="I342" s="2"/>
      <c r="J342" s="2"/>
      <c r="K342" s="2"/>
      <c r="L342" s="3"/>
    </row>
    <row r="343" ht="15.75" customHeight="1">
      <c r="A343" s="1"/>
      <c r="B343" s="1"/>
      <c r="C343" s="1"/>
      <c r="D343" s="2"/>
      <c r="E343" s="2"/>
      <c r="F343" s="2"/>
      <c r="G343" s="2"/>
      <c r="H343" s="2"/>
      <c r="I343" s="2"/>
      <c r="J343" s="2"/>
      <c r="K343" s="2"/>
      <c r="L343" s="3"/>
    </row>
    <row r="344" ht="15.75" customHeight="1">
      <c r="A344" s="1"/>
      <c r="B344" s="1"/>
      <c r="C344" s="1"/>
      <c r="D344" s="2"/>
      <c r="E344" s="2"/>
      <c r="F344" s="2"/>
      <c r="G344" s="2"/>
      <c r="H344" s="2"/>
      <c r="I344" s="2"/>
      <c r="J344" s="2"/>
      <c r="K344" s="2"/>
      <c r="L344" s="3"/>
    </row>
    <row r="345" ht="15.75" customHeight="1">
      <c r="A345" s="1"/>
      <c r="B345" s="1"/>
      <c r="C345" s="1"/>
      <c r="D345" s="2"/>
      <c r="E345" s="2"/>
      <c r="F345" s="2"/>
      <c r="G345" s="2"/>
      <c r="H345" s="2"/>
      <c r="I345" s="2"/>
      <c r="J345" s="2"/>
      <c r="K345" s="2"/>
      <c r="L345" s="3"/>
    </row>
    <row r="346" ht="15.75" customHeight="1">
      <c r="A346" s="1"/>
      <c r="B346" s="1"/>
      <c r="C346" s="1"/>
      <c r="D346" s="2"/>
      <c r="E346" s="2"/>
      <c r="F346" s="2"/>
      <c r="G346" s="2"/>
      <c r="H346" s="2"/>
      <c r="I346" s="2"/>
      <c r="J346" s="2"/>
      <c r="K346" s="2"/>
      <c r="L346" s="3"/>
    </row>
    <row r="347" ht="15.75" customHeight="1">
      <c r="A347" s="1"/>
      <c r="B347" s="1"/>
      <c r="C347" s="1"/>
      <c r="D347" s="2"/>
      <c r="E347" s="2"/>
      <c r="F347" s="2"/>
      <c r="G347" s="2"/>
      <c r="H347" s="2"/>
      <c r="I347" s="2"/>
      <c r="J347" s="2"/>
      <c r="K347" s="2"/>
      <c r="L347" s="3"/>
    </row>
    <row r="348" ht="15.75" customHeight="1">
      <c r="A348" s="1"/>
      <c r="B348" s="1"/>
      <c r="C348" s="1"/>
      <c r="D348" s="2"/>
      <c r="E348" s="2"/>
      <c r="F348" s="2"/>
      <c r="G348" s="2"/>
      <c r="H348" s="2"/>
      <c r="I348" s="2"/>
      <c r="J348" s="2"/>
      <c r="K348" s="2"/>
      <c r="L348" s="3"/>
    </row>
    <row r="349" ht="15.75" customHeight="1">
      <c r="A349" s="1"/>
      <c r="B349" s="1"/>
      <c r="C349" s="1"/>
      <c r="D349" s="2"/>
      <c r="E349" s="2"/>
      <c r="F349" s="2"/>
      <c r="G349" s="2"/>
      <c r="H349" s="2"/>
      <c r="I349" s="2"/>
      <c r="J349" s="2"/>
      <c r="K349" s="2"/>
      <c r="L349" s="3"/>
    </row>
    <row r="350" ht="15.75" customHeight="1">
      <c r="A350" s="1"/>
      <c r="B350" s="1"/>
      <c r="C350" s="1"/>
      <c r="D350" s="2"/>
      <c r="E350" s="2"/>
      <c r="F350" s="2"/>
      <c r="G350" s="2"/>
      <c r="H350" s="2"/>
      <c r="I350" s="2"/>
      <c r="J350" s="2"/>
      <c r="K350" s="2"/>
      <c r="L350" s="3"/>
    </row>
    <row r="351" ht="15.75" customHeight="1">
      <c r="A351" s="1"/>
      <c r="B351" s="1"/>
      <c r="C351" s="1"/>
      <c r="D351" s="2"/>
      <c r="E351" s="2"/>
      <c r="F351" s="2"/>
      <c r="G351" s="2"/>
      <c r="H351" s="2"/>
      <c r="I351" s="2"/>
      <c r="J351" s="2"/>
      <c r="K351" s="2"/>
      <c r="L351" s="3"/>
    </row>
    <row r="352" ht="15.75" customHeight="1">
      <c r="A352" s="1"/>
      <c r="B352" s="1"/>
      <c r="C352" s="1"/>
      <c r="D352" s="2"/>
      <c r="E352" s="2"/>
      <c r="F352" s="2"/>
      <c r="G352" s="2"/>
      <c r="H352" s="2"/>
      <c r="I352" s="2"/>
      <c r="J352" s="2"/>
      <c r="K352" s="2"/>
      <c r="L352" s="3"/>
    </row>
    <row r="353" ht="15.75" customHeight="1">
      <c r="A353" s="1"/>
      <c r="B353" s="1"/>
      <c r="C353" s="1"/>
      <c r="D353" s="2"/>
      <c r="E353" s="2"/>
      <c r="F353" s="2"/>
      <c r="G353" s="2"/>
      <c r="H353" s="2"/>
      <c r="I353" s="2"/>
      <c r="J353" s="2"/>
      <c r="K353" s="2"/>
      <c r="L353" s="3"/>
    </row>
    <row r="354" ht="15.75" customHeight="1">
      <c r="A354" s="1"/>
      <c r="B354" s="1"/>
      <c r="C354" s="1"/>
      <c r="D354" s="2"/>
      <c r="E354" s="2"/>
      <c r="F354" s="2"/>
      <c r="G354" s="2"/>
      <c r="H354" s="2"/>
      <c r="I354" s="2"/>
      <c r="J354" s="2"/>
      <c r="K354" s="2"/>
      <c r="L354" s="3"/>
    </row>
    <row r="355" ht="15.75" customHeight="1">
      <c r="A355" s="1"/>
      <c r="B355" s="1"/>
      <c r="C355" s="1"/>
      <c r="D355" s="2"/>
      <c r="E355" s="2"/>
      <c r="F355" s="2"/>
      <c r="G355" s="2"/>
      <c r="H355" s="2"/>
      <c r="I355" s="2"/>
      <c r="J355" s="2"/>
      <c r="K355" s="2"/>
      <c r="L355" s="3"/>
    </row>
    <row r="356" ht="15.75" customHeight="1">
      <c r="A356" s="1"/>
      <c r="B356" s="1"/>
      <c r="C356" s="1"/>
      <c r="D356" s="2"/>
      <c r="E356" s="2"/>
      <c r="F356" s="2"/>
      <c r="G356" s="2"/>
      <c r="H356" s="2"/>
      <c r="I356" s="2"/>
      <c r="J356" s="2"/>
      <c r="K356" s="2"/>
      <c r="L356" s="3"/>
    </row>
    <row r="357" ht="15.75" customHeight="1">
      <c r="A357" s="1"/>
      <c r="B357" s="1"/>
      <c r="C357" s="1"/>
      <c r="D357" s="2"/>
      <c r="E357" s="2"/>
      <c r="F357" s="2"/>
      <c r="G357" s="2"/>
      <c r="H357" s="2"/>
      <c r="I357" s="2"/>
      <c r="J357" s="2"/>
      <c r="K357" s="2"/>
      <c r="L357" s="3"/>
    </row>
    <row r="358" ht="15.75" customHeight="1">
      <c r="A358" s="1"/>
      <c r="B358" s="1"/>
      <c r="C358" s="1"/>
      <c r="D358" s="2"/>
      <c r="E358" s="2"/>
      <c r="F358" s="2"/>
      <c r="G358" s="2"/>
      <c r="H358" s="2"/>
      <c r="I358" s="2"/>
      <c r="J358" s="2"/>
      <c r="K358" s="2"/>
      <c r="L358" s="3"/>
    </row>
    <row r="359" ht="15.75" customHeight="1">
      <c r="A359" s="1"/>
      <c r="B359" s="1"/>
      <c r="C359" s="1"/>
      <c r="D359" s="2"/>
      <c r="E359" s="2"/>
      <c r="F359" s="2"/>
      <c r="G359" s="2"/>
      <c r="H359" s="2"/>
      <c r="I359" s="2"/>
      <c r="J359" s="2"/>
      <c r="K359" s="2"/>
      <c r="L359" s="3"/>
    </row>
    <row r="360" ht="15.75" customHeight="1">
      <c r="A360" s="1"/>
      <c r="B360" s="1"/>
      <c r="C360" s="1"/>
      <c r="D360" s="2"/>
      <c r="E360" s="2"/>
      <c r="F360" s="2"/>
      <c r="G360" s="2"/>
      <c r="H360" s="2"/>
      <c r="I360" s="2"/>
      <c r="J360" s="2"/>
      <c r="K360" s="2"/>
      <c r="L360" s="3"/>
    </row>
    <row r="361" ht="15.75" customHeight="1">
      <c r="A361" s="1"/>
      <c r="B361" s="1"/>
      <c r="C361" s="1"/>
      <c r="D361" s="2"/>
      <c r="E361" s="2"/>
      <c r="F361" s="2"/>
      <c r="G361" s="2"/>
      <c r="H361" s="2"/>
      <c r="I361" s="2"/>
      <c r="J361" s="2"/>
      <c r="K361" s="2"/>
      <c r="L361" s="3"/>
    </row>
    <row r="362" ht="15.75" customHeight="1">
      <c r="A362" s="1"/>
      <c r="B362" s="1"/>
      <c r="C362" s="1"/>
      <c r="D362" s="2"/>
      <c r="E362" s="2"/>
      <c r="F362" s="2"/>
      <c r="G362" s="2"/>
      <c r="H362" s="2"/>
      <c r="I362" s="2"/>
      <c r="J362" s="2"/>
      <c r="K362" s="2"/>
      <c r="L362" s="3"/>
    </row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E3"/>
    <mergeCell ref="A99:F99"/>
    <mergeCell ref="A101:D101"/>
    <mergeCell ref="A129:C12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7.43"/>
    <col customWidth="1" min="3" max="3" width="19.29"/>
    <col customWidth="1" min="4" max="4" width="11.43"/>
    <col customWidth="1" min="5" max="5" width="22.86"/>
    <col customWidth="1" min="6" max="7" width="11.43"/>
    <col customWidth="1" min="8" max="8" width="19.86"/>
    <col customWidth="1" min="9" max="9" width="25.57"/>
  </cols>
  <sheetData>
    <row r="2">
      <c r="A2" s="5" t="s">
        <v>146</v>
      </c>
      <c r="D2" s="41"/>
      <c r="E2" s="41"/>
      <c r="F2" s="41"/>
    </row>
    <row r="3">
      <c r="A3" s="5" t="s">
        <v>147</v>
      </c>
      <c r="D3" s="41"/>
      <c r="E3" s="41"/>
      <c r="F3" s="41"/>
    </row>
    <row r="4">
      <c r="A4" s="41"/>
      <c r="B4" s="41"/>
      <c r="C4" s="41"/>
      <c r="D4" s="41"/>
      <c r="E4" s="41"/>
      <c r="F4" s="41"/>
    </row>
    <row r="5">
      <c r="A5" s="42"/>
      <c r="B5" s="43"/>
      <c r="C5" s="43"/>
      <c r="D5" s="43"/>
      <c r="E5" s="43"/>
      <c r="F5" s="43"/>
      <c r="G5" s="43"/>
      <c r="H5" s="43"/>
    </row>
    <row r="6">
      <c r="A6" s="44" t="s">
        <v>148</v>
      </c>
      <c r="B6" s="45"/>
      <c r="C6" s="46"/>
      <c r="D6" s="47"/>
      <c r="E6" s="47"/>
      <c r="F6" s="47"/>
    </row>
    <row r="7">
      <c r="A7" s="44" t="s">
        <v>149</v>
      </c>
      <c r="B7" s="45"/>
      <c r="C7" s="46"/>
      <c r="D7" s="41"/>
      <c r="E7" s="41"/>
      <c r="F7" s="41"/>
    </row>
    <row r="9">
      <c r="A9" s="42"/>
      <c r="B9" s="43"/>
      <c r="C9" s="43"/>
      <c r="D9" s="43"/>
      <c r="E9" s="43"/>
      <c r="F9" s="43"/>
      <c r="G9" s="48"/>
      <c r="H9" s="48"/>
      <c r="I9" s="48"/>
    </row>
    <row r="10">
      <c r="A10" s="49" t="s">
        <v>150</v>
      </c>
      <c r="B10" s="49"/>
      <c r="C10" s="49"/>
      <c r="D10" s="49"/>
      <c r="E10" s="49"/>
      <c r="F10" s="49"/>
      <c r="G10" s="49"/>
      <c r="H10" s="49"/>
      <c r="I10" s="49"/>
    </row>
    <row r="11">
      <c r="A11" s="49" t="s">
        <v>151</v>
      </c>
      <c r="B11" s="49"/>
      <c r="C11" s="49"/>
      <c r="D11" s="49"/>
      <c r="E11" s="49"/>
      <c r="F11" s="49"/>
      <c r="G11" s="49"/>
      <c r="H11" s="49"/>
      <c r="I11" s="49"/>
    </row>
    <row r="12">
      <c r="A12" s="1"/>
      <c r="B12" s="41"/>
      <c r="C12" s="41"/>
      <c r="D12" s="41"/>
      <c r="E12" s="41"/>
      <c r="F12" s="41"/>
      <c r="G12" s="41"/>
    </row>
    <row r="13">
      <c r="A13" s="50" t="s">
        <v>152</v>
      </c>
      <c r="B13" s="51" t="s">
        <v>153</v>
      </c>
      <c r="C13" s="52" t="s">
        <v>2</v>
      </c>
      <c r="D13" s="52" t="s">
        <v>154</v>
      </c>
      <c r="E13" s="52" t="s">
        <v>2</v>
      </c>
      <c r="F13" s="52" t="s">
        <v>154</v>
      </c>
      <c r="G13" s="53" t="s">
        <v>11</v>
      </c>
      <c r="H13" s="52" t="s">
        <v>155</v>
      </c>
      <c r="I13" s="52" t="s">
        <v>156</v>
      </c>
    </row>
    <row r="14">
      <c r="A14" s="54">
        <v>1.0</v>
      </c>
      <c r="B14" s="54" t="s">
        <v>39</v>
      </c>
      <c r="C14" s="54" t="s">
        <v>157</v>
      </c>
      <c r="D14" s="54">
        <v>146.0</v>
      </c>
      <c r="E14" s="54" t="s">
        <v>158</v>
      </c>
      <c r="F14" s="54">
        <v>146.0</v>
      </c>
      <c r="G14" s="54">
        <v>292.0</v>
      </c>
      <c r="H14" s="55" t="s">
        <v>159</v>
      </c>
      <c r="I14" s="55">
        <v>1.0</v>
      </c>
    </row>
    <row r="15">
      <c r="A15" s="54">
        <v>2.0</v>
      </c>
      <c r="B15" s="54" t="s">
        <v>59</v>
      </c>
      <c r="C15" s="54" t="s">
        <v>160</v>
      </c>
      <c r="D15" s="54">
        <v>85.0</v>
      </c>
      <c r="E15" s="54" t="s">
        <v>161</v>
      </c>
      <c r="F15" s="54">
        <v>125.0</v>
      </c>
      <c r="G15" s="54">
        <v>210.0</v>
      </c>
      <c r="H15" s="55" t="s">
        <v>162</v>
      </c>
      <c r="I15" s="55">
        <v>2.0</v>
      </c>
    </row>
    <row r="16">
      <c r="A16" s="54">
        <v>3.0</v>
      </c>
      <c r="B16" s="54" t="s">
        <v>163</v>
      </c>
      <c r="C16" s="54" t="s">
        <v>164</v>
      </c>
      <c r="D16" s="54">
        <v>89.0</v>
      </c>
      <c r="E16" s="54" t="s">
        <v>165</v>
      </c>
      <c r="F16" s="54">
        <v>89.0</v>
      </c>
      <c r="G16" s="54">
        <v>178.0</v>
      </c>
      <c r="H16" s="55" t="s">
        <v>159</v>
      </c>
      <c r="I16" s="55">
        <v>6.0</v>
      </c>
    </row>
    <row r="17">
      <c r="A17" s="54">
        <v>4.0</v>
      </c>
      <c r="B17" s="54" t="s">
        <v>166</v>
      </c>
      <c r="C17" s="54" t="s">
        <v>167</v>
      </c>
      <c r="D17" s="54">
        <v>82.0</v>
      </c>
      <c r="E17" s="54" t="s">
        <v>168</v>
      </c>
      <c r="F17" s="54">
        <v>54.0</v>
      </c>
      <c r="G17" s="54">
        <v>136.0</v>
      </c>
      <c r="H17" s="55" t="s">
        <v>162</v>
      </c>
      <c r="I17" s="55">
        <v>4.0</v>
      </c>
    </row>
    <row r="18" hidden="1">
      <c r="A18" s="54">
        <v>5.0</v>
      </c>
      <c r="B18" s="54" t="s">
        <v>128</v>
      </c>
      <c r="C18" s="54" t="s">
        <v>169</v>
      </c>
      <c r="D18" s="54">
        <v>79.0</v>
      </c>
      <c r="E18" s="54" t="s">
        <v>170</v>
      </c>
      <c r="F18" s="54">
        <v>31.0</v>
      </c>
      <c r="G18" s="54">
        <v>110.0</v>
      </c>
      <c r="H18" s="55" t="s">
        <v>162</v>
      </c>
      <c r="I18" s="55"/>
    </row>
    <row r="19">
      <c r="A19" s="54">
        <v>6.0</v>
      </c>
      <c r="B19" s="54" t="s">
        <v>113</v>
      </c>
      <c r="C19" s="54" t="s">
        <v>171</v>
      </c>
      <c r="D19" s="54">
        <v>50.0</v>
      </c>
      <c r="E19" s="54" t="s">
        <v>172</v>
      </c>
      <c r="F19" s="54">
        <v>50.0</v>
      </c>
      <c r="G19" s="54">
        <v>100.0</v>
      </c>
      <c r="H19" s="55" t="s">
        <v>159</v>
      </c>
      <c r="I19" s="55">
        <v>3.0</v>
      </c>
    </row>
    <row r="20">
      <c r="A20" s="1"/>
      <c r="B20" s="1"/>
      <c r="C20" s="1"/>
      <c r="D20" s="1"/>
      <c r="E20" s="1"/>
      <c r="F20" s="1"/>
      <c r="G20" s="1"/>
    </row>
    <row r="21" ht="15.75" hidden="1" customHeight="1">
      <c r="A21" s="42"/>
      <c r="B21" s="43"/>
      <c r="C21" s="43"/>
      <c r="D21" s="43"/>
      <c r="E21" s="43"/>
      <c r="F21" s="43"/>
      <c r="G21" s="48"/>
      <c r="H21" s="48"/>
      <c r="I21" s="48"/>
    </row>
    <row r="22" ht="15.75" hidden="1" customHeight="1">
      <c r="A22" s="49" t="s">
        <v>173</v>
      </c>
      <c r="B22" s="49"/>
      <c r="C22" s="49"/>
      <c r="D22" s="49"/>
      <c r="E22" s="49"/>
      <c r="F22" s="49"/>
      <c r="G22" s="49"/>
      <c r="H22" s="49"/>
      <c r="I22" s="49"/>
    </row>
    <row r="23" ht="15.75" hidden="1" customHeight="1">
      <c r="A23" s="49" t="s">
        <v>174</v>
      </c>
      <c r="B23" s="49"/>
      <c r="C23" s="49"/>
      <c r="D23" s="49"/>
      <c r="E23" s="49"/>
      <c r="F23" s="49"/>
      <c r="G23" s="49"/>
      <c r="H23" s="49"/>
      <c r="I23" s="49"/>
    </row>
    <row r="24" ht="15.75" hidden="1" customHeight="1">
      <c r="A24" s="1"/>
      <c r="B24" s="41"/>
      <c r="C24" s="41"/>
      <c r="D24" s="41"/>
      <c r="E24" s="41"/>
      <c r="F24" s="41"/>
      <c r="G24" s="41"/>
    </row>
    <row r="25" ht="15.75" hidden="1" customHeight="1">
      <c r="A25" s="50" t="s">
        <v>152</v>
      </c>
      <c r="B25" s="51" t="s">
        <v>153</v>
      </c>
      <c r="C25" s="52" t="s">
        <v>2</v>
      </c>
      <c r="D25" s="52" t="s">
        <v>154</v>
      </c>
      <c r="E25" s="52" t="s">
        <v>2</v>
      </c>
      <c r="F25" s="52" t="s">
        <v>154</v>
      </c>
      <c r="G25" s="53" t="s">
        <v>11</v>
      </c>
      <c r="H25" s="52" t="s">
        <v>155</v>
      </c>
      <c r="I25" s="52" t="s">
        <v>156</v>
      </c>
    </row>
    <row r="26" ht="15.75" hidden="1" customHeight="1">
      <c r="A26" s="54">
        <v>1.0</v>
      </c>
      <c r="B26" s="54"/>
      <c r="C26" s="54"/>
      <c r="D26" s="54"/>
      <c r="E26" s="54"/>
      <c r="F26" s="54"/>
      <c r="G26" s="54"/>
      <c r="H26" s="54"/>
      <c r="I26" s="55"/>
    </row>
    <row r="27" ht="15.75" hidden="1" customHeight="1">
      <c r="A27" s="54">
        <v>2.0</v>
      </c>
      <c r="B27" s="54"/>
      <c r="C27" s="54"/>
      <c r="D27" s="54"/>
      <c r="E27" s="54"/>
      <c r="F27" s="54"/>
      <c r="G27" s="54"/>
      <c r="H27" s="54"/>
      <c r="I27" s="55"/>
    </row>
    <row r="28" ht="15.75" hidden="1" customHeight="1">
      <c r="A28" s="54">
        <v>3.0</v>
      </c>
      <c r="B28" s="54"/>
      <c r="C28" s="54"/>
      <c r="D28" s="54"/>
      <c r="E28" s="54"/>
      <c r="F28" s="54"/>
      <c r="G28" s="54"/>
      <c r="H28" s="54"/>
      <c r="I28" s="55"/>
    </row>
    <row r="29" ht="15.75" hidden="1" customHeight="1">
      <c r="A29" s="54">
        <v>4.0</v>
      </c>
      <c r="B29" s="54"/>
      <c r="C29" s="54"/>
      <c r="D29" s="54"/>
      <c r="E29" s="54"/>
      <c r="F29" s="54"/>
      <c r="G29" s="54"/>
      <c r="H29" s="54"/>
      <c r="I29" s="55"/>
    </row>
    <row r="30" ht="15.75" hidden="1" customHeight="1">
      <c r="A30" s="54">
        <v>5.0</v>
      </c>
      <c r="B30" s="54"/>
      <c r="C30" s="54"/>
      <c r="D30" s="54"/>
      <c r="E30" s="54"/>
      <c r="F30" s="54"/>
      <c r="G30" s="54"/>
      <c r="H30" s="54"/>
      <c r="I30" s="55"/>
    </row>
    <row r="31" ht="15.75" hidden="1" customHeight="1">
      <c r="A31" s="54">
        <v>6.0</v>
      </c>
      <c r="B31" s="54"/>
      <c r="C31" s="54"/>
      <c r="D31" s="54"/>
      <c r="E31" s="54"/>
      <c r="F31" s="54"/>
      <c r="G31" s="54"/>
      <c r="H31" s="54"/>
      <c r="I31" s="55"/>
    </row>
    <row r="32" ht="15.75" customHeight="1">
      <c r="A32" s="41"/>
      <c r="B32" s="56"/>
      <c r="C32" s="41"/>
      <c r="D32" s="41"/>
      <c r="E32" s="41"/>
      <c r="F32" s="41"/>
      <c r="G32" s="41"/>
    </row>
    <row r="33" ht="15.75" customHeight="1">
      <c r="A33" s="42"/>
      <c r="B33" s="43"/>
      <c r="C33" s="43"/>
      <c r="D33" s="43"/>
      <c r="E33" s="43"/>
      <c r="F33" s="43"/>
      <c r="G33" s="48"/>
      <c r="H33" s="48"/>
      <c r="I33" s="48"/>
    </row>
    <row r="34" ht="15.75" customHeight="1">
      <c r="A34" s="49" t="s">
        <v>175</v>
      </c>
      <c r="B34" s="49"/>
      <c r="C34" s="49"/>
      <c r="D34" s="49"/>
      <c r="E34" s="49"/>
      <c r="F34" s="49"/>
      <c r="G34" s="49"/>
      <c r="H34" s="49"/>
      <c r="I34" s="49"/>
    </row>
    <row r="35" ht="15.75" customHeight="1">
      <c r="A35" s="49" t="s">
        <v>176</v>
      </c>
      <c r="B35" s="49"/>
      <c r="C35" s="49"/>
      <c r="D35" s="49"/>
      <c r="E35" s="49"/>
      <c r="F35" s="49"/>
      <c r="G35" s="49"/>
      <c r="H35" s="49"/>
      <c r="I35" s="49"/>
    </row>
    <row r="36" ht="15.75" customHeight="1">
      <c r="A36" s="1"/>
      <c r="B36" s="41"/>
      <c r="C36" s="41"/>
      <c r="D36" s="41"/>
      <c r="E36" s="41"/>
      <c r="F36" s="41"/>
      <c r="G36" s="41"/>
    </row>
    <row r="37" ht="15.75" customHeight="1">
      <c r="A37" s="57" t="s">
        <v>152</v>
      </c>
      <c r="B37" s="51" t="s">
        <v>153</v>
      </c>
      <c r="C37" s="52" t="s">
        <v>2</v>
      </c>
      <c r="D37" s="52" t="s">
        <v>154</v>
      </c>
      <c r="E37" s="52" t="s">
        <v>2</v>
      </c>
      <c r="F37" s="52" t="s">
        <v>154</v>
      </c>
      <c r="G37" s="53" t="s">
        <v>11</v>
      </c>
      <c r="H37" s="52" t="s">
        <v>155</v>
      </c>
      <c r="I37" s="52" t="s">
        <v>156</v>
      </c>
    </row>
    <row r="38" ht="15.75" customHeight="1">
      <c r="A38" s="55">
        <v>1.0</v>
      </c>
      <c r="B38" s="55" t="s">
        <v>177</v>
      </c>
      <c r="C38" s="55" t="s">
        <v>178</v>
      </c>
      <c r="D38" s="55">
        <v>142.0</v>
      </c>
      <c r="E38" s="55" t="s">
        <v>179</v>
      </c>
      <c r="F38" s="55">
        <v>142.0</v>
      </c>
      <c r="G38" s="55">
        <v>284.0</v>
      </c>
      <c r="H38" s="55" t="s">
        <v>162</v>
      </c>
      <c r="I38" s="55" t="s">
        <v>180</v>
      </c>
    </row>
    <row r="39" ht="15.75" customHeight="1">
      <c r="A39" s="55">
        <v>2.0</v>
      </c>
      <c r="B39" s="55" t="s">
        <v>181</v>
      </c>
      <c r="C39" s="55" t="s">
        <v>182</v>
      </c>
      <c r="D39" s="55">
        <v>126.0</v>
      </c>
      <c r="E39" s="55" t="s">
        <v>183</v>
      </c>
      <c r="F39" s="55">
        <v>126.0</v>
      </c>
      <c r="G39" s="55">
        <v>252.0</v>
      </c>
      <c r="H39" s="55" t="s">
        <v>159</v>
      </c>
      <c r="I39" s="55" t="s">
        <v>184</v>
      </c>
    </row>
    <row r="40" ht="15.75" customHeight="1">
      <c r="A40" s="55">
        <v>3.0</v>
      </c>
      <c r="B40" s="55" t="s">
        <v>61</v>
      </c>
      <c r="C40" s="55" t="s">
        <v>185</v>
      </c>
      <c r="D40" s="55">
        <v>124.0</v>
      </c>
      <c r="E40" s="55" t="s">
        <v>186</v>
      </c>
      <c r="F40" s="55">
        <v>124.0</v>
      </c>
      <c r="G40" s="55">
        <v>248.0</v>
      </c>
      <c r="H40" s="55" t="s">
        <v>187</v>
      </c>
      <c r="I40" s="55">
        <v>4.0</v>
      </c>
    </row>
    <row r="41" ht="15.75" customHeight="1">
      <c r="A41" s="55">
        <v>4.0</v>
      </c>
      <c r="B41" s="55" t="s">
        <v>188</v>
      </c>
      <c r="C41" s="55" t="s">
        <v>189</v>
      </c>
      <c r="D41" s="55">
        <v>123.0</v>
      </c>
      <c r="E41" s="55" t="s">
        <v>190</v>
      </c>
      <c r="F41" s="55">
        <v>123.0</v>
      </c>
      <c r="G41" s="55">
        <v>246.0</v>
      </c>
      <c r="H41" s="55" t="s">
        <v>159</v>
      </c>
      <c r="I41" s="55">
        <v>1.0</v>
      </c>
    </row>
    <row r="42" ht="15.75" customHeight="1">
      <c r="A42" s="55">
        <v>5.0</v>
      </c>
      <c r="B42" s="55" t="s">
        <v>70</v>
      </c>
      <c r="C42" s="55" t="s">
        <v>191</v>
      </c>
      <c r="D42" s="55">
        <v>118.0</v>
      </c>
      <c r="E42" s="55" t="s">
        <v>192</v>
      </c>
      <c r="F42" s="55">
        <v>72.0</v>
      </c>
      <c r="G42" s="55">
        <v>190.0</v>
      </c>
      <c r="H42" s="55" t="s">
        <v>162</v>
      </c>
      <c r="I42" s="55">
        <v>2.0</v>
      </c>
    </row>
    <row r="43" ht="15.75" customHeight="1">
      <c r="A43" s="55">
        <v>6.0</v>
      </c>
      <c r="B43" s="55" t="s">
        <v>193</v>
      </c>
      <c r="C43" s="55" t="s">
        <v>194</v>
      </c>
      <c r="D43" s="55">
        <v>106.0</v>
      </c>
      <c r="E43" s="55" t="s">
        <v>195</v>
      </c>
      <c r="F43" s="55">
        <v>37.0</v>
      </c>
      <c r="G43" s="55">
        <v>143.0</v>
      </c>
      <c r="H43" s="55" t="s">
        <v>187</v>
      </c>
      <c r="I43" s="55">
        <v>6.0</v>
      </c>
    </row>
    <row r="44" ht="15.75" customHeight="1">
      <c r="A44" s="55">
        <v>7.0</v>
      </c>
      <c r="B44" s="55" t="s">
        <v>196</v>
      </c>
      <c r="C44" s="55" t="s">
        <v>197</v>
      </c>
      <c r="D44" s="55">
        <v>38.0</v>
      </c>
      <c r="E44" s="55" t="s">
        <v>198</v>
      </c>
      <c r="F44" s="55">
        <v>84.0</v>
      </c>
      <c r="G44" s="55">
        <v>122.0</v>
      </c>
      <c r="H44" s="55" t="s">
        <v>187</v>
      </c>
      <c r="I44" s="55">
        <v>5.0</v>
      </c>
    </row>
    <row r="45" ht="15.75" customHeight="1">
      <c r="A45" s="55">
        <v>8.0</v>
      </c>
      <c r="B45" s="55" t="s">
        <v>199</v>
      </c>
      <c r="C45" s="55" t="s">
        <v>200</v>
      </c>
      <c r="D45" s="55">
        <v>85.0</v>
      </c>
      <c r="E45" s="55" t="s">
        <v>201</v>
      </c>
      <c r="F45" s="55">
        <v>24.0</v>
      </c>
      <c r="G45" s="55">
        <v>109.0</v>
      </c>
      <c r="H45" s="55" t="s">
        <v>159</v>
      </c>
      <c r="I45" s="55">
        <v>3.0</v>
      </c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42"/>
      <c r="B47" s="43"/>
      <c r="C47" s="43"/>
      <c r="D47" s="43"/>
      <c r="E47" s="43"/>
      <c r="F47" s="43"/>
      <c r="G47" s="48"/>
      <c r="H47" s="48"/>
      <c r="I47" s="48"/>
    </row>
    <row r="48" ht="15.75" customHeight="1">
      <c r="A48" s="49" t="s">
        <v>202</v>
      </c>
      <c r="B48" s="49"/>
      <c r="C48" s="49"/>
      <c r="D48" s="49"/>
      <c r="E48" s="49"/>
      <c r="F48" s="49"/>
      <c r="G48" s="49"/>
      <c r="H48" s="49"/>
      <c r="I48" s="49"/>
    </row>
    <row r="49" ht="15.75" customHeight="1">
      <c r="A49" s="49" t="s">
        <v>203</v>
      </c>
      <c r="B49" s="49"/>
      <c r="C49" s="49"/>
      <c r="D49" s="49"/>
      <c r="E49" s="49"/>
      <c r="F49" s="49"/>
      <c r="G49" s="49"/>
      <c r="H49" s="49"/>
      <c r="I49" s="49"/>
    </row>
    <row r="50" ht="15.75" customHeight="1">
      <c r="A50" s="1"/>
      <c r="B50" s="41"/>
      <c r="C50" s="41"/>
      <c r="D50" s="41"/>
      <c r="E50" s="41"/>
      <c r="F50" s="41"/>
      <c r="G50" s="41"/>
    </row>
    <row r="51" ht="15.75" customHeight="1">
      <c r="A51" s="57" t="s">
        <v>152</v>
      </c>
      <c r="B51" s="51" t="s">
        <v>153</v>
      </c>
      <c r="C51" s="52" t="s">
        <v>2</v>
      </c>
      <c r="D51" s="52" t="s">
        <v>154</v>
      </c>
      <c r="E51" s="52" t="s">
        <v>2</v>
      </c>
      <c r="F51" s="52" t="s">
        <v>154</v>
      </c>
      <c r="G51" s="53" t="s">
        <v>11</v>
      </c>
      <c r="H51" s="52" t="s">
        <v>155</v>
      </c>
      <c r="I51" s="52" t="s">
        <v>156</v>
      </c>
    </row>
    <row r="52" ht="15.75" customHeight="1">
      <c r="A52" s="55">
        <v>1.0</v>
      </c>
      <c r="B52" s="55" t="s">
        <v>13</v>
      </c>
      <c r="C52" s="55" t="s">
        <v>204</v>
      </c>
      <c r="D52" s="55">
        <v>274.0</v>
      </c>
      <c r="E52" s="55" t="s">
        <v>205</v>
      </c>
      <c r="F52" s="55">
        <v>274.0</v>
      </c>
      <c r="G52" s="55">
        <v>548.0</v>
      </c>
      <c r="H52" s="55" t="s">
        <v>187</v>
      </c>
      <c r="I52" s="55" t="s">
        <v>184</v>
      </c>
    </row>
    <row r="53" ht="15.75" customHeight="1">
      <c r="A53" s="55">
        <v>2.0</v>
      </c>
      <c r="B53" s="55" t="s">
        <v>206</v>
      </c>
      <c r="C53" s="55" t="s">
        <v>207</v>
      </c>
      <c r="D53" s="55">
        <v>204.0</v>
      </c>
      <c r="E53" s="55" t="s">
        <v>208</v>
      </c>
      <c r="F53" s="55">
        <v>204.0</v>
      </c>
      <c r="G53" s="55">
        <v>408.0</v>
      </c>
      <c r="H53" s="55" t="s">
        <v>187</v>
      </c>
      <c r="I53" s="55">
        <v>1.0</v>
      </c>
    </row>
    <row r="54" ht="15.75" customHeight="1">
      <c r="A54" s="55">
        <v>3.0</v>
      </c>
      <c r="B54" s="55" t="s">
        <v>209</v>
      </c>
      <c r="C54" s="55" t="s">
        <v>210</v>
      </c>
      <c r="D54" s="55">
        <v>204.0</v>
      </c>
      <c r="E54" s="55" t="s">
        <v>211</v>
      </c>
      <c r="F54" s="55">
        <v>204.0</v>
      </c>
      <c r="G54" s="55">
        <v>408.0</v>
      </c>
      <c r="H54" s="55" t="s">
        <v>159</v>
      </c>
      <c r="I54" s="55">
        <v>2.0</v>
      </c>
    </row>
    <row r="55" ht="15.75" customHeight="1">
      <c r="A55" s="55">
        <v>4.0</v>
      </c>
      <c r="B55" s="55" t="s">
        <v>212</v>
      </c>
      <c r="C55" s="55" t="s">
        <v>213</v>
      </c>
      <c r="D55" s="55">
        <v>204.0</v>
      </c>
      <c r="E55" s="55" t="s">
        <v>214</v>
      </c>
      <c r="F55" s="55">
        <v>204.0</v>
      </c>
      <c r="G55" s="55">
        <v>408.0</v>
      </c>
      <c r="H55" s="55" t="s">
        <v>187</v>
      </c>
      <c r="I55" s="55">
        <v>4.0</v>
      </c>
    </row>
    <row r="56" ht="15.75" customHeight="1">
      <c r="A56" s="55">
        <v>5.0</v>
      </c>
      <c r="B56" s="55" t="s">
        <v>25</v>
      </c>
      <c r="C56" s="55" t="s">
        <v>215</v>
      </c>
      <c r="D56" s="55">
        <v>202.0</v>
      </c>
      <c r="E56" s="55" t="s">
        <v>216</v>
      </c>
      <c r="F56" s="55">
        <v>202.0</v>
      </c>
      <c r="G56" s="55">
        <v>404.0</v>
      </c>
      <c r="H56" s="55" t="s">
        <v>187</v>
      </c>
      <c r="I56" s="55">
        <v>5.0</v>
      </c>
    </row>
    <row r="57" ht="15.75" customHeight="1">
      <c r="A57" s="55">
        <v>6.0</v>
      </c>
      <c r="B57" s="55" t="s">
        <v>217</v>
      </c>
      <c r="C57" s="55" t="s">
        <v>218</v>
      </c>
      <c r="D57" s="55">
        <v>201.0</v>
      </c>
      <c r="E57" s="55" t="s">
        <v>219</v>
      </c>
      <c r="F57" s="55">
        <v>201.0</v>
      </c>
      <c r="G57" s="55">
        <v>402.0</v>
      </c>
      <c r="H57" s="55" t="s">
        <v>187</v>
      </c>
      <c r="I57" s="55">
        <v>6.0</v>
      </c>
    </row>
    <row r="58" ht="15.75" customHeight="1">
      <c r="A58" s="55">
        <v>7.0</v>
      </c>
      <c r="B58" s="55" t="s">
        <v>42</v>
      </c>
      <c r="C58" s="55" t="s">
        <v>220</v>
      </c>
      <c r="D58" s="55">
        <v>143.0</v>
      </c>
      <c r="E58" s="55" t="s">
        <v>221</v>
      </c>
      <c r="F58" s="55">
        <v>143.0</v>
      </c>
      <c r="G58" s="55">
        <v>286.0</v>
      </c>
      <c r="H58" s="55" t="s">
        <v>187</v>
      </c>
      <c r="I58" s="55">
        <v>3.0</v>
      </c>
    </row>
    <row r="59" ht="15.75" customHeight="1">
      <c r="A59" s="55">
        <v>8.0</v>
      </c>
      <c r="B59" s="1"/>
      <c r="C59" s="1"/>
      <c r="D59" s="1"/>
      <c r="E59" s="1"/>
      <c r="F59" s="1"/>
      <c r="G59" s="1"/>
    </row>
    <row r="60" ht="15.75" customHeight="1">
      <c r="A60" s="1"/>
      <c r="B60" s="56"/>
      <c r="C60" s="56"/>
      <c r="D60" s="56"/>
      <c r="E60" s="56"/>
      <c r="F60" s="56"/>
      <c r="G60" s="56"/>
    </row>
    <row r="61" ht="15.75" customHeight="1">
      <c r="A61" s="42"/>
      <c r="B61" s="43"/>
      <c r="C61" s="43"/>
      <c r="D61" s="43"/>
      <c r="E61" s="43"/>
      <c r="F61" s="43"/>
      <c r="G61" s="43"/>
      <c r="H61" s="48"/>
      <c r="I61" s="48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</row>
    <row r="63" ht="15.75" customHeight="1">
      <c r="A63" s="49" t="s">
        <v>222</v>
      </c>
      <c r="B63" s="49"/>
      <c r="C63" s="49"/>
      <c r="D63" s="49"/>
      <c r="E63" s="49"/>
      <c r="F63" s="49"/>
      <c r="G63" s="49"/>
      <c r="H63" s="49"/>
      <c r="I63" s="49"/>
    </row>
    <row r="64" ht="15.75" customHeight="1">
      <c r="A64" s="58" t="s">
        <v>223</v>
      </c>
      <c r="B64" s="45"/>
      <c r="C64" s="46"/>
      <c r="D64" s="41"/>
      <c r="E64" s="41"/>
      <c r="F64" s="41"/>
      <c r="G64" s="41"/>
    </row>
    <row r="65" ht="15.75" customHeight="1">
      <c r="A65" s="50" t="s">
        <v>152</v>
      </c>
      <c r="B65" s="51" t="s">
        <v>153</v>
      </c>
      <c r="C65" s="52" t="s">
        <v>2</v>
      </c>
      <c r="D65" s="52" t="s">
        <v>154</v>
      </c>
      <c r="E65" s="52" t="s">
        <v>2</v>
      </c>
      <c r="F65" s="52" t="s">
        <v>154</v>
      </c>
      <c r="G65" s="53" t="s">
        <v>11</v>
      </c>
      <c r="H65" s="52" t="s">
        <v>155</v>
      </c>
      <c r="I65" s="52" t="s">
        <v>156</v>
      </c>
    </row>
    <row r="66" ht="15.75" customHeight="1">
      <c r="A66" s="50" t="s">
        <v>152</v>
      </c>
      <c r="B66" s="54" t="s">
        <v>51</v>
      </c>
      <c r="C66" s="54" t="s">
        <v>224</v>
      </c>
      <c r="D66" s="54">
        <v>136.0</v>
      </c>
      <c r="E66" s="54" t="s">
        <v>225</v>
      </c>
      <c r="F66" s="54">
        <v>136.0</v>
      </c>
      <c r="G66" s="54">
        <v>272.0</v>
      </c>
      <c r="H66" s="54" t="s">
        <v>162</v>
      </c>
      <c r="I66" s="55"/>
    </row>
    <row r="67" ht="15.75" customHeight="1">
      <c r="A67" s="54">
        <v>1.0</v>
      </c>
      <c r="B67" s="54" t="s">
        <v>226</v>
      </c>
      <c r="C67" s="54" t="s">
        <v>227</v>
      </c>
      <c r="D67" s="54">
        <v>141.0</v>
      </c>
      <c r="E67" s="54" t="s">
        <v>228</v>
      </c>
      <c r="F67" s="54">
        <v>141.0</v>
      </c>
      <c r="G67" s="54">
        <v>282.0</v>
      </c>
      <c r="H67" s="54" t="s">
        <v>162</v>
      </c>
      <c r="I67" s="55"/>
    </row>
    <row r="68" ht="15.75" customHeight="1">
      <c r="A68" s="54">
        <v>2.0</v>
      </c>
      <c r="B68" s="55" t="s">
        <v>229</v>
      </c>
      <c r="C68" s="55" t="s">
        <v>230</v>
      </c>
      <c r="D68" s="55">
        <v>0.0</v>
      </c>
      <c r="E68" s="55" t="s">
        <v>231</v>
      </c>
      <c r="F68" s="55">
        <v>201.0</v>
      </c>
      <c r="G68" s="55">
        <v>201.0</v>
      </c>
      <c r="H68" s="55" t="s">
        <v>187</v>
      </c>
      <c r="I68" s="55"/>
    </row>
    <row r="69" ht="15.75" customHeight="1">
      <c r="A69" s="54">
        <v>3.0</v>
      </c>
      <c r="B69" s="54" t="s">
        <v>77</v>
      </c>
      <c r="C69" s="54" t="s">
        <v>232</v>
      </c>
      <c r="D69" s="54">
        <v>24.0</v>
      </c>
      <c r="E69" s="54" t="s">
        <v>233</v>
      </c>
      <c r="F69" s="54">
        <v>102.0</v>
      </c>
      <c r="G69" s="54">
        <v>126.0</v>
      </c>
      <c r="H69" s="54" t="s">
        <v>162</v>
      </c>
      <c r="I69" s="55"/>
    </row>
    <row r="70" ht="15.75" customHeight="1">
      <c r="A70" s="54">
        <v>4.0</v>
      </c>
      <c r="B70" s="54" t="s">
        <v>234</v>
      </c>
      <c r="C70" s="54" t="s">
        <v>235</v>
      </c>
      <c r="D70" s="54">
        <v>69.0</v>
      </c>
      <c r="E70" s="54" t="s">
        <v>236</v>
      </c>
      <c r="F70" s="54">
        <v>69.0</v>
      </c>
      <c r="G70" s="54">
        <v>138.0</v>
      </c>
      <c r="H70" s="54" t="s">
        <v>162</v>
      </c>
      <c r="I70" s="55"/>
    </row>
    <row r="71" ht="15.75" customHeight="1">
      <c r="A71" s="54">
        <v>5.0</v>
      </c>
      <c r="B71" s="54" t="s">
        <v>237</v>
      </c>
      <c r="C71" s="54" t="s">
        <v>238</v>
      </c>
      <c r="D71" s="54">
        <v>0.0</v>
      </c>
      <c r="E71" s="54" t="s">
        <v>239</v>
      </c>
      <c r="F71" s="54">
        <v>0.0</v>
      </c>
      <c r="G71" s="54">
        <v>0.0</v>
      </c>
      <c r="H71" s="54" t="s">
        <v>187</v>
      </c>
      <c r="I71" s="55"/>
    </row>
    <row r="72" ht="15.75" customHeight="1">
      <c r="A72" s="54">
        <v>6.0</v>
      </c>
      <c r="B72" s="54"/>
      <c r="C72" s="54"/>
      <c r="D72" s="54"/>
      <c r="E72" s="54"/>
      <c r="F72" s="54"/>
      <c r="G72" s="54"/>
      <c r="H72" s="54"/>
      <c r="I72" s="55"/>
    </row>
    <row r="73" ht="15.75" customHeight="1">
      <c r="A73" s="41"/>
      <c r="B73" s="56"/>
      <c r="C73" s="41"/>
      <c r="D73" s="41"/>
      <c r="E73" s="41"/>
      <c r="F73" s="41"/>
      <c r="G73" s="41"/>
    </row>
    <row r="74" ht="15.75" customHeight="1">
      <c r="A74" s="42"/>
      <c r="B74" s="43"/>
      <c r="C74" s="43"/>
      <c r="D74" s="43"/>
      <c r="E74" s="43"/>
      <c r="F74" s="43"/>
      <c r="G74" s="48"/>
      <c r="H74" s="48"/>
      <c r="I74" s="48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C2"/>
    <mergeCell ref="A3:C3"/>
    <mergeCell ref="A6:C6"/>
    <mergeCell ref="A7:C7"/>
    <mergeCell ref="A64:C6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29.29"/>
    <col customWidth="1" min="3" max="3" width="23.71"/>
    <col customWidth="1" min="4" max="4" width="20.29"/>
    <col customWidth="1" min="5" max="5" width="19.29"/>
    <col customWidth="1" min="6" max="6" width="23.0"/>
    <col customWidth="1" min="7" max="7" width="23.71"/>
    <col customWidth="1" min="8" max="8" width="22.0"/>
    <col customWidth="1" min="9" max="9" width="23.29"/>
    <col customWidth="1" min="10" max="10" width="23.14"/>
    <col customWidth="1" min="11" max="11" width="5.14"/>
    <col customWidth="1" min="12" max="26" width="10.0"/>
  </cols>
  <sheetData>
    <row r="1" ht="15.75" customHeight="1">
      <c r="A1" s="59"/>
      <c r="B1" s="60"/>
      <c r="C1" s="4"/>
      <c r="D1" s="4"/>
      <c r="E1" s="4"/>
      <c r="F1" s="4"/>
      <c r="G1" s="4"/>
      <c r="H1" s="61"/>
      <c r="I1" s="4"/>
      <c r="J1" s="59"/>
      <c r="K1" s="59"/>
      <c r="L1" s="59"/>
      <c r="M1" s="59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59"/>
      <c r="B2" s="60"/>
      <c r="C2" s="4"/>
      <c r="D2" s="4"/>
      <c r="E2" s="4"/>
      <c r="F2" s="4"/>
      <c r="G2" s="4"/>
      <c r="H2" s="61"/>
      <c r="I2" s="4"/>
      <c r="J2" s="59"/>
      <c r="K2" s="59"/>
      <c r="L2" s="59"/>
      <c r="M2" s="59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59"/>
      <c r="B3" s="4" t="s">
        <v>240</v>
      </c>
      <c r="C3" s="4"/>
      <c r="D3" s="4"/>
      <c r="E3" s="4"/>
      <c r="F3" s="4"/>
      <c r="G3" s="4"/>
      <c r="H3" s="61"/>
      <c r="I3" s="4"/>
      <c r="J3" s="59"/>
      <c r="K3" s="59"/>
      <c r="L3" s="59"/>
      <c r="M3" s="59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5.75" customHeight="1">
      <c r="A4" s="59"/>
      <c r="B4" s="42"/>
      <c r="C4" s="43"/>
      <c r="D4" s="43"/>
      <c r="E4" s="43"/>
      <c r="F4" s="43"/>
      <c r="G4" s="43"/>
      <c r="H4" s="48"/>
      <c r="I4" s="43"/>
      <c r="J4" s="43"/>
      <c r="K4" s="59"/>
      <c r="L4" s="59"/>
      <c r="M4" s="59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5.75" customHeight="1">
      <c r="A5" s="59"/>
      <c r="B5" s="63"/>
      <c r="C5" s="64"/>
      <c r="D5" s="65"/>
      <c r="E5" s="47"/>
      <c r="F5" s="47"/>
      <c r="G5" s="47"/>
      <c r="H5" s="61"/>
      <c r="I5" s="4"/>
      <c r="J5" s="59"/>
      <c r="K5" s="59"/>
      <c r="L5" s="59"/>
      <c r="M5" s="59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5.75" customHeight="1">
      <c r="A6" s="59"/>
      <c r="B6" s="1"/>
      <c r="C6" s="4"/>
      <c r="D6" s="4"/>
      <c r="E6" s="4"/>
      <c r="F6" s="4"/>
      <c r="G6" s="4"/>
      <c r="H6" s="61"/>
      <c r="I6" s="4"/>
      <c r="J6" s="59"/>
      <c r="K6" s="59"/>
      <c r="L6" s="59"/>
      <c r="M6" s="59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5.75" customHeight="1">
      <c r="A7" s="59"/>
      <c r="B7" s="66" t="s">
        <v>241</v>
      </c>
      <c r="C7" s="66" t="s">
        <v>242</v>
      </c>
      <c r="D7" s="66" t="s">
        <v>243</v>
      </c>
      <c r="E7" s="66" t="s">
        <v>244</v>
      </c>
      <c r="F7" s="66" t="s">
        <v>245</v>
      </c>
      <c r="G7" s="66" t="s">
        <v>246</v>
      </c>
      <c r="H7" s="66" t="s">
        <v>247</v>
      </c>
      <c r="I7" s="66" t="s">
        <v>248</v>
      </c>
      <c r="J7" s="66" t="s">
        <v>249</v>
      </c>
      <c r="K7" s="59"/>
      <c r="L7" s="59"/>
      <c r="M7" s="59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5.75" customHeight="1">
      <c r="A8" s="59">
        <v>1.0</v>
      </c>
      <c r="B8" s="67" t="s">
        <v>50</v>
      </c>
      <c r="C8" s="67" t="s">
        <v>49</v>
      </c>
      <c r="D8" s="67" t="s">
        <v>50</v>
      </c>
      <c r="E8" s="67" t="s">
        <v>60</v>
      </c>
      <c r="F8" s="67" t="s">
        <v>17</v>
      </c>
      <c r="G8" s="67" t="s">
        <v>60</v>
      </c>
      <c r="H8" s="67" t="s">
        <v>108</v>
      </c>
      <c r="I8" s="67" t="s">
        <v>250</v>
      </c>
      <c r="J8" s="67" t="s">
        <v>251</v>
      </c>
      <c r="K8" s="59"/>
      <c r="L8" s="59"/>
      <c r="M8" s="59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5.75" customHeight="1">
      <c r="A9" s="59">
        <v>2.0</v>
      </c>
      <c r="B9" s="67" t="s">
        <v>52</v>
      </c>
      <c r="C9" s="67" t="s">
        <v>47</v>
      </c>
      <c r="D9" s="67" t="s">
        <v>52</v>
      </c>
      <c r="E9" s="68" t="s">
        <v>26</v>
      </c>
      <c r="F9" s="67" t="s">
        <v>252</v>
      </c>
      <c r="G9" s="67" t="s">
        <v>17</v>
      </c>
      <c r="H9" s="67" t="s">
        <v>95</v>
      </c>
      <c r="I9" s="67" t="s">
        <v>253</v>
      </c>
      <c r="J9" s="67" t="s">
        <v>105</v>
      </c>
      <c r="K9" s="59"/>
      <c r="L9" s="59"/>
      <c r="M9" s="59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5.75" customHeight="1">
      <c r="A10" s="59">
        <v>3.0</v>
      </c>
      <c r="B10" s="67" t="s">
        <v>49</v>
      </c>
      <c r="C10" s="67" t="s">
        <v>40</v>
      </c>
      <c r="D10" s="67" t="s">
        <v>18</v>
      </c>
      <c r="E10" s="67" t="s">
        <v>24</v>
      </c>
      <c r="F10" s="67" t="s">
        <v>23</v>
      </c>
      <c r="G10" s="67" t="s">
        <v>252</v>
      </c>
      <c r="H10" s="67" t="s">
        <v>89</v>
      </c>
      <c r="I10" s="68" t="s">
        <v>254</v>
      </c>
      <c r="J10" s="67" t="s">
        <v>255</v>
      </c>
      <c r="K10" s="59"/>
      <c r="L10" s="59"/>
      <c r="M10" s="59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5.75" customHeight="1">
      <c r="A11" s="59">
        <v>4.0</v>
      </c>
      <c r="B11" s="67" t="s">
        <v>47</v>
      </c>
      <c r="C11" s="67" t="s">
        <v>38</v>
      </c>
      <c r="D11" s="67" t="s">
        <v>20</v>
      </c>
      <c r="E11" s="67" t="s">
        <v>30</v>
      </c>
      <c r="F11" s="67" t="s">
        <v>21</v>
      </c>
      <c r="G11" s="67" t="s">
        <v>40</v>
      </c>
      <c r="H11" s="67"/>
      <c r="I11" s="68" t="s">
        <v>256</v>
      </c>
      <c r="J11" s="67" t="s">
        <v>122</v>
      </c>
      <c r="K11" s="59"/>
      <c r="L11" s="59"/>
      <c r="M11" s="59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5.75" customHeight="1">
      <c r="A12" s="59">
        <v>5.0</v>
      </c>
      <c r="B12" s="67" t="s">
        <v>18</v>
      </c>
      <c r="C12" s="67" t="s">
        <v>29</v>
      </c>
      <c r="D12" s="67" t="s">
        <v>97</v>
      </c>
      <c r="E12" s="67" t="s">
        <v>32</v>
      </c>
      <c r="F12" s="67" t="s">
        <v>46</v>
      </c>
      <c r="G12" s="67" t="s">
        <v>38</v>
      </c>
      <c r="H12" s="67"/>
      <c r="I12" s="67"/>
      <c r="J12" s="59"/>
      <c r="K12" s="59"/>
      <c r="L12" s="59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5.75" customHeight="1">
      <c r="A13" s="59">
        <v>6.0</v>
      </c>
      <c r="B13" s="67" t="s">
        <v>20</v>
      </c>
      <c r="C13" s="67" t="s">
        <v>27</v>
      </c>
      <c r="D13" s="67" t="s">
        <v>127</v>
      </c>
      <c r="E13" s="67" t="s">
        <v>97</v>
      </c>
      <c r="F13" s="67"/>
      <c r="G13" s="68" t="s">
        <v>26</v>
      </c>
      <c r="H13" s="67"/>
      <c r="I13" s="67"/>
      <c r="J13" s="59"/>
      <c r="K13" s="59"/>
      <c r="L13" s="59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5.75" customHeight="1">
      <c r="A14" s="59">
        <v>7.0</v>
      </c>
      <c r="B14" s="67" t="s">
        <v>23</v>
      </c>
      <c r="C14" s="67" t="s">
        <v>257</v>
      </c>
      <c r="D14" s="67" t="s">
        <v>41</v>
      </c>
      <c r="E14" s="67" t="s">
        <v>127</v>
      </c>
      <c r="F14" s="67"/>
      <c r="G14" s="67" t="s">
        <v>24</v>
      </c>
      <c r="H14" s="67"/>
      <c r="I14" s="68" t="s">
        <v>57</v>
      </c>
      <c r="J14" s="67"/>
      <c r="K14" s="59"/>
      <c r="L14" s="59"/>
      <c r="M14" s="59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5.75" customHeight="1">
      <c r="A15" s="59">
        <v>8.0</v>
      </c>
      <c r="B15" s="67"/>
      <c r="C15" s="67"/>
      <c r="D15" s="67" t="s">
        <v>43</v>
      </c>
      <c r="E15" s="67" t="s">
        <v>41</v>
      </c>
      <c r="F15" s="62"/>
      <c r="G15" s="67" t="s">
        <v>30</v>
      </c>
      <c r="H15" s="67"/>
      <c r="I15" s="67" t="s">
        <v>55</v>
      </c>
      <c r="J15" s="67"/>
      <c r="K15" s="59"/>
      <c r="L15" s="59"/>
      <c r="M15" s="59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5.75" customHeight="1">
      <c r="A16" s="59">
        <v>9.0</v>
      </c>
      <c r="B16" s="67"/>
      <c r="C16" s="67"/>
      <c r="D16" s="67" t="s">
        <v>102</v>
      </c>
      <c r="E16" s="67" t="s">
        <v>43</v>
      </c>
      <c r="F16" s="67"/>
      <c r="G16" s="67" t="s">
        <v>32</v>
      </c>
      <c r="H16" s="67"/>
      <c r="I16" s="68" t="s">
        <v>62</v>
      </c>
      <c r="J16" s="67"/>
      <c r="K16" s="59"/>
      <c r="L16" s="59"/>
      <c r="M16" s="59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5.75" customHeight="1">
      <c r="A17" s="59">
        <v>10.0</v>
      </c>
      <c r="B17" s="67"/>
      <c r="C17" s="67"/>
      <c r="D17" s="67" t="s">
        <v>258</v>
      </c>
      <c r="E17" s="67" t="s">
        <v>102</v>
      </c>
      <c r="F17" s="67"/>
      <c r="G17" s="67" t="s">
        <v>29</v>
      </c>
      <c r="H17" s="67"/>
      <c r="I17" s="67" t="s">
        <v>14</v>
      </c>
      <c r="J17" s="67"/>
      <c r="K17" s="59"/>
      <c r="L17" s="59"/>
      <c r="M17" s="59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5.75" customHeight="1">
      <c r="A18" s="59">
        <v>11.0</v>
      </c>
      <c r="B18" s="67"/>
      <c r="C18" s="67"/>
      <c r="D18" s="67"/>
      <c r="E18" s="67" t="s">
        <v>258</v>
      </c>
      <c r="F18" s="67"/>
      <c r="G18" s="67" t="s">
        <v>27</v>
      </c>
      <c r="H18" s="67"/>
      <c r="I18" s="68" t="s">
        <v>12</v>
      </c>
      <c r="J18" s="67"/>
      <c r="K18" s="59"/>
      <c r="L18" s="59"/>
      <c r="M18" s="59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5.75" customHeight="1">
      <c r="A19" s="59">
        <v>12.0</v>
      </c>
      <c r="B19" s="67"/>
      <c r="C19" s="67"/>
      <c r="D19" s="67"/>
      <c r="E19" s="67" t="s">
        <v>58</v>
      </c>
      <c r="F19" s="67"/>
      <c r="G19" s="67" t="s">
        <v>21</v>
      </c>
      <c r="H19" s="67"/>
      <c r="I19" s="67"/>
      <c r="J19" s="67"/>
      <c r="K19" s="59"/>
      <c r="L19" s="59"/>
      <c r="M19" s="59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75" customHeight="1">
      <c r="A20" s="59">
        <v>13.0</v>
      </c>
      <c r="B20" s="67"/>
      <c r="C20" s="67"/>
      <c r="D20" s="67"/>
      <c r="E20" s="62"/>
      <c r="F20" s="67"/>
      <c r="G20" s="67" t="s">
        <v>46</v>
      </c>
      <c r="H20" s="67"/>
      <c r="I20" s="67"/>
      <c r="J20" s="67"/>
      <c r="K20" s="59"/>
      <c r="L20" s="59"/>
      <c r="M20" s="59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5.75" customHeight="1">
      <c r="A21" s="59">
        <v>14.0</v>
      </c>
      <c r="B21" s="67"/>
      <c r="C21" s="67"/>
      <c r="D21" s="67"/>
      <c r="E21" s="67"/>
      <c r="F21" s="67"/>
      <c r="G21" s="67"/>
      <c r="H21" s="67"/>
      <c r="I21" s="67"/>
      <c r="J21" s="67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5.75" customHeight="1">
      <c r="A23" s="62"/>
      <c r="B23" s="62"/>
      <c r="C23" s="62"/>
      <c r="D23" s="62"/>
      <c r="E23" s="62"/>
      <c r="F23" s="62"/>
      <c r="G23" s="62"/>
      <c r="H23" s="62"/>
      <c r="I23" s="67" t="s">
        <v>112</v>
      </c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5.75" customHeight="1">
      <c r="A24" s="62"/>
      <c r="B24" s="62"/>
      <c r="C24" s="62"/>
      <c r="D24" s="62"/>
      <c r="E24" s="62"/>
      <c r="F24" s="62"/>
      <c r="G24" s="62"/>
      <c r="H24" s="62"/>
      <c r="I24" s="67" t="s">
        <v>259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75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customHeight="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24.86"/>
    <col customWidth="1" min="3" max="3" width="19.71"/>
    <col customWidth="1" min="4" max="4" width="9.14"/>
    <col customWidth="1" min="5" max="5" width="18.0"/>
    <col customWidth="1" min="6" max="6" width="9.14"/>
    <col customWidth="1" min="7" max="7" width="9.86"/>
    <col customWidth="1" min="8" max="8" width="17.14"/>
    <col customWidth="1" min="9" max="26" width="77.86"/>
  </cols>
  <sheetData>
    <row r="2">
      <c r="A2" s="5" t="s">
        <v>260</v>
      </c>
      <c r="D2" s="41"/>
      <c r="E2" s="41"/>
      <c r="F2" s="41"/>
    </row>
    <row r="3">
      <c r="A3" s="5" t="s">
        <v>261</v>
      </c>
      <c r="D3" s="41"/>
      <c r="E3" s="41"/>
      <c r="F3" s="41"/>
    </row>
    <row r="4">
      <c r="A4" s="41"/>
      <c r="B4" s="41"/>
      <c r="C4" s="41"/>
      <c r="D4" s="41"/>
      <c r="E4" s="41"/>
      <c r="F4" s="41"/>
    </row>
    <row r="5">
      <c r="A5" s="42"/>
      <c r="B5" s="43"/>
      <c r="C5" s="43"/>
      <c r="D5" s="43"/>
      <c r="E5" s="43"/>
      <c r="F5" s="43"/>
      <c r="G5" s="43"/>
      <c r="H5" s="43"/>
    </row>
    <row r="6">
      <c r="A6" s="44" t="s">
        <v>262</v>
      </c>
      <c r="B6" s="45"/>
      <c r="C6" s="46"/>
      <c r="D6" s="47"/>
      <c r="E6" s="47"/>
      <c r="F6" s="47"/>
    </row>
    <row r="7">
      <c r="A7" s="5"/>
      <c r="B7" s="69"/>
      <c r="C7" s="41"/>
      <c r="D7" s="41"/>
      <c r="E7" s="41"/>
      <c r="F7" s="41"/>
    </row>
    <row r="9">
      <c r="A9" s="42"/>
      <c r="B9" s="43"/>
      <c r="C9" s="43"/>
      <c r="D9" s="43"/>
      <c r="E9" s="43"/>
      <c r="F9" s="43"/>
      <c r="G9" s="48"/>
      <c r="H9" s="48"/>
    </row>
    <row r="10">
      <c r="A10" s="44" t="s">
        <v>175</v>
      </c>
      <c r="B10" s="45"/>
      <c r="C10" s="45"/>
      <c r="D10" s="45"/>
      <c r="E10" s="45"/>
      <c r="F10" s="45"/>
      <c r="G10" s="70"/>
      <c r="H10" s="71"/>
    </row>
    <row r="11">
      <c r="A11" s="44" t="s">
        <v>263</v>
      </c>
      <c r="B11" s="45"/>
      <c r="C11" s="45"/>
      <c r="D11" s="45"/>
      <c r="E11" s="45"/>
      <c r="F11" s="45"/>
      <c r="G11" s="70"/>
      <c r="H11" s="71"/>
    </row>
    <row r="12">
      <c r="A12" s="1"/>
      <c r="B12" s="41"/>
      <c r="C12" s="41"/>
      <c r="D12" s="41"/>
      <c r="E12" s="41"/>
      <c r="F12" s="41"/>
      <c r="G12" s="41"/>
    </row>
    <row r="13">
      <c r="A13" s="50" t="s">
        <v>152</v>
      </c>
      <c r="B13" s="51" t="s">
        <v>153</v>
      </c>
      <c r="C13" s="52" t="s">
        <v>2</v>
      </c>
      <c r="D13" s="52" t="s">
        <v>154</v>
      </c>
      <c r="E13" s="52" t="s">
        <v>2</v>
      </c>
      <c r="F13" s="52" t="s">
        <v>154</v>
      </c>
      <c r="G13" s="53" t="s">
        <v>11</v>
      </c>
      <c r="H13" s="71"/>
    </row>
    <row r="14">
      <c r="A14" s="72">
        <v>1.0</v>
      </c>
      <c r="B14" s="73" t="s">
        <v>51</v>
      </c>
      <c r="C14" s="74" t="s">
        <v>224</v>
      </c>
      <c r="D14" s="74">
        <v>185.0</v>
      </c>
      <c r="E14" s="74" t="s">
        <v>225</v>
      </c>
      <c r="F14" s="74">
        <v>185.0</v>
      </c>
      <c r="G14" s="74">
        <v>370.0</v>
      </c>
      <c r="H14" s="74" t="s">
        <v>162</v>
      </c>
    </row>
    <row r="15">
      <c r="A15" s="72">
        <v>2.0</v>
      </c>
      <c r="B15" s="75" t="s">
        <v>226</v>
      </c>
      <c r="C15" s="76" t="s">
        <v>227</v>
      </c>
      <c r="D15" s="76">
        <v>180.0</v>
      </c>
      <c r="E15" s="76" t="s">
        <v>228</v>
      </c>
      <c r="F15" s="76">
        <v>180.0</v>
      </c>
      <c r="G15" s="76">
        <v>360.0</v>
      </c>
      <c r="H15" s="76" t="s">
        <v>162</v>
      </c>
    </row>
    <row r="16">
      <c r="A16" s="72">
        <v>3.0</v>
      </c>
      <c r="B16" s="75" t="s">
        <v>39</v>
      </c>
      <c r="C16" s="76" t="s">
        <v>157</v>
      </c>
      <c r="D16" s="76">
        <v>178.0</v>
      </c>
      <c r="E16" s="76" t="s">
        <v>158</v>
      </c>
      <c r="F16" s="76">
        <v>178.0</v>
      </c>
      <c r="G16" s="76">
        <v>356.0</v>
      </c>
      <c r="H16" s="76" t="s">
        <v>159</v>
      </c>
    </row>
    <row r="17">
      <c r="A17" s="72">
        <v>4.0</v>
      </c>
      <c r="B17" s="75" t="s">
        <v>177</v>
      </c>
      <c r="C17" s="76" t="s">
        <v>178</v>
      </c>
      <c r="D17" s="76">
        <v>178.0</v>
      </c>
      <c r="E17" s="76" t="s">
        <v>179</v>
      </c>
      <c r="F17" s="76">
        <v>178.0</v>
      </c>
      <c r="G17" s="76">
        <v>356.0</v>
      </c>
      <c r="H17" s="76" t="s">
        <v>162</v>
      </c>
    </row>
    <row r="18">
      <c r="A18" s="72">
        <v>5.0</v>
      </c>
      <c r="B18" s="75" t="s">
        <v>59</v>
      </c>
      <c r="C18" s="76" t="s">
        <v>160</v>
      </c>
      <c r="D18" s="76">
        <v>116.0</v>
      </c>
      <c r="E18" s="76" t="s">
        <v>161</v>
      </c>
      <c r="F18" s="76">
        <v>156.0</v>
      </c>
      <c r="G18" s="76">
        <v>272.0</v>
      </c>
      <c r="H18" s="76" t="s">
        <v>162</v>
      </c>
    </row>
    <row r="19">
      <c r="A19" s="75">
        <v>6.0</v>
      </c>
      <c r="B19" s="76" t="s">
        <v>166</v>
      </c>
      <c r="C19" s="76" t="s">
        <v>167</v>
      </c>
      <c r="D19" s="76">
        <v>111.0</v>
      </c>
      <c r="E19" s="76" t="s">
        <v>168</v>
      </c>
      <c r="F19" s="76">
        <v>83.0</v>
      </c>
      <c r="G19" s="76">
        <v>194.0</v>
      </c>
      <c r="H19" s="76" t="s">
        <v>162</v>
      </c>
    </row>
    <row r="20">
      <c r="A20" s="75">
        <v>7.0</v>
      </c>
      <c r="B20" s="76" t="s">
        <v>77</v>
      </c>
      <c r="C20" s="76" t="s">
        <v>232</v>
      </c>
      <c r="D20" s="76">
        <v>58.0</v>
      </c>
      <c r="E20" s="76" t="s">
        <v>233</v>
      </c>
      <c r="F20" s="76">
        <v>136.0</v>
      </c>
      <c r="G20" s="76">
        <v>194.0</v>
      </c>
      <c r="H20" s="76" t="s">
        <v>162</v>
      </c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5.75" customHeight="1">
      <c r="A21" s="75">
        <v>8.0</v>
      </c>
      <c r="B21" s="76" t="s">
        <v>264</v>
      </c>
      <c r="C21" s="76" t="s">
        <v>165</v>
      </c>
      <c r="D21" s="76">
        <v>128.0</v>
      </c>
      <c r="E21" s="76" t="s">
        <v>265</v>
      </c>
      <c r="F21" s="76">
        <v>0.0</v>
      </c>
      <c r="G21" s="76">
        <v>128.0</v>
      </c>
      <c r="H21" s="76" t="s">
        <v>159</v>
      </c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5.75" customHeight="1">
      <c r="A22" s="75">
        <v>9.0</v>
      </c>
      <c r="B22" s="76" t="s">
        <v>266</v>
      </c>
      <c r="C22" s="76" t="s">
        <v>267</v>
      </c>
      <c r="D22" s="76">
        <v>0.0</v>
      </c>
      <c r="E22" s="76" t="s">
        <v>268</v>
      </c>
      <c r="F22" s="76">
        <v>0.0</v>
      </c>
      <c r="G22" s="76">
        <v>0.0</v>
      </c>
      <c r="H22" s="76" t="s">
        <v>162</v>
      </c>
    </row>
    <row r="23" ht="15.75" customHeight="1">
      <c r="A23" s="78"/>
    </row>
    <row r="24" ht="15.75" customHeight="1">
      <c r="A24" s="1"/>
      <c r="B24" s="56"/>
      <c r="C24" s="79"/>
      <c r="D24" s="56"/>
      <c r="E24" s="56"/>
      <c r="F24" s="56"/>
      <c r="G24" s="56"/>
    </row>
    <row r="25" ht="15.75" customHeight="1">
      <c r="A25" s="42"/>
      <c r="B25" s="43"/>
      <c r="C25" s="43"/>
      <c r="D25" s="43"/>
      <c r="E25" s="43"/>
      <c r="F25" s="43"/>
      <c r="G25" s="48"/>
      <c r="H25" s="48"/>
    </row>
    <row r="26" ht="15.75" customHeight="1">
      <c r="A26" s="44" t="s">
        <v>150</v>
      </c>
      <c r="B26" s="45"/>
      <c r="C26" s="45"/>
      <c r="D26" s="45"/>
      <c r="E26" s="45"/>
      <c r="F26" s="45"/>
      <c r="G26" s="70"/>
      <c r="H26" s="71"/>
    </row>
    <row r="27" ht="15.75" customHeight="1">
      <c r="A27" s="44" t="s">
        <v>269</v>
      </c>
      <c r="B27" s="45"/>
      <c r="C27" s="45"/>
      <c r="D27" s="45"/>
      <c r="E27" s="45"/>
      <c r="F27" s="45"/>
      <c r="G27" s="70"/>
      <c r="H27" s="71"/>
    </row>
    <row r="28" ht="15.75" customHeight="1">
      <c r="A28" s="1"/>
      <c r="B28" s="41"/>
      <c r="C28" s="41"/>
      <c r="D28" s="41"/>
      <c r="E28" s="41"/>
      <c r="F28" s="41"/>
      <c r="G28" s="41"/>
    </row>
    <row r="29" ht="15.75" customHeight="1">
      <c r="A29" s="50" t="s">
        <v>152</v>
      </c>
      <c r="B29" s="51" t="s">
        <v>153</v>
      </c>
      <c r="C29" s="52" t="s">
        <v>2</v>
      </c>
      <c r="D29" s="52" t="s">
        <v>154</v>
      </c>
      <c r="E29" s="52" t="s">
        <v>2</v>
      </c>
      <c r="F29" s="52" t="s">
        <v>154</v>
      </c>
      <c r="G29" s="53" t="s">
        <v>11</v>
      </c>
      <c r="H29" s="71"/>
    </row>
    <row r="30" ht="15.75" customHeight="1">
      <c r="A30" s="75">
        <v>1.0</v>
      </c>
      <c r="B30" s="76" t="s">
        <v>229</v>
      </c>
      <c r="C30" s="76" t="s">
        <v>270</v>
      </c>
      <c r="D30" s="76">
        <v>201.0</v>
      </c>
      <c r="E30" s="76" t="s">
        <v>231</v>
      </c>
      <c r="F30" s="76">
        <v>241.0</v>
      </c>
      <c r="G30" s="80">
        <v>442.0</v>
      </c>
      <c r="H30" s="73" t="s">
        <v>187</v>
      </c>
    </row>
    <row r="31" ht="15.75" customHeight="1">
      <c r="A31" s="75">
        <v>2.0</v>
      </c>
      <c r="B31" s="76" t="s">
        <v>188</v>
      </c>
      <c r="C31" s="76" t="s">
        <v>189</v>
      </c>
      <c r="D31" s="76">
        <v>187.0</v>
      </c>
      <c r="E31" s="76" t="s">
        <v>190</v>
      </c>
      <c r="F31" s="76">
        <v>187.0</v>
      </c>
      <c r="G31" s="76">
        <v>374.0</v>
      </c>
      <c r="H31" s="76" t="s">
        <v>159</v>
      </c>
    </row>
    <row r="32" ht="15.75" customHeight="1">
      <c r="A32" s="75">
        <v>3.0</v>
      </c>
      <c r="B32" s="76" t="s">
        <v>42</v>
      </c>
      <c r="C32" s="76" t="s">
        <v>220</v>
      </c>
      <c r="D32" s="76">
        <v>186.0</v>
      </c>
      <c r="E32" s="76" t="s">
        <v>221</v>
      </c>
      <c r="F32" s="76">
        <v>186.0</v>
      </c>
      <c r="G32" s="76">
        <v>372.0</v>
      </c>
      <c r="H32" s="76" t="s">
        <v>187</v>
      </c>
    </row>
    <row r="33" ht="15.75" customHeight="1">
      <c r="A33" s="75">
        <v>4.0</v>
      </c>
      <c r="B33" s="76" t="s">
        <v>61</v>
      </c>
      <c r="C33" s="76" t="s">
        <v>185</v>
      </c>
      <c r="D33" s="76">
        <v>175.0</v>
      </c>
      <c r="E33" s="76" t="s">
        <v>186</v>
      </c>
      <c r="F33" s="76">
        <v>175.0</v>
      </c>
      <c r="G33" s="76">
        <v>350.0</v>
      </c>
      <c r="H33" s="76" t="s">
        <v>187</v>
      </c>
    </row>
    <row r="34" ht="15.75" customHeight="1">
      <c r="A34" s="75">
        <v>5.0</v>
      </c>
      <c r="B34" s="76" t="s">
        <v>181</v>
      </c>
      <c r="C34" s="76" t="s">
        <v>182</v>
      </c>
      <c r="D34" s="76">
        <v>168.0</v>
      </c>
      <c r="E34" s="76" t="s">
        <v>183</v>
      </c>
      <c r="F34" s="76">
        <v>168.0</v>
      </c>
      <c r="G34" s="76">
        <v>336.0</v>
      </c>
      <c r="H34" s="76" t="s">
        <v>159</v>
      </c>
    </row>
    <row r="35" ht="15.75" customHeight="1">
      <c r="A35" s="75">
        <v>6.0</v>
      </c>
      <c r="B35" s="76" t="s">
        <v>70</v>
      </c>
      <c r="C35" s="76" t="s">
        <v>191</v>
      </c>
      <c r="D35" s="76">
        <v>159.0</v>
      </c>
      <c r="E35" s="76" t="s">
        <v>192</v>
      </c>
      <c r="F35" s="76">
        <v>113.0</v>
      </c>
      <c r="G35" s="76">
        <v>272.0</v>
      </c>
      <c r="H35" s="76" t="s">
        <v>162</v>
      </c>
    </row>
    <row r="36" ht="15.75" customHeight="1">
      <c r="A36" s="81">
        <v>7.0</v>
      </c>
      <c r="B36" s="81" t="s">
        <v>113</v>
      </c>
      <c r="C36" s="81" t="s">
        <v>171</v>
      </c>
      <c r="D36" s="81">
        <v>85.0</v>
      </c>
      <c r="E36" s="81" t="s">
        <v>172</v>
      </c>
      <c r="F36" s="81">
        <v>85.0</v>
      </c>
      <c r="G36" s="81">
        <v>170.0</v>
      </c>
      <c r="H36" s="81" t="s">
        <v>159</v>
      </c>
    </row>
    <row r="37" ht="15.75" customHeight="1">
      <c r="A37" s="41"/>
      <c r="B37" s="41"/>
      <c r="C37" s="41"/>
      <c r="D37" s="41"/>
      <c r="E37" s="41"/>
      <c r="F37" s="41"/>
      <c r="G37" s="41"/>
    </row>
    <row r="38" ht="15.75" customHeight="1">
      <c r="A38" s="82" t="s">
        <v>173</v>
      </c>
      <c r="B38" s="82"/>
      <c r="C38" s="82"/>
      <c r="D38" s="82"/>
      <c r="E38" s="82"/>
      <c r="F38" s="82"/>
      <c r="G38" s="83"/>
      <c r="H38" s="71"/>
    </row>
    <row r="39" ht="15.75" customHeight="1">
      <c r="A39" s="44" t="s">
        <v>271</v>
      </c>
      <c r="B39" s="45"/>
      <c r="C39" s="45"/>
      <c r="D39" s="45"/>
      <c r="E39" s="45"/>
      <c r="F39" s="45"/>
      <c r="G39" s="70"/>
      <c r="H39" s="71"/>
      <c r="I39" s="84"/>
    </row>
    <row r="40" ht="15.75" customHeight="1">
      <c r="A40" s="1"/>
      <c r="B40" s="41"/>
      <c r="C40" s="41"/>
      <c r="D40" s="41"/>
      <c r="E40" s="41"/>
      <c r="F40" s="41"/>
      <c r="G40" s="41"/>
    </row>
    <row r="41" ht="15.75" customHeight="1">
      <c r="A41" s="50" t="s">
        <v>152</v>
      </c>
      <c r="B41" s="51" t="s">
        <v>153</v>
      </c>
      <c r="C41" s="52" t="s">
        <v>2</v>
      </c>
      <c r="D41" s="52" t="s">
        <v>154</v>
      </c>
      <c r="E41" s="52" t="s">
        <v>2</v>
      </c>
      <c r="F41" s="52" t="s">
        <v>154</v>
      </c>
      <c r="G41" s="53" t="s">
        <v>11</v>
      </c>
      <c r="H41" s="71"/>
    </row>
    <row r="42" ht="15.75" customHeight="1">
      <c r="A42" s="72">
        <v>1.0</v>
      </c>
      <c r="B42" s="73" t="s">
        <v>13</v>
      </c>
      <c r="C42" s="74" t="s">
        <v>204</v>
      </c>
      <c r="D42" s="74">
        <v>344.0</v>
      </c>
      <c r="E42" s="74" t="s">
        <v>205</v>
      </c>
      <c r="F42" s="74">
        <v>344.0</v>
      </c>
      <c r="G42" s="74">
        <v>688.0</v>
      </c>
      <c r="H42" s="74" t="s">
        <v>187</v>
      </c>
    </row>
    <row r="43" ht="15.75" customHeight="1">
      <c r="A43" s="72">
        <v>2.0</v>
      </c>
      <c r="B43" s="75" t="s">
        <v>212</v>
      </c>
      <c r="C43" s="76" t="s">
        <v>213</v>
      </c>
      <c r="D43" s="76">
        <v>260.0</v>
      </c>
      <c r="E43" s="76" t="s">
        <v>214</v>
      </c>
      <c r="F43" s="76">
        <v>260.0</v>
      </c>
      <c r="G43" s="76">
        <v>520.0</v>
      </c>
      <c r="H43" s="76" t="s">
        <v>187</v>
      </c>
    </row>
    <row r="44" ht="15.75" customHeight="1">
      <c r="A44" s="72">
        <v>3.0</v>
      </c>
      <c r="B44" s="75" t="s">
        <v>209</v>
      </c>
      <c r="C44" s="76" t="s">
        <v>210</v>
      </c>
      <c r="D44" s="76">
        <v>259.0</v>
      </c>
      <c r="E44" s="76" t="s">
        <v>211</v>
      </c>
      <c r="F44" s="76">
        <v>259.0</v>
      </c>
      <c r="G44" s="76">
        <v>518.0</v>
      </c>
      <c r="H44" s="76" t="s">
        <v>159</v>
      </c>
    </row>
    <row r="45" ht="15.75" customHeight="1">
      <c r="A45" s="72">
        <v>4.0</v>
      </c>
      <c r="B45" s="75" t="s">
        <v>206</v>
      </c>
      <c r="C45" s="76" t="s">
        <v>207</v>
      </c>
      <c r="D45" s="76">
        <v>251.0</v>
      </c>
      <c r="E45" s="76" t="s">
        <v>208</v>
      </c>
      <c r="F45" s="76">
        <v>251.0</v>
      </c>
      <c r="G45" s="76">
        <v>502.0</v>
      </c>
      <c r="H45" s="76" t="s">
        <v>187</v>
      </c>
    </row>
    <row r="46" ht="15.75" customHeight="1">
      <c r="A46" s="72">
        <v>5.0</v>
      </c>
      <c r="B46" s="75" t="s">
        <v>217</v>
      </c>
      <c r="C46" s="76" t="s">
        <v>218</v>
      </c>
      <c r="D46" s="76">
        <v>251.0</v>
      </c>
      <c r="E46" s="76" t="s">
        <v>219</v>
      </c>
      <c r="F46" s="76">
        <v>251.0</v>
      </c>
      <c r="G46" s="76">
        <v>502.0</v>
      </c>
      <c r="H46" s="76" t="s">
        <v>187</v>
      </c>
    </row>
    <row r="47" ht="15.75" customHeight="1">
      <c r="A47" s="72">
        <v>6.0</v>
      </c>
      <c r="B47" s="75" t="s">
        <v>25</v>
      </c>
      <c r="C47" s="76" t="s">
        <v>215</v>
      </c>
      <c r="D47" s="76">
        <v>245.0</v>
      </c>
      <c r="E47" s="76" t="s">
        <v>216</v>
      </c>
      <c r="F47" s="76">
        <v>245.0</v>
      </c>
      <c r="G47" s="76">
        <v>490.0</v>
      </c>
      <c r="H47" s="76" t="s">
        <v>187</v>
      </c>
    </row>
    <row r="48" ht="15.75" customHeight="1">
      <c r="A48" s="41"/>
      <c r="B48" s="56"/>
      <c r="C48" s="41"/>
      <c r="D48" s="41"/>
      <c r="E48" s="41"/>
      <c r="F48" s="41"/>
      <c r="G48" s="41"/>
    </row>
    <row r="49" ht="15.75" customHeight="1">
      <c r="A49" s="42"/>
      <c r="B49" s="43"/>
      <c r="C49" s="43"/>
      <c r="D49" s="43"/>
      <c r="E49" s="43"/>
      <c r="F49" s="43"/>
      <c r="G49" s="48"/>
      <c r="H49" s="48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C2"/>
    <mergeCell ref="A3:C3"/>
    <mergeCell ref="A6:C6"/>
    <mergeCell ref="A10:G10"/>
    <mergeCell ref="A11:G11"/>
    <mergeCell ref="A26:G26"/>
    <mergeCell ref="A27:G27"/>
    <mergeCell ref="A39:G39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29"/>
    <col customWidth="1" min="2" max="8" width="28.43"/>
    <col customWidth="1" min="9" max="9" width="5.14"/>
    <col customWidth="1" min="10" max="24" width="10.0"/>
  </cols>
  <sheetData>
    <row r="1">
      <c r="A1" s="62"/>
      <c r="B1" s="85"/>
      <c r="C1" s="85"/>
      <c r="D1" s="85"/>
      <c r="E1" s="85"/>
      <c r="F1" s="85"/>
      <c r="G1" s="86"/>
      <c r="H1" s="85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</row>
    <row r="2">
      <c r="A2" s="62"/>
      <c r="B2" s="85"/>
      <c r="C2" s="85"/>
      <c r="D2" s="85"/>
      <c r="E2" s="85"/>
      <c r="F2" s="85"/>
      <c r="G2" s="86"/>
      <c r="H2" s="85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</row>
    <row r="3">
      <c r="A3" s="62"/>
      <c r="B3" s="85"/>
      <c r="C3" s="85"/>
      <c r="D3" s="85"/>
      <c r="E3" s="85"/>
      <c r="F3" s="85"/>
      <c r="G3" s="86"/>
      <c r="H3" s="85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</row>
    <row r="4">
      <c r="A4" s="62"/>
      <c r="B4" s="87"/>
      <c r="C4" s="87"/>
      <c r="D4" s="87"/>
      <c r="E4" s="87"/>
      <c r="F4" s="87"/>
      <c r="G4" s="88"/>
      <c r="H4" s="87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</row>
    <row r="5">
      <c r="A5" s="62"/>
      <c r="B5" s="49"/>
      <c r="C5" s="89"/>
      <c r="D5" s="90"/>
      <c r="E5" s="90"/>
      <c r="F5" s="90"/>
      <c r="G5" s="86"/>
      <c r="H5" s="85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</row>
    <row r="6">
      <c r="A6" s="62"/>
      <c r="B6" s="85"/>
      <c r="C6" s="85"/>
      <c r="D6" s="85"/>
      <c r="E6" s="85"/>
      <c r="F6" s="85"/>
      <c r="G6" s="86"/>
      <c r="H6" s="85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</row>
    <row r="7">
      <c r="A7" s="62"/>
      <c r="B7" s="91" t="s">
        <v>272</v>
      </c>
      <c r="C7" s="68" t="s">
        <v>273</v>
      </c>
      <c r="D7" s="68" t="s">
        <v>274</v>
      </c>
      <c r="E7" s="92" t="s">
        <v>275</v>
      </c>
      <c r="F7" s="92" t="s">
        <v>276</v>
      </c>
      <c r="G7" s="93" t="s">
        <v>247</v>
      </c>
      <c r="H7" s="94" t="s">
        <v>248</v>
      </c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</row>
    <row r="8">
      <c r="A8" s="62">
        <v>1.0</v>
      </c>
      <c r="B8" s="67" t="s">
        <v>69</v>
      </c>
      <c r="C8" s="67" t="s">
        <v>277</v>
      </c>
      <c r="D8" s="67" t="s">
        <v>58</v>
      </c>
      <c r="E8" s="67" t="s">
        <v>277</v>
      </c>
      <c r="F8" s="67" t="s">
        <v>38</v>
      </c>
      <c r="G8" s="67" t="s">
        <v>89</v>
      </c>
      <c r="H8" s="67" t="s">
        <v>102</v>
      </c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</row>
    <row r="9">
      <c r="A9" s="62">
        <v>2.0</v>
      </c>
      <c r="B9" s="67" t="s">
        <v>49</v>
      </c>
      <c r="C9" s="67" t="s">
        <v>50</v>
      </c>
      <c r="D9" s="67" t="s">
        <v>38</v>
      </c>
      <c r="E9" s="67" t="s">
        <v>50</v>
      </c>
      <c r="F9" s="67" t="s">
        <v>40</v>
      </c>
      <c r="G9" s="67" t="s">
        <v>95</v>
      </c>
      <c r="H9" s="67" t="s">
        <v>62</v>
      </c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</row>
    <row r="10">
      <c r="A10" s="62">
        <v>3.0</v>
      </c>
      <c r="B10" s="67" t="s">
        <v>47</v>
      </c>
      <c r="C10" s="67" t="s">
        <v>21</v>
      </c>
      <c r="D10" s="67" t="s">
        <v>40</v>
      </c>
      <c r="E10" s="67" t="s">
        <v>46</v>
      </c>
      <c r="F10" s="67" t="s">
        <v>24</v>
      </c>
      <c r="G10" s="67" t="s">
        <v>108</v>
      </c>
      <c r="H10" s="67" t="s">
        <v>112</v>
      </c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</row>
    <row r="11">
      <c r="A11" s="62">
        <v>4.0</v>
      </c>
      <c r="B11" s="67" t="s">
        <v>44</v>
      </c>
      <c r="C11" s="67" t="s">
        <v>20</v>
      </c>
      <c r="D11" s="67" t="s">
        <v>24</v>
      </c>
      <c r="E11" s="67" t="s">
        <v>23</v>
      </c>
      <c r="F11" s="67" t="s">
        <v>46</v>
      </c>
      <c r="G11" s="67"/>
      <c r="H11" s="67" t="s">
        <v>114</v>
      </c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</row>
    <row r="12">
      <c r="A12" s="62">
        <v>5.0</v>
      </c>
      <c r="B12" s="67" t="s">
        <v>30</v>
      </c>
      <c r="C12" s="67" t="s">
        <v>18</v>
      </c>
      <c r="D12" s="67" t="s">
        <v>26</v>
      </c>
      <c r="E12" s="67" t="s">
        <v>278</v>
      </c>
      <c r="F12" s="67" t="s">
        <v>278</v>
      </c>
      <c r="G12" s="67"/>
      <c r="H12" s="67" t="s">
        <v>64</v>
      </c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</row>
    <row r="13">
      <c r="A13" s="62">
        <v>6.0</v>
      </c>
      <c r="B13" s="67" t="s">
        <v>32</v>
      </c>
      <c r="C13" s="67" t="s">
        <v>26</v>
      </c>
      <c r="D13" s="67" t="s">
        <v>21</v>
      </c>
      <c r="E13" s="67" t="s">
        <v>14</v>
      </c>
      <c r="F13" s="67" t="s">
        <v>17</v>
      </c>
      <c r="G13" s="67"/>
      <c r="H13" s="67" t="s">
        <v>66</v>
      </c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</row>
    <row r="14">
      <c r="A14" s="62">
        <v>7.0</v>
      </c>
      <c r="B14" s="67" t="s">
        <v>17</v>
      </c>
      <c r="C14" s="67"/>
      <c r="D14" s="67" t="s">
        <v>23</v>
      </c>
      <c r="E14" s="67" t="s">
        <v>20</v>
      </c>
      <c r="F14" s="67" t="s">
        <v>14</v>
      </c>
      <c r="G14" s="67"/>
      <c r="H14" s="67" t="s">
        <v>12</v>
      </c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</row>
    <row r="15">
      <c r="A15" s="62">
        <v>8.0</v>
      </c>
      <c r="B15" s="67"/>
      <c r="C15" s="67"/>
      <c r="D15" s="67" t="s">
        <v>60</v>
      </c>
      <c r="E15" s="67" t="s">
        <v>18</v>
      </c>
      <c r="F15" s="67" t="s">
        <v>30</v>
      </c>
      <c r="G15" s="67"/>
      <c r="H15" s="67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</row>
    <row r="16">
      <c r="A16" s="62">
        <v>9.0</v>
      </c>
      <c r="B16" s="67"/>
      <c r="C16" s="67"/>
      <c r="D16" s="67" t="s">
        <v>279</v>
      </c>
      <c r="E16" s="67" t="s">
        <v>43</v>
      </c>
      <c r="F16" s="67" t="s">
        <v>32</v>
      </c>
      <c r="G16" s="67"/>
      <c r="H16" s="67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</row>
    <row r="17">
      <c r="A17" s="62">
        <v>10.0</v>
      </c>
      <c r="B17" s="67"/>
      <c r="C17" s="67"/>
      <c r="D17" s="67" t="s">
        <v>280</v>
      </c>
      <c r="E17" s="67" t="s">
        <v>41</v>
      </c>
      <c r="F17" s="67" t="s">
        <v>60</v>
      </c>
      <c r="G17" s="67"/>
      <c r="H17" s="67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</row>
    <row r="18">
      <c r="A18" s="62">
        <v>11.0</v>
      </c>
      <c r="B18" s="67"/>
      <c r="C18" s="67"/>
      <c r="D18" s="67"/>
      <c r="F18" s="67" t="s">
        <v>43</v>
      </c>
      <c r="G18" s="67"/>
      <c r="H18" s="67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</row>
    <row r="19">
      <c r="A19" s="62">
        <v>12.0</v>
      </c>
      <c r="B19" s="67"/>
      <c r="C19" s="67"/>
      <c r="D19" s="67"/>
      <c r="E19" s="67"/>
      <c r="F19" s="67" t="s">
        <v>281</v>
      </c>
      <c r="G19" s="67"/>
      <c r="H19" s="67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</row>
    <row r="20">
      <c r="A20" s="62">
        <v>13.0</v>
      </c>
      <c r="B20" s="67"/>
      <c r="C20" s="67"/>
      <c r="D20" s="67"/>
      <c r="E20" s="67"/>
      <c r="F20" s="67" t="s">
        <v>41</v>
      </c>
      <c r="G20" s="67"/>
      <c r="H20" s="67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</row>
    <row r="21" ht="15.75" customHeight="1">
      <c r="A21" s="62">
        <v>14.0</v>
      </c>
      <c r="B21" s="67"/>
      <c r="C21" s="67"/>
      <c r="D21" s="67"/>
      <c r="E21" s="67"/>
      <c r="F21" s="67"/>
      <c r="G21" s="67"/>
      <c r="H21" s="67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</row>
    <row r="22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</row>
    <row r="23" ht="15.75" customHeight="1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</row>
    <row r="24" ht="15.75" customHeight="1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</row>
    <row r="25" ht="15.75" customHeight="1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</row>
    <row r="26" ht="15.75" customHeight="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</row>
    <row r="27" ht="15.75" customHeight="1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</row>
    <row r="28" ht="15.75" customHeight="1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</row>
    <row r="29" ht="15.75" customHeight="1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</row>
    <row r="30" ht="15.75" customHeight="1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</row>
    <row r="31" ht="15.75" customHeight="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</row>
    <row r="32" ht="15.7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</row>
    <row r="33" ht="15.7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</row>
    <row r="34" ht="15.75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</row>
    <row r="35" ht="15.75" customHeight="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</row>
    <row r="36" ht="15.7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</row>
    <row r="37" ht="15.75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</row>
    <row r="38" ht="15.7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</row>
    <row r="39" ht="15.75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</row>
    <row r="40" ht="15.7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</row>
    <row r="41" ht="15.7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</row>
    <row r="42" ht="15.7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</row>
    <row r="43" ht="15.7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</row>
    <row r="44" ht="15.7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</row>
    <row r="45" ht="15.7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</row>
    <row r="46" ht="15.7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</row>
    <row r="47" ht="15.7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</row>
    <row r="48" ht="15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</row>
    <row r="49" ht="15.7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</row>
    <row r="50" ht="15.7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</row>
    <row r="51" ht="15.7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</row>
    <row r="52" ht="15.7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6.43"/>
    <col customWidth="1" min="3" max="3" width="43.29"/>
    <col customWidth="1" min="4" max="4" width="31.29"/>
    <col customWidth="1" min="5" max="5" width="18.29"/>
    <col customWidth="1" min="6" max="6" width="28.43"/>
    <col customWidth="1" min="7" max="7" width="19.86"/>
    <col customWidth="1" min="8" max="8" width="18.71"/>
    <col customWidth="1" min="9" max="9" width="26.43"/>
    <col customWidth="1" min="10" max="10" width="14.14"/>
    <col customWidth="1" min="11" max="26" width="10.0"/>
  </cols>
  <sheetData>
    <row r="1" ht="19.5" customHeight="1">
      <c r="A1" s="62"/>
      <c r="B1" s="5"/>
      <c r="C1" s="85"/>
      <c r="D1" s="85"/>
      <c r="E1" s="86"/>
      <c r="F1" s="85"/>
      <c r="G1" s="86"/>
      <c r="H1" s="86"/>
      <c r="I1" s="85"/>
      <c r="J1" s="62"/>
      <c r="K1" s="62"/>
      <c r="L1" s="95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9.5" customHeight="1">
      <c r="A2" s="62"/>
      <c r="B2" s="5"/>
      <c r="C2" s="85"/>
      <c r="D2" s="85"/>
      <c r="E2" s="86"/>
      <c r="F2" s="85"/>
      <c r="G2" s="86"/>
      <c r="H2" s="86"/>
      <c r="I2" s="85"/>
      <c r="J2" s="62"/>
      <c r="K2" s="62"/>
      <c r="L2" s="95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9.5" customHeight="1">
      <c r="A3" s="62"/>
      <c r="B3" s="85"/>
      <c r="C3" s="85"/>
      <c r="D3" s="85"/>
      <c r="E3" s="86"/>
      <c r="F3" s="85"/>
      <c r="G3" s="86"/>
      <c r="H3" s="86"/>
      <c r="I3" s="85"/>
      <c r="J3" s="62"/>
      <c r="K3" s="62"/>
      <c r="L3" s="95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9.5" customHeight="1">
      <c r="A4" s="62"/>
      <c r="B4" s="96"/>
      <c r="C4" s="87"/>
      <c r="D4" s="87"/>
      <c r="E4" s="88"/>
      <c r="F4" s="87"/>
      <c r="G4" s="88"/>
      <c r="H4" s="88"/>
      <c r="I4" s="87"/>
      <c r="J4" s="87"/>
      <c r="K4" s="62"/>
      <c r="L4" s="95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9.5" customHeight="1">
      <c r="A5" s="62"/>
      <c r="B5" s="82" t="s">
        <v>282</v>
      </c>
      <c r="C5" s="49"/>
      <c r="D5" s="89"/>
      <c r="E5" s="97"/>
      <c r="F5" s="90"/>
      <c r="G5" s="97"/>
      <c r="H5" s="86"/>
      <c r="I5" s="85"/>
      <c r="J5" s="62"/>
      <c r="K5" s="62"/>
      <c r="L5" s="95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9.5" customHeight="1">
      <c r="A6" s="62"/>
      <c r="B6" s="6"/>
      <c r="C6" s="85"/>
      <c r="D6" s="85"/>
      <c r="E6" s="86"/>
      <c r="F6" s="85"/>
      <c r="G6" s="86"/>
      <c r="H6" s="86"/>
      <c r="I6" s="85"/>
      <c r="J6" s="62"/>
      <c r="K6" s="62"/>
      <c r="L6" s="95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9.5" customHeight="1">
      <c r="A7" s="62"/>
      <c r="B7" s="98" t="s">
        <v>152</v>
      </c>
      <c r="C7" s="99" t="s">
        <v>153</v>
      </c>
      <c r="D7" s="100" t="s">
        <v>2</v>
      </c>
      <c r="E7" s="101" t="s">
        <v>154</v>
      </c>
      <c r="F7" s="100" t="s">
        <v>283</v>
      </c>
      <c r="G7" s="101" t="s">
        <v>284</v>
      </c>
      <c r="H7" s="101" t="s">
        <v>11</v>
      </c>
      <c r="I7" s="102" t="s">
        <v>155</v>
      </c>
      <c r="J7" s="100" t="s">
        <v>285</v>
      </c>
      <c r="K7" s="62"/>
      <c r="L7" s="95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9.5" customHeight="1">
      <c r="A8" s="62"/>
      <c r="B8" s="103">
        <v>1.0</v>
      </c>
      <c r="C8" s="104" t="s">
        <v>39</v>
      </c>
      <c r="D8" s="105" t="str">
        <f>IFERROR(VLOOKUP(C8,'Listado Pilotos y Equipos'!$B$3:$M$86,2,0),"")</f>
        <v>Israel Nevado</v>
      </c>
      <c r="E8" s="106">
        <f>IFERROR(VLOOKUP(Inscritos_SCM!$D8,Clasificaicon_Pilotos!$B$7:$M$91,12,0),0)</f>
        <v>178</v>
      </c>
      <c r="F8" s="104" t="str">
        <f>IFERROR(VLOOKUP(C8,'Listado Pilotos y Equipos'!$B$3:$M$86,7,0),"")</f>
        <v>Victor Gonzalez</v>
      </c>
      <c r="G8" s="106">
        <f>IFERROR(VLOOKUP(Inscritos_SCM!$F8,Clasificaicon_Pilotos!$B$7:$M$91,12,0),0)</f>
        <v>178</v>
      </c>
      <c r="H8" s="106">
        <f t="shared" ref="H8:H51" si="1">IF(ISTEXT(E8),0,E8)+IF(ISTEXT(G8),0,G8)</f>
        <v>356</v>
      </c>
      <c r="I8" s="107" t="str">
        <f>IFERROR(VLOOKUP(C8,'Listado Pilotos y Equipos'!$B$3:$P$86,12,0),"")</f>
        <v>SCALEAUTO_CUP</v>
      </c>
      <c r="J8" s="108" t="s">
        <v>286</v>
      </c>
      <c r="K8" s="62"/>
      <c r="L8" s="95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9.5" customHeight="1">
      <c r="A9" s="62"/>
      <c r="B9" s="103">
        <v>2.0</v>
      </c>
      <c r="C9" s="104" t="s">
        <v>70</v>
      </c>
      <c r="D9" s="105" t="str">
        <f>IFERROR(VLOOKUP(C9,'Listado Pilotos y Equipos'!$B$3:$M$86,2,0),"")</f>
        <v>Raul Ramírez</v>
      </c>
      <c r="E9" s="106">
        <f>IFERROR(VLOOKUP(Inscritos_SCM!$D9,Clasificaicon_Pilotos!$B$7:$M$91,12,0),0)</f>
        <v>159</v>
      </c>
      <c r="F9" s="104" t="str">
        <f>IFERROR(VLOOKUP(C9,'Listado Pilotos y Equipos'!$B$3:$M$86,7,0),"")</f>
        <v>Joan Fontanals</v>
      </c>
      <c r="G9" s="106">
        <f>IFERROR(VLOOKUP(Inscritos_SCM!$F9,Clasificaicon_Pilotos!$B$7:$M$91,12,0),0)</f>
        <v>113</v>
      </c>
      <c r="H9" s="106">
        <f t="shared" si="1"/>
        <v>272</v>
      </c>
      <c r="I9" s="107" t="str">
        <f>IFERROR(VLOOKUP(C9,'Listado Pilotos y Equipos'!$B$3:$P$86,12,0),"")</f>
        <v>GT2</v>
      </c>
      <c r="J9" s="108" t="s">
        <v>287</v>
      </c>
      <c r="K9" s="62"/>
      <c r="L9" s="95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9.5" customHeight="1">
      <c r="A10" s="62"/>
      <c r="B10" s="103">
        <v>3.0</v>
      </c>
      <c r="C10" s="104" t="s">
        <v>206</v>
      </c>
      <c r="D10" s="105" t="str">
        <f>IFERROR(VLOOKUP(C10,'Listado Pilotos y Equipos'!$B$3:$M$86,2,0),"")</f>
        <v>Alex Robles</v>
      </c>
      <c r="E10" s="106">
        <f>IFERROR(VLOOKUP(Inscritos_SCM!$D10,Clasificaicon_Pilotos!$B$7:$M$91,12,0),0)</f>
        <v>251</v>
      </c>
      <c r="F10" s="104" t="str">
        <f>IFERROR(VLOOKUP(C10,'Listado Pilotos y Equipos'!$B$3:$M$86,7,0),"")</f>
        <v>Jordi Robles</v>
      </c>
      <c r="G10" s="106">
        <f>IFERROR(VLOOKUP(Inscritos_SCM!$F10,Clasificaicon_Pilotos!$B$7:$M$91,12,0),0)</f>
        <v>251</v>
      </c>
      <c r="H10" s="106">
        <f t="shared" si="1"/>
        <v>502</v>
      </c>
      <c r="I10" s="107" t="str">
        <f>IFERROR(VLOOKUP(C10,'Listado Pilotos y Equipos'!$B$3:$P$86,12,0),"")</f>
        <v>RESISBARNA</v>
      </c>
      <c r="J10" s="108" t="s">
        <v>287</v>
      </c>
      <c r="K10" s="62"/>
      <c r="L10" s="95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9.5" customHeight="1">
      <c r="A11" s="62"/>
      <c r="B11" s="103">
        <v>4.0</v>
      </c>
      <c r="C11" s="104" t="s">
        <v>229</v>
      </c>
      <c r="D11" s="105" t="str">
        <f>IFERROR(VLOOKUP(C11,'Listado Pilotos y Equipos'!$B$3:$M$86,2,0),"")</f>
        <v>Richard Arredondo</v>
      </c>
      <c r="E11" s="106">
        <f>IFERROR(VLOOKUP(Inscritos_SCM!$D11,Clasificaicon_Pilotos!$B$7:$M$91,12,0),0)</f>
        <v>201</v>
      </c>
      <c r="F11" s="104" t="str">
        <f>IFERROR(VLOOKUP(C11,'Listado Pilotos y Equipos'!$B$3:$M$86,7,0),"")</f>
        <v>Gabriel Rodriguez</v>
      </c>
      <c r="G11" s="106">
        <f>IFERROR(VLOOKUP(Inscritos_SCM!$F11,Clasificaicon_Pilotos!$B$7:$M$91,12,0),0)</f>
        <v>241</v>
      </c>
      <c r="H11" s="106">
        <f t="shared" si="1"/>
        <v>442</v>
      </c>
      <c r="I11" s="107" t="str">
        <f>IFERROR(VLOOKUP(C11,'Listado Pilotos y Equipos'!$B$3:$P$86,12,0),"")</f>
        <v>RESISBARNA</v>
      </c>
      <c r="J11" s="108" t="s">
        <v>287</v>
      </c>
      <c r="K11" s="62"/>
      <c r="L11" s="95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9.5" customHeight="1">
      <c r="A12" s="62"/>
      <c r="B12" s="103">
        <v>5.0</v>
      </c>
      <c r="C12" s="104" t="s">
        <v>59</v>
      </c>
      <c r="D12" s="105" t="str">
        <f>IFERROR(VLOOKUP(C12,'Listado Pilotos y Equipos'!$B$3:$M$86,2,0),"")</f>
        <v>Jaume Llobet</v>
      </c>
      <c r="E12" s="106">
        <f>IFERROR(VLOOKUP(Inscritos_SCM!$D12,Clasificaicon_Pilotos!$B$7:$M$91,12,0),0)</f>
        <v>116</v>
      </c>
      <c r="F12" s="104" t="str">
        <f>IFERROR(VLOOKUP(C12,'Listado Pilotos y Equipos'!$B$3:$M$86,7,0),"")</f>
        <v>Oscar Vila</v>
      </c>
      <c r="G12" s="106">
        <f>IFERROR(VLOOKUP(Inscritos_SCM!$F12,Clasificaicon_Pilotos!$B$7:$M$91,12,0),0)</f>
        <v>156</v>
      </c>
      <c r="H12" s="106">
        <f t="shared" si="1"/>
        <v>272</v>
      </c>
      <c r="I12" s="107" t="str">
        <f>IFERROR(VLOOKUP(C12,'Listado Pilotos y Equipos'!$B$3:$P$86,12,0),"")</f>
        <v>GT2</v>
      </c>
      <c r="J12" s="108" t="s">
        <v>286</v>
      </c>
      <c r="K12" s="62"/>
      <c r="L12" s="95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9.5" customHeight="1">
      <c r="A13" s="62"/>
      <c r="B13" s="103">
        <v>6.0</v>
      </c>
      <c r="C13" s="104" t="s">
        <v>25</v>
      </c>
      <c r="D13" s="105" t="str">
        <f>IFERROR(VLOOKUP(C13,'Listado Pilotos y Equipos'!$B$3:$M$86,2,0),"")</f>
        <v>Xavi Cortada</v>
      </c>
      <c r="E13" s="106">
        <f>IFERROR(VLOOKUP(Inscritos_SCM!$D13,Clasificaicon_Pilotos!$B$7:$M$91,12,0),0)</f>
        <v>245</v>
      </c>
      <c r="F13" s="104" t="str">
        <f>IFERROR(VLOOKUP(C13,'Listado Pilotos y Equipos'!$B$3:$M$86,7,0),"")</f>
        <v>Adam Parera</v>
      </c>
      <c r="G13" s="106">
        <f>IFERROR(VLOOKUP(Inscritos_SCM!$F13,Clasificaicon_Pilotos!$B$7:$M$91,12,0),0)</f>
        <v>245</v>
      </c>
      <c r="H13" s="106">
        <f t="shared" si="1"/>
        <v>490</v>
      </c>
      <c r="I13" s="107" t="str">
        <f>IFERROR(VLOOKUP(C13,'Listado Pilotos y Equipos'!$B$3:$P$86,12,0),"")</f>
        <v>RESISBARNA</v>
      </c>
      <c r="J13" s="108" t="s">
        <v>287</v>
      </c>
      <c r="K13" s="62"/>
      <c r="L13" s="95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9.5" customHeight="1">
      <c r="A14" s="62"/>
      <c r="B14" s="103">
        <v>7.0</v>
      </c>
      <c r="C14" s="104" t="s">
        <v>226</v>
      </c>
      <c r="D14" s="105" t="str">
        <f>IFERROR(VLOOKUP(C14,'Listado Pilotos y Equipos'!$B$3:$M$86,2,0),"")</f>
        <v>Xavi Bellot</v>
      </c>
      <c r="E14" s="106">
        <f>IFERROR(VLOOKUP(Inscritos_SCM!$D14,Clasificaicon_Pilotos!$B$7:$M$91,12,0),0)</f>
        <v>180</v>
      </c>
      <c r="F14" s="104" t="str">
        <f>IFERROR(VLOOKUP(C14,'Listado Pilotos y Equipos'!$B$3:$M$86,7,0),"")</f>
        <v>Cristian Diaz</v>
      </c>
      <c r="G14" s="106">
        <f>IFERROR(VLOOKUP(Inscritos_SCM!$F14,Clasificaicon_Pilotos!$B$7:$M$91,12,0),0)</f>
        <v>180</v>
      </c>
      <c r="H14" s="106">
        <f t="shared" si="1"/>
        <v>360</v>
      </c>
      <c r="I14" s="107" t="str">
        <f>IFERROR(VLOOKUP(C14,'Listado Pilotos y Equipos'!$B$3:$P$86,12,0),"")</f>
        <v>GT2</v>
      </c>
      <c r="J14" s="108" t="s">
        <v>286</v>
      </c>
      <c r="K14" s="62"/>
      <c r="L14" s="95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9.5" customHeight="1">
      <c r="A15" s="62"/>
      <c r="B15" s="103">
        <v>8.0</v>
      </c>
      <c r="C15" s="104" t="s">
        <v>51</v>
      </c>
      <c r="D15" s="105" t="str">
        <f>IFERROR(VLOOKUP(C15,'Listado Pilotos y Equipos'!$B$3:$M$86,2,0),"")</f>
        <v>Albert Figuerola</v>
      </c>
      <c r="E15" s="106">
        <f>IFERROR(VLOOKUP(Inscritos_SCM!$D15,Clasificaicon_Pilotos!$B$7:$M$91,12,0),0)</f>
        <v>185</v>
      </c>
      <c r="F15" s="104" t="str">
        <f>IFERROR(VLOOKUP(C15,'Listado Pilotos y Equipos'!$B$3:$M$86,7,0),"")</f>
        <v>Cesc Figueras</v>
      </c>
      <c r="G15" s="106">
        <f>IFERROR(VLOOKUP(Inscritos_SCM!$F15,Clasificaicon_Pilotos!$B$7:$M$91,12,0),0)</f>
        <v>185</v>
      </c>
      <c r="H15" s="106">
        <f t="shared" si="1"/>
        <v>370</v>
      </c>
      <c r="I15" s="107" t="str">
        <f>IFERROR(VLOOKUP(C15,'Listado Pilotos y Equipos'!$B$3:$P$86,12,0),"")</f>
        <v>GT2</v>
      </c>
      <c r="J15" s="108" t="s">
        <v>286</v>
      </c>
      <c r="K15" s="62"/>
      <c r="L15" s="95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9.5" customHeight="1">
      <c r="A16" s="62"/>
      <c r="B16" s="103">
        <v>9.0</v>
      </c>
      <c r="C16" s="104" t="s">
        <v>177</v>
      </c>
      <c r="D16" s="105" t="str">
        <f>IFERROR(VLOOKUP(C16,'Listado Pilotos y Equipos'!$B$3:$M$86,2,0),"")</f>
        <v>Jorge Valdivieso</v>
      </c>
      <c r="E16" s="106">
        <f>IFERROR(VLOOKUP(Inscritos_SCM!$D16,Clasificaicon_Pilotos!$B$7:$M$91,12,0),0)</f>
        <v>178</v>
      </c>
      <c r="F16" s="104" t="str">
        <f>IFERROR(VLOOKUP(C16,'Listado Pilotos y Equipos'!$B$3:$M$86,7,0),"")</f>
        <v>Alberto Bolsa</v>
      </c>
      <c r="G16" s="106">
        <f>IFERROR(VLOOKUP(Inscritos_SCM!$F16,Clasificaicon_Pilotos!$B$7:$M$91,12,0),0)</f>
        <v>178</v>
      </c>
      <c r="H16" s="106">
        <f t="shared" si="1"/>
        <v>356</v>
      </c>
      <c r="I16" s="107" t="str">
        <f>IFERROR(VLOOKUP(C16,'Listado Pilotos y Equipos'!$B$3:$P$86,12,0),"")</f>
        <v>GT2</v>
      </c>
      <c r="J16" s="108" t="s">
        <v>286</v>
      </c>
      <c r="K16" s="62"/>
      <c r="L16" s="95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9.5" customHeight="1">
      <c r="A17" s="62"/>
      <c r="B17" s="103">
        <v>10.0</v>
      </c>
      <c r="C17" s="104" t="s">
        <v>212</v>
      </c>
      <c r="D17" s="105" t="str">
        <f>IFERROR(VLOOKUP(C17,'Listado Pilotos y Equipos'!$B$3:$M$86,2,0),"")</f>
        <v>Miquel Bonavida</v>
      </c>
      <c r="E17" s="106">
        <f>IFERROR(VLOOKUP(Inscritos_SCM!$D17,Clasificaicon_Pilotos!$B$7:$M$91,12,0),0)</f>
        <v>260</v>
      </c>
      <c r="F17" s="104" t="str">
        <f>IFERROR(VLOOKUP(C17,'Listado Pilotos y Equipos'!$B$3:$M$86,7,0),"")</f>
        <v>Lorenzo Rodriguez</v>
      </c>
      <c r="G17" s="106">
        <f>IFERROR(VLOOKUP(Inscritos_SCM!$F17,Clasificaicon_Pilotos!$B$7:$M$91,12,0),0)</f>
        <v>260</v>
      </c>
      <c r="H17" s="106">
        <f t="shared" si="1"/>
        <v>520</v>
      </c>
      <c r="I17" s="107" t="str">
        <f>IFERROR(VLOOKUP(C17,'Listado Pilotos y Equipos'!$B$3:$P$86,12,0),"")</f>
        <v>RESISBARNA</v>
      </c>
      <c r="J17" s="108" t="s">
        <v>287</v>
      </c>
      <c r="K17" s="62"/>
      <c r="L17" s="95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9.5" customHeight="1">
      <c r="A18" s="62"/>
      <c r="B18" s="103">
        <v>11.0</v>
      </c>
      <c r="C18" s="104" t="s">
        <v>42</v>
      </c>
      <c r="D18" s="105" t="str">
        <f>IFERROR(VLOOKUP(C18,'Listado Pilotos y Equipos'!$B$3:$M$86,2,0),"")</f>
        <v>Manel Soriano</v>
      </c>
      <c r="E18" s="106">
        <f>IFERROR(VLOOKUP(Inscritos_SCM!$D18,Clasificaicon_Pilotos!$B$7:$M$91,12,0),0)</f>
        <v>186</v>
      </c>
      <c r="F18" s="104" t="str">
        <f>IFERROR(VLOOKUP(C18,'Listado Pilotos y Equipos'!$B$3:$M$86,7,0),"")</f>
        <v>David Mercader</v>
      </c>
      <c r="G18" s="106">
        <f>IFERROR(VLOOKUP(Inscritos_SCM!$F18,Clasificaicon_Pilotos!$B$7:$M$91,12,0),0)</f>
        <v>186</v>
      </c>
      <c r="H18" s="106">
        <f t="shared" si="1"/>
        <v>372</v>
      </c>
      <c r="I18" s="107" t="str">
        <f>IFERROR(VLOOKUP(C18,'Listado Pilotos y Equipos'!$B$3:$P$86,12,0),"")</f>
        <v>RESISBARNA</v>
      </c>
      <c r="J18" s="108" t="s">
        <v>287</v>
      </c>
      <c r="K18" s="62"/>
      <c r="L18" s="95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9.5" customHeight="1">
      <c r="A19" s="62"/>
      <c r="B19" s="103">
        <v>12.0</v>
      </c>
      <c r="C19" s="104" t="s">
        <v>61</v>
      </c>
      <c r="D19" s="105" t="str">
        <f>IFERROR(VLOOKUP(C19,'Listado Pilotos y Equipos'!$B$3:$M$86,2,0),"")</f>
        <v>Enric Illa</v>
      </c>
      <c r="E19" s="106">
        <f>IFERROR(VLOOKUP(Inscritos_SCM!$D19,Clasificaicon_Pilotos!$B$7:$M$91,12,0),0)</f>
        <v>175</v>
      </c>
      <c r="F19" s="104" t="str">
        <f>IFERROR(VLOOKUP(C19,'Listado Pilotos y Equipos'!$B$3:$M$86,7,0),"")</f>
        <v>Jordi Simo</v>
      </c>
      <c r="G19" s="106">
        <f>IFERROR(VLOOKUP(Inscritos_SCM!$F19,Clasificaicon_Pilotos!$B$7:$M$91,12,0),0)</f>
        <v>175</v>
      </c>
      <c r="H19" s="106">
        <f t="shared" si="1"/>
        <v>350</v>
      </c>
      <c r="I19" s="107" t="str">
        <f>IFERROR(VLOOKUP(C19,'Listado Pilotos y Equipos'!$B$3:$P$86,12,0),"")</f>
        <v>RESISBARNA</v>
      </c>
      <c r="J19" s="108" t="s">
        <v>287</v>
      </c>
      <c r="K19" s="62"/>
      <c r="L19" s="95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9.5" customHeight="1">
      <c r="A20" s="62"/>
      <c r="B20" s="103">
        <v>13.0</v>
      </c>
      <c r="C20" s="104" t="s">
        <v>166</v>
      </c>
      <c r="D20" s="105" t="str">
        <f>IFERROR(VLOOKUP(C20,'Listado Pilotos y Equipos'!$B$3:$M$86,2,0),"")</f>
        <v>Jordi Muñoz</v>
      </c>
      <c r="E20" s="106">
        <f>IFERROR(VLOOKUP(Inscritos_SCM!$D20,Clasificaicon_Pilotos!$B$7:$M$91,12,0),0)</f>
        <v>111</v>
      </c>
      <c r="F20" s="104" t="str">
        <f>IFERROR(VLOOKUP(C20,'Listado Pilotos y Equipos'!$B$3:$M$86,7,0),"")</f>
        <v>David Vendrell</v>
      </c>
      <c r="G20" s="106">
        <f>IFERROR(VLOOKUP(Inscritos_SCM!$F20,Clasificaicon_Pilotos!$B$7:$M$91,12,0),0)</f>
        <v>83</v>
      </c>
      <c r="H20" s="106">
        <f t="shared" si="1"/>
        <v>194</v>
      </c>
      <c r="I20" s="107" t="str">
        <f>IFERROR(VLOOKUP(C20,'Listado Pilotos y Equipos'!$B$3:$P$86,12,0),"")</f>
        <v>GT2</v>
      </c>
      <c r="J20" s="108" t="s">
        <v>286</v>
      </c>
      <c r="K20" s="62"/>
      <c r="L20" s="95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9.5" customHeight="1">
      <c r="A21" s="62"/>
      <c r="B21" s="103">
        <v>14.0</v>
      </c>
      <c r="C21" s="104" t="s">
        <v>209</v>
      </c>
      <c r="D21" s="105" t="str">
        <f>IFERROR(VLOOKUP(C21,'Listado Pilotos y Equipos'!$B$3:$M$86,2,0),"")</f>
        <v>JM Sererols</v>
      </c>
      <c r="E21" s="106">
        <f>IFERROR(VLOOKUP(Inscritos_SCM!$D21,Clasificaicon_Pilotos!$B$7:$M$91,12,0),0)</f>
        <v>259</v>
      </c>
      <c r="F21" s="104" t="str">
        <f>IFERROR(VLOOKUP(C21,'Listado Pilotos y Equipos'!$B$3:$M$86,7,0),"")</f>
        <v>Eduard Cerda</v>
      </c>
      <c r="G21" s="106">
        <f>IFERROR(VLOOKUP(Inscritos_SCM!$F21,Clasificaicon_Pilotos!$B$7:$M$91,12,0),0)</f>
        <v>259</v>
      </c>
      <c r="H21" s="106">
        <f t="shared" si="1"/>
        <v>518</v>
      </c>
      <c r="I21" s="107" t="str">
        <f>IFERROR(VLOOKUP(C21,'Listado Pilotos y Equipos'!$B$3:$P$86,12,0),"")</f>
        <v>SCALEAUTO_CUP</v>
      </c>
      <c r="J21" s="108" t="s">
        <v>287</v>
      </c>
      <c r="K21" s="62"/>
      <c r="L21" s="95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9.5" customHeight="1">
      <c r="A22" s="62"/>
      <c r="B22" s="103">
        <v>15.0</v>
      </c>
      <c r="C22" s="104" t="s">
        <v>13</v>
      </c>
      <c r="D22" s="105" t="str">
        <f>IFERROR(VLOOKUP(C22,'Listado Pilotos y Equipos'!$B$3:$M$86,2,0),"")</f>
        <v>Besay Porta</v>
      </c>
      <c r="E22" s="106">
        <f>IFERROR(VLOOKUP(Inscritos_SCM!$D22,Clasificaicon_Pilotos!$B$7:$M$91,12,0),0)</f>
        <v>344</v>
      </c>
      <c r="F22" s="104" t="str">
        <f>IFERROR(VLOOKUP(C22,'Listado Pilotos y Equipos'!$B$3:$M$86,7,0),"")</f>
        <v>Ignasi Baldominos</v>
      </c>
      <c r="G22" s="106">
        <f>IFERROR(VLOOKUP(Inscritos_SCM!$F22,Clasificaicon_Pilotos!$B$7:$M$91,12,0),0)</f>
        <v>344</v>
      </c>
      <c r="H22" s="106">
        <f t="shared" si="1"/>
        <v>688</v>
      </c>
      <c r="I22" s="107" t="str">
        <f>IFERROR(VLOOKUP(C22,'Listado Pilotos y Equipos'!$B$3:$P$86,12,0),"")</f>
        <v>RESISBARNA</v>
      </c>
      <c r="J22" s="108" t="s">
        <v>287</v>
      </c>
      <c r="K22" s="62"/>
      <c r="L22" s="95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9.5" customHeight="1">
      <c r="A23" s="62"/>
      <c r="B23" s="103">
        <v>16.0</v>
      </c>
      <c r="C23" s="104" t="s">
        <v>217</v>
      </c>
      <c r="D23" s="105" t="str">
        <f>IFERROR(VLOOKUP(C23,'Listado Pilotos y Equipos'!$B$3:$M$86,2,0),"")</f>
        <v>Joel Mendizabal</v>
      </c>
      <c r="E23" s="106">
        <f>IFERROR(VLOOKUP(Inscritos_SCM!$D23,Clasificaicon_Pilotos!$B$7:$M$91,12,0),0)</f>
        <v>251</v>
      </c>
      <c r="F23" s="104" t="str">
        <f>IFERROR(VLOOKUP(C23,'Listado Pilotos y Equipos'!$B$3:$M$86,7,0),"")</f>
        <v>Vicens Febrero</v>
      </c>
      <c r="G23" s="106">
        <f>IFERROR(VLOOKUP(Inscritos_SCM!$F23,Clasificaicon_Pilotos!$B$7:$M$91,12,0),0)</f>
        <v>251</v>
      </c>
      <c r="H23" s="106">
        <f t="shared" si="1"/>
        <v>502</v>
      </c>
      <c r="I23" s="107" t="str">
        <f>IFERROR(VLOOKUP(C23,'Listado Pilotos y Equipos'!$B$3:$P$86,12,0),"")</f>
        <v>RESISBARNA</v>
      </c>
      <c r="J23" s="108" t="s">
        <v>287</v>
      </c>
      <c r="K23" s="62"/>
      <c r="L23" s="95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9.5" customHeight="1">
      <c r="A24" s="62"/>
      <c r="B24" s="103">
        <v>17.0</v>
      </c>
      <c r="C24" s="104" t="s">
        <v>77</v>
      </c>
      <c r="D24" s="105" t="str">
        <f>IFERROR(VLOOKUP(C24,'Listado Pilotos y Equipos'!$B$3:$M$86,2,0),"")</f>
        <v>Edgar Carmona</v>
      </c>
      <c r="E24" s="106">
        <f>IFERROR(VLOOKUP(Inscritos_SCM!$D24,Clasificaicon_Pilotos!$B$7:$M$91,12,0),0)</f>
        <v>58</v>
      </c>
      <c r="F24" s="104" t="str">
        <f>IFERROR(VLOOKUP(C24,'Listado Pilotos y Equipos'!$B$3:$M$86,7,0),"")</f>
        <v>Jordi Cantos</v>
      </c>
      <c r="G24" s="106">
        <f>IFERROR(VLOOKUP(Inscritos_SCM!$F24,Clasificaicon_Pilotos!$B$7:$M$91,12,0),0)</f>
        <v>136</v>
      </c>
      <c r="H24" s="106">
        <f t="shared" si="1"/>
        <v>194</v>
      </c>
      <c r="I24" s="107" t="str">
        <f>IFERROR(VLOOKUP(C24,'Listado Pilotos y Equipos'!$B$3:$P$86,12,0),"")</f>
        <v>GT2</v>
      </c>
      <c r="J24" s="108" t="s">
        <v>286</v>
      </c>
      <c r="K24" s="62"/>
      <c r="L24" s="95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9.5" customHeight="1">
      <c r="A25" s="62"/>
      <c r="B25" s="103">
        <v>18.0</v>
      </c>
      <c r="C25" s="104" t="s">
        <v>113</v>
      </c>
      <c r="D25" s="105" t="str">
        <f>IFERROR(VLOOKUP(C25,'Listado Pilotos y Equipos'!$B$3:$M$86,2,0),"")</f>
        <v>Raul Egea</v>
      </c>
      <c r="E25" s="106">
        <f>IFERROR(VLOOKUP(Inscritos_SCM!$D25,Clasificaicon_Pilotos!$B$7:$M$91,12,0),0)</f>
        <v>85</v>
      </c>
      <c r="F25" s="104" t="str">
        <f>IFERROR(VLOOKUP(C25,'Listado Pilotos y Equipos'!$B$3:$M$86,7,0),"")</f>
        <v>Abel Vizu</v>
      </c>
      <c r="G25" s="106">
        <f>IFERROR(VLOOKUP(Inscritos_SCM!$F25,Clasificaicon_Pilotos!$B$7:$M$91,12,0),0)</f>
        <v>85</v>
      </c>
      <c r="H25" s="106">
        <f t="shared" si="1"/>
        <v>170</v>
      </c>
      <c r="I25" s="107" t="str">
        <f>IFERROR(VLOOKUP(C25,'Listado Pilotos y Equipos'!$B$3:$P$86,12,0),"")</f>
        <v>SCALEAUTO_CUP</v>
      </c>
      <c r="J25" s="108" t="s">
        <v>287</v>
      </c>
      <c r="K25" s="62"/>
      <c r="L25" s="95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9.5" customHeight="1">
      <c r="A26" s="62"/>
      <c r="B26" s="103">
        <v>19.0</v>
      </c>
      <c r="C26" s="104" t="s">
        <v>181</v>
      </c>
      <c r="D26" s="105" t="str">
        <f>IFERROR(VLOOKUP(C26,'Listado Pilotos y Equipos'!$B$3:$M$86,2,0),"")</f>
        <v>Sergi Saladrigas</v>
      </c>
      <c r="E26" s="106">
        <f>IFERROR(VLOOKUP(Inscritos_SCM!$D26,Clasificaicon_Pilotos!$B$7:$M$91,12,0),0)</f>
        <v>168</v>
      </c>
      <c r="F26" s="104" t="str">
        <f>IFERROR(VLOOKUP(C26,'Listado Pilotos y Equipos'!$B$3:$M$86,7,0),"")</f>
        <v>Marc Casanovas</v>
      </c>
      <c r="G26" s="106">
        <f>IFERROR(VLOOKUP(Inscritos_SCM!$F26,Clasificaicon_Pilotos!$B$7:$M$91,12,0),0)</f>
        <v>168</v>
      </c>
      <c r="H26" s="106">
        <f t="shared" si="1"/>
        <v>336</v>
      </c>
      <c r="I26" s="107" t="str">
        <f>IFERROR(VLOOKUP(C26,'Listado Pilotos y Equipos'!$B$3:$P$86,12,0),"")</f>
        <v>SCALEAUTO_CUP</v>
      </c>
      <c r="J26" s="108" t="s">
        <v>287</v>
      </c>
      <c r="K26" s="62"/>
      <c r="L26" s="95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9.5" customHeight="1">
      <c r="A27" s="62"/>
      <c r="B27" s="103">
        <v>20.0</v>
      </c>
      <c r="C27" s="104" t="s">
        <v>266</v>
      </c>
      <c r="D27" s="105" t="str">
        <f>IFERROR(VLOOKUP(C27,'Listado Pilotos y Equipos'!$B$3:$M$86,2,0),"")</f>
        <v>Fede Sanchez</v>
      </c>
      <c r="E27" s="106">
        <f>IFERROR(VLOOKUP(Inscritos_SCM!$D27,Clasificaicon_Pilotos!$B$7:$M$91,12,0),0)</f>
        <v>0</v>
      </c>
      <c r="F27" s="104" t="str">
        <f>IFERROR(VLOOKUP(C27,'Listado Pilotos y Equipos'!$B$3:$M$86,7,0),"")</f>
        <v>Sergio Diaz</v>
      </c>
      <c r="G27" s="106">
        <f>IFERROR(VLOOKUP(Inscritos_SCM!$F27,Clasificaicon_Pilotos!$B$7:$M$91,12,0),0)</f>
        <v>0</v>
      </c>
      <c r="H27" s="106">
        <f t="shared" si="1"/>
        <v>0</v>
      </c>
      <c r="I27" s="107" t="str">
        <f>IFERROR(VLOOKUP(C27,'Listado Pilotos y Equipos'!$B$3:$P$86,12,0),"")</f>
        <v>GT2</v>
      </c>
      <c r="J27" s="108" t="s">
        <v>286</v>
      </c>
      <c r="K27" s="62"/>
      <c r="L27" s="95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9.5" customHeight="1">
      <c r="A28" s="62"/>
      <c r="B28" s="103">
        <v>21.0</v>
      </c>
      <c r="C28" s="104" t="s">
        <v>188</v>
      </c>
      <c r="D28" s="105" t="str">
        <f>IFERROR(VLOOKUP(C28,'Listado Pilotos y Equipos'!$B$3:$M$86,2,0),"")</f>
        <v>Sergi Martinez</v>
      </c>
      <c r="E28" s="106">
        <f>IFERROR(VLOOKUP(Inscritos_SCM!$D28,Clasificaicon_Pilotos!$B$7:$M$91,12,0),0)</f>
        <v>187</v>
      </c>
      <c r="F28" s="104" t="str">
        <f>IFERROR(VLOOKUP(C28,'Listado Pilotos y Equipos'!$B$3:$M$86,7,0),"")</f>
        <v>Victor Leon</v>
      </c>
      <c r="G28" s="106">
        <f>IFERROR(VLOOKUP(Inscritos_SCM!$F28,Clasificaicon_Pilotos!$B$7:$M$91,12,0),0)</f>
        <v>187</v>
      </c>
      <c r="H28" s="106">
        <f t="shared" si="1"/>
        <v>374</v>
      </c>
      <c r="I28" s="107" t="str">
        <f>IFERROR(VLOOKUP(C28,'Listado Pilotos y Equipos'!$B$3:$P$86,12,0),"")</f>
        <v>SCALEAUTO_CUP</v>
      </c>
      <c r="J28" s="108" t="s">
        <v>287</v>
      </c>
      <c r="K28" s="62"/>
      <c r="L28" s="95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9.5" customHeight="1">
      <c r="A29" s="62"/>
      <c r="B29" s="103">
        <v>22.0</v>
      </c>
      <c r="C29" s="104" t="s">
        <v>264</v>
      </c>
      <c r="D29" s="105" t="str">
        <f>IFERROR(VLOOKUP(C29,'Listado Pilotos y Equipos'!$B$3:$M$86,2,0),"")</f>
        <v>Jose Maria Martinez</v>
      </c>
      <c r="E29" s="106">
        <f>IFERROR(VLOOKUP(Inscritos_SCM!$D29,Clasificaicon_Pilotos!$B$7:$M$91,12,0),0)</f>
        <v>128</v>
      </c>
      <c r="F29" s="104" t="str">
        <f>IFERROR(VLOOKUP(C29,'Listado Pilotos y Equipos'!$B$3:$M$86,7,0),"")</f>
        <v>Guillem Asins</v>
      </c>
      <c r="G29" s="106">
        <f>IFERROR(VLOOKUP(Inscritos_SCM!$F29,Clasificaicon_Pilotos!$B$7:$M$91,12,0),0)</f>
        <v>0</v>
      </c>
      <c r="H29" s="106">
        <f t="shared" si="1"/>
        <v>128</v>
      </c>
      <c r="I29" s="107" t="str">
        <f>IFERROR(VLOOKUP(C29,'Listado Pilotos y Equipos'!$B$3:$P$86,12,0),"")</f>
        <v>SCALEAUTO_CUP</v>
      </c>
      <c r="J29" s="108" t="s">
        <v>286</v>
      </c>
      <c r="K29" s="62"/>
      <c r="L29" s="95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9.5" customHeight="1">
      <c r="A30" s="62"/>
      <c r="B30" s="103">
        <v>23.0</v>
      </c>
      <c r="C30" s="104"/>
      <c r="D30" s="105" t="str">
        <f>IFERROR(VLOOKUP(C30,'Listado Pilotos y Equipos'!$B$3:$M$86,2,0),"")</f>
        <v/>
      </c>
      <c r="E30" s="106">
        <f>IFERROR(VLOOKUP(Inscritos_SCM!$D30,Clasificaicon_Pilotos!$B$7:$M$91,12,0),0)</f>
        <v>0</v>
      </c>
      <c r="F30" s="104" t="str">
        <f>IFERROR(VLOOKUP(C30,'Listado Pilotos y Equipos'!$B$3:$M$86,7,0),"")</f>
        <v/>
      </c>
      <c r="G30" s="106">
        <f>IFERROR(VLOOKUP(Inscritos_SCM!$F30,Clasificaicon_Pilotos!$B$7:$M$91,12,0),0)</f>
        <v>0</v>
      </c>
      <c r="H30" s="106">
        <f t="shared" si="1"/>
        <v>0</v>
      </c>
      <c r="I30" s="107" t="str">
        <f>IFERROR(VLOOKUP(C30,'Listado Pilotos y Equipos'!$B$3:$P$86,12,0),"")</f>
        <v/>
      </c>
      <c r="J30" s="108"/>
      <c r="K30" s="62"/>
      <c r="L30" s="95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9.5" customHeight="1">
      <c r="A31" s="62"/>
      <c r="B31" s="103">
        <v>24.0</v>
      </c>
      <c r="C31" s="104"/>
      <c r="D31" s="105" t="str">
        <f>IFERROR(VLOOKUP(C31,'Listado Pilotos y Equipos'!$B$3:$M$86,2,0),"")</f>
        <v/>
      </c>
      <c r="E31" s="106">
        <f>IFERROR(VLOOKUP(Inscritos_SCM!$D31,Clasificaicon_Pilotos!$B$7:$M$91,12,0),0)</f>
        <v>0</v>
      </c>
      <c r="F31" s="104" t="str">
        <f>IFERROR(VLOOKUP(C31,'Listado Pilotos y Equipos'!$B$3:$M$86,7,0),"")</f>
        <v/>
      </c>
      <c r="G31" s="106">
        <f>IFERROR(VLOOKUP(Inscritos_SCM!$F31,Clasificaicon_Pilotos!$B$7:$M$91,12,0),0)</f>
        <v>0</v>
      </c>
      <c r="H31" s="106">
        <f t="shared" si="1"/>
        <v>0</v>
      </c>
      <c r="I31" s="107" t="str">
        <f>IFERROR(VLOOKUP(C31,'Listado Pilotos y Equipos'!$B$3:$P$86,12,0),"")</f>
        <v/>
      </c>
      <c r="J31" s="108"/>
      <c r="K31" s="62"/>
      <c r="L31" s="95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9.5" customHeight="1">
      <c r="A32" s="62"/>
      <c r="B32" s="103">
        <v>25.0</v>
      </c>
      <c r="C32" s="104"/>
      <c r="D32" s="105" t="str">
        <f>IFERROR(VLOOKUP(C32,'Listado Pilotos y Equipos'!$B$3:$M$86,2,0),"")</f>
        <v/>
      </c>
      <c r="E32" s="106">
        <f>IFERROR(VLOOKUP(Inscritos_SCM!$D32,Clasificaicon_Pilotos!$B$7:$M$91,12,0),0)</f>
        <v>0</v>
      </c>
      <c r="F32" s="104" t="str">
        <f>IFERROR(VLOOKUP(C32,'Listado Pilotos y Equipos'!$B$3:$M$86,7,0),"")</f>
        <v/>
      </c>
      <c r="G32" s="106">
        <f>IFERROR(VLOOKUP(Inscritos_SCM!$F32,Clasificaicon_Pilotos!$B$7:$M$91,12,0),0)</f>
        <v>0</v>
      </c>
      <c r="H32" s="106">
        <f t="shared" si="1"/>
        <v>0</v>
      </c>
      <c r="I32" s="107" t="str">
        <f>IFERROR(VLOOKUP(C32,'Listado Pilotos y Equipos'!$B$3:$P$86,12,0),"")</f>
        <v/>
      </c>
      <c r="J32" s="108"/>
      <c r="K32" s="62"/>
      <c r="L32" s="95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9.5" customHeight="1">
      <c r="A33" s="62"/>
      <c r="B33" s="103">
        <v>26.0</v>
      </c>
      <c r="C33" s="104"/>
      <c r="D33" s="105" t="str">
        <f>IFERROR(VLOOKUP(C33,'Listado Pilotos y Equipos'!$B$3:$M$86,2,0),"")</f>
        <v/>
      </c>
      <c r="E33" s="106">
        <f>IFERROR(VLOOKUP(Inscritos_SCM!$D33,Clasificaicon_Pilotos!$B$7:$M$91,12,0),0)</f>
        <v>0</v>
      </c>
      <c r="F33" s="104" t="str">
        <f>IFERROR(VLOOKUP(C33,'Listado Pilotos y Equipos'!$B$3:$M$86,7,0),"")</f>
        <v/>
      </c>
      <c r="G33" s="106">
        <f>IFERROR(VLOOKUP(Inscritos_SCM!$F33,Clasificaicon_Pilotos!$B$7:$M$91,12,0),0)</f>
        <v>0</v>
      </c>
      <c r="H33" s="106">
        <f t="shared" si="1"/>
        <v>0</v>
      </c>
      <c r="I33" s="107" t="str">
        <f>IFERROR(VLOOKUP(C33,'Listado Pilotos y Equipos'!$B$3:$P$86,12,0),"")</f>
        <v/>
      </c>
      <c r="J33" s="108"/>
      <c r="K33" s="62"/>
      <c r="L33" s="95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9.5" customHeight="1">
      <c r="A34" s="62"/>
      <c r="B34" s="103">
        <v>27.0</v>
      </c>
      <c r="C34" s="104"/>
      <c r="D34" s="105" t="str">
        <f>IFERROR(VLOOKUP(C34,'Listado Pilotos y Equipos'!$B$3:$M$86,2,0),"")</f>
        <v/>
      </c>
      <c r="E34" s="106">
        <f>IFERROR(VLOOKUP(Inscritos_SCM!$D34,Clasificaicon_Pilotos!$B$7:$M$91,12,0),0)</f>
        <v>0</v>
      </c>
      <c r="F34" s="104" t="str">
        <f>IFERROR(VLOOKUP(C34,'Listado Pilotos y Equipos'!$B$3:$M$86,7,0),"")</f>
        <v/>
      </c>
      <c r="G34" s="106">
        <f>IFERROR(VLOOKUP(Inscritos_SCM!$F34,Clasificaicon_Pilotos!$B$7:$M$91,12,0),0)</f>
        <v>0</v>
      </c>
      <c r="H34" s="106">
        <f t="shared" si="1"/>
        <v>0</v>
      </c>
      <c r="I34" s="107" t="str">
        <f>IFERROR(VLOOKUP(C34,'Listado Pilotos y Equipos'!$B$3:$P$86,12,0),"")</f>
        <v/>
      </c>
      <c r="J34" s="108"/>
      <c r="K34" s="62"/>
      <c r="L34" s="95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9.5" customHeight="1">
      <c r="A35" s="62"/>
      <c r="B35" s="103">
        <v>28.0</v>
      </c>
      <c r="C35" s="104"/>
      <c r="D35" s="105" t="str">
        <f>IFERROR(VLOOKUP(C35,'Listado Pilotos y Equipos'!$B$3:$M$86,2,0),"")</f>
        <v/>
      </c>
      <c r="E35" s="106">
        <f>IFERROR(VLOOKUP(Inscritos_SCM!$D35,Clasificaicon_Pilotos!$B$7:$M$91,12,0),0)</f>
        <v>0</v>
      </c>
      <c r="F35" s="104" t="str">
        <f>IFERROR(VLOOKUP(C35,'Listado Pilotos y Equipos'!$B$3:$M$86,7,0),"")</f>
        <v/>
      </c>
      <c r="G35" s="106">
        <f>IFERROR(VLOOKUP(Inscritos_SCM!$F35,Clasificaicon_Pilotos!$B$7:$M$91,12,0),0)</f>
        <v>0</v>
      </c>
      <c r="H35" s="106">
        <f t="shared" si="1"/>
        <v>0</v>
      </c>
      <c r="I35" s="107" t="str">
        <f>IFERROR(VLOOKUP(C35,'Listado Pilotos y Equipos'!$B$3:$P$86,12,0),"")</f>
        <v/>
      </c>
      <c r="J35" s="108"/>
      <c r="K35" s="62"/>
      <c r="L35" s="95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9.5" customHeight="1">
      <c r="A36" s="62"/>
      <c r="B36" s="103">
        <v>29.0</v>
      </c>
      <c r="C36" s="104"/>
      <c r="D36" s="105" t="str">
        <f>IFERROR(VLOOKUP(C36,'Listado Pilotos y Equipos'!$B$3:$M$86,2,0),"")</f>
        <v/>
      </c>
      <c r="E36" s="106">
        <f>IFERROR(VLOOKUP(Inscritos_SCM!$D36,Clasificaicon_Pilotos!$B$7:$M$91,12,0),0)</f>
        <v>0</v>
      </c>
      <c r="F36" s="104" t="str">
        <f>IFERROR(VLOOKUP(C36,'Listado Pilotos y Equipos'!$B$3:$M$86,7,0),"")</f>
        <v/>
      </c>
      <c r="G36" s="106">
        <f>IFERROR(VLOOKUP(Inscritos_SCM!$F36,Clasificaicon_Pilotos!$B$7:$M$91,12,0),0)</f>
        <v>0</v>
      </c>
      <c r="H36" s="106">
        <f t="shared" si="1"/>
        <v>0</v>
      </c>
      <c r="I36" s="107" t="str">
        <f>IFERROR(VLOOKUP(C36,'Listado Pilotos y Equipos'!$B$3:$P$86,12,0),"")</f>
        <v/>
      </c>
      <c r="J36" s="108"/>
      <c r="K36" s="62"/>
      <c r="L36" s="95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9.5" customHeight="1">
      <c r="A37" s="62"/>
      <c r="B37" s="103">
        <v>30.0</v>
      </c>
      <c r="C37" s="104"/>
      <c r="D37" s="105" t="str">
        <f>IFERROR(VLOOKUP(C37,'Listado Pilotos y Equipos'!$B$3:$M$86,2,0),"")</f>
        <v/>
      </c>
      <c r="E37" s="106">
        <f>IFERROR(VLOOKUP(Inscritos_SCM!$D37,Clasificaicon_Pilotos!$B$7:$M$91,12,0),0)</f>
        <v>0</v>
      </c>
      <c r="F37" s="104" t="str">
        <f>IFERROR(VLOOKUP(C37,'Listado Pilotos y Equipos'!$B$3:$M$86,7,0),"")</f>
        <v/>
      </c>
      <c r="G37" s="106">
        <f>IFERROR(VLOOKUP(Inscritos_SCM!$F37,Clasificaicon_Pilotos!$B$7:$M$91,12,0),0)</f>
        <v>0</v>
      </c>
      <c r="H37" s="106">
        <f t="shared" si="1"/>
        <v>0</v>
      </c>
      <c r="I37" s="107" t="str">
        <f>IFERROR(VLOOKUP(C37,'Listado Pilotos y Equipos'!$B$3:$P$86,12,0),"")</f>
        <v/>
      </c>
      <c r="J37" s="108"/>
      <c r="K37" s="62"/>
      <c r="L37" s="95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9.5" customHeight="1">
      <c r="A38" s="62"/>
      <c r="B38" s="103">
        <v>31.0</v>
      </c>
      <c r="C38" s="104"/>
      <c r="D38" s="105" t="str">
        <f>IFERROR(VLOOKUP(C38,'Listado Pilotos y Equipos'!$B$3:$M$86,2,0),"")</f>
        <v/>
      </c>
      <c r="E38" s="106">
        <f>IFERROR(VLOOKUP(Inscritos_SCM!$D38,Clasificaicon_Pilotos!$B$7:$M$91,12,0),0)</f>
        <v>0</v>
      </c>
      <c r="F38" s="104" t="str">
        <f>IFERROR(VLOOKUP(C38,'Listado Pilotos y Equipos'!$B$3:$M$86,7,0),"")</f>
        <v/>
      </c>
      <c r="G38" s="106">
        <f>IFERROR(VLOOKUP(Inscritos_SCM!$F38,Clasificaicon_Pilotos!$B$7:$M$91,12,0),0)</f>
        <v>0</v>
      </c>
      <c r="H38" s="106">
        <f t="shared" si="1"/>
        <v>0</v>
      </c>
      <c r="I38" s="107" t="str">
        <f>IFERROR(VLOOKUP(C38,'Listado Pilotos y Equipos'!$B$3:$P$86,12,0),"")</f>
        <v/>
      </c>
      <c r="J38" s="108"/>
      <c r="K38" s="62"/>
      <c r="L38" s="95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9.5" customHeight="1">
      <c r="A39" s="62"/>
      <c r="B39" s="103">
        <v>32.0</v>
      </c>
      <c r="C39" s="104"/>
      <c r="D39" s="105" t="str">
        <f>IFERROR(VLOOKUP(C39,'Listado Pilotos y Equipos'!$B$3:$M$86,2,0),"")</f>
        <v/>
      </c>
      <c r="E39" s="106">
        <f>IFERROR(VLOOKUP(Inscritos_SCM!$D39,Clasificaicon_Pilotos!$B$7:$M$91,12,0),0)</f>
        <v>0</v>
      </c>
      <c r="F39" s="104" t="str">
        <f>IFERROR(VLOOKUP(C39,'Listado Pilotos y Equipos'!$B$3:$M$86,7,0),"")</f>
        <v/>
      </c>
      <c r="G39" s="106">
        <f>IFERROR(VLOOKUP(Inscritos_SCM!$F39,Clasificaicon_Pilotos!$B$7:$M$91,12,0),0)</f>
        <v>0</v>
      </c>
      <c r="H39" s="106">
        <f t="shared" si="1"/>
        <v>0</v>
      </c>
      <c r="I39" s="107" t="str">
        <f>IFERROR(VLOOKUP(C39,'Listado Pilotos y Equipos'!$B$3:$P$86,12,0),"")</f>
        <v/>
      </c>
      <c r="J39" s="108"/>
      <c r="K39" s="62"/>
      <c r="L39" s="95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9.5" customHeight="1">
      <c r="A40" s="62"/>
      <c r="B40" s="103">
        <v>33.0</v>
      </c>
      <c r="C40" s="104"/>
      <c r="D40" s="105" t="str">
        <f>IFERROR(VLOOKUP(C40,'Listado Pilotos y Equipos'!$B$3:$M$86,2,0),"")</f>
        <v/>
      </c>
      <c r="E40" s="106">
        <f>IFERROR(VLOOKUP(Inscritos_SCM!$D40,Clasificaicon_Pilotos!$B$7:$M$91,12,0),0)</f>
        <v>0</v>
      </c>
      <c r="F40" s="104" t="str">
        <f>IFERROR(VLOOKUP(C40,'Listado Pilotos y Equipos'!$B$3:$M$86,7,0),"")</f>
        <v/>
      </c>
      <c r="G40" s="106">
        <f>IFERROR(VLOOKUP(Inscritos_SCM!$F40,Clasificaicon_Pilotos!$B$7:$M$91,12,0),0)</f>
        <v>0</v>
      </c>
      <c r="H40" s="106">
        <f t="shared" si="1"/>
        <v>0</v>
      </c>
      <c r="I40" s="107" t="str">
        <f>IFERROR(VLOOKUP(C40,'Listado Pilotos y Equipos'!$B$3:$P$86,12,0),"")</f>
        <v/>
      </c>
      <c r="J40" s="108"/>
      <c r="K40" s="62"/>
      <c r="L40" s="95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9.5" customHeight="1">
      <c r="A41" s="62"/>
      <c r="B41" s="103">
        <v>34.0</v>
      </c>
      <c r="C41" s="104"/>
      <c r="D41" s="105" t="str">
        <f>IFERROR(VLOOKUP(C41,'Listado Pilotos y Equipos'!$B$3:$M$86,2,0),"")</f>
        <v/>
      </c>
      <c r="E41" s="106">
        <f>IFERROR(VLOOKUP(Inscritos_SCM!$D41,Clasificaicon_Pilotos!$B$7:$M$91,12,0),0)</f>
        <v>0</v>
      </c>
      <c r="F41" s="104" t="str">
        <f>IFERROR(VLOOKUP(C41,'Listado Pilotos y Equipos'!$B$3:$M$86,7,0),"")</f>
        <v/>
      </c>
      <c r="G41" s="106">
        <f>IFERROR(VLOOKUP(Inscritos_SCM!$F41,Clasificaicon_Pilotos!$B$7:$M$91,12,0),0)</f>
        <v>0</v>
      </c>
      <c r="H41" s="106">
        <f t="shared" si="1"/>
        <v>0</v>
      </c>
      <c r="I41" s="107" t="str">
        <f>IFERROR(VLOOKUP(C41,'Listado Pilotos y Equipos'!$B$3:$P$86,12,0),"")</f>
        <v/>
      </c>
      <c r="J41" s="108"/>
      <c r="K41" s="62"/>
      <c r="L41" s="95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9.5" customHeight="1">
      <c r="A42" s="62"/>
      <c r="B42" s="103">
        <v>35.0</v>
      </c>
      <c r="C42" s="104"/>
      <c r="D42" s="105" t="str">
        <f>IFERROR(VLOOKUP(C42,'Listado Pilotos y Equipos'!$B$3:$M$86,2,0),"")</f>
        <v/>
      </c>
      <c r="E42" s="106">
        <f>IFERROR(VLOOKUP(Inscritos_SCM!$D42,Clasificaicon_Pilotos!$B$7:$M$91,12,0),0)</f>
        <v>0</v>
      </c>
      <c r="F42" s="104" t="str">
        <f>IFERROR(VLOOKUP(C42,'Listado Pilotos y Equipos'!$B$3:$M$86,7,0),"")</f>
        <v/>
      </c>
      <c r="G42" s="106">
        <f>IFERROR(VLOOKUP(Inscritos_SCM!$F42,Clasificaicon_Pilotos!$B$7:$M$91,12,0),0)</f>
        <v>0</v>
      </c>
      <c r="H42" s="106">
        <f t="shared" si="1"/>
        <v>0</v>
      </c>
      <c r="I42" s="107" t="str">
        <f>IFERROR(VLOOKUP(C42,'Listado Pilotos y Equipos'!$B$3:$P$86,12,0),"")</f>
        <v/>
      </c>
      <c r="J42" s="108"/>
      <c r="K42" s="62"/>
      <c r="L42" s="95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9.5" customHeight="1">
      <c r="A43" s="62"/>
      <c r="B43" s="103">
        <v>36.0</v>
      </c>
      <c r="C43" s="104"/>
      <c r="D43" s="105" t="str">
        <f>IFERROR(VLOOKUP(C43,'Listado Pilotos y Equipos'!$B$3:$M$86,2,0),"")</f>
        <v/>
      </c>
      <c r="E43" s="106">
        <f>IFERROR(VLOOKUP(Inscritos_SCM!$D43,Clasificaicon_Pilotos!$B$7:$M$91,12,0),0)</f>
        <v>0</v>
      </c>
      <c r="F43" s="104" t="str">
        <f>IFERROR(VLOOKUP(C43,'Listado Pilotos y Equipos'!$B$3:$M$86,7,0),"")</f>
        <v/>
      </c>
      <c r="G43" s="106">
        <f>IFERROR(VLOOKUP(Inscritos_SCM!$F43,Clasificaicon_Pilotos!$B$7:$M$91,12,0),0)</f>
        <v>0</v>
      </c>
      <c r="H43" s="106">
        <f t="shared" si="1"/>
        <v>0</v>
      </c>
      <c r="I43" s="107" t="str">
        <f>IFERROR(VLOOKUP(C43,'Listado Pilotos y Equipos'!$B$3:$P$86,12,0),"")</f>
        <v/>
      </c>
      <c r="J43" s="108"/>
      <c r="K43" s="62"/>
      <c r="L43" s="95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9.5" customHeight="1">
      <c r="A44" s="62"/>
      <c r="B44" s="103">
        <v>37.0</v>
      </c>
      <c r="C44" s="104"/>
      <c r="D44" s="105" t="str">
        <f>IFERROR(VLOOKUP(C44,'Listado Pilotos y Equipos'!$B$3:$M$86,2,0),"")</f>
        <v/>
      </c>
      <c r="E44" s="106">
        <f>IFERROR(VLOOKUP(Inscritos_SCM!$D44,Clasificaicon_Pilotos!$B$7:$M$91,12,0),0)</f>
        <v>0</v>
      </c>
      <c r="F44" s="104" t="str">
        <f>IFERROR(VLOOKUP(C44,'Listado Pilotos y Equipos'!$B$3:$M$86,7,0),"")</f>
        <v/>
      </c>
      <c r="G44" s="106">
        <f>IFERROR(VLOOKUP(Inscritos_SCM!$F44,Clasificaicon_Pilotos!$B$7:$M$91,12,0),0)</f>
        <v>0</v>
      </c>
      <c r="H44" s="106">
        <f t="shared" si="1"/>
        <v>0</v>
      </c>
      <c r="I44" s="107" t="str">
        <f>IFERROR(VLOOKUP(C44,'Listado Pilotos y Equipos'!$B$3:$P$86,12,0),"")</f>
        <v/>
      </c>
      <c r="J44" s="108"/>
      <c r="K44" s="62"/>
      <c r="L44" s="95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9.5" customHeight="1">
      <c r="A45" s="62"/>
      <c r="B45" s="103">
        <v>38.0</v>
      </c>
      <c r="C45" s="104"/>
      <c r="D45" s="105" t="str">
        <f>IFERROR(VLOOKUP(C45,'Listado Pilotos y Equipos'!$B$3:$M$86,2,0),"")</f>
        <v/>
      </c>
      <c r="E45" s="106">
        <f>IFERROR(VLOOKUP(Inscritos_SCM!$D45,Clasificaicon_Pilotos!$B$7:$M$91,12,0),0)</f>
        <v>0</v>
      </c>
      <c r="F45" s="104" t="str">
        <f>IFERROR(VLOOKUP(C45,'Listado Pilotos y Equipos'!$B$3:$M$86,7,0),"")</f>
        <v/>
      </c>
      <c r="G45" s="106">
        <f>IFERROR(VLOOKUP(Inscritos_SCM!$F45,Clasificaicon_Pilotos!$B$7:$M$91,12,0),0)</f>
        <v>0</v>
      </c>
      <c r="H45" s="106">
        <f t="shared" si="1"/>
        <v>0</v>
      </c>
      <c r="I45" s="107" t="str">
        <f>IFERROR(VLOOKUP(C45,'Listado Pilotos y Equipos'!$B$3:$P$86,12,0),"")</f>
        <v/>
      </c>
      <c r="J45" s="108"/>
      <c r="K45" s="62"/>
      <c r="L45" s="95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9.5" customHeight="1">
      <c r="A46" s="62"/>
      <c r="B46" s="103">
        <v>39.0</v>
      </c>
      <c r="C46" s="104"/>
      <c r="D46" s="105" t="str">
        <f>IFERROR(VLOOKUP(C46,'Listado Pilotos y Equipos'!$B$3:$M$86,2,0),"")</f>
        <v/>
      </c>
      <c r="E46" s="106">
        <f>IFERROR(VLOOKUP(Inscritos_SCM!$D46,Clasificaicon_Pilotos!$B$7:$M$91,12,0),0)</f>
        <v>0</v>
      </c>
      <c r="F46" s="104" t="str">
        <f>IFERROR(VLOOKUP(C46,'Listado Pilotos y Equipos'!$B$3:$M$86,7,0),"")</f>
        <v/>
      </c>
      <c r="G46" s="106">
        <f>IFERROR(VLOOKUP(Inscritos_SCM!$F46,Clasificaicon_Pilotos!$B$7:$M$91,12,0),0)</f>
        <v>0</v>
      </c>
      <c r="H46" s="106">
        <f t="shared" si="1"/>
        <v>0</v>
      </c>
      <c r="I46" s="107" t="str">
        <f>IFERROR(VLOOKUP(C46,'Listado Pilotos y Equipos'!$B$3:$P$86,12,0),"")</f>
        <v/>
      </c>
      <c r="J46" s="108"/>
      <c r="K46" s="62"/>
      <c r="L46" s="95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9.5" customHeight="1">
      <c r="A47" s="62"/>
      <c r="B47" s="103">
        <v>40.0</v>
      </c>
      <c r="C47" s="104"/>
      <c r="D47" s="105" t="str">
        <f>IFERROR(VLOOKUP(C47,'Listado Pilotos y Equipos'!$B$3:$M$86,2,0),"")</f>
        <v/>
      </c>
      <c r="E47" s="106">
        <f>IFERROR(VLOOKUP(Inscritos_SCM!$D47,Clasificaicon_Pilotos!$B$7:$M$91,12,0),0)</f>
        <v>0</v>
      </c>
      <c r="F47" s="104" t="str">
        <f>IFERROR(VLOOKUP(C47,'Listado Pilotos y Equipos'!$B$3:$M$86,7,0),"")</f>
        <v/>
      </c>
      <c r="G47" s="106">
        <f>IFERROR(VLOOKUP(Inscritos_SCM!$F47,Clasificaicon_Pilotos!$B$7:$M$91,12,0),0)</f>
        <v>0</v>
      </c>
      <c r="H47" s="106">
        <f t="shared" si="1"/>
        <v>0</v>
      </c>
      <c r="I47" s="107" t="str">
        <f>IFERROR(VLOOKUP(C47,'Listado Pilotos y Equipos'!$B$3:$P$86,12,0),"")</f>
        <v/>
      </c>
      <c r="J47" s="108"/>
      <c r="K47" s="62"/>
      <c r="L47" s="95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9.5" customHeight="1">
      <c r="A48" s="62"/>
      <c r="B48" s="103">
        <v>41.0</v>
      </c>
      <c r="C48" s="104"/>
      <c r="D48" s="105" t="str">
        <f>IFERROR(VLOOKUP(C48,'Listado Pilotos y Equipos'!$B$3:$M$86,2,0),"")</f>
        <v/>
      </c>
      <c r="E48" s="106">
        <f>IFERROR(VLOOKUP(Inscritos_SCM!$D48,Clasificaicon_Pilotos!$B$7:$M$91,12,0),0)</f>
        <v>0</v>
      </c>
      <c r="F48" s="104" t="str">
        <f>IFERROR(VLOOKUP(C48,'Listado Pilotos y Equipos'!$B$3:$M$86,7,0),"")</f>
        <v/>
      </c>
      <c r="G48" s="106">
        <f>IFERROR(VLOOKUP(Inscritos_SCM!$F48,Clasificaicon_Pilotos!$B$7:$M$91,12,0),0)</f>
        <v>0</v>
      </c>
      <c r="H48" s="106">
        <f t="shared" si="1"/>
        <v>0</v>
      </c>
      <c r="I48" s="107" t="str">
        <f>IFERROR(VLOOKUP(C48,'Listado Pilotos y Equipos'!$B$3:$P$86,12,0),"")</f>
        <v/>
      </c>
      <c r="J48" s="108"/>
      <c r="K48" s="62"/>
      <c r="L48" s="95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9.5" customHeight="1">
      <c r="A49" s="62"/>
      <c r="B49" s="103">
        <v>42.0</v>
      </c>
      <c r="C49" s="104"/>
      <c r="D49" s="105" t="str">
        <f>IFERROR(VLOOKUP(C49,'Listado Pilotos y Equipos'!$B$3:$M$86,2,0),"")</f>
        <v/>
      </c>
      <c r="E49" s="106">
        <f>IFERROR(VLOOKUP(Inscritos_SCM!$D49,Clasificaicon_Pilotos!$B$7:$M$91,12,0),0)</f>
        <v>0</v>
      </c>
      <c r="F49" s="104" t="str">
        <f>IFERROR(VLOOKUP(C49,'Listado Pilotos y Equipos'!$B$3:$M$86,7,0),"")</f>
        <v/>
      </c>
      <c r="G49" s="106">
        <f>IFERROR(VLOOKUP(Inscritos_SCM!$F49,Clasificaicon_Pilotos!$B$7:$M$91,12,0),0)</f>
        <v>0</v>
      </c>
      <c r="H49" s="106">
        <f t="shared" si="1"/>
        <v>0</v>
      </c>
      <c r="I49" s="107" t="str">
        <f>IFERROR(VLOOKUP(C49,'Listado Pilotos y Equipos'!$B$3:$P$86,12,0),"")</f>
        <v/>
      </c>
      <c r="J49" s="108"/>
      <c r="K49" s="62"/>
      <c r="L49" s="95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9.5" customHeight="1">
      <c r="A50" s="62"/>
      <c r="B50" s="103">
        <v>43.0</v>
      </c>
      <c r="C50" s="104"/>
      <c r="D50" s="105" t="str">
        <f>IFERROR(VLOOKUP(C50,'Listado Pilotos y Equipos'!$B$3:$M$86,2,0),"")</f>
        <v/>
      </c>
      <c r="E50" s="106">
        <f>IFERROR(VLOOKUP(Inscritos_SCM!$D50,Clasificaicon_Pilotos!$B$7:$M$91,12,0),0)</f>
        <v>0</v>
      </c>
      <c r="F50" s="104" t="str">
        <f>IFERROR(VLOOKUP(C50,'Listado Pilotos y Equipos'!$B$3:$M$86,7,0),"")</f>
        <v/>
      </c>
      <c r="G50" s="106">
        <f>IFERROR(VLOOKUP(Inscritos_SCM!$F50,Clasificaicon_Pilotos!$B$7:$M$91,12,0),0)</f>
        <v>0</v>
      </c>
      <c r="H50" s="106">
        <f t="shared" si="1"/>
        <v>0</v>
      </c>
      <c r="I50" s="107" t="str">
        <f>IFERROR(VLOOKUP(C50,'Listado Pilotos y Equipos'!$B$3:$P$86,12,0),"")</f>
        <v/>
      </c>
      <c r="J50" s="108"/>
      <c r="K50" s="62"/>
      <c r="L50" s="95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9.5" customHeight="1">
      <c r="A51" s="62"/>
      <c r="B51" s="103">
        <v>44.0</v>
      </c>
      <c r="C51" s="104"/>
      <c r="D51" s="105" t="str">
        <f>IFERROR(VLOOKUP(C51,'Listado Pilotos y Equipos'!$B$3:$M$86,2,0),"")</f>
        <v/>
      </c>
      <c r="E51" s="106">
        <f>IFERROR(VLOOKUP(Inscritos_SCM!$D51,Clasificaicon_Pilotos!$B$7:$M$91,12,0),0)</f>
        <v>0</v>
      </c>
      <c r="F51" s="104" t="str">
        <f>IFERROR(VLOOKUP(C51,'Listado Pilotos y Equipos'!$B$3:$M$86,7,0),"")</f>
        <v/>
      </c>
      <c r="G51" s="106">
        <f>IFERROR(VLOOKUP(Inscritos_SCM!$F51,Clasificaicon_Pilotos!$B$7:$M$91,12,0),0)</f>
        <v>0</v>
      </c>
      <c r="H51" s="106">
        <f t="shared" si="1"/>
        <v>0</v>
      </c>
      <c r="I51" s="107" t="str">
        <f>IFERROR(VLOOKUP(C51,'Listado Pilotos y Equipos'!$B$3:$P$86,12,0),"")</f>
        <v/>
      </c>
      <c r="J51" s="108"/>
      <c r="K51" s="62"/>
      <c r="L51" s="95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9.5" customHeight="1">
      <c r="A52" s="62"/>
      <c r="B52" s="62"/>
      <c r="C52" s="62"/>
      <c r="D52" s="62"/>
      <c r="E52" s="109"/>
      <c r="F52" s="62"/>
      <c r="G52" s="109"/>
      <c r="H52" s="109"/>
      <c r="I52" s="62"/>
      <c r="J52" s="62"/>
      <c r="K52" s="62"/>
      <c r="L52" s="95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9.5" customHeight="1">
      <c r="A53" s="62"/>
      <c r="B53" s="62"/>
      <c r="C53" s="62"/>
      <c r="D53" s="62"/>
      <c r="E53" s="109"/>
      <c r="F53" s="62"/>
      <c r="G53" s="109"/>
      <c r="H53" s="109"/>
      <c r="I53" s="62"/>
      <c r="J53" s="62"/>
      <c r="K53" s="62"/>
      <c r="L53" s="95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9.5" customHeight="1">
      <c r="A54" s="62"/>
      <c r="B54" s="62"/>
      <c r="C54" s="62"/>
      <c r="D54" s="62"/>
      <c r="E54" s="109"/>
      <c r="F54" s="62"/>
      <c r="G54" s="109"/>
      <c r="H54" s="109"/>
      <c r="I54" s="62"/>
      <c r="J54" s="62"/>
      <c r="K54" s="62"/>
      <c r="L54" s="95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9.5" customHeight="1">
      <c r="A55" s="62"/>
      <c r="B55" s="62"/>
      <c r="C55" s="62"/>
      <c r="D55" s="62"/>
      <c r="E55" s="109"/>
      <c r="F55" s="62"/>
      <c r="G55" s="109"/>
      <c r="H55" s="109"/>
      <c r="I55" s="62"/>
      <c r="J55" s="62"/>
      <c r="K55" s="62"/>
      <c r="L55" s="95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9.5" customHeight="1">
      <c r="A56" s="62"/>
      <c r="B56" s="62"/>
      <c r="C56" s="62"/>
      <c r="D56" s="62"/>
      <c r="E56" s="109"/>
      <c r="F56" s="62"/>
      <c r="G56" s="109"/>
      <c r="H56" s="109"/>
      <c r="I56" s="62"/>
      <c r="J56" s="62"/>
      <c r="K56" s="62"/>
      <c r="L56" s="95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9.5" customHeight="1">
      <c r="A57" s="62"/>
      <c r="B57" s="62"/>
      <c r="C57" s="62"/>
      <c r="D57" s="62"/>
      <c r="E57" s="109"/>
      <c r="F57" s="62"/>
      <c r="G57" s="109"/>
      <c r="H57" s="109"/>
      <c r="I57" s="62"/>
      <c r="J57" s="62"/>
      <c r="K57" s="62"/>
      <c r="L57" s="95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9.5" customHeight="1">
      <c r="A58" s="62"/>
      <c r="B58" s="62"/>
      <c r="C58" s="62"/>
      <c r="D58" s="62"/>
      <c r="E58" s="109"/>
      <c r="F58" s="62"/>
      <c r="G58" s="109"/>
      <c r="H58" s="109"/>
      <c r="I58" s="62"/>
      <c r="J58" s="62"/>
      <c r="K58" s="62"/>
      <c r="L58" s="95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9.5" customHeight="1">
      <c r="A59" s="62"/>
      <c r="B59" s="62"/>
      <c r="C59" s="62"/>
      <c r="D59" s="62"/>
      <c r="E59" s="109"/>
      <c r="F59" s="62"/>
      <c r="G59" s="109"/>
      <c r="H59" s="109"/>
      <c r="I59" s="62"/>
      <c r="J59" s="62"/>
      <c r="K59" s="62"/>
      <c r="L59" s="95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9.5" customHeight="1">
      <c r="A60" s="62"/>
      <c r="B60" s="62"/>
      <c r="C60" s="62"/>
      <c r="D60" s="62"/>
      <c r="E60" s="109"/>
      <c r="F60" s="62"/>
      <c r="G60" s="109"/>
      <c r="H60" s="109"/>
      <c r="I60" s="62"/>
      <c r="J60" s="62"/>
      <c r="K60" s="62"/>
      <c r="L60" s="95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9.5" customHeight="1">
      <c r="A61" s="62"/>
      <c r="B61" s="62"/>
      <c r="C61" s="62"/>
      <c r="D61" s="62"/>
      <c r="E61" s="109"/>
      <c r="F61" s="62"/>
      <c r="G61" s="109"/>
      <c r="H61" s="109"/>
      <c r="I61" s="62"/>
      <c r="J61" s="62"/>
      <c r="K61" s="62"/>
      <c r="L61" s="95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9.5" customHeight="1">
      <c r="A62" s="62"/>
      <c r="B62" s="62"/>
      <c r="C62" s="62"/>
      <c r="D62" s="62"/>
      <c r="E62" s="109"/>
      <c r="F62" s="62"/>
      <c r="G62" s="109"/>
      <c r="H62" s="109"/>
      <c r="I62" s="62"/>
      <c r="J62" s="62"/>
      <c r="K62" s="62"/>
      <c r="L62" s="95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9.5" customHeight="1">
      <c r="A63" s="62"/>
      <c r="B63" s="62"/>
      <c r="C63" s="62"/>
      <c r="D63" s="62"/>
      <c r="E63" s="109"/>
      <c r="F63" s="62"/>
      <c r="G63" s="109"/>
      <c r="H63" s="109"/>
      <c r="I63" s="62"/>
      <c r="J63" s="62"/>
      <c r="K63" s="62"/>
      <c r="L63" s="95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9.5" customHeight="1">
      <c r="A64" s="62"/>
      <c r="B64" s="62"/>
      <c r="C64" s="62"/>
      <c r="D64" s="62"/>
      <c r="E64" s="109"/>
      <c r="F64" s="62"/>
      <c r="G64" s="109"/>
      <c r="H64" s="109"/>
      <c r="I64" s="62"/>
      <c r="J64" s="62"/>
      <c r="K64" s="62"/>
      <c r="L64" s="95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9.5" customHeight="1">
      <c r="A65" s="62"/>
      <c r="B65" s="62"/>
      <c r="C65" s="62"/>
      <c r="D65" s="62"/>
      <c r="E65" s="109"/>
      <c r="F65" s="62"/>
      <c r="G65" s="109"/>
      <c r="H65" s="109"/>
      <c r="I65" s="62"/>
      <c r="J65" s="62"/>
      <c r="K65" s="62"/>
      <c r="L65" s="95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9.5" customHeight="1">
      <c r="A66" s="62"/>
      <c r="B66" s="62"/>
      <c r="C66" s="62"/>
      <c r="D66" s="62"/>
      <c r="E66" s="109"/>
      <c r="F66" s="62"/>
      <c r="G66" s="109"/>
      <c r="H66" s="109"/>
      <c r="I66" s="62"/>
      <c r="J66" s="62"/>
      <c r="K66" s="62"/>
      <c r="L66" s="95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9.5" customHeight="1">
      <c r="A67" s="62"/>
      <c r="B67" s="62"/>
      <c r="C67" s="62"/>
      <c r="D67" s="62"/>
      <c r="E67" s="109"/>
      <c r="F67" s="62"/>
      <c r="G67" s="109"/>
      <c r="H67" s="109"/>
      <c r="I67" s="62"/>
      <c r="J67" s="62"/>
      <c r="K67" s="62"/>
      <c r="L67" s="95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9.5" customHeight="1">
      <c r="A68" s="62"/>
      <c r="B68" s="62"/>
      <c r="C68" s="62"/>
      <c r="D68" s="62"/>
      <c r="E68" s="109"/>
      <c r="F68" s="62"/>
      <c r="G68" s="109"/>
      <c r="H68" s="109"/>
      <c r="I68" s="62"/>
      <c r="J68" s="62"/>
      <c r="K68" s="62"/>
      <c r="L68" s="95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9.5" customHeight="1">
      <c r="A69" s="62"/>
      <c r="B69" s="62"/>
      <c r="C69" s="62"/>
      <c r="D69" s="62"/>
      <c r="E69" s="109"/>
      <c r="F69" s="62"/>
      <c r="G69" s="109"/>
      <c r="H69" s="109"/>
      <c r="I69" s="62"/>
      <c r="J69" s="62"/>
      <c r="K69" s="62"/>
      <c r="L69" s="95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9.5" customHeight="1">
      <c r="A70" s="62"/>
      <c r="B70" s="62"/>
      <c r="C70" s="62"/>
      <c r="D70" s="62"/>
      <c r="E70" s="109"/>
      <c r="F70" s="62"/>
      <c r="G70" s="109"/>
      <c r="H70" s="109"/>
      <c r="I70" s="62"/>
      <c r="J70" s="62"/>
      <c r="K70" s="62"/>
      <c r="L70" s="95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9.5" customHeight="1">
      <c r="A71" s="62"/>
      <c r="B71" s="62"/>
      <c r="C71" s="62"/>
      <c r="D71" s="62"/>
      <c r="E71" s="109"/>
      <c r="F71" s="62"/>
      <c r="G71" s="109"/>
      <c r="H71" s="109"/>
      <c r="I71" s="62"/>
      <c r="J71" s="62"/>
      <c r="K71" s="62"/>
      <c r="L71" s="95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9.5" customHeight="1">
      <c r="A72" s="62"/>
      <c r="B72" s="62"/>
      <c r="C72" s="62"/>
      <c r="D72" s="62"/>
      <c r="E72" s="109"/>
      <c r="F72" s="62"/>
      <c r="G72" s="109"/>
      <c r="H72" s="109"/>
      <c r="I72" s="62"/>
      <c r="J72" s="62"/>
      <c r="K72" s="62"/>
      <c r="L72" s="95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9.5" customHeight="1">
      <c r="A73" s="62"/>
      <c r="B73" s="62"/>
      <c r="C73" s="62"/>
      <c r="D73" s="62"/>
      <c r="E73" s="109"/>
      <c r="F73" s="62"/>
      <c r="G73" s="109"/>
      <c r="H73" s="109"/>
      <c r="I73" s="62"/>
      <c r="J73" s="62"/>
      <c r="K73" s="62"/>
      <c r="L73" s="95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9.5" customHeight="1">
      <c r="A74" s="62"/>
      <c r="B74" s="62"/>
      <c r="C74" s="62"/>
      <c r="D74" s="62"/>
      <c r="E74" s="109"/>
      <c r="F74" s="62"/>
      <c r="G74" s="109"/>
      <c r="H74" s="109"/>
      <c r="I74" s="62"/>
      <c r="J74" s="62"/>
      <c r="K74" s="62"/>
      <c r="L74" s="95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9.5" customHeight="1">
      <c r="A75" s="62"/>
      <c r="B75" s="62"/>
      <c r="C75" s="62"/>
      <c r="D75" s="62"/>
      <c r="E75" s="109"/>
      <c r="F75" s="62"/>
      <c r="G75" s="109"/>
      <c r="H75" s="109"/>
      <c r="I75" s="62"/>
      <c r="J75" s="62"/>
      <c r="K75" s="62"/>
      <c r="L75" s="95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9.5" customHeight="1">
      <c r="A76" s="62"/>
      <c r="B76" s="62"/>
      <c r="C76" s="62"/>
      <c r="D76" s="62"/>
      <c r="E76" s="109"/>
      <c r="F76" s="62"/>
      <c r="G76" s="109"/>
      <c r="H76" s="109"/>
      <c r="I76" s="62"/>
      <c r="J76" s="62"/>
      <c r="K76" s="62"/>
      <c r="L76" s="95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9.5" customHeight="1">
      <c r="A77" s="62"/>
      <c r="B77" s="62"/>
      <c r="C77" s="62"/>
      <c r="D77" s="62"/>
      <c r="E77" s="109"/>
      <c r="F77" s="62"/>
      <c r="G77" s="109"/>
      <c r="H77" s="109"/>
      <c r="I77" s="62"/>
      <c r="J77" s="62"/>
      <c r="K77" s="62"/>
      <c r="L77" s="95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9.5" customHeight="1">
      <c r="A78" s="62"/>
      <c r="B78" s="62"/>
      <c r="C78" s="62"/>
      <c r="D78" s="62"/>
      <c r="E78" s="109"/>
      <c r="F78" s="62"/>
      <c r="G78" s="109"/>
      <c r="H78" s="109"/>
      <c r="I78" s="62"/>
      <c r="J78" s="62"/>
      <c r="K78" s="62"/>
      <c r="L78" s="95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9.5" customHeight="1">
      <c r="A79" s="62"/>
      <c r="B79" s="62"/>
      <c r="C79" s="62"/>
      <c r="D79" s="62"/>
      <c r="E79" s="109"/>
      <c r="F79" s="62"/>
      <c r="G79" s="109"/>
      <c r="H79" s="109"/>
      <c r="I79" s="62"/>
      <c r="J79" s="62"/>
      <c r="K79" s="62"/>
      <c r="L79" s="95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9.5" customHeight="1">
      <c r="A80" s="62"/>
      <c r="B80" s="62"/>
      <c r="C80" s="62"/>
      <c r="D80" s="62"/>
      <c r="E80" s="109"/>
      <c r="F80" s="62"/>
      <c r="G80" s="109"/>
      <c r="H80" s="109"/>
      <c r="I80" s="62"/>
      <c r="J80" s="62"/>
      <c r="K80" s="62"/>
      <c r="L80" s="95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9.5" customHeight="1">
      <c r="A81" s="62"/>
      <c r="B81" s="62"/>
      <c r="C81" s="62"/>
      <c r="D81" s="62"/>
      <c r="E81" s="109"/>
      <c r="F81" s="62"/>
      <c r="G81" s="109"/>
      <c r="H81" s="109"/>
      <c r="I81" s="62"/>
      <c r="J81" s="62"/>
      <c r="K81" s="62"/>
      <c r="L81" s="95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9.5" customHeight="1">
      <c r="A82" s="62"/>
      <c r="B82" s="62"/>
      <c r="C82" s="62"/>
      <c r="D82" s="62"/>
      <c r="E82" s="109"/>
      <c r="F82" s="62"/>
      <c r="G82" s="109"/>
      <c r="H82" s="109"/>
      <c r="I82" s="62"/>
      <c r="J82" s="62"/>
      <c r="K82" s="62"/>
      <c r="L82" s="95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9.5" customHeight="1">
      <c r="A83" s="62"/>
      <c r="B83" s="62"/>
      <c r="C83" s="62"/>
      <c r="D83" s="62"/>
      <c r="E83" s="109"/>
      <c r="F83" s="62"/>
      <c r="G83" s="109"/>
      <c r="H83" s="109"/>
      <c r="I83" s="62"/>
      <c r="J83" s="62"/>
      <c r="K83" s="62"/>
      <c r="L83" s="95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9.5" customHeight="1">
      <c r="A84" s="62"/>
      <c r="B84" s="62"/>
      <c r="C84" s="62"/>
      <c r="D84" s="62"/>
      <c r="E84" s="109"/>
      <c r="F84" s="62"/>
      <c r="G84" s="109"/>
      <c r="H84" s="109"/>
      <c r="I84" s="62"/>
      <c r="J84" s="62"/>
      <c r="K84" s="62"/>
      <c r="L84" s="95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9.5" customHeight="1">
      <c r="A85" s="62"/>
      <c r="B85" s="62"/>
      <c r="C85" s="62"/>
      <c r="D85" s="62"/>
      <c r="E85" s="109"/>
      <c r="F85" s="62"/>
      <c r="G85" s="109"/>
      <c r="H85" s="109"/>
      <c r="I85" s="62"/>
      <c r="J85" s="62"/>
      <c r="K85" s="62"/>
      <c r="L85" s="95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9.5" customHeight="1">
      <c r="A86" s="62"/>
      <c r="B86" s="62"/>
      <c r="C86" s="62"/>
      <c r="D86" s="62"/>
      <c r="E86" s="109"/>
      <c r="F86" s="62"/>
      <c r="G86" s="109"/>
      <c r="H86" s="109"/>
      <c r="I86" s="62"/>
      <c r="J86" s="62"/>
      <c r="K86" s="62"/>
      <c r="L86" s="95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9.5" customHeight="1">
      <c r="A87" s="62"/>
      <c r="B87" s="62"/>
      <c r="C87" s="62"/>
      <c r="D87" s="62"/>
      <c r="E87" s="109"/>
      <c r="F87" s="62"/>
      <c r="G87" s="109"/>
      <c r="H87" s="109"/>
      <c r="I87" s="62"/>
      <c r="J87" s="62"/>
      <c r="K87" s="62"/>
      <c r="L87" s="95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9.5" customHeight="1">
      <c r="A88" s="62"/>
      <c r="B88" s="62"/>
      <c r="C88" s="62"/>
      <c r="D88" s="62"/>
      <c r="E88" s="109"/>
      <c r="F88" s="62"/>
      <c r="G88" s="109"/>
      <c r="H88" s="109"/>
      <c r="I88" s="62"/>
      <c r="J88" s="62"/>
      <c r="K88" s="62"/>
      <c r="L88" s="95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9.5" customHeight="1">
      <c r="A89" s="62"/>
      <c r="B89" s="62"/>
      <c r="C89" s="62"/>
      <c r="D89" s="62"/>
      <c r="E89" s="109"/>
      <c r="F89" s="62"/>
      <c r="G89" s="109"/>
      <c r="H89" s="109"/>
      <c r="I89" s="62"/>
      <c r="J89" s="62"/>
      <c r="K89" s="62"/>
      <c r="L89" s="95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9.5" customHeight="1">
      <c r="A90" s="62"/>
      <c r="B90" s="62"/>
      <c r="C90" s="62"/>
      <c r="D90" s="62"/>
      <c r="E90" s="109"/>
      <c r="F90" s="62"/>
      <c r="G90" s="109"/>
      <c r="H90" s="109"/>
      <c r="I90" s="62"/>
      <c r="J90" s="62"/>
      <c r="K90" s="62"/>
      <c r="L90" s="95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9.5" customHeight="1">
      <c r="A91" s="62"/>
      <c r="B91" s="62"/>
      <c r="C91" s="62"/>
      <c r="D91" s="62"/>
      <c r="E91" s="109"/>
      <c r="F91" s="62"/>
      <c r="G91" s="109"/>
      <c r="H91" s="109"/>
      <c r="I91" s="62"/>
      <c r="J91" s="62"/>
      <c r="K91" s="62"/>
      <c r="L91" s="95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9.5" customHeight="1">
      <c r="A92" s="62"/>
      <c r="B92" s="62"/>
      <c r="C92" s="62"/>
      <c r="D92" s="62"/>
      <c r="E92" s="109"/>
      <c r="F92" s="62"/>
      <c r="G92" s="109"/>
      <c r="H92" s="109"/>
      <c r="I92" s="62"/>
      <c r="J92" s="62"/>
      <c r="K92" s="62"/>
      <c r="L92" s="95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9.5" customHeight="1">
      <c r="A93" s="62"/>
      <c r="B93" s="62"/>
      <c r="C93" s="62"/>
      <c r="D93" s="62"/>
      <c r="E93" s="109"/>
      <c r="F93" s="62"/>
      <c r="G93" s="109"/>
      <c r="H93" s="109"/>
      <c r="I93" s="62"/>
      <c r="J93" s="62"/>
      <c r="K93" s="62"/>
      <c r="L93" s="95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9.5" customHeight="1">
      <c r="A94" s="62"/>
      <c r="B94" s="62"/>
      <c r="C94" s="62"/>
      <c r="D94" s="62"/>
      <c r="E94" s="109"/>
      <c r="F94" s="62"/>
      <c r="G94" s="109"/>
      <c r="H94" s="109"/>
      <c r="I94" s="62"/>
      <c r="J94" s="62"/>
      <c r="K94" s="62"/>
      <c r="L94" s="95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9.5" customHeight="1">
      <c r="A95" s="62"/>
      <c r="B95" s="62"/>
      <c r="C95" s="62"/>
      <c r="D95" s="62"/>
      <c r="E95" s="109"/>
      <c r="F95" s="62"/>
      <c r="G95" s="109"/>
      <c r="H95" s="109"/>
      <c r="I95" s="62"/>
      <c r="J95" s="62"/>
      <c r="K95" s="62"/>
      <c r="L95" s="95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9.5" customHeight="1">
      <c r="A96" s="62"/>
      <c r="B96" s="62"/>
      <c r="C96" s="62"/>
      <c r="D96" s="62"/>
      <c r="E96" s="109"/>
      <c r="F96" s="62"/>
      <c r="G96" s="109"/>
      <c r="H96" s="109"/>
      <c r="I96" s="62"/>
      <c r="J96" s="62"/>
      <c r="K96" s="62"/>
      <c r="L96" s="95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9.5" customHeight="1">
      <c r="A97" s="62"/>
      <c r="B97" s="62"/>
      <c r="C97" s="62"/>
      <c r="D97" s="62"/>
      <c r="E97" s="109"/>
      <c r="F97" s="62"/>
      <c r="G97" s="109"/>
      <c r="H97" s="109"/>
      <c r="I97" s="62"/>
      <c r="J97" s="62"/>
      <c r="K97" s="62"/>
      <c r="L97" s="95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9.5" customHeight="1">
      <c r="A98" s="62"/>
      <c r="B98" s="62"/>
      <c r="C98" s="62"/>
      <c r="D98" s="62"/>
      <c r="E98" s="109"/>
      <c r="F98" s="62"/>
      <c r="G98" s="109"/>
      <c r="H98" s="109"/>
      <c r="I98" s="62"/>
      <c r="J98" s="62"/>
      <c r="K98" s="62"/>
      <c r="L98" s="95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9.5" customHeight="1">
      <c r="A99" s="62"/>
      <c r="B99" s="62"/>
      <c r="C99" s="62"/>
      <c r="D99" s="62"/>
      <c r="E99" s="109"/>
      <c r="F99" s="62"/>
      <c r="G99" s="109"/>
      <c r="H99" s="109"/>
      <c r="I99" s="62"/>
      <c r="J99" s="62"/>
      <c r="K99" s="62"/>
      <c r="L99" s="95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9.5" customHeight="1">
      <c r="A100" s="62"/>
      <c r="B100" s="62"/>
      <c r="C100" s="62"/>
      <c r="D100" s="62"/>
      <c r="E100" s="109"/>
      <c r="F100" s="62"/>
      <c r="G100" s="109"/>
      <c r="H100" s="109"/>
      <c r="I100" s="62"/>
      <c r="J100" s="62"/>
      <c r="K100" s="62"/>
      <c r="L100" s="95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9.5" customHeight="1">
      <c r="A101" s="62"/>
      <c r="B101" s="62"/>
      <c r="C101" s="62"/>
      <c r="D101" s="62"/>
      <c r="E101" s="109"/>
      <c r="F101" s="62"/>
      <c r="G101" s="109"/>
      <c r="H101" s="109"/>
      <c r="I101" s="62"/>
      <c r="J101" s="62"/>
      <c r="K101" s="62"/>
      <c r="L101" s="95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9.5" customHeight="1">
      <c r="A102" s="62"/>
      <c r="B102" s="62"/>
      <c r="C102" s="62"/>
      <c r="D102" s="62"/>
      <c r="E102" s="109"/>
      <c r="F102" s="62"/>
      <c r="G102" s="109"/>
      <c r="H102" s="109"/>
      <c r="I102" s="62"/>
      <c r="J102" s="62"/>
      <c r="K102" s="62"/>
      <c r="L102" s="95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9.5" customHeight="1">
      <c r="A103" s="62"/>
      <c r="B103" s="62"/>
      <c r="C103" s="62"/>
      <c r="D103" s="62"/>
      <c r="E103" s="109"/>
      <c r="F103" s="62"/>
      <c r="G103" s="109"/>
      <c r="H103" s="109"/>
      <c r="I103" s="62"/>
      <c r="J103" s="62"/>
      <c r="K103" s="62"/>
      <c r="L103" s="95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9.5" customHeight="1">
      <c r="A104" s="62"/>
      <c r="B104" s="62"/>
      <c r="C104" s="62"/>
      <c r="D104" s="62"/>
      <c r="E104" s="109"/>
      <c r="F104" s="62"/>
      <c r="G104" s="109"/>
      <c r="H104" s="109"/>
      <c r="I104" s="62"/>
      <c r="J104" s="62"/>
      <c r="K104" s="62"/>
      <c r="L104" s="95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9.5" customHeight="1">
      <c r="A105" s="62"/>
      <c r="B105" s="62"/>
      <c r="C105" s="62"/>
      <c r="D105" s="62"/>
      <c r="E105" s="109"/>
      <c r="F105" s="62"/>
      <c r="G105" s="109"/>
      <c r="H105" s="109"/>
      <c r="I105" s="62"/>
      <c r="J105" s="62"/>
      <c r="K105" s="62"/>
      <c r="L105" s="95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9.5" customHeight="1">
      <c r="A106" s="62"/>
      <c r="B106" s="62"/>
      <c r="C106" s="62"/>
      <c r="D106" s="62"/>
      <c r="E106" s="109"/>
      <c r="F106" s="62"/>
      <c r="G106" s="109"/>
      <c r="H106" s="109"/>
      <c r="I106" s="62"/>
      <c r="J106" s="62"/>
      <c r="K106" s="62"/>
      <c r="L106" s="95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9.5" customHeight="1">
      <c r="A107" s="62"/>
      <c r="B107" s="62"/>
      <c r="C107" s="62"/>
      <c r="D107" s="62"/>
      <c r="E107" s="109"/>
      <c r="F107" s="62"/>
      <c r="G107" s="109"/>
      <c r="H107" s="109"/>
      <c r="I107" s="62"/>
      <c r="J107" s="62"/>
      <c r="K107" s="62"/>
      <c r="L107" s="95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9.5" customHeight="1">
      <c r="A108" s="62"/>
      <c r="B108" s="62"/>
      <c r="C108" s="62"/>
      <c r="D108" s="62"/>
      <c r="E108" s="109"/>
      <c r="F108" s="62"/>
      <c r="G108" s="109"/>
      <c r="H108" s="109"/>
      <c r="I108" s="62"/>
      <c r="J108" s="62"/>
      <c r="K108" s="62"/>
      <c r="L108" s="95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9.5" customHeight="1">
      <c r="A109" s="62"/>
      <c r="B109" s="62"/>
      <c r="C109" s="62"/>
      <c r="D109" s="62"/>
      <c r="E109" s="109"/>
      <c r="F109" s="62"/>
      <c r="G109" s="109"/>
      <c r="H109" s="109"/>
      <c r="I109" s="62"/>
      <c r="J109" s="62"/>
      <c r="K109" s="62"/>
      <c r="L109" s="95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9.5" customHeight="1">
      <c r="A110" s="62"/>
      <c r="B110" s="62"/>
      <c r="C110" s="62"/>
      <c r="D110" s="62"/>
      <c r="E110" s="109"/>
      <c r="F110" s="62"/>
      <c r="G110" s="109"/>
      <c r="H110" s="109"/>
      <c r="I110" s="62"/>
      <c r="J110" s="62"/>
      <c r="K110" s="62"/>
      <c r="L110" s="95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9.5" customHeight="1">
      <c r="A111" s="62"/>
      <c r="B111" s="62"/>
      <c r="C111" s="62"/>
      <c r="D111" s="62"/>
      <c r="E111" s="109"/>
      <c r="F111" s="62"/>
      <c r="G111" s="109"/>
      <c r="H111" s="109"/>
      <c r="I111" s="62"/>
      <c r="J111" s="62"/>
      <c r="K111" s="62"/>
      <c r="L111" s="95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9.5" customHeight="1">
      <c r="A112" s="62"/>
      <c r="B112" s="62"/>
      <c r="C112" s="62"/>
      <c r="D112" s="62"/>
      <c r="E112" s="109"/>
      <c r="F112" s="62"/>
      <c r="G112" s="109"/>
      <c r="H112" s="109"/>
      <c r="I112" s="62"/>
      <c r="J112" s="62"/>
      <c r="K112" s="62"/>
      <c r="L112" s="95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9.5" customHeight="1">
      <c r="A113" s="62"/>
      <c r="B113" s="62"/>
      <c r="C113" s="62"/>
      <c r="D113" s="62"/>
      <c r="E113" s="109"/>
      <c r="F113" s="62"/>
      <c r="G113" s="109"/>
      <c r="H113" s="109"/>
      <c r="I113" s="62"/>
      <c r="J113" s="62"/>
      <c r="K113" s="62"/>
      <c r="L113" s="95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9.5" customHeight="1">
      <c r="A114" s="62"/>
      <c r="B114" s="62"/>
      <c r="C114" s="62"/>
      <c r="D114" s="62"/>
      <c r="E114" s="109"/>
      <c r="F114" s="62"/>
      <c r="G114" s="109"/>
      <c r="H114" s="109"/>
      <c r="I114" s="62"/>
      <c r="J114" s="62"/>
      <c r="K114" s="62"/>
      <c r="L114" s="95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9.5" customHeight="1">
      <c r="A115" s="62"/>
      <c r="B115" s="62"/>
      <c r="C115" s="62"/>
      <c r="D115" s="62"/>
      <c r="E115" s="109"/>
      <c r="F115" s="62"/>
      <c r="G115" s="109"/>
      <c r="H115" s="109"/>
      <c r="I115" s="62"/>
      <c r="J115" s="62"/>
      <c r="K115" s="62"/>
      <c r="L115" s="95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9.5" customHeight="1">
      <c r="A116" s="62"/>
      <c r="B116" s="62"/>
      <c r="C116" s="62"/>
      <c r="D116" s="62"/>
      <c r="E116" s="109"/>
      <c r="F116" s="62"/>
      <c r="G116" s="109"/>
      <c r="H116" s="109"/>
      <c r="I116" s="62"/>
      <c r="J116" s="62"/>
      <c r="K116" s="62"/>
      <c r="L116" s="95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9.5" customHeight="1">
      <c r="A117" s="62"/>
      <c r="B117" s="62"/>
      <c r="C117" s="62"/>
      <c r="D117" s="62"/>
      <c r="E117" s="109"/>
      <c r="F117" s="62"/>
      <c r="G117" s="109"/>
      <c r="H117" s="109"/>
      <c r="I117" s="62"/>
      <c r="J117" s="62"/>
      <c r="K117" s="62"/>
      <c r="L117" s="95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9.5" customHeight="1">
      <c r="A118" s="62"/>
      <c r="B118" s="62"/>
      <c r="C118" s="62"/>
      <c r="D118" s="62"/>
      <c r="E118" s="109"/>
      <c r="F118" s="62"/>
      <c r="G118" s="109"/>
      <c r="H118" s="109"/>
      <c r="I118" s="62"/>
      <c r="J118" s="62"/>
      <c r="K118" s="62"/>
      <c r="L118" s="95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9.5" customHeight="1">
      <c r="A119" s="62"/>
      <c r="B119" s="62"/>
      <c r="C119" s="62"/>
      <c r="D119" s="62"/>
      <c r="E119" s="109"/>
      <c r="F119" s="62"/>
      <c r="G119" s="109"/>
      <c r="H119" s="109"/>
      <c r="I119" s="62"/>
      <c r="J119" s="62"/>
      <c r="K119" s="62"/>
      <c r="L119" s="95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9.5" customHeight="1">
      <c r="A120" s="62"/>
      <c r="B120" s="62"/>
      <c r="C120" s="62"/>
      <c r="D120" s="62"/>
      <c r="E120" s="109"/>
      <c r="F120" s="62"/>
      <c r="G120" s="109"/>
      <c r="H120" s="109"/>
      <c r="I120" s="62"/>
      <c r="J120" s="62"/>
      <c r="K120" s="62"/>
      <c r="L120" s="95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9.5" customHeight="1">
      <c r="A121" s="62"/>
      <c r="B121" s="62"/>
      <c r="C121" s="62"/>
      <c r="D121" s="62"/>
      <c r="E121" s="109"/>
      <c r="F121" s="62"/>
      <c r="G121" s="109"/>
      <c r="H121" s="109"/>
      <c r="I121" s="62"/>
      <c r="J121" s="62"/>
      <c r="K121" s="62"/>
      <c r="L121" s="95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9.5" customHeight="1">
      <c r="A122" s="62"/>
      <c r="B122" s="62"/>
      <c r="C122" s="62"/>
      <c r="D122" s="62"/>
      <c r="E122" s="109"/>
      <c r="F122" s="62"/>
      <c r="G122" s="109"/>
      <c r="H122" s="109"/>
      <c r="I122" s="62"/>
      <c r="J122" s="62"/>
      <c r="K122" s="62"/>
      <c r="L122" s="95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9.5" customHeight="1">
      <c r="A123" s="62"/>
      <c r="B123" s="62"/>
      <c r="C123" s="62"/>
      <c r="D123" s="62"/>
      <c r="E123" s="109"/>
      <c r="F123" s="62"/>
      <c r="G123" s="109"/>
      <c r="H123" s="109"/>
      <c r="I123" s="62"/>
      <c r="J123" s="62"/>
      <c r="K123" s="62"/>
      <c r="L123" s="95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9.5" customHeight="1">
      <c r="A124" s="62"/>
      <c r="B124" s="62"/>
      <c r="C124" s="62"/>
      <c r="D124" s="62"/>
      <c r="E124" s="109"/>
      <c r="F124" s="62"/>
      <c r="G124" s="109"/>
      <c r="H124" s="109"/>
      <c r="I124" s="62"/>
      <c r="J124" s="62"/>
      <c r="K124" s="62"/>
      <c r="L124" s="95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9.5" customHeight="1">
      <c r="A125" s="62"/>
      <c r="B125" s="62"/>
      <c r="C125" s="62"/>
      <c r="D125" s="62"/>
      <c r="E125" s="109"/>
      <c r="F125" s="62"/>
      <c r="G125" s="109"/>
      <c r="H125" s="109"/>
      <c r="I125" s="62"/>
      <c r="J125" s="62"/>
      <c r="K125" s="62"/>
      <c r="L125" s="95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9.5" customHeight="1">
      <c r="A126" s="62"/>
      <c r="B126" s="62"/>
      <c r="C126" s="62"/>
      <c r="D126" s="62"/>
      <c r="E126" s="109"/>
      <c r="F126" s="62"/>
      <c r="G126" s="109"/>
      <c r="H126" s="109"/>
      <c r="I126" s="62"/>
      <c r="J126" s="62"/>
      <c r="K126" s="62"/>
      <c r="L126" s="95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9.5" customHeight="1">
      <c r="A127" s="62"/>
      <c r="B127" s="62"/>
      <c r="C127" s="62"/>
      <c r="D127" s="62"/>
      <c r="E127" s="109"/>
      <c r="F127" s="62"/>
      <c r="G127" s="109"/>
      <c r="H127" s="109"/>
      <c r="I127" s="62"/>
      <c r="J127" s="62"/>
      <c r="K127" s="62"/>
      <c r="L127" s="95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9.5" customHeight="1">
      <c r="A128" s="62"/>
      <c r="B128" s="62"/>
      <c r="C128" s="62"/>
      <c r="D128" s="62"/>
      <c r="E128" s="109"/>
      <c r="F128" s="62"/>
      <c r="G128" s="109"/>
      <c r="H128" s="109"/>
      <c r="I128" s="62"/>
      <c r="J128" s="62"/>
      <c r="K128" s="62"/>
      <c r="L128" s="95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9.5" customHeight="1">
      <c r="A129" s="62"/>
      <c r="B129" s="62"/>
      <c r="C129" s="62"/>
      <c r="D129" s="62"/>
      <c r="E129" s="109"/>
      <c r="F129" s="62"/>
      <c r="G129" s="109"/>
      <c r="H129" s="109"/>
      <c r="I129" s="62"/>
      <c r="J129" s="62"/>
      <c r="K129" s="62"/>
      <c r="L129" s="95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9.5" customHeight="1">
      <c r="A130" s="62"/>
      <c r="B130" s="62"/>
      <c r="C130" s="62"/>
      <c r="D130" s="62"/>
      <c r="E130" s="109"/>
      <c r="F130" s="62"/>
      <c r="G130" s="109"/>
      <c r="H130" s="109"/>
      <c r="I130" s="62"/>
      <c r="J130" s="62"/>
      <c r="K130" s="62"/>
      <c r="L130" s="95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9.5" customHeight="1">
      <c r="A131" s="62"/>
      <c r="B131" s="62"/>
      <c r="C131" s="62"/>
      <c r="D131" s="62"/>
      <c r="E131" s="109"/>
      <c r="F131" s="62"/>
      <c r="G131" s="109"/>
      <c r="H131" s="109"/>
      <c r="I131" s="62"/>
      <c r="J131" s="62"/>
      <c r="K131" s="62"/>
      <c r="L131" s="95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9.5" customHeight="1">
      <c r="A132" s="62"/>
      <c r="B132" s="62"/>
      <c r="C132" s="62"/>
      <c r="D132" s="62"/>
      <c r="E132" s="109"/>
      <c r="F132" s="62"/>
      <c r="G132" s="109"/>
      <c r="H132" s="109"/>
      <c r="I132" s="62"/>
      <c r="J132" s="62"/>
      <c r="K132" s="62"/>
      <c r="L132" s="95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9.5" customHeight="1">
      <c r="A133" s="62"/>
      <c r="B133" s="62"/>
      <c r="C133" s="62"/>
      <c r="D133" s="62"/>
      <c r="E133" s="109"/>
      <c r="F133" s="62"/>
      <c r="G133" s="109"/>
      <c r="H133" s="109"/>
      <c r="I133" s="62"/>
      <c r="J133" s="62"/>
      <c r="K133" s="62"/>
      <c r="L133" s="95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9.5" customHeight="1">
      <c r="A134" s="62"/>
      <c r="B134" s="62"/>
      <c r="C134" s="62"/>
      <c r="D134" s="62"/>
      <c r="E134" s="109"/>
      <c r="F134" s="62"/>
      <c r="G134" s="109"/>
      <c r="H134" s="109"/>
      <c r="I134" s="62"/>
      <c r="J134" s="62"/>
      <c r="K134" s="62"/>
      <c r="L134" s="95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9.5" customHeight="1">
      <c r="A135" s="62"/>
      <c r="B135" s="62"/>
      <c r="C135" s="62"/>
      <c r="D135" s="62"/>
      <c r="E135" s="109"/>
      <c r="F135" s="62"/>
      <c r="G135" s="109"/>
      <c r="H135" s="109"/>
      <c r="I135" s="62"/>
      <c r="J135" s="62"/>
      <c r="K135" s="62"/>
      <c r="L135" s="95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9.5" customHeight="1">
      <c r="A136" s="62"/>
      <c r="B136" s="62"/>
      <c r="C136" s="62"/>
      <c r="D136" s="62"/>
      <c r="E136" s="109"/>
      <c r="F136" s="62"/>
      <c r="G136" s="109"/>
      <c r="H136" s="109"/>
      <c r="I136" s="62"/>
      <c r="J136" s="62"/>
      <c r="K136" s="62"/>
      <c r="L136" s="95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9.5" customHeight="1">
      <c r="A137" s="62"/>
      <c r="B137" s="62"/>
      <c r="C137" s="62"/>
      <c r="D137" s="62"/>
      <c r="E137" s="109"/>
      <c r="F137" s="62"/>
      <c r="G137" s="109"/>
      <c r="H137" s="109"/>
      <c r="I137" s="62"/>
      <c r="J137" s="62"/>
      <c r="K137" s="62"/>
      <c r="L137" s="95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9.5" customHeight="1">
      <c r="A138" s="62"/>
      <c r="B138" s="62"/>
      <c r="C138" s="62"/>
      <c r="D138" s="62"/>
      <c r="E138" s="109"/>
      <c r="F138" s="62"/>
      <c r="G138" s="109"/>
      <c r="H138" s="109"/>
      <c r="I138" s="62"/>
      <c r="J138" s="62"/>
      <c r="K138" s="62"/>
      <c r="L138" s="95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9.5" customHeight="1">
      <c r="A139" s="62"/>
      <c r="B139" s="62"/>
      <c r="C139" s="62"/>
      <c r="D139" s="62"/>
      <c r="E139" s="109"/>
      <c r="F139" s="62"/>
      <c r="G139" s="109"/>
      <c r="H139" s="109"/>
      <c r="I139" s="62"/>
      <c r="J139" s="62"/>
      <c r="K139" s="62"/>
      <c r="L139" s="95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9.5" customHeight="1">
      <c r="A140" s="62"/>
      <c r="B140" s="62"/>
      <c r="C140" s="62"/>
      <c r="D140" s="62"/>
      <c r="E140" s="109"/>
      <c r="F140" s="62"/>
      <c r="G140" s="109"/>
      <c r="H140" s="109"/>
      <c r="I140" s="62"/>
      <c r="J140" s="62"/>
      <c r="K140" s="62"/>
      <c r="L140" s="95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9.5" customHeight="1">
      <c r="A141" s="62"/>
      <c r="B141" s="62"/>
      <c r="C141" s="62"/>
      <c r="D141" s="62"/>
      <c r="E141" s="109"/>
      <c r="F141" s="62"/>
      <c r="G141" s="109"/>
      <c r="H141" s="109"/>
      <c r="I141" s="62"/>
      <c r="J141" s="62"/>
      <c r="K141" s="62"/>
      <c r="L141" s="95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9.5" customHeight="1">
      <c r="A142" s="62"/>
      <c r="B142" s="62"/>
      <c r="C142" s="62"/>
      <c r="D142" s="62"/>
      <c r="E142" s="109"/>
      <c r="F142" s="62"/>
      <c r="G142" s="109"/>
      <c r="H142" s="109"/>
      <c r="I142" s="62"/>
      <c r="J142" s="62"/>
      <c r="K142" s="62"/>
      <c r="L142" s="95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9.5" customHeight="1">
      <c r="A143" s="62"/>
      <c r="B143" s="62"/>
      <c r="C143" s="62"/>
      <c r="D143" s="62"/>
      <c r="E143" s="109"/>
      <c r="F143" s="62"/>
      <c r="G143" s="109"/>
      <c r="H143" s="109"/>
      <c r="I143" s="62"/>
      <c r="J143" s="62"/>
      <c r="K143" s="62"/>
      <c r="L143" s="95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9.5" customHeight="1">
      <c r="A144" s="62"/>
      <c r="B144" s="62"/>
      <c r="C144" s="62"/>
      <c r="D144" s="62"/>
      <c r="E144" s="109"/>
      <c r="F144" s="62"/>
      <c r="G144" s="109"/>
      <c r="H144" s="109"/>
      <c r="I144" s="62"/>
      <c r="J144" s="62"/>
      <c r="K144" s="62"/>
      <c r="L144" s="95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9.5" customHeight="1">
      <c r="A145" s="62"/>
      <c r="B145" s="62"/>
      <c r="C145" s="62"/>
      <c r="D145" s="62"/>
      <c r="E145" s="109"/>
      <c r="F145" s="62"/>
      <c r="G145" s="109"/>
      <c r="H145" s="109"/>
      <c r="I145" s="62"/>
      <c r="J145" s="62"/>
      <c r="K145" s="62"/>
      <c r="L145" s="95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9.5" customHeight="1">
      <c r="A146" s="62"/>
      <c r="B146" s="62"/>
      <c r="C146" s="62"/>
      <c r="D146" s="62"/>
      <c r="E146" s="109"/>
      <c r="F146" s="62"/>
      <c r="G146" s="109"/>
      <c r="H146" s="109"/>
      <c r="I146" s="62"/>
      <c r="J146" s="62"/>
      <c r="K146" s="62"/>
      <c r="L146" s="95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9.5" customHeight="1">
      <c r="A147" s="62"/>
      <c r="B147" s="62"/>
      <c r="C147" s="62"/>
      <c r="D147" s="62"/>
      <c r="E147" s="109"/>
      <c r="F147" s="62"/>
      <c r="G147" s="109"/>
      <c r="H147" s="109"/>
      <c r="I147" s="62"/>
      <c r="J147" s="62"/>
      <c r="K147" s="62"/>
      <c r="L147" s="95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9.5" customHeight="1">
      <c r="A148" s="62"/>
      <c r="B148" s="62"/>
      <c r="C148" s="62"/>
      <c r="D148" s="62"/>
      <c r="E148" s="109"/>
      <c r="F148" s="62"/>
      <c r="G148" s="109"/>
      <c r="H148" s="109"/>
      <c r="I148" s="62"/>
      <c r="J148" s="62"/>
      <c r="K148" s="62"/>
      <c r="L148" s="95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9.5" customHeight="1">
      <c r="A149" s="62"/>
      <c r="B149" s="62"/>
      <c r="C149" s="62"/>
      <c r="D149" s="62"/>
      <c r="E149" s="109"/>
      <c r="F149" s="62"/>
      <c r="G149" s="109"/>
      <c r="H149" s="109"/>
      <c r="I149" s="62"/>
      <c r="J149" s="62"/>
      <c r="K149" s="62"/>
      <c r="L149" s="95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9.5" customHeight="1">
      <c r="A150" s="62"/>
      <c r="B150" s="62"/>
      <c r="C150" s="62"/>
      <c r="D150" s="62"/>
      <c r="E150" s="109"/>
      <c r="F150" s="62"/>
      <c r="G150" s="109"/>
      <c r="H150" s="109"/>
      <c r="I150" s="62"/>
      <c r="J150" s="62"/>
      <c r="K150" s="62"/>
      <c r="L150" s="95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9.5" customHeight="1">
      <c r="A151" s="62"/>
      <c r="B151" s="62"/>
      <c r="C151" s="62"/>
      <c r="D151" s="62"/>
      <c r="E151" s="109"/>
      <c r="F151" s="62"/>
      <c r="G151" s="109"/>
      <c r="H151" s="109"/>
      <c r="I151" s="62"/>
      <c r="J151" s="62"/>
      <c r="K151" s="62"/>
      <c r="L151" s="95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9.5" customHeight="1">
      <c r="A152" s="62"/>
      <c r="B152" s="62"/>
      <c r="C152" s="62"/>
      <c r="D152" s="62"/>
      <c r="E152" s="109"/>
      <c r="F152" s="62"/>
      <c r="G152" s="109"/>
      <c r="H152" s="109"/>
      <c r="I152" s="62"/>
      <c r="J152" s="62"/>
      <c r="K152" s="62"/>
      <c r="L152" s="95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9.5" customHeight="1">
      <c r="A153" s="62"/>
      <c r="B153" s="62"/>
      <c r="C153" s="62"/>
      <c r="D153" s="62"/>
      <c r="E153" s="109"/>
      <c r="F153" s="62"/>
      <c r="G153" s="109"/>
      <c r="H153" s="109"/>
      <c r="I153" s="62"/>
      <c r="J153" s="62"/>
      <c r="K153" s="62"/>
      <c r="L153" s="95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9.5" customHeight="1">
      <c r="A154" s="62"/>
      <c r="B154" s="62"/>
      <c r="C154" s="62"/>
      <c r="D154" s="62"/>
      <c r="E154" s="109"/>
      <c r="F154" s="62"/>
      <c r="G154" s="109"/>
      <c r="H154" s="109"/>
      <c r="I154" s="62"/>
      <c r="J154" s="62"/>
      <c r="K154" s="62"/>
      <c r="L154" s="95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9.5" customHeight="1">
      <c r="A155" s="62"/>
      <c r="B155" s="62"/>
      <c r="C155" s="62"/>
      <c r="D155" s="62"/>
      <c r="E155" s="109"/>
      <c r="F155" s="62"/>
      <c r="G155" s="109"/>
      <c r="H155" s="109"/>
      <c r="I155" s="62"/>
      <c r="J155" s="62"/>
      <c r="K155" s="62"/>
      <c r="L155" s="95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9.5" customHeight="1">
      <c r="A156" s="62"/>
      <c r="B156" s="62"/>
      <c r="C156" s="62"/>
      <c r="D156" s="62"/>
      <c r="E156" s="109"/>
      <c r="F156" s="62"/>
      <c r="G156" s="109"/>
      <c r="H156" s="109"/>
      <c r="I156" s="62"/>
      <c r="J156" s="62"/>
      <c r="K156" s="62"/>
      <c r="L156" s="95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9.5" customHeight="1">
      <c r="A157" s="62"/>
      <c r="B157" s="62"/>
      <c r="C157" s="62"/>
      <c r="D157" s="62"/>
      <c r="E157" s="109"/>
      <c r="F157" s="62"/>
      <c r="G157" s="109"/>
      <c r="H157" s="109"/>
      <c r="I157" s="62"/>
      <c r="J157" s="62"/>
      <c r="K157" s="62"/>
      <c r="L157" s="95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9.5" customHeight="1">
      <c r="A158" s="62"/>
      <c r="B158" s="62"/>
      <c r="C158" s="62"/>
      <c r="D158" s="62"/>
      <c r="E158" s="109"/>
      <c r="F158" s="62"/>
      <c r="G158" s="109"/>
      <c r="H158" s="109"/>
      <c r="I158" s="62"/>
      <c r="J158" s="62"/>
      <c r="K158" s="62"/>
      <c r="L158" s="95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9.5" customHeight="1">
      <c r="A159" s="62"/>
      <c r="B159" s="62"/>
      <c r="C159" s="62"/>
      <c r="D159" s="62"/>
      <c r="E159" s="109"/>
      <c r="F159" s="62"/>
      <c r="G159" s="109"/>
      <c r="H159" s="109"/>
      <c r="I159" s="62"/>
      <c r="J159" s="62"/>
      <c r="K159" s="62"/>
      <c r="L159" s="95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9.5" customHeight="1">
      <c r="A160" s="62"/>
      <c r="B160" s="62"/>
      <c r="C160" s="62"/>
      <c r="D160" s="62"/>
      <c r="E160" s="109"/>
      <c r="F160" s="62"/>
      <c r="G160" s="109"/>
      <c r="H160" s="109"/>
      <c r="I160" s="62"/>
      <c r="J160" s="62"/>
      <c r="K160" s="62"/>
      <c r="L160" s="95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9.5" customHeight="1">
      <c r="A161" s="62"/>
      <c r="B161" s="62"/>
      <c r="C161" s="62"/>
      <c r="D161" s="62"/>
      <c r="E161" s="109"/>
      <c r="F161" s="62"/>
      <c r="G161" s="109"/>
      <c r="H161" s="109"/>
      <c r="I161" s="62"/>
      <c r="J161" s="62"/>
      <c r="K161" s="62"/>
      <c r="L161" s="95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9.5" customHeight="1">
      <c r="A162" s="62"/>
      <c r="B162" s="62"/>
      <c r="C162" s="62"/>
      <c r="D162" s="62"/>
      <c r="E162" s="109"/>
      <c r="F162" s="62"/>
      <c r="G162" s="109"/>
      <c r="H162" s="109"/>
      <c r="I162" s="62"/>
      <c r="J162" s="62"/>
      <c r="K162" s="62"/>
      <c r="L162" s="95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9.5" customHeight="1">
      <c r="A163" s="62"/>
      <c r="B163" s="62"/>
      <c r="C163" s="62"/>
      <c r="D163" s="62"/>
      <c r="E163" s="109"/>
      <c r="F163" s="62"/>
      <c r="G163" s="109"/>
      <c r="H163" s="109"/>
      <c r="I163" s="62"/>
      <c r="J163" s="62"/>
      <c r="K163" s="62"/>
      <c r="L163" s="95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9.5" customHeight="1">
      <c r="A164" s="62"/>
      <c r="B164" s="62"/>
      <c r="C164" s="62"/>
      <c r="D164" s="62"/>
      <c r="E164" s="109"/>
      <c r="F164" s="62"/>
      <c r="G164" s="109"/>
      <c r="H164" s="109"/>
      <c r="I164" s="62"/>
      <c r="J164" s="62"/>
      <c r="K164" s="62"/>
      <c r="L164" s="95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9.5" customHeight="1">
      <c r="A165" s="62"/>
      <c r="B165" s="62"/>
      <c r="C165" s="62"/>
      <c r="D165" s="62"/>
      <c r="E165" s="109"/>
      <c r="F165" s="62"/>
      <c r="G165" s="109"/>
      <c r="H165" s="109"/>
      <c r="I165" s="62"/>
      <c r="J165" s="62"/>
      <c r="K165" s="62"/>
      <c r="L165" s="95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9.5" customHeight="1">
      <c r="A166" s="62"/>
      <c r="B166" s="62"/>
      <c r="C166" s="62"/>
      <c r="D166" s="62"/>
      <c r="E166" s="109"/>
      <c r="F166" s="62"/>
      <c r="G166" s="109"/>
      <c r="H166" s="109"/>
      <c r="I166" s="62"/>
      <c r="J166" s="62"/>
      <c r="K166" s="62"/>
      <c r="L166" s="95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9.5" customHeight="1">
      <c r="A167" s="62"/>
      <c r="B167" s="62"/>
      <c r="C167" s="62"/>
      <c r="D167" s="62"/>
      <c r="E167" s="109"/>
      <c r="F167" s="62"/>
      <c r="G167" s="109"/>
      <c r="H167" s="109"/>
      <c r="I167" s="62"/>
      <c r="J167" s="62"/>
      <c r="K167" s="62"/>
      <c r="L167" s="95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9.5" customHeight="1">
      <c r="A168" s="62"/>
      <c r="B168" s="62"/>
      <c r="C168" s="62"/>
      <c r="D168" s="62"/>
      <c r="E168" s="109"/>
      <c r="F168" s="62"/>
      <c r="G168" s="109"/>
      <c r="H168" s="109"/>
      <c r="I168" s="62"/>
      <c r="J168" s="62"/>
      <c r="K168" s="62"/>
      <c r="L168" s="95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9.5" customHeight="1">
      <c r="A169" s="62"/>
      <c r="B169" s="62"/>
      <c r="C169" s="62"/>
      <c r="D169" s="62"/>
      <c r="E169" s="109"/>
      <c r="F169" s="62"/>
      <c r="G169" s="109"/>
      <c r="H169" s="109"/>
      <c r="I169" s="62"/>
      <c r="J169" s="62"/>
      <c r="K169" s="62"/>
      <c r="L169" s="95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9.5" customHeight="1">
      <c r="A170" s="62"/>
      <c r="B170" s="62"/>
      <c r="C170" s="62"/>
      <c r="D170" s="62"/>
      <c r="E170" s="109"/>
      <c r="F170" s="62"/>
      <c r="G170" s="109"/>
      <c r="H170" s="109"/>
      <c r="I170" s="62"/>
      <c r="J170" s="62"/>
      <c r="K170" s="62"/>
      <c r="L170" s="95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9.5" customHeight="1">
      <c r="A171" s="62"/>
      <c r="B171" s="62"/>
      <c r="C171" s="62"/>
      <c r="D171" s="62"/>
      <c r="E171" s="109"/>
      <c r="F171" s="62"/>
      <c r="G171" s="109"/>
      <c r="H171" s="109"/>
      <c r="I171" s="62"/>
      <c r="J171" s="62"/>
      <c r="K171" s="62"/>
      <c r="L171" s="95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9.5" customHeight="1">
      <c r="A172" s="62"/>
      <c r="B172" s="62"/>
      <c r="C172" s="62"/>
      <c r="D172" s="62"/>
      <c r="E172" s="109"/>
      <c r="F172" s="62"/>
      <c r="G172" s="109"/>
      <c r="H172" s="109"/>
      <c r="I172" s="62"/>
      <c r="J172" s="62"/>
      <c r="K172" s="62"/>
      <c r="L172" s="95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9.5" customHeight="1">
      <c r="A173" s="62"/>
      <c r="B173" s="62"/>
      <c r="C173" s="62"/>
      <c r="D173" s="62"/>
      <c r="E173" s="109"/>
      <c r="F173" s="62"/>
      <c r="G173" s="109"/>
      <c r="H173" s="109"/>
      <c r="I173" s="62"/>
      <c r="J173" s="62"/>
      <c r="K173" s="62"/>
      <c r="L173" s="95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9.5" customHeight="1">
      <c r="A174" s="62"/>
      <c r="B174" s="62"/>
      <c r="C174" s="62"/>
      <c r="D174" s="62"/>
      <c r="E174" s="109"/>
      <c r="F174" s="62"/>
      <c r="G174" s="109"/>
      <c r="H174" s="109"/>
      <c r="I174" s="62"/>
      <c r="J174" s="62"/>
      <c r="K174" s="62"/>
      <c r="L174" s="95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9.5" customHeight="1">
      <c r="A175" s="62"/>
      <c r="B175" s="62"/>
      <c r="C175" s="62"/>
      <c r="D175" s="62"/>
      <c r="E175" s="109"/>
      <c r="F175" s="62"/>
      <c r="G175" s="109"/>
      <c r="H175" s="109"/>
      <c r="I175" s="62"/>
      <c r="J175" s="62"/>
      <c r="K175" s="62"/>
      <c r="L175" s="95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9.5" customHeight="1">
      <c r="A176" s="62"/>
      <c r="B176" s="62"/>
      <c r="C176" s="62"/>
      <c r="D176" s="62"/>
      <c r="E176" s="109"/>
      <c r="F176" s="62"/>
      <c r="G176" s="109"/>
      <c r="H176" s="109"/>
      <c r="I176" s="62"/>
      <c r="J176" s="62"/>
      <c r="K176" s="62"/>
      <c r="L176" s="95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9.5" customHeight="1">
      <c r="A177" s="62"/>
      <c r="B177" s="62"/>
      <c r="C177" s="62"/>
      <c r="D177" s="62"/>
      <c r="E177" s="109"/>
      <c r="F177" s="62"/>
      <c r="G177" s="109"/>
      <c r="H177" s="109"/>
      <c r="I177" s="62"/>
      <c r="J177" s="62"/>
      <c r="K177" s="62"/>
      <c r="L177" s="95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9.5" customHeight="1">
      <c r="A178" s="62"/>
      <c r="B178" s="62"/>
      <c r="C178" s="62"/>
      <c r="D178" s="62"/>
      <c r="E178" s="109"/>
      <c r="F178" s="62"/>
      <c r="G178" s="109"/>
      <c r="H178" s="109"/>
      <c r="I178" s="62"/>
      <c r="J178" s="62"/>
      <c r="K178" s="62"/>
      <c r="L178" s="95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9.5" customHeight="1">
      <c r="A179" s="62"/>
      <c r="B179" s="62"/>
      <c r="C179" s="62"/>
      <c r="D179" s="62"/>
      <c r="E179" s="109"/>
      <c r="F179" s="62"/>
      <c r="G179" s="109"/>
      <c r="H179" s="109"/>
      <c r="I179" s="62"/>
      <c r="J179" s="62"/>
      <c r="K179" s="62"/>
      <c r="L179" s="95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9.5" customHeight="1">
      <c r="A180" s="62"/>
      <c r="B180" s="62"/>
      <c r="C180" s="62"/>
      <c r="D180" s="62"/>
      <c r="E180" s="109"/>
      <c r="F180" s="62"/>
      <c r="G180" s="109"/>
      <c r="H180" s="109"/>
      <c r="I180" s="62"/>
      <c r="J180" s="62"/>
      <c r="K180" s="62"/>
      <c r="L180" s="95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9.5" customHeight="1">
      <c r="A181" s="62"/>
      <c r="B181" s="62"/>
      <c r="C181" s="62"/>
      <c r="D181" s="62"/>
      <c r="E181" s="109"/>
      <c r="F181" s="62"/>
      <c r="G181" s="109"/>
      <c r="H181" s="109"/>
      <c r="I181" s="62"/>
      <c r="J181" s="62"/>
      <c r="K181" s="62"/>
      <c r="L181" s="95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9.5" customHeight="1">
      <c r="A182" s="62"/>
      <c r="B182" s="62"/>
      <c r="C182" s="62"/>
      <c r="D182" s="62"/>
      <c r="E182" s="109"/>
      <c r="F182" s="62"/>
      <c r="G182" s="109"/>
      <c r="H182" s="109"/>
      <c r="I182" s="62"/>
      <c r="J182" s="62"/>
      <c r="K182" s="62"/>
      <c r="L182" s="95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9.5" customHeight="1">
      <c r="A183" s="62"/>
      <c r="B183" s="62"/>
      <c r="C183" s="62"/>
      <c r="D183" s="62"/>
      <c r="E183" s="109"/>
      <c r="F183" s="62"/>
      <c r="G183" s="109"/>
      <c r="H183" s="109"/>
      <c r="I183" s="62"/>
      <c r="J183" s="62"/>
      <c r="K183" s="62"/>
      <c r="L183" s="95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9.5" customHeight="1">
      <c r="A184" s="62"/>
      <c r="B184" s="62"/>
      <c r="C184" s="62"/>
      <c r="D184" s="62"/>
      <c r="E184" s="109"/>
      <c r="F184" s="62"/>
      <c r="G184" s="109"/>
      <c r="H184" s="109"/>
      <c r="I184" s="62"/>
      <c r="J184" s="62"/>
      <c r="K184" s="62"/>
      <c r="L184" s="95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9.5" customHeight="1">
      <c r="A185" s="62"/>
      <c r="B185" s="62"/>
      <c r="C185" s="62"/>
      <c r="D185" s="62"/>
      <c r="E185" s="109"/>
      <c r="F185" s="62"/>
      <c r="G185" s="109"/>
      <c r="H185" s="109"/>
      <c r="I185" s="62"/>
      <c r="J185" s="62"/>
      <c r="K185" s="62"/>
      <c r="L185" s="95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9.5" customHeight="1">
      <c r="A186" s="62"/>
      <c r="B186" s="62"/>
      <c r="C186" s="62"/>
      <c r="D186" s="62"/>
      <c r="E186" s="109"/>
      <c r="F186" s="62"/>
      <c r="G186" s="109"/>
      <c r="H186" s="109"/>
      <c r="I186" s="62"/>
      <c r="J186" s="62"/>
      <c r="K186" s="62"/>
      <c r="L186" s="95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9.5" customHeight="1">
      <c r="A187" s="62"/>
      <c r="B187" s="62"/>
      <c r="C187" s="62"/>
      <c r="D187" s="62"/>
      <c r="E187" s="109"/>
      <c r="F187" s="62"/>
      <c r="G187" s="109"/>
      <c r="H187" s="109"/>
      <c r="I187" s="62"/>
      <c r="J187" s="62"/>
      <c r="K187" s="62"/>
      <c r="L187" s="95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9.5" customHeight="1">
      <c r="A188" s="62"/>
      <c r="B188" s="62"/>
      <c r="C188" s="62"/>
      <c r="D188" s="62"/>
      <c r="E188" s="109"/>
      <c r="F188" s="62"/>
      <c r="G188" s="109"/>
      <c r="H188" s="109"/>
      <c r="I188" s="62"/>
      <c r="J188" s="62"/>
      <c r="K188" s="62"/>
      <c r="L188" s="95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9.5" customHeight="1">
      <c r="A189" s="62"/>
      <c r="B189" s="62"/>
      <c r="C189" s="62"/>
      <c r="D189" s="62"/>
      <c r="E189" s="109"/>
      <c r="F189" s="62"/>
      <c r="G189" s="109"/>
      <c r="H189" s="109"/>
      <c r="I189" s="62"/>
      <c r="J189" s="62"/>
      <c r="K189" s="62"/>
      <c r="L189" s="95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9.5" customHeight="1">
      <c r="A190" s="62"/>
      <c r="B190" s="62"/>
      <c r="C190" s="62"/>
      <c r="D190" s="62"/>
      <c r="E190" s="109"/>
      <c r="F190" s="62"/>
      <c r="G190" s="109"/>
      <c r="H190" s="109"/>
      <c r="I190" s="62"/>
      <c r="J190" s="62"/>
      <c r="K190" s="62"/>
      <c r="L190" s="95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9.5" customHeight="1">
      <c r="A191" s="62"/>
      <c r="B191" s="62"/>
      <c r="C191" s="62"/>
      <c r="D191" s="62"/>
      <c r="E191" s="109"/>
      <c r="F191" s="62"/>
      <c r="G191" s="109"/>
      <c r="H191" s="109"/>
      <c r="I191" s="62"/>
      <c r="J191" s="62"/>
      <c r="K191" s="62"/>
      <c r="L191" s="95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9.5" customHeight="1">
      <c r="A192" s="62"/>
      <c r="B192" s="62"/>
      <c r="C192" s="62"/>
      <c r="D192" s="62"/>
      <c r="E192" s="109"/>
      <c r="F192" s="62"/>
      <c r="G192" s="109"/>
      <c r="H192" s="109"/>
      <c r="I192" s="62"/>
      <c r="J192" s="62"/>
      <c r="K192" s="62"/>
      <c r="L192" s="95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9.5" customHeight="1">
      <c r="A193" s="62"/>
      <c r="B193" s="62"/>
      <c r="C193" s="62"/>
      <c r="D193" s="62"/>
      <c r="E193" s="109"/>
      <c r="F193" s="62"/>
      <c r="G193" s="109"/>
      <c r="H193" s="109"/>
      <c r="I193" s="62"/>
      <c r="J193" s="62"/>
      <c r="K193" s="62"/>
      <c r="L193" s="95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9.5" customHeight="1">
      <c r="A194" s="62"/>
      <c r="B194" s="62"/>
      <c r="C194" s="62"/>
      <c r="D194" s="62"/>
      <c r="E194" s="109"/>
      <c r="F194" s="62"/>
      <c r="G194" s="109"/>
      <c r="H194" s="109"/>
      <c r="I194" s="62"/>
      <c r="J194" s="62"/>
      <c r="K194" s="62"/>
      <c r="L194" s="95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9.5" customHeight="1">
      <c r="A195" s="62"/>
      <c r="B195" s="62"/>
      <c r="C195" s="62"/>
      <c r="D195" s="62"/>
      <c r="E195" s="109"/>
      <c r="F195" s="62"/>
      <c r="G195" s="109"/>
      <c r="H195" s="109"/>
      <c r="I195" s="62"/>
      <c r="J195" s="62"/>
      <c r="K195" s="62"/>
      <c r="L195" s="95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9.5" customHeight="1">
      <c r="A196" s="62"/>
      <c r="B196" s="62"/>
      <c r="C196" s="62"/>
      <c r="D196" s="62"/>
      <c r="E196" s="109"/>
      <c r="F196" s="62"/>
      <c r="G196" s="109"/>
      <c r="H196" s="109"/>
      <c r="I196" s="62"/>
      <c r="J196" s="62"/>
      <c r="K196" s="62"/>
      <c r="L196" s="95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9.5" customHeight="1">
      <c r="A197" s="62"/>
      <c r="B197" s="62"/>
      <c r="C197" s="62"/>
      <c r="D197" s="62"/>
      <c r="E197" s="109"/>
      <c r="F197" s="62"/>
      <c r="G197" s="109"/>
      <c r="H197" s="109"/>
      <c r="I197" s="62"/>
      <c r="J197" s="62"/>
      <c r="K197" s="62"/>
      <c r="L197" s="95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9.5" customHeight="1">
      <c r="A198" s="62"/>
      <c r="B198" s="62"/>
      <c r="C198" s="62"/>
      <c r="D198" s="62"/>
      <c r="E198" s="109"/>
      <c r="F198" s="62"/>
      <c r="G198" s="109"/>
      <c r="H198" s="109"/>
      <c r="I198" s="62"/>
      <c r="J198" s="62"/>
      <c r="K198" s="62"/>
      <c r="L198" s="95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9.5" customHeight="1">
      <c r="A199" s="62"/>
      <c r="B199" s="62"/>
      <c r="C199" s="62"/>
      <c r="D199" s="62"/>
      <c r="E199" s="109"/>
      <c r="F199" s="62"/>
      <c r="G199" s="109"/>
      <c r="H199" s="109"/>
      <c r="I199" s="62"/>
      <c r="J199" s="62"/>
      <c r="K199" s="62"/>
      <c r="L199" s="95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9.5" customHeight="1">
      <c r="A200" s="62"/>
      <c r="B200" s="62"/>
      <c r="C200" s="62"/>
      <c r="D200" s="62"/>
      <c r="E200" s="109"/>
      <c r="F200" s="62"/>
      <c r="G200" s="109"/>
      <c r="H200" s="109"/>
      <c r="I200" s="62"/>
      <c r="J200" s="62"/>
      <c r="K200" s="62"/>
      <c r="L200" s="95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9.5" customHeight="1">
      <c r="A201" s="62"/>
      <c r="B201" s="62"/>
      <c r="C201" s="62"/>
      <c r="D201" s="62"/>
      <c r="E201" s="109"/>
      <c r="F201" s="62"/>
      <c r="G201" s="109"/>
      <c r="H201" s="109"/>
      <c r="I201" s="62"/>
      <c r="J201" s="62"/>
      <c r="K201" s="62"/>
      <c r="L201" s="95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9.5" customHeight="1">
      <c r="A202" s="62"/>
      <c r="B202" s="62"/>
      <c r="C202" s="62"/>
      <c r="D202" s="62"/>
      <c r="E202" s="109"/>
      <c r="F202" s="62"/>
      <c r="G202" s="109"/>
      <c r="H202" s="109"/>
      <c r="I202" s="62"/>
      <c r="J202" s="62"/>
      <c r="K202" s="62"/>
      <c r="L202" s="95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9.5" customHeight="1">
      <c r="A203" s="62"/>
      <c r="B203" s="62"/>
      <c r="C203" s="62"/>
      <c r="D203" s="62"/>
      <c r="E203" s="109"/>
      <c r="F203" s="62"/>
      <c r="G203" s="109"/>
      <c r="H203" s="109"/>
      <c r="I203" s="62"/>
      <c r="J203" s="62"/>
      <c r="K203" s="62"/>
      <c r="L203" s="95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9.5" customHeight="1">
      <c r="A204" s="62"/>
      <c r="B204" s="62"/>
      <c r="C204" s="62"/>
      <c r="D204" s="62"/>
      <c r="E204" s="109"/>
      <c r="F204" s="62"/>
      <c r="G204" s="109"/>
      <c r="H204" s="109"/>
      <c r="I204" s="62"/>
      <c r="J204" s="62"/>
      <c r="K204" s="62"/>
      <c r="L204" s="95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9.5" customHeight="1">
      <c r="A205" s="62"/>
      <c r="B205" s="62"/>
      <c r="C205" s="62"/>
      <c r="D205" s="62"/>
      <c r="E205" s="109"/>
      <c r="F205" s="62"/>
      <c r="G205" s="109"/>
      <c r="H205" s="109"/>
      <c r="I205" s="62"/>
      <c r="J205" s="62"/>
      <c r="K205" s="62"/>
      <c r="L205" s="95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9.5" customHeight="1">
      <c r="A206" s="62"/>
      <c r="B206" s="62"/>
      <c r="C206" s="62"/>
      <c r="D206" s="62"/>
      <c r="E206" s="109"/>
      <c r="F206" s="62"/>
      <c r="G206" s="109"/>
      <c r="H206" s="109"/>
      <c r="I206" s="62"/>
      <c r="J206" s="62"/>
      <c r="K206" s="62"/>
      <c r="L206" s="95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9.5" customHeight="1">
      <c r="A207" s="62"/>
      <c r="B207" s="62"/>
      <c r="C207" s="62"/>
      <c r="D207" s="62"/>
      <c r="E207" s="109"/>
      <c r="F207" s="62"/>
      <c r="G207" s="109"/>
      <c r="H207" s="109"/>
      <c r="I207" s="62"/>
      <c r="J207" s="62"/>
      <c r="K207" s="62"/>
      <c r="L207" s="95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9.5" customHeight="1">
      <c r="A208" s="62"/>
      <c r="B208" s="62"/>
      <c r="C208" s="62"/>
      <c r="D208" s="62"/>
      <c r="E208" s="109"/>
      <c r="F208" s="62"/>
      <c r="G208" s="109"/>
      <c r="H208" s="109"/>
      <c r="I208" s="62"/>
      <c r="J208" s="62"/>
      <c r="K208" s="62"/>
      <c r="L208" s="95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9.5" customHeight="1">
      <c r="A209" s="62"/>
      <c r="B209" s="62"/>
      <c r="C209" s="62"/>
      <c r="D209" s="62"/>
      <c r="E209" s="109"/>
      <c r="F209" s="62"/>
      <c r="G209" s="109"/>
      <c r="H209" s="109"/>
      <c r="I209" s="62"/>
      <c r="J209" s="62"/>
      <c r="K209" s="62"/>
      <c r="L209" s="95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9.5" customHeight="1">
      <c r="A210" s="62"/>
      <c r="B210" s="62"/>
      <c r="C210" s="62"/>
      <c r="D210" s="62"/>
      <c r="E210" s="109"/>
      <c r="F210" s="62"/>
      <c r="G210" s="109"/>
      <c r="H210" s="109"/>
      <c r="I210" s="62"/>
      <c r="J210" s="62"/>
      <c r="K210" s="62"/>
      <c r="L210" s="95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9.5" customHeight="1">
      <c r="A211" s="62"/>
      <c r="B211" s="62"/>
      <c r="C211" s="62"/>
      <c r="D211" s="62"/>
      <c r="E211" s="109"/>
      <c r="F211" s="62"/>
      <c r="G211" s="109"/>
      <c r="H211" s="109"/>
      <c r="I211" s="62"/>
      <c r="J211" s="62"/>
      <c r="K211" s="62"/>
      <c r="L211" s="95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9.5" customHeight="1">
      <c r="A212" s="62"/>
      <c r="B212" s="62"/>
      <c r="C212" s="62"/>
      <c r="D212" s="62"/>
      <c r="E212" s="109"/>
      <c r="F212" s="62"/>
      <c r="G212" s="109"/>
      <c r="H212" s="109"/>
      <c r="I212" s="62"/>
      <c r="J212" s="62"/>
      <c r="K212" s="62"/>
      <c r="L212" s="95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9.5" customHeight="1">
      <c r="A213" s="62"/>
      <c r="B213" s="62"/>
      <c r="C213" s="62"/>
      <c r="D213" s="62"/>
      <c r="E213" s="109"/>
      <c r="F213" s="62"/>
      <c r="G213" s="109"/>
      <c r="H213" s="109"/>
      <c r="I213" s="62"/>
      <c r="J213" s="62"/>
      <c r="K213" s="62"/>
      <c r="L213" s="95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9.5" customHeight="1">
      <c r="A214" s="62"/>
      <c r="B214" s="62"/>
      <c r="C214" s="62"/>
      <c r="D214" s="62"/>
      <c r="E214" s="109"/>
      <c r="F214" s="62"/>
      <c r="G214" s="109"/>
      <c r="H214" s="109"/>
      <c r="I214" s="62"/>
      <c r="J214" s="62"/>
      <c r="K214" s="62"/>
      <c r="L214" s="95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9.5" customHeight="1">
      <c r="A215" s="62"/>
      <c r="B215" s="62"/>
      <c r="C215" s="62"/>
      <c r="D215" s="62"/>
      <c r="E215" s="109"/>
      <c r="F215" s="62"/>
      <c r="G215" s="109"/>
      <c r="H215" s="109"/>
      <c r="I215" s="62"/>
      <c r="J215" s="62"/>
      <c r="K215" s="62"/>
      <c r="L215" s="95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9.5" customHeight="1">
      <c r="A216" s="62"/>
      <c r="B216" s="62"/>
      <c r="C216" s="62"/>
      <c r="D216" s="62"/>
      <c r="E216" s="109"/>
      <c r="F216" s="62"/>
      <c r="G216" s="109"/>
      <c r="H216" s="109"/>
      <c r="I216" s="62"/>
      <c r="J216" s="62"/>
      <c r="K216" s="62"/>
      <c r="L216" s="95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9.5" customHeight="1">
      <c r="A217" s="62"/>
      <c r="B217" s="62"/>
      <c r="C217" s="62"/>
      <c r="D217" s="62"/>
      <c r="E217" s="109"/>
      <c r="F217" s="62"/>
      <c r="G217" s="109"/>
      <c r="H217" s="109"/>
      <c r="I217" s="62"/>
      <c r="J217" s="62"/>
      <c r="K217" s="62"/>
      <c r="L217" s="95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9.5" customHeight="1">
      <c r="A218" s="62"/>
      <c r="B218" s="62"/>
      <c r="C218" s="62"/>
      <c r="D218" s="62"/>
      <c r="E218" s="109"/>
      <c r="F218" s="62"/>
      <c r="G218" s="109"/>
      <c r="H218" s="109"/>
      <c r="I218" s="62"/>
      <c r="J218" s="62"/>
      <c r="K218" s="62"/>
      <c r="L218" s="95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9.5" customHeight="1">
      <c r="A219" s="62"/>
      <c r="B219" s="62"/>
      <c r="C219" s="62"/>
      <c r="D219" s="62"/>
      <c r="E219" s="109"/>
      <c r="F219" s="62"/>
      <c r="G219" s="109"/>
      <c r="H219" s="109"/>
      <c r="I219" s="62"/>
      <c r="J219" s="62"/>
      <c r="K219" s="62"/>
      <c r="L219" s="95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9.5" customHeight="1">
      <c r="A220" s="62"/>
      <c r="B220" s="62"/>
      <c r="C220" s="62"/>
      <c r="D220" s="62"/>
      <c r="E220" s="109"/>
      <c r="F220" s="62"/>
      <c r="G220" s="109"/>
      <c r="H220" s="109"/>
      <c r="I220" s="62"/>
      <c r="J220" s="62"/>
      <c r="K220" s="62"/>
      <c r="L220" s="95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9.5" customHeight="1">
      <c r="A221" s="62"/>
      <c r="B221" s="62"/>
      <c r="C221" s="62"/>
      <c r="D221" s="62"/>
      <c r="E221" s="109"/>
      <c r="F221" s="62"/>
      <c r="G221" s="109"/>
      <c r="H221" s="109"/>
      <c r="I221" s="62"/>
      <c r="J221" s="62"/>
      <c r="K221" s="62"/>
      <c r="L221" s="95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9.5" customHeight="1">
      <c r="A222" s="62"/>
      <c r="B222" s="62"/>
      <c r="C222" s="62"/>
      <c r="D222" s="62"/>
      <c r="E222" s="109"/>
      <c r="F222" s="62"/>
      <c r="G222" s="109"/>
      <c r="H222" s="109"/>
      <c r="I222" s="62"/>
      <c r="J222" s="62"/>
      <c r="K222" s="62"/>
      <c r="L222" s="95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9.5" customHeight="1">
      <c r="A223" s="62"/>
      <c r="B223" s="62"/>
      <c r="C223" s="62"/>
      <c r="D223" s="62"/>
      <c r="E223" s="109"/>
      <c r="F223" s="62"/>
      <c r="G223" s="109"/>
      <c r="H223" s="109"/>
      <c r="I223" s="62"/>
      <c r="J223" s="62"/>
      <c r="K223" s="62"/>
      <c r="L223" s="95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9.5" customHeight="1">
      <c r="A224" s="62"/>
      <c r="B224" s="62"/>
      <c r="C224" s="62"/>
      <c r="D224" s="62"/>
      <c r="E224" s="109"/>
      <c r="F224" s="62"/>
      <c r="G224" s="109"/>
      <c r="H224" s="109"/>
      <c r="I224" s="62"/>
      <c r="J224" s="62"/>
      <c r="K224" s="62"/>
      <c r="L224" s="95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9.5" customHeight="1">
      <c r="A225" s="62"/>
      <c r="B225" s="62"/>
      <c r="C225" s="62"/>
      <c r="D225" s="62"/>
      <c r="E225" s="109"/>
      <c r="F225" s="62"/>
      <c r="G225" s="109"/>
      <c r="H225" s="109"/>
      <c r="I225" s="62"/>
      <c r="J225" s="62"/>
      <c r="K225" s="62"/>
      <c r="L225" s="95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9.5" customHeight="1">
      <c r="A226" s="62"/>
      <c r="B226" s="62"/>
      <c r="C226" s="62"/>
      <c r="D226" s="62"/>
      <c r="E226" s="109"/>
      <c r="F226" s="62"/>
      <c r="G226" s="109"/>
      <c r="H226" s="109"/>
      <c r="I226" s="62"/>
      <c r="J226" s="62"/>
      <c r="K226" s="62"/>
      <c r="L226" s="95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9.5" customHeight="1">
      <c r="A227" s="62"/>
      <c r="B227" s="62"/>
      <c r="C227" s="62"/>
      <c r="D227" s="62"/>
      <c r="E227" s="109"/>
      <c r="F227" s="62"/>
      <c r="G227" s="109"/>
      <c r="H227" s="109"/>
      <c r="I227" s="62"/>
      <c r="J227" s="62"/>
      <c r="K227" s="62"/>
      <c r="L227" s="95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9.5" customHeight="1">
      <c r="A228" s="62"/>
      <c r="B228" s="62"/>
      <c r="C228" s="62"/>
      <c r="D228" s="62"/>
      <c r="E228" s="109"/>
      <c r="F228" s="62"/>
      <c r="G228" s="109"/>
      <c r="H228" s="109"/>
      <c r="I228" s="62"/>
      <c r="J228" s="62"/>
      <c r="K228" s="62"/>
      <c r="L228" s="95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9.5" customHeight="1">
      <c r="A229" s="62"/>
      <c r="B229" s="62"/>
      <c r="C229" s="62"/>
      <c r="D229" s="62"/>
      <c r="E229" s="109"/>
      <c r="F229" s="62"/>
      <c r="G229" s="109"/>
      <c r="H229" s="109"/>
      <c r="I229" s="62"/>
      <c r="J229" s="62"/>
      <c r="K229" s="62"/>
      <c r="L229" s="95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9.5" customHeight="1">
      <c r="A230" s="62"/>
      <c r="B230" s="62"/>
      <c r="C230" s="62"/>
      <c r="D230" s="62"/>
      <c r="E230" s="109"/>
      <c r="F230" s="62"/>
      <c r="G230" s="109"/>
      <c r="H230" s="109"/>
      <c r="I230" s="62"/>
      <c r="J230" s="62"/>
      <c r="K230" s="62"/>
      <c r="L230" s="95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9.5" customHeight="1">
      <c r="A231" s="62"/>
      <c r="B231" s="62"/>
      <c r="C231" s="62"/>
      <c r="D231" s="62"/>
      <c r="E231" s="109"/>
      <c r="F231" s="62"/>
      <c r="G231" s="109"/>
      <c r="H231" s="109"/>
      <c r="I231" s="62"/>
      <c r="J231" s="62"/>
      <c r="K231" s="62"/>
      <c r="L231" s="95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9.5" customHeight="1">
      <c r="A232" s="62"/>
      <c r="B232" s="62"/>
      <c r="C232" s="62"/>
      <c r="D232" s="62"/>
      <c r="E232" s="109"/>
      <c r="F232" s="62"/>
      <c r="G232" s="109"/>
      <c r="H232" s="109"/>
      <c r="I232" s="62"/>
      <c r="J232" s="62"/>
      <c r="K232" s="62"/>
      <c r="L232" s="95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9.5" customHeight="1">
      <c r="A233" s="62"/>
      <c r="B233" s="62"/>
      <c r="C233" s="62"/>
      <c r="D233" s="62"/>
      <c r="E233" s="109"/>
      <c r="F233" s="62"/>
      <c r="G233" s="109"/>
      <c r="H233" s="109"/>
      <c r="I233" s="62"/>
      <c r="J233" s="62"/>
      <c r="K233" s="62"/>
      <c r="L233" s="95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9.5" customHeight="1">
      <c r="A234" s="62"/>
      <c r="B234" s="62"/>
      <c r="C234" s="62"/>
      <c r="D234" s="62"/>
      <c r="E234" s="109"/>
      <c r="F234" s="62"/>
      <c r="G234" s="109"/>
      <c r="H234" s="109"/>
      <c r="I234" s="62"/>
      <c r="J234" s="62"/>
      <c r="K234" s="62"/>
      <c r="L234" s="95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9.5" customHeight="1">
      <c r="A235" s="62"/>
      <c r="B235" s="62"/>
      <c r="C235" s="62"/>
      <c r="D235" s="62"/>
      <c r="E235" s="109"/>
      <c r="F235" s="62"/>
      <c r="G235" s="109"/>
      <c r="H235" s="109"/>
      <c r="I235" s="62"/>
      <c r="J235" s="62"/>
      <c r="K235" s="62"/>
      <c r="L235" s="95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9.5" customHeight="1">
      <c r="A236" s="62"/>
      <c r="B236" s="62"/>
      <c r="C236" s="62"/>
      <c r="D236" s="62"/>
      <c r="E236" s="109"/>
      <c r="F236" s="62"/>
      <c r="G236" s="109"/>
      <c r="H236" s="109"/>
      <c r="I236" s="62"/>
      <c r="J236" s="62"/>
      <c r="K236" s="62"/>
      <c r="L236" s="95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9.5" customHeight="1">
      <c r="A237" s="62"/>
      <c r="B237" s="62"/>
      <c r="C237" s="62"/>
      <c r="D237" s="62"/>
      <c r="E237" s="109"/>
      <c r="F237" s="62"/>
      <c r="G237" s="109"/>
      <c r="H237" s="109"/>
      <c r="I237" s="62"/>
      <c r="J237" s="62"/>
      <c r="K237" s="62"/>
      <c r="L237" s="95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9.5" customHeight="1">
      <c r="A238" s="62"/>
      <c r="B238" s="62"/>
      <c r="C238" s="62"/>
      <c r="D238" s="62"/>
      <c r="E238" s="109"/>
      <c r="F238" s="62"/>
      <c r="G238" s="109"/>
      <c r="H238" s="109"/>
      <c r="I238" s="62"/>
      <c r="J238" s="62"/>
      <c r="K238" s="62"/>
      <c r="L238" s="95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9.5" customHeight="1">
      <c r="A239" s="62"/>
      <c r="B239" s="62"/>
      <c r="C239" s="62"/>
      <c r="D239" s="62"/>
      <c r="E239" s="109"/>
      <c r="F239" s="62"/>
      <c r="G239" s="109"/>
      <c r="H239" s="109"/>
      <c r="I239" s="62"/>
      <c r="J239" s="62"/>
      <c r="K239" s="62"/>
      <c r="L239" s="95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9.5" customHeight="1">
      <c r="A240" s="62"/>
      <c r="B240" s="62"/>
      <c r="C240" s="62"/>
      <c r="D240" s="62"/>
      <c r="E240" s="109"/>
      <c r="F240" s="62"/>
      <c r="G240" s="109"/>
      <c r="H240" s="109"/>
      <c r="I240" s="62"/>
      <c r="J240" s="62"/>
      <c r="K240" s="62"/>
      <c r="L240" s="95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9.5" customHeight="1">
      <c r="A241" s="62"/>
      <c r="B241" s="62"/>
      <c r="C241" s="62"/>
      <c r="D241" s="62"/>
      <c r="E241" s="109"/>
      <c r="F241" s="62"/>
      <c r="G241" s="109"/>
      <c r="H241" s="109"/>
      <c r="I241" s="62"/>
      <c r="J241" s="62"/>
      <c r="K241" s="62"/>
      <c r="L241" s="95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9.5" customHeight="1">
      <c r="A242" s="62"/>
      <c r="B242" s="62"/>
      <c r="C242" s="62"/>
      <c r="D242" s="62"/>
      <c r="E242" s="109"/>
      <c r="F242" s="62"/>
      <c r="G242" s="109"/>
      <c r="H242" s="109"/>
      <c r="I242" s="62"/>
      <c r="J242" s="62"/>
      <c r="K242" s="62"/>
      <c r="L242" s="95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9.5" customHeight="1">
      <c r="A243" s="62"/>
      <c r="B243" s="62"/>
      <c r="C243" s="62"/>
      <c r="D243" s="62"/>
      <c r="E243" s="109"/>
      <c r="F243" s="62"/>
      <c r="G243" s="109"/>
      <c r="H243" s="109"/>
      <c r="I243" s="62"/>
      <c r="J243" s="62"/>
      <c r="K243" s="62"/>
      <c r="L243" s="95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9.5" customHeight="1">
      <c r="A244" s="62"/>
      <c r="B244" s="62"/>
      <c r="C244" s="62"/>
      <c r="D244" s="62"/>
      <c r="E244" s="109"/>
      <c r="F244" s="62"/>
      <c r="G244" s="109"/>
      <c r="H244" s="109"/>
      <c r="I244" s="62"/>
      <c r="J244" s="62"/>
      <c r="K244" s="62"/>
      <c r="L244" s="95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9.5" customHeight="1">
      <c r="A245" s="62"/>
      <c r="B245" s="62"/>
      <c r="C245" s="62"/>
      <c r="D245" s="62"/>
      <c r="E245" s="109"/>
      <c r="F245" s="62"/>
      <c r="G245" s="109"/>
      <c r="H245" s="109"/>
      <c r="I245" s="62"/>
      <c r="J245" s="62"/>
      <c r="K245" s="62"/>
      <c r="L245" s="95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9.5" customHeight="1">
      <c r="A246" s="62"/>
      <c r="B246" s="62"/>
      <c r="C246" s="62"/>
      <c r="D246" s="62"/>
      <c r="E246" s="109"/>
      <c r="F246" s="62"/>
      <c r="G246" s="109"/>
      <c r="H246" s="109"/>
      <c r="I246" s="62"/>
      <c r="J246" s="62"/>
      <c r="K246" s="62"/>
      <c r="L246" s="95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9.5" customHeight="1">
      <c r="A247" s="62"/>
      <c r="B247" s="62"/>
      <c r="C247" s="62"/>
      <c r="D247" s="62"/>
      <c r="E247" s="109"/>
      <c r="F247" s="62"/>
      <c r="G247" s="109"/>
      <c r="H247" s="109"/>
      <c r="I247" s="62"/>
      <c r="J247" s="62"/>
      <c r="K247" s="62"/>
      <c r="L247" s="95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9.5" customHeight="1">
      <c r="A248" s="62"/>
      <c r="B248" s="62"/>
      <c r="C248" s="62"/>
      <c r="D248" s="62"/>
      <c r="E248" s="109"/>
      <c r="F248" s="62"/>
      <c r="G248" s="109"/>
      <c r="H248" s="109"/>
      <c r="I248" s="62"/>
      <c r="J248" s="62"/>
      <c r="K248" s="62"/>
      <c r="L248" s="95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9.5" customHeight="1">
      <c r="A249" s="62"/>
      <c r="B249" s="62"/>
      <c r="C249" s="62"/>
      <c r="D249" s="62"/>
      <c r="E249" s="109"/>
      <c r="F249" s="62"/>
      <c r="G249" s="109"/>
      <c r="H249" s="109"/>
      <c r="I249" s="62"/>
      <c r="J249" s="62"/>
      <c r="K249" s="62"/>
      <c r="L249" s="95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9.5" customHeight="1">
      <c r="A250" s="62"/>
      <c r="B250" s="62"/>
      <c r="C250" s="62"/>
      <c r="D250" s="62"/>
      <c r="E250" s="109"/>
      <c r="F250" s="62"/>
      <c r="G250" s="109"/>
      <c r="H250" s="109"/>
      <c r="I250" s="62"/>
      <c r="J250" s="62"/>
      <c r="K250" s="62"/>
      <c r="L250" s="95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9.5" customHeight="1">
      <c r="A251" s="62"/>
      <c r="B251" s="62"/>
      <c r="C251" s="62"/>
      <c r="D251" s="62"/>
      <c r="E251" s="109"/>
      <c r="F251" s="62"/>
      <c r="G251" s="109"/>
      <c r="H251" s="109"/>
      <c r="I251" s="62"/>
      <c r="J251" s="62"/>
      <c r="K251" s="62"/>
      <c r="L251" s="95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8:C51">
      <formula1>'Listado Pilotos y Equipos'!$B$3:$B$86</formula1>
    </dataValidation>
    <dataValidation type="list" allowBlank="1" showErrorMessage="1" sqref="J8:J51">
      <formula1>Tabla_de_Datos_COPA_PALMARES!$H$3:$H$5</formula1>
    </dataValidation>
  </dataValidations>
  <printOptions/>
  <pageMargins bottom="0.75" footer="0.0" header="0.0" left="0.7" right="0.7" top="0.75"/>
  <pageSetup paperSize="9"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6.43"/>
    <col customWidth="1" min="3" max="3" width="43.29"/>
    <col customWidth="1" min="4" max="4" width="31.29"/>
    <col customWidth="1" min="5" max="5" width="18.29"/>
    <col customWidth="1" min="6" max="6" width="28.43"/>
    <col customWidth="1" min="7" max="7" width="19.86"/>
    <col customWidth="1" min="8" max="8" width="18.71"/>
    <col customWidth="1" min="9" max="9" width="26.43"/>
    <col customWidth="1" min="10" max="10" width="14.14"/>
    <col customWidth="1" min="11" max="26" width="10.0"/>
  </cols>
  <sheetData>
    <row r="1" ht="19.5" customHeight="1">
      <c r="A1" s="62"/>
      <c r="B1" s="5"/>
      <c r="C1" s="85"/>
      <c r="D1" s="85"/>
      <c r="E1" s="86"/>
      <c r="F1" s="85"/>
      <c r="G1" s="86"/>
      <c r="H1" s="86"/>
      <c r="I1" s="85"/>
      <c r="J1" s="62"/>
      <c r="K1" s="62"/>
      <c r="L1" s="95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9.5" customHeight="1">
      <c r="A2" s="62"/>
      <c r="B2" s="5"/>
      <c r="C2" s="85"/>
      <c r="D2" s="85"/>
      <c r="E2" s="86"/>
      <c r="F2" s="85"/>
      <c r="G2" s="86"/>
      <c r="H2" s="86"/>
      <c r="I2" s="85"/>
      <c r="J2" s="62"/>
      <c r="K2" s="62"/>
      <c r="L2" s="95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9.5" customHeight="1">
      <c r="A3" s="62"/>
      <c r="B3" s="85"/>
      <c r="C3" s="85"/>
      <c r="D3" s="85"/>
      <c r="E3" s="86"/>
      <c r="F3" s="85"/>
      <c r="G3" s="86"/>
      <c r="H3" s="86"/>
      <c r="I3" s="85"/>
      <c r="J3" s="62"/>
      <c r="K3" s="62"/>
      <c r="L3" s="95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9.5" customHeight="1">
      <c r="A4" s="62"/>
      <c r="B4" s="96"/>
      <c r="C4" s="87"/>
      <c r="D4" s="87"/>
      <c r="E4" s="88"/>
      <c r="F4" s="87"/>
      <c r="G4" s="88"/>
      <c r="H4" s="88"/>
      <c r="I4" s="87"/>
      <c r="J4" s="87"/>
      <c r="K4" s="62"/>
      <c r="L4" s="95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9.5" customHeight="1">
      <c r="A5" s="62"/>
      <c r="B5" s="82" t="s">
        <v>288</v>
      </c>
      <c r="C5" s="49"/>
      <c r="D5" s="89"/>
      <c r="E5" s="97"/>
      <c r="F5" s="90"/>
      <c r="G5" s="97"/>
      <c r="H5" s="86"/>
      <c r="I5" s="85"/>
      <c r="J5" s="62"/>
      <c r="K5" s="62"/>
      <c r="L5" s="95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9.5" customHeight="1">
      <c r="A6" s="62"/>
      <c r="B6" s="6"/>
      <c r="C6" s="85"/>
      <c r="D6" s="85"/>
      <c r="E6" s="86"/>
      <c r="F6" s="85"/>
      <c r="G6" s="86"/>
      <c r="H6" s="86"/>
      <c r="I6" s="85"/>
      <c r="J6" s="62"/>
      <c r="K6" s="62"/>
      <c r="L6" s="95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9.5" customHeight="1">
      <c r="A7" s="62"/>
      <c r="B7" s="98" t="s">
        <v>152</v>
      </c>
      <c r="C7" s="99" t="s">
        <v>153</v>
      </c>
      <c r="D7" s="100" t="s">
        <v>2</v>
      </c>
      <c r="E7" s="101" t="s">
        <v>154</v>
      </c>
      <c r="F7" s="100" t="s">
        <v>283</v>
      </c>
      <c r="G7" s="101" t="s">
        <v>284</v>
      </c>
      <c r="H7" s="101" t="s">
        <v>11</v>
      </c>
      <c r="I7" s="102" t="s">
        <v>155</v>
      </c>
      <c r="J7" s="100" t="s">
        <v>285</v>
      </c>
      <c r="K7" s="62"/>
      <c r="L7" s="95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9.5" customHeight="1">
      <c r="A8" s="62"/>
      <c r="B8" s="103">
        <v>27.0</v>
      </c>
      <c r="C8" s="104" t="s">
        <v>13</v>
      </c>
      <c r="D8" s="105" t="str">
        <f>IFERROR(VLOOKUP(C8,'Listado Pilotos y Equipos'!$B$3:$M$86,2,0),"")</f>
        <v>Besay Porta</v>
      </c>
      <c r="E8" s="106">
        <f>IFERROR(VLOOKUP(Inscritos_SLOTSAB!$D8,Clasificaicon_Pilotos!$B$7:$M$91,12,0),0)</f>
        <v>344</v>
      </c>
      <c r="F8" s="104" t="str">
        <f>IFERROR(VLOOKUP(C8,'Listado Pilotos y Equipos'!$B$3:$M$86,7,0),"")</f>
        <v>Ignasi Baldominos</v>
      </c>
      <c r="G8" s="106">
        <f>IFERROR(VLOOKUP(Inscritos_SLOTSAB!$F8,Clasificaicon_Pilotos!$B$7:$M$91,12,0),0)</f>
        <v>344</v>
      </c>
      <c r="H8" s="106">
        <f t="shared" ref="H8:H51" si="1">IF(ISTEXT(E8),0,E8)+IF(ISTEXT(G8),0,G8)</f>
        <v>688</v>
      </c>
      <c r="I8" s="107" t="str">
        <f>IFERROR(VLOOKUP(C8,'Listado Pilotos y Equipos'!$B$3:$P$86,12,0),"")</f>
        <v>RESISBARNA</v>
      </c>
      <c r="J8" s="108" t="s">
        <v>289</v>
      </c>
      <c r="K8" s="62"/>
      <c r="L8" s="95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9.5" customHeight="1">
      <c r="A9" s="62"/>
      <c r="B9" s="103">
        <v>2.0</v>
      </c>
      <c r="C9" s="104" t="s">
        <v>206</v>
      </c>
      <c r="D9" s="105" t="str">
        <f>IFERROR(VLOOKUP(C9,'Listado Pilotos y Equipos'!$B$3:$M$86,2,0),"")</f>
        <v>Alex Robles</v>
      </c>
      <c r="E9" s="106">
        <f>IFERROR(VLOOKUP(Inscritos_SLOTSAB!$D9,Clasificaicon_Pilotos!$B$7:$M$91,12,0),0)</f>
        <v>251</v>
      </c>
      <c r="F9" s="104" t="str">
        <f>IFERROR(VLOOKUP(C9,'Listado Pilotos y Equipos'!$B$3:$M$86,7,0),"")</f>
        <v>Jordi Robles</v>
      </c>
      <c r="G9" s="106">
        <f>IFERROR(VLOOKUP(Inscritos_SLOTSAB!$F9,Clasificaicon_Pilotos!$B$7:$M$91,12,0),0)</f>
        <v>251</v>
      </c>
      <c r="H9" s="106">
        <f t="shared" si="1"/>
        <v>502</v>
      </c>
      <c r="I9" s="107" t="str">
        <f>IFERROR(VLOOKUP(C9,'Listado Pilotos y Equipos'!$B$3:$P$86,12,0),"")</f>
        <v>RESISBARNA</v>
      </c>
      <c r="J9" s="108" t="s">
        <v>289</v>
      </c>
      <c r="K9" s="62"/>
      <c r="L9" s="95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9.5" customHeight="1">
      <c r="A10" s="62"/>
      <c r="B10" s="103">
        <v>3.0</v>
      </c>
      <c r="C10" s="104" t="s">
        <v>209</v>
      </c>
      <c r="D10" s="105" t="str">
        <f>IFERROR(VLOOKUP(C10,'Listado Pilotos y Equipos'!$B$3:$M$86,2,0),"")</f>
        <v>JM Sererols</v>
      </c>
      <c r="E10" s="106">
        <f>IFERROR(VLOOKUP(Inscritos_SLOTSAB!$D10,Clasificaicon_Pilotos!$B$7:$M$91,12,0),0)</f>
        <v>259</v>
      </c>
      <c r="F10" s="104" t="str">
        <f>IFERROR(VLOOKUP(C10,'Listado Pilotos y Equipos'!$B$3:$M$86,7,0),"")</f>
        <v>Eduard Cerda</v>
      </c>
      <c r="G10" s="106">
        <f>IFERROR(VLOOKUP(Inscritos_SLOTSAB!$F10,Clasificaicon_Pilotos!$B$7:$M$91,12,0),0)</f>
        <v>259</v>
      </c>
      <c r="H10" s="106">
        <f t="shared" si="1"/>
        <v>518</v>
      </c>
      <c r="I10" s="107" t="str">
        <f>IFERROR(VLOOKUP(C10,'Listado Pilotos y Equipos'!$B$3:$P$86,12,0),"")</f>
        <v>SCALEAUTO_CUP</v>
      </c>
      <c r="J10" s="108" t="s">
        <v>289</v>
      </c>
      <c r="K10" s="62"/>
      <c r="L10" s="95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9.5" customHeight="1">
      <c r="A11" s="62"/>
      <c r="B11" s="103">
        <v>4.0</v>
      </c>
      <c r="C11" s="104" t="s">
        <v>212</v>
      </c>
      <c r="D11" s="105" t="str">
        <f>IFERROR(VLOOKUP(C11,'Listado Pilotos y Equipos'!$B$3:$M$86,2,0),"")</f>
        <v>Miquel Bonavida</v>
      </c>
      <c r="E11" s="106">
        <f>IFERROR(VLOOKUP(Inscritos_SLOTSAB!$D11,Clasificaicon_Pilotos!$B$7:$M$91,12,0),0)</f>
        <v>260</v>
      </c>
      <c r="F11" s="104" t="str">
        <f>IFERROR(VLOOKUP(C11,'Listado Pilotos y Equipos'!$B$3:$M$86,7,0),"")</f>
        <v>Lorenzo Rodriguez</v>
      </c>
      <c r="G11" s="106">
        <f>IFERROR(VLOOKUP(Inscritos_SLOTSAB!$F11,Clasificaicon_Pilotos!$B$7:$M$91,12,0),0)</f>
        <v>260</v>
      </c>
      <c r="H11" s="106">
        <f t="shared" si="1"/>
        <v>520</v>
      </c>
      <c r="I11" s="107" t="str">
        <f>IFERROR(VLOOKUP(C11,'Listado Pilotos y Equipos'!$B$3:$P$86,12,0),"")</f>
        <v>RESISBARNA</v>
      </c>
      <c r="J11" s="108" t="s">
        <v>289</v>
      </c>
      <c r="K11" s="62"/>
      <c r="L11" s="95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9.5" customHeight="1">
      <c r="A12" s="62"/>
      <c r="B12" s="103">
        <v>8.0</v>
      </c>
      <c r="C12" s="104" t="s">
        <v>25</v>
      </c>
      <c r="D12" s="105" t="str">
        <f>IFERROR(VLOOKUP(C12,'Listado Pilotos y Equipos'!$B$3:$M$86,2,0),"")</f>
        <v>Xavi Cortada</v>
      </c>
      <c r="E12" s="106">
        <f>IFERROR(VLOOKUP(Inscritos_SLOTSAB!$D12,Clasificaicon_Pilotos!$B$7:$M$91,12,0),0)</f>
        <v>245</v>
      </c>
      <c r="F12" s="104" t="str">
        <f>IFERROR(VLOOKUP(C12,'Listado Pilotos y Equipos'!$B$3:$M$86,7,0),"")</f>
        <v>Adam Parera</v>
      </c>
      <c r="G12" s="106">
        <f>IFERROR(VLOOKUP(Inscritos_SLOTSAB!$F12,Clasificaicon_Pilotos!$B$7:$M$91,12,0),0)</f>
        <v>245</v>
      </c>
      <c r="H12" s="106">
        <f t="shared" si="1"/>
        <v>490</v>
      </c>
      <c r="I12" s="107" t="str">
        <f>IFERROR(VLOOKUP(C12,'Listado Pilotos y Equipos'!$B$3:$P$86,12,0),"")</f>
        <v>RESISBARNA</v>
      </c>
      <c r="J12" s="108" t="s">
        <v>289</v>
      </c>
      <c r="K12" s="62"/>
      <c r="L12" s="95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9.5" customHeight="1">
      <c r="A13" s="62"/>
      <c r="B13" s="103">
        <v>9.0</v>
      </c>
      <c r="C13" s="104" t="s">
        <v>217</v>
      </c>
      <c r="D13" s="105" t="str">
        <f>IFERROR(VLOOKUP(C13,'Listado Pilotos y Equipos'!$B$3:$M$86,2,0),"")</f>
        <v>Joel Mendizabal</v>
      </c>
      <c r="E13" s="106">
        <f>IFERROR(VLOOKUP(Inscritos_SLOTSAB!$D13,Clasificaicon_Pilotos!$B$7:$M$91,12,0),0)</f>
        <v>251</v>
      </c>
      <c r="F13" s="104" t="str">
        <f>IFERROR(VLOOKUP(C13,'Listado Pilotos y Equipos'!$B$3:$M$86,7,0),"")</f>
        <v>Vicens Febrero</v>
      </c>
      <c r="G13" s="106">
        <f>IFERROR(VLOOKUP(Inscritos_SLOTSAB!$F13,Clasificaicon_Pilotos!$B$7:$M$91,12,0),0)</f>
        <v>251</v>
      </c>
      <c r="H13" s="106">
        <f t="shared" si="1"/>
        <v>502</v>
      </c>
      <c r="I13" s="107" t="str">
        <f>IFERROR(VLOOKUP(C13,'Listado Pilotos y Equipos'!$B$3:$P$86,12,0),"")</f>
        <v>RESISBARNA</v>
      </c>
      <c r="J13" s="108" t="s">
        <v>289</v>
      </c>
      <c r="K13" s="62"/>
      <c r="L13" s="95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9.5" customHeight="1">
      <c r="A14" s="62"/>
      <c r="B14" s="103">
        <v>10.0</v>
      </c>
      <c r="C14" s="104" t="s">
        <v>229</v>
      </c>
      <c r="D14" s="105" t="str">
        <f>IFERROR(VLOOKUP(C14,'Listado Pilotos y Equipos'!$B$3:$M$86,2,0),"")</f>
        <v>Richard Arredondo</v>
      </c>
      <c r="E14" s="106">
        <f>IFERROR(VLOOKUP(Inscritos_SLOTSAB!$D14,Clasificaicon_Pilotos!$B$7:$M$91,12,0),0)</f>
        <v>201</v>
      </c>
      <c r="F14" s="104" t="str">
        <f>IFERROR(VLOOKUP(C14,'Listado Pilotos y Equipos'!$B$3:$M$86,7,0),"")</f>
        <v>Gabriel Rodriguez</v>
      </c>
      <c r="G14" s="106">
        <f>IFERROR(VLOOKUP(Inscritos_SLOTSAB!$F14,Clasificaicon_Pilotos!$B$7:$M$91,12,0),0)</f>
        <v>241</v>
      </c>
      <c r="H14" s="106">
        <f t="shared" si="1"/>
        <v>442</v>
      </c>
      <c r="I14" s="107" t="str">
        <f>IFERROR(VLOOKUP(C14,'Listado Pilotos y Equipos'!$B$3:$P$86,12,0),"")</f>
        <v>RESISBARNA</v>
      </c>
      <c r="J14" s="108" t="s">
        <v>289</v>
      </c>
      <c r="K14" s="62"/>
      <c r="L14" s="95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9.5" customHeight="1">
      <c r="A15" s="62"/>
      <c r="B15" s="103">
        <v>1.0</v>
      </c>
      <c r="C15" s="104" t="s">
        <v>39</v>
      </c>
      <c r="D15" s="105" t="str">
        <f>IFERROR(VLOOKUP(C15,'Listado Pilotos y Equipos'!$B$3:$M$86,2,0),"")</f>
        <v>Israel Nevado</v>
      </c>
      <c r="E15" s="106">
        <f>IFERROR(VLOOKUP(Inscritos_SLOTSAB!$D15,Clasificaicon_Pilotos!$B$7:$M$91,12,0),0)</f>
        <v>178</v>
      </c>
      <c r="F15" s="104" t="str">
        <f>IFERROR(VLOOKUP(C15,'Listado Pilotos y Equipos'!$B$3:$M$86,7,0),"")</f>
        <v>Victor Gonzalez</v>
      </c>
      <c r="G15" s="106">
        <f>IFERROR(VLOOKUP(Inscritos_SLOTSAB!$F15,Clasificaicon_Pilotos!$B$7:$M$91,12,0),0)</f>
        <v>178</v>
      </c>
      <c r="H15" s="106">
        <f t="shared" si="1"/>
        <v>356</v>
      </c>
      <c r="I15" s="107" t="str">
        <f>IFERROR(VLOOKUP(C15,'Listado Pilotos y Equipos'!$B$3:$P$86,12,0),"")</f>
        <v>SCALEAUTO_CUP</v>
      </c>
      <c r="J15" s="108" t="s">
        <v>290</v>
      </c>
      <c r="K15" s="62"/>
      <c r="L15" s="95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9.5" customHeight="1">
      <c r="A16" s="62"/>
      <c r="B16" s="103">
        <v>13.0</v>
      </c>
      <c r="C16" s="104" t="s">
        <v>42</v>
      </c>
      <c r="D16" s="105" t="str">
        <f>IFERROR(VLOOKUP(C16,'Listado Pilotos y Equipos'!$B$3:$M$86,2,0),"")</f>
        <v>Manel Soriano</v>
      </c>
      <c r="E16" s="106">
        <f>IFERROR(VLOOKUP(Inscritos_SLOTSAB!$D16,Clasificaicon_Pilotos!$B$7:$M$91,12,0),0)</f>
        <v>186</v>
      </c>
      <c r="F16" s="104" t="str">
        <f>IFERROR(VLOOKUP(C16,'Listado Pilotos y Equipos'!$B$3:$M$86,7,0),"")</f>
        <v>David Mercader</v>
      </c>
      <c r="G16" s="106">
        <f>IFERROR(VLOOKUP(Inscritos_SLOTSAB!$F16,Clasificaicon_Pilotos!$B$7:$M$91,12,0),0)</f>
        <v>186</v>
      </c>
      <c r="H16" s="106">
        <f t="shared" si="1"/>
        <v>372</v>
      </c>
      <c r="I16" s="107" t="str">
        <f>IFERROR(VLOOKUP(C16,'Listado Pilotos y Equipos'!$B$3:$P$86,12,0),"")</f>
        <v>RESISBARNA</v>
      </c>
      <c r="J16" s="108" t="s">
        <v>289</v>
      </c>
      <c r="K16" s="62"/>
      <c r="L16" s="95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9.5" customHeight="1">
      <c r="A17" s="62"/>
      <c r="B17" s="103">
        <v>14.0</v>
      </c>
      <c r="C17" s="104" t="s">
        <v>177</v>
      </c>
      <c r="D17" s="105" t="str">
        <f>IFERROR(VLOOKUP(C17,'Listado Pilotos y Equipos'!$B$3:$M$86,2,0),"")</f>
        <v>Jorge Valdivieso</v>
      </c>
      <c r="E17" s="106">
        <f>IFERROR(VLOOKUP(Inscritos_SLOTSAB!$D17,Clasificaicon_Pilotos!$B$7:$M$91,12,0),0)</f>
        <v>178</v>
      </c>
      <c r="F17" s="104" t="str">
        <f>IFERROR(VLOOKUP(C17,'Listado Pilotos y Equipos'!$B$3:$M$86,7,0),"")</f>
        <v>Alberto Bolsa</v>
      </c>
      <c r="G17" s="106">
        <f>IFERROR(VLOOKUP(Inscritos_SLOTSAB!$F17,Clasificaicon_Pilotos!$B$7:$M$91,12,0),0)</f>
        <v>178</v>
      </c>
      <c r="H17" s="106">
        <f t="shared" si="1"/>
        <v>356</v>
      </c>
      <c r="I17" s="107" t="str">
        <f>IFERROR(VLOOKUP(C17,'Listado Pilotos y Equipos'!$B$3:$P$86,12,0),"")</f>
        <v>GT2</v>
      </c>
      <c r="J17" s="108" t="s">
        <v>289</v>
      </c>
      <c r="K17" s="62"/>
      <c r="L17" s="95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9.5" customHeight="1">
      <c r="A18" s="62"/>
      <c r="B18" s="103">
        <v>6.0</v>
      </c>
      <c r="C18" s="104" t="s">
        <v>226</v>
      </c>
      <c r="D18" s="105" t="str">
        <f>IFERROR(VLOOKUP(C18,'Listado Pilotos y Equipos'!$B$3:$M$86,2,0),"")</f>
        <v>Xavi Bellot</v>
      </c>
      <c r="E18" s="106">
        <f>IFERROR(VLOOKUP(Inscritos_SLOTSAB!$D18,Clasificaicon_Pilotos!$B$7:$M$91,12,0),0)</f>
        <v>180</v>
      </c>
      <c r="F18" s="104" t="str">
        <f>IFERROR(VLOOKUP(C18,'Listado Pilotos y Equipos'!$B$3:$M$86,7,0),"")</f>
        <v>Cristian Diaz</v>
      </c>
      <c r="G18" s="106">
        <f>IFERROR(VLOOKUP(Inscritos_SLOTSAB!$F18,Clasificaicon_Pilotos!$B$7:$M$91,12,0),0)</f>
        <v>180</v>
      </c>
      <c r="H18" s="106">
        <f t="shared" si="1"/>
        <v>360</v>
      </c>
      <c r="I18" s="107" t="str">
        <f>IFERROR(VLOOKUP(C18,'Listado Pilotos y Equipos'!$B$3:$P$86,12,0),"")</f>
        <v>GT2</v>
      </c>
      <c r="J18" s="108" t="s">
        <v>291</v>
      </c>
      <c r="K18" s="62"/>
      <c r="L18" s="95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9.5" customHeight="1">
      <c r="A19" s="62"/>
      <c r="B19" s="103">
        <v>5.0</v>
      </c>
      <c r="C19" s="104" t="s">
        <v>51</v>
      </c>
      <c r="D19" s="105" t="str">
        <f>IFERROR(VLOOKUP(C19,'Listado Pilotos y Equipos'!$B$3:$M$86,2,0),"")</f>
        <v>Albert Figuerola</v>
      </c>
      <c r="E19" s="106">
        <f>IFERROR(VLOOKUP(Inscritos_SLOTSAB!$D19,Clasificaicon_Pilotos!$B$7:$M$91,12,0),0)</f>
        <v>185</v>
      </c>
      <c r="F19" s="104" t="str">
        <f>IFERROR(VLOOKUP(C19,'Listado Pilotos y Equipos'!$B$3:$M$86,7,0),"")</f>
        <v>Cesc Figueras</v>
      </c>
      <c r="G19" s="106">
        <f>IFERROR(VLOOKUP(Inscritos_SLOTSAB!$F19,Clasificaicon_Pilotos!$B$7:$M$91,12,0),0)</f>
        <v>185</v>
      </c>
      <c r="H19" s="106">
        <f t="shared" si="1"/>
        <v>370</v>
      </c>
      <c r="I19" s="107" t="str">
        <f>IFERROR(VLOOKUP(C19,'Listado Pilotos y Equipos'!$B$3:$P$86,12,0),"")</f>
        <v>GT2</v>
      </c>
      <c r="J19" s="108" t="s">
        <v>291</v>
      </c>
      <c r="K19" s="62"/>
      <c r="L19" s="95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9.5" customHeight="1">
      <c r="A20" s="62"/>
      <c r="B20" s="103">
        <v>15.0</v>
      </c>
      <c r="C20" s="104" t="s">
        <v>181</v>
      </c>
      <c r="D20" s="105" t="str">
        <f>IFERROR(VLOOKUP(C20,'Listado Pilotos y Equipos'!$B$3:$M$86,2,0),"")</f>
        <v>Sergi Saladrigas</v>
      </c>
      <c r="E20" s="106">
        <f>IFERROR(VLOOKUP(Inscritos_SLOTSAB!$D20,Clasificaicon_Pilotos!$B$7:$M$91,12,0),0)</f>
        <v>168</v>
      </c>
      <c r="F20" s="104" t="str">
        <f>IFERROR(VLOOKUP(C20,'Listado Pilotos y Equipos'!$B$3:$M$86,7,0),"")</f>
        <v>Marc Casanovas</v>
      </c>
      <c r="G20" s="106">
        <f>IFERROR(VLOOKUP(Inscritos_SLOTSAB!$F20,Clasificaicon_Pilotos!$B$7:$M$91,12,0),0)</f>
        <v>168</v>
      </c>
      <c r="H20" s="106">
        <f t="shared" si="1"/>
        <v>336</v>
      </c>
      <c r="I20" s="107" t="str">
        <f>IFERROR(VLOOKUP(C20,'Listado Pilotos y Equipos'!$B$3:$P$86,12,0),"")</f>
        <v>SCALEAUTO_CUP</v>
      </c>
      <c r="J20" s="108" t="s">
        <v>289</v>
      </c>
      <c r="K20" s="62"/>
      <c r="L20" s="95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9.5" customHeight="1">
      <c r="A21" s="62"/>
      <c r="B21" s="103">
        <v>17.0</v>
      </c>
      <c r="C21" s="104" t="s">
        <v>61</v>
      </c>
      <c r="D21" s="105" t="str">
        <f>IFERROR(VLOOKUP(C21,'Listado Pilotos y Equipos'!$B$3:$M$86,2,0),"")</f>
        <v>Enric Illa</v>
      </c>
      <c r="E21" s="106">
        <f>IFERROR(VLOOKUP(Inscritos_SLOTSAB!$D21,Clasificaicon_Pilotos!$B$7:$M$91,12,0),0)</f>
        <v>175</v>
      </c>
      <c r="F21" s="104" t="str">
        <f>IFERROR(VLOOKUP(C21,'Listado Pilotos y Equipos'!$B$3:$M$86,7,0),"")</f>
        <v>Jordi Simo</v>
      </c>
      <c r="G21" s="106">
        <f>IFERROR(VLOOKUP(Inscritos_SLOTSAB!$F21,Clasificaicon_Pilotos!$B$7:$M$91,12,0),0)</f>
        <v>175</v>
      </c>
      <c r="H21" s="106">
        <f t="shared" si="1"/>
        <v>350</v>
      </c>
      <c r="I21" s="107" t="str">
        <f>IFERROR(VLOOKUP(C21,'Listado Pilotos y Equipos'!$B$3:$P$86,12,0),"")</f>
        <v>RESISBARNA</v>
      </c>
      <c r="J21" s="108" t="s">
        <v>289</v>
      </c>
      <c r="K21" s="62"/>
      <c r="L21" s="95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9.5" customHeight="1">
      <c r="A22" s="62"/>
      <c r="B22" s="103">
        <v>26.0</v>
      </c>
      <c r="C22" s="104" t="s">
        <v>188</v>
      </c>
      <c r="D22" s="105" t="str">
        <f>IFERROR(VLOOKUP(C22,'Listado Pilotos y Equipos'!$B$3:$M$86,2,0),"")</f>
        <v>Sergi Martinez</v>
      </c>
      <c r="E22" s="106">
        <f>IFERROR(VLOOKUP(Inscritos_SLOTSAB!$D22,Clasificaicon_Pilotos!$B$7:$M$91,12,0),0)</f>
        <v>187</v>
      </c>
      <c r="F22" s="104" t="str">
        <f>IFERROR(VLOOKUP(C22,'Listado Pilotos y Equipos'!$B$3:$M$86,7,0),"")</f>
        <v>Victor Leon</v>
      </c>
      <c r="G22" s="106">
        <f>IFERROR(VLOOKUP(Inscritos_SLOTSAB!$F22,Clasificaicon_Pilotos!$B$7:$M$91,12,0),0)</f>
        <v>187</v>
      </c>
      <c r="H22" s="106">
        <f t="shared" si="1"/>
        <v>374</v>
      </c>
      <c r="I22" s="107" t="str">
        <f>IFERROR(VLOOKUP(C22,'Listado Pilotos y Equipos'!$B$3:$P$86,12,0),"")</f>
        <v>SCALEAUTO_CUP</v>
      </c>
      <c r="J22" s="108" t="s">
        <v>289</v>
      </c>
      <c r="K22" s="62"/>
      <c r="L22" s="95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9.5" customHeight="1">
      <c r="A23" s="62"/>
      <c r="B23" s="103">
        <v>7.0</v>
      </c>
      <c r="C23" s="104" t="s">
        <v>59</v>
      </c>
      <c r="D23" s="105" t="str">
        <f>IFERROR(VLOOKUP(C23,'Listado Pilotos y Equipos'!$B$3:$M$86,2,0),"")</f>
        <v>Jaume Llobet</v>
      </c>
      <c r="E23" s="106">
        <f>IFERROR(VLOOKUP(Inscritos_SLOTSAB!$D23,Clasificaicon_Pilotos!$B$7:$M$91,12,0),0)</f>
        <v>116</v>
      </c>
      <c r="F23" s="104" t="str">
        <f>IFERROR(VLOOKUP(C23,'Listado Pilotos y Equipos'!$B$3:$M$86,7,0),"")</f>
        <v>Oscar Vila</v>
      </c>
      <c r="G23" s="106">
        <f>IFERROR(VLOOKUP(Inscritos_SLOTSAB!$F23,Clasificaicon_Pilotos!$B$7:$M$91,12,0),0)</f>
        <v>156</v>
      </c>
      <c r="H23" s="106">
        <f t="shared" si="1"/>
        <v>272</v>
      </c>
      <c r="I23" s="107" t="str">
        <f>IFERROR(VLOOKUP(C23,'Listado Pilotos y Equipos'!$B$3:$P$86,12,0),"")</f>
        <v>GT2</v>
      </c>
      <c r="J23" s="108" t="s">
        <v>290</v>
      </c>
      <c r="K23" s="62"/>
      <c r="L23" s="95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9.5" customHeight="1">
      <c r="A24" s="62"/>
      <c r="B24" s="103">
        <v>24.0</v>
      </c>
      <c r="C24" s="104" t="s">
        <v>70</v>
      </c>
      <c r="D24" s="105" t="str">
        <f>IFERROR(VLOOKUP(C24,'Listado Pilotos y Equipos'!$B$3:$M$86,2,0),"")</f>
        <v>Raul Ramírez</v>
      </c>
      <c r="E24" s="106">
        <f>IFERROR(VLOOKUP(Inscritos_SLOTSAB!$D24,Clasificaicon_Pilotos!$B$7:$M$91,12,0),0)</f>
        <v>159</v>
      </c>
      <c r="F24" s="104" t="str">
        <f>IFERROR(VLOOKUP(C24,'Listado Pilotos y Equipos'!$B$3:$M$86,7,0),"")</f>
        <v>Joan Fontanals</v>
      </c>
      <c r="G24" s="106">
        <f>IFERROR(VLOOKUP(Inscritos_SLOTSAB!$F24,Clasificaicon_Pilotos!$B$7:$M$91,12,0),0)</f>
        <v>113</v>
      </c>
      <c r="H24" s="106">
        <f t="shared" si="1"/>
        <v>272</v>
      </c>
      <c r="I24" s="107" t="str">
        <f>IFERROR(VLOOKUP(C24,'Listado Pilotos y Equipos'!$B$3:$P$86,12,0),"")</f>
        <v>GT2</v>
      </c>
      <c r="J24" s="108" t="s">
        <v>289</v>
      </c>
      <c r="K24" s="62"/>
      <c r="L24" s="95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9.5" customHeight="1">
      <c r="A25" s="62"/>
      <c r="B25" s="103">
        <v>18.0</v>
      </c>
      <c r="C25" s="104" t="s">
        <v>163</v>
      </c>
      <c r="D25" s="105" t="str">
        <f>IFERROR(VLOOKUP(C25,'Listado Pilotos y Equipos'!$B$3:$M$86,2,0),"")</f>
        <v>Oscar Sanchez</v>
      </c>
      <c r="E25" s="106">
        <f>IFERROR(VLOOKUP(Inscritos_SLOTSAB!$D25,Clasificaicon_Pilotos!$B$7:$M$91,12,0),0)</f>
        <v>128</v>
      </c>
      <c r="F25" s="104" t="str">
        <f>IFERROR(VLOOKUP(C25,'Listado Pilotos y Equipos'!$B$3:$M$86,7,0),"")</f>
        <v>Jose Maria Martinez</v>
      </c>
      <c r="G25" s="106">
        <f>IFERROR(VLOOKUP(Inscritos_SLOTSAB!$F25,Clasificaicon_Pilotos!$B$7:$M$91,12,0),0)</f>
        <v>128</v>
      </c>
      <c r="H25" s="106">
        <f t="shared" si="1"/>
        <v>256</v>
      </c>
      <c r="I25" s="107" t="str">
        <f>IFERROR(VLOOKUP(C25,'Listado Pilotos y Equipos'!$B$3:$P$86,12,0),"")</f>
        <v>SCALEAUTO_CUP</v>
      </c>
      <c r="J25" s="108" t="s">
        <v>290</v>
      </c>
      <c r="K25" s="62"/>
      <c r="L25" s="95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9.5" customHeight="1">
      <c r="A26" s="62"/>
      <c r="B26" s="103">
        <v>21.0</v>
      </c>
      <c r="C26" s="104" t="s">
        <v>193</v>
      </c>
      <c r="D26" s="105" t="str">
        <f>IFERROR(VLOOKUP(C26,'Listado Pilotos y Equipos'!$B$3:$M$86,2,0),"")</f>
        <v>Eduard Gil</v>
      </c>
      <c r="E26" s="106">
        <f>IFERROR(VLOOKUP(Inscritos_SLOTSAB!$D26,Clasificaicon_Pilotos!$B$7:$M$91,12,0),0)</f>
        <v>144</v>
      </c>
      <c r="F26" s="104" t="str">
        <f>IFERROR(VLOOKUP(C26,'Listado Pilotos y Equipos'!$B$3:$M$86,7,0),"")</f>
        <v>Adolfo Chico</v>
      </c>
      <c r="G26" s="106">
        <f>IFERROR(VLOOKUP(Inscritos_SLOTSAB!$F26,Clasificaicon_Pilotos!$B$7:$M$91,12,0),0)</f>
        <v>75</v>
      </c>
      <c r="H26" s="106">
        <f t="shared" si="1"/>
        <v>219</v>
      </c>
      <c r="I26" s="107" t="str">
        <f>IFERROR(VLOOKUP(C26,'Listado Pilotos y Equipos'!$B$3:$P$86,12,0),"")</f>
        <v>RESISBARNA</v>
      </c>
      <c r="J26" s="108" t="s">
        <v>289</v>
      </c>
      <c r="K26" s="62"/>
      <c r="L26" s="95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9.5" customHeight="1">
      <c r="A27" s="62"/>
      <c r="B27" s="103">
        <v>16.0</v>
      </c>
      <c r="C27" s="104" t="s">
        <v>234</v>
      </c>
      <c r="D27" s="105" t="str">
        <f>IFERROR(VLOOKUP(C27,'Listado Pilotos y Equipos'!$B$3:$M$86,2,0),"")</f>
        <v>Rafael Muñoz</v>
      </c>
      <c r="E27" s="106">
        <f>IFERROR(VLOOKUP(Inscritos_SLOTSAB!$D27,Clasificaicon_Pilotos!$B$7:$M$91,12,0),0)</f>
        <v>69</v>
      </c>
      <c r="F27" s="104" t="str">
        <f>IFERROR(VLOOKUP(C27,'Listado Pilotos y Equipos'!$B$3:$M$86,7,0),"")</f>
        <v>Victor Lopez</v>
      </c>
      <c r="G27" s="106">
        <f>IFERROR(VLOOKUP(Inscritos_SLOTSAB!$F27,Clasificaicon_Pilotos!$B$7:$M$91,12,0),0)</f>
        <v>69</v>
      </c>
      <c r="H27" s="106">
        <f t="shared" si="1"/>
        <v>138</v>
      </c>
      <c r="I27" s="107" t="str">
        <f>IFERROR(VLOOKUP(C27,'Listado Pilotos y Equipos'!$B$3:$P$86,12,0),"")</f>
        <v>GT2</v>
      </c>
      <c r="J27" s="108" t="s">
        <v>291</v>
      </c>
      <c r="K27" s="62"/>
      <c r="L27" s="95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9.5" customHeight="1">
      <c r="A28" s="62"/>
      <c r="B28" s="103">
        <v>19.0</v>
      </c>
      <c r="C28" s="104" t="s">
        <v>166</v>
      </c>
      <c r="D28" s="105" t="str">
        <f>IFERROR(VLOOKUP(C28,'Listado Pilotos y Equipos'!$B$3:$M$86,2,0),"")</f>
        <v>Jordi Muñoz</v>
      </c>
      <c r="E28" s="106">
        <f>IFERROR(VLOOKUP(Inscritos_SLOTSAB!$D28,Clasificaicon_Pilotos!$B$7:$M$91,12,0),0)</f>
        <v>111</v>
      </c>
      <c r="F28" s="104" t="str">
        <f>IFERROR(VLOOKUP(C28,'Listado Pilotos y Equipos'!$B$3:$M$86,7,0),"")</f>
        <v>David Vendrell</v>
      </c>
      <c r="G28" s="106">
        <f>IFERROR(VLOOKUP(Inscritos_SLOTSAB!$F28,Clasificaicon_Pilotos!$B$7:$M$91,12,0),0)</f>
        <v>83</v>
      </c>
      <c r="H28" s="106">
        <f t="shared" si="1"/>
        <v>194</v>
      </c>
      <c r="I28" s="107" t="str">
        <f>IFERROR(VLOOKUP(C28,'Listado Pilotos y Equipos'!$B$3:$P$86,12,0),"")</f>
        <v>GT2</v>
      </c>
      <c r="J28" s="108" t="s">
        <v>290</v>
      </c>
      <c r="K28" s="62"/>
      <c r="L28" s="95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9.5" customHeight="1">
      <c r="A29" s="62"/>
      <c r="B29" s="103">
        <v>12.0</v>
      </c>
      <c r="C29" s="104" t="s">
        <v>77</v>
      </c>
      <c r="D29" s="105" t="str">
        <f>IFERROR(VLOOKUP(C29,'Listado Pilotos y Equipos'!$B$3:$M$86,2,0),"")</f>
        <v>Edgar Carmona</v>
      </c>
      <c r="E29" s="106">
        <v>24.0</v>
      </c>
      <c r="F29" s="104" t="str">
        <f>IFERROR(VLOOKUP(C29,'Listado Pilotos y Equipos'!$B$3:$M$86,7,0),"")</f>
        <v>Jordi Cantos</v>
      </c>
      <c r="G29" s="106">
        <f>IFERROR(VLOOKUP(Inscritos_SLOTSAB!$F29,Clasificaicon_Pilotos!$B$7:$M$91,12,0),0)</f>
        <v>136</v>
      </c>
      <c r="H29" s="106">
        <f t="shared" si="1"/>
        <v>160</v>
      </c>
      <c r="I29" s="107" t="str">
        <f>IFERROR(VLOOKUP(C29,'Listado Pilotos y Equipos'!$B$3:$P$86,12,0),"")</f>
        <v>GT2</v>
      </c>
      <c r="J29" s="108" t="s">
        <v>291</v>
      </c>
      <c r="K29" s="62"/>
      <c r="L29" s="95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9.5" customHeight="1">
      <c r="A30" s="62"/>
      <c r="B30" s="103">
        <v>23.0</v>
      </c>
      <c r="C30" s="104" t="s">
        <v>196</v>
      </c>
      <c r="D30" s="105" t="str">
        <f>IFERROR(VLOOKUP(C30,'Listado Pilotos y Equipos'!$B$3:$M$86,2,0),"")</f>
        <v>Dani Gonzalez</v>
      </c>
      <c r="E30" s="106">
        <f>IFERROR(VLOOKUP(Inscritos_SLOTSAB!$D30,Clasificaicon_Pilotos!$B$7:$M$91,12,0),0)</f>
        <v>93</v>
      </c>
      <c r="F30" s="104" t="str">
        <f>IFERROR(VLOOKUP(C30,'Listado Pilotos y Equipos'!$B$3:$M$86,7,0),"")</f>
        <v>Valeri Jonama</v>
      </c>
      <c r="G30" s="106">
        <f>IFERROR(VLOOKUP(Inscritos_SLOTSAB!$F30,Clasificaicon_Pilotos!$B$7:$M$91,12,0),0)</f>
        <v>139</v>
      </c>
      <c r="H30" s="106">
        <f t="shared" si="1"/>
        <v>232</v>
      </c>
      <c r="I30" s="107" t="str">
        <f>IFERROR(VLOOKUP(C30,'Listado Pilotos y Equipos'!$B$3:$P$86,12,0),"")</f>
        <v>RESISBARNA</v>
      </c>
      <c r="J30" s="108" t="s">
        <v>289</v>
      </c>
      <c r="K30" s="62"/>
      <c r="L30" s="95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9.5" customHeight="1">
      <c r="A31" s="62"/>
      <c r="B31" s="103">
        <v>11.0</v>
      </c>
      <c r="C31" s="104" t="s">
        <v>128</v>
      </c>
      <c r="D31" s="105" t="str">
        <f>IFERROR(VLOOKUP(C31,'Listado Pilotos y Equipos'!$B$3:$M$86,2,0),"")</f>
        <v>Lluis aldea</v>
      </c>
      <c r="E31" s="106">
        <f>IFERROR(VLOOKUP(Inscritos_SLOTSAB!$D31,Clasificaicon_Pilotos!$B$7:$M$91,12,0),0)</f>
        <v>79</v>
      </c>
      <c r="F31" s="104" t="str">
        <f>IFERROR(VLOOKUP(C31,'Listado Pilotos y Equipos'!$B$3:$M$86,7,0),"")</f>
        <v>Miki Teres</v>
      </c>
      <c r="G31" s="106">
        <f>IFERROR(VLOOKUP(Inscritos_SLOTSAB!$F31,Clasificaicon_Pilotos!$B$7:$M$91,12,0),0)</f>
        <v>31</v>
      </c>
      <c r="H31" s="106">
        <f t="shared" si="1"/>
        <v>110</v>
      </c>
      <c r="I31" s="107" t="str">
        <f>IFERROR(VLOOKUP(C31,'Listado Pilotos y Equipos'!$B$3:$P$86,12,0),"")</f>
        <v>GT2</v>
      </c>
      <c r="J31" s="108" t="s">
        <v>290</v>
      </c>
      <c r="K31" s="62"/>
      <c r="L31" s="95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9.5" customHeight="1">
      <c r="A32" s="62"/>
      <c r="B32" s="103">
        <v>22.0</v>
      </c>
      <c r="C32" s="104" t="s">
        <v>199</v>
      </c>
      <c r="D32" s="105" t="str">
        <f>IFERROR(VLOOKUP(C32,'Listado Pilotos y Equipos'!$B$3:$M$86,2,0),"")</f>
        <v>Javier Muñoz</v>
      </c>
      <c r="E32" s="106">
        <f>IFERROR(VLOOKUP(Inscritos_SLOTSAB!$D32,Clasificaicon_Pilotos!$B$7:$M$91,12,0),0)</f>
        <v>115</v>
      </c>
      <c r="F32" s="104" t="str">
        <f>IFERROR(VLOOKUP(C32,'Listado Pilotos y Equipos'!$B$3:$M$86,7,0),"")</f>
        <v>Marius Magro</v>
      </c>
      <c r="G32" s="106">
        <f>IFERROR(VLOOKUP(Inscritos_SLOTSAB!$F32,Clasificaicon_Pilotos!$B$7:$M$91,12,0),0)</f>
        <v>54</v>
      </c>
      <c r="H32" s="106">
        <f t="shared" si="1"/>
        <v>169</v>
      </c>
      <c r="I32" s="107" t="str">
        <f>IFERROR(VLOOKUP(C32,'Listado Pilotos y Equipos'!$B$3:$P$86,12,0),"")</f>
        <v>SCALEAUTO_CUP</v>
      </c>
      <c r="J32" s="108" t="s">
        <v>289</v>
      </c>
      <c r="K32" s="62"/>
      <c r="L32" s="95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9.5" customHeight="1">
      <c r="A33" s="62"/>
      <c r="B33" s="103">
        <v>20.0</v>
      </c>
      <c r="C33" s="104" t="s">
        <v>113</v>
      </c>
      <c r="D33" s="105" t="str">
        <f>IFERROR(VLOOKUP(C33,'Listado Pilotos y Equipos'!$B$3:$M$86,2,0),"")</f>
        <v>Raul Egea</v>
      </c>
      <c r="E33" s="106">
        <f>IFERROR(VLOOKUP(Inscritos_SLOTSAB!$D33,Clasificaicon_Pilotos!$B$7:$M$91,12,0),0)</f>
        <v>85</v>
      </c>
      <c r="F33" s="104" t="str">
        <f>IFERROR(VLOOKUP(C33,'Listado Pilotos y Equipos'!$B$3:$M$86,7,0),"")</f>
        <v>Abel Vizu</v>
      </c>
      <c r="G33" s="106">
        <f>IFERROR(VLOOKUP(Inscritos_SLOTSAB!$F33,Clasificaicon_Pilotos!$B$7:$M$91,12,0),0)</f>
        <v>85</v>
      </c>
      <c r="H33" s="106">
        <f t="shared" si="1"/>
        <v>170</v>
      </c>
      <c r="I33" s="107" t="str">
        <f>IFERROR(VLOOKUP(C33,'Listado Pilotos y Equipos'!$B$3:$P$86,12,0),"")</f>
        <v>SCALEAUTO_CUP</v>
      </c>
      <c r="J33" s="108" t="s">
        <v>290</v>
      </c>
      <c r="K33" s="62"/>
      <c r="L33" s="95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9.5" customHeight="1">
      <c r="A34" s="62"/>
      <c r="B34" s="103">
        <v>25.0</v>
      </c>
      <c r="C34" s="104" t="s">
        <v>237</v>
      </c>
      <c r="D34" s="105" t="str">
        <f>IFERROR(VLOOKUP(C34,'Listado Pilotos y Equipos'!$B$3:$M$86,2,0),"")</f>
        <v>Ismael Piqueras</v>
      </c>
      <c r="E34" s="106">
        <f>IFERROR(VLOOKUP(Inscritos_SLOTSAB!$D34,Clasificaicon_Pilotos!$B$7:$M$91,12,0),0)</f>
        <v>31</v>
      </c>
      <c r="F34" s="104" t="str">
        <f>IFERROR(VLOOKUP(C34,'Listado Pilotos y Equipos'!$B$3:$M$86,7,0),"")</f>
        <v>Eric Piqueras</v>
      </c>
      <c r="G34" s="106">
        <f>IFERROR(VLOOKUP(Inscritos_SLOTSAB!$F34,Clasificaicon_Pilotos!$B$7:$M$91,12,0),0)</f>
        <v>0</v>
      </c>
      <c r="H34" s="106">
        <f t="shared" si="1"/>
        <v>31</v>
      </c>
      <c r="I34" s="107" t="s">
        <v>187</v>
      </c>
      <c r="J34" s="108" t="s">
        <v>291</v>
      </c>
      <c r="K34" s="62"/>
      <c r="L34" s="95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9.5" customHeight="1">
      <c r="A35" s="62"/>
      <c r="B35" s="103">
        <v>28.0</v>
      </c>
      <c r="C35" s="104"/>
      <c r="D35" s="105" t="str">
        <f>IFERROR(VLOOKUP(C35,'Listado Pilotos y Equipos'!$B$3:$M$86,2,0),"")</f>
        <v/>
      </c>
      <c r="E35" s="106">
        <f>IFERROR(VLOOKUP(Inscritos_SLOTSAB!$D35,Clasificaicon_Pilotos!$B$7:$M$91,12,0),0)</f>
        <v>0</v>
      </c>
      <c r="F35" s="104" t="str">
        <f>IFERROR(VLOOKUP(C35,'Listado Pilotos y Equipos'!$B$3:$M$86,7,0),"")</f>
        <v/>
      </c>
      <c r="G35" s="106">
        <f>IFERROR(VLOOKUP(Inscritos_SLOTSAB!$F35,Clasificaicon_Pilotos!$B$7:$M$91,12,0),0)</f>
        <v>0</v>
      </c>
      <c r="H35" s="106">
        <f t="shared" si="1"/>
        <v>0</v>
      </c>
      <c r="I35" s="107" t="str">
        <f>IFERROR(VLOOKUP(C35,'Listado Pilotos y Equipos'!$B$3:$P$86,12,0),"")</f>
        <v/>
      </c>
      <c r="J35" s="108"/>
      <c r="K35" s="62"/>
      <c r="L35" s="95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9.5" customHeight="1">
      <c r="A36" s="62"/>
      <c r="B36" s="103">
        <v>29.0</v>
      </c>
      <c r="C36" s="104"/>
      <c r="D36" s="105" t="str">
        <f>IFERROR(VLOOKUP(C36,'Listado Pilotos y Equipos'!$B$3:$M$86,2,0),"")</f>
        <v/>
      </c>
      <c r="E36" s="106">
        <f>IFERROR(VLOOKUP(Inscritos_SLOTSAB!$D36,Clasificaicon_Pilotos!$B$7:$M$91,13,0),0)</f>
        <v>0</v>
      </c>
      <c r="F36" s="104" t="str">
        <f>IFERROR(VLOOKUP(C36,'Listado Pilotos y Equipos'!$B$3:$M$86,7,0),"")</f>
        <v/>
      </c>
      <c r="G36" s="106">
        <f>IFERROR(VLOOKUP(Inscritos_SLOTSAB!$F36,Clasificaicon_Pilotos!$B$7:$M$91,12,0),0)</f>
        <v>0</v>
      </c>
      <c r="H36" s="106">
        <f t="shared" si="1"/>
        <v>0</v>
      </c>
      <c r="I36" s="107" t="str">
        <f>IFERROR(VLOOKUP(C36,'Listado Pilotos y Equipos'!$B$3:$P$86,12,0),"")</f>
        <v/>
      </c>
      <c r="J36" s="108"/>
      <c r="K36" s="62"/>
      <c r="L36" s="95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9.5" customHeight="1">
      <c r="A37" s="62"/>
      <c r="B37" s="103">
        <v>30.0</v>
      </c>
      <c r="C37" s="104"/>
      <c r="D37" s="105" t="str">
        <f>IFERROR(VLOOKUP(C37,'Listado Pilotos y Equipos'!$B$3:$M$86,2,0),"")</f>
        <v/>
      </c>
      <c r="E37" s="106">
        <f>IFERROR(VLOOKUP(Inscritos_SLOTSAB!$D37,Clasificaicon_Pilotos!$B$7:$M$91,13,0),0)</f>
        <v>0</v>
      </c>
      <c r="F37" s="104" t="str">
        <f>IFERROR(VLOOKUP(C37,'Listado Pilotos y Equipos'!$B$3:$M$86,7,0),"")</f>
        <v/>
      </c>
      <c r="G37" s="106">
        <f>IFERROR(VLOOKUP(Inscritos_SLOTSAB!$F37,Clasificaicon_Pilotos!$B$7:$M$91,12,0),0)</f>
        <v>0</v>
      </c>
      <c r="H37" s="106">
        <f t="shared" si="1"/>
        <v>0</v>
      </c>
      <c r="I37" s="107" t="str">
        <f>IFERROR(VLOOKUP(C37,'Listado Pilotos y Equipos'!$B$3:$P$86,12,0),"")</f>
        <v/>
      </c>
      <c r="J37" s="108"/>
      <c r="K37" s="62"/>
      <c r="L37" s="95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9.5" customHeight="1">
      <c r="A38" s="62"/>
      <c r="B38" s="103">
        <v>31.0</v>
      </c>
      <c r="C38" s="104"/>
      <c r="D38" s="105" t="str">
        <f>IFERROR(VLOOKUP(C38,'Listado Pilotos y Equipos'!$B$3:$M$86,2,0),"")</f>
        <v/>
      </c>
      <c r="E38" s="106">
        <f>IFERROR(VLOOKUP(Inscritos_SLOTSAB!$D38,Clasificaicon_Pilotos!$B$7:$M$91,13,0),0)</f>
        <v>0</v>
      </c>
      <c r="F38" s="104" t="str">
        <f>IFERROR(VLOOKUP(C38,'Listado Pilotos y Equipos'!$B$3:$M$86,7,0),"")</f>
        <v/>
      </c>
      <c r="G38" s="106">
        <f>IFERROR(VLOOKUP(Inscritos_SLOTSAB!$F38,Clasificaicon_Pilotos!$B$7:$M$91,13,0),0)</f>
        <v>0</v>
      </c>
      <c r="H38" s="106">
        <f t="shared" si="1"/>
        <v>0</v>
      </c>
      <c r="I38" s="107" t="str">
        <f>IFERROR(VLOOKUP(C38,'Listado Pilotos y Equipos'!$B$3:$P$86,12,0),"")</f>
        <v/>
      </c>
      <c r="J38" s="108"/>
      <c r="K38" s="62"/>
      <c r="L38" s="95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9.5" customHeight="1">
      <c r="A39" s="62"/>
      <c r="B39" s="103">
        <v>32.0</v>
      </c>
      <c r="C39" s="104"/>
      <c r="D39" s="105" t="str">
        <f>IFERROR(VLOOKUP(C39,'Listado Pilotos y Equipos'!$B$3:$M$86,2,0),"")</f>
        <v/>
      </c>
      <c r="E39" s="106">
        <f>IFERROR(VLOOKUP(Inscritos_SLOTSAB!$D39,Clasificaicon_Pilotos!$B$7:$M$91,13,0),0)</f>
        <v>0</v>
      </c>
      <c r="F39" s="104" t="str">
        <f>IFERROR(VLOOKUP(C39,'Listado Pilotos y Equipos'!$B$3:$M$86,7,0),"")</f>
        <v/>
      </c>
      <c r="G39" s="106">
        <f>IFERROR(VLOOKUP(Inscritos_SLOTSAB!$F39,Clasificaicon_Pilotos!$B$7:$M$91,13,0),0)</f>
        <v>0</v>
      </c>
      <c r="H39" s="106">
        <f t="shared" si="1"/>
        <v>0</v>
      </c>
      <c r="I39" s="107" t="str">
        <f>IFERROR(VLOOKUP(C39,'Listado Pilotos y Equipos'!$B$3:$P$86,12,0),"")</f>
        <v/>
      </c>
      <c r="J39" s="108"/>
      <c r="K39" s="62"/>
      <c r="L39" s="95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9.5" customHeight="1">
      <c r="A40" s="62"/>
      <c r="B40" s="103">
        <v>33.0</v>
      </c>
      <c r="C40" s="104"/>
      <c r="D40" s="105" t="str">
        <f>IFERROR(VLOOKUP(C40,'Listado Pilotos y Equipos'!$B$3:$M$86,2,0),"")</f>
        <v/>
      </c>
      <c r="E40" s="110">
        <f>IFERROR(VLOOKUP(Inscritos_SLOTSAB!$D40,Clasificaicon_Pilotos!$B$7:$M$96,13,0),0)</f>
        <v>0</v>
      </c>
      <c r="F40" s="104" t="str">
        <f>IFERROR(VLOOKUP(C40,'Listado Pilotos y Equipos'!$B$3:$M$86,7,0),"")</f>
        <v/>
      </c>
      <c r="G40" s="110">
        <f>IFERROR(VLOOKUP(Inscritos_SLOTSAB!$F40,Clasificaicon_Pilotos!$B$7:$M$96,13,0),0)</f>
        <v>0</v>
      </c>
      <c r="H40" s="106">
        <f t="shared" si="1"/>
        <v>0</v>
      </c>
      <c r="I40" s="107" t="str">
        <f>IFERROR(VLOOKUP(C40,'Listado Pilotos y Equipos'!$B$3:$P$86,12,0),"")</f>
        <v/>
      </c>
      <c r="J40" s="108"/>
      <c r="K40" s="62"/>
      <c r="L40" s="95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9.5" customHeight="1">
      <c r="A41" s="62"/>
      <c r="B41" s="103">
        <v>34.0</v>
      </c>
      <c r="C41" s="104"/>
      <c r="D41" s="105" t="str">
        <f>IFERROR(VLOOKUP(C41,'Listado Pilotos y Equipos'!$B$3:$M$86,2,0),"")</f>
        <v/>
      </c>
      <c r="E41" s="106">
        <f>IFERROR(VLOOKUP(Inscritos_SLOTSAB!$D41,Clasificaicon_Pilotos!$B$7:$M$91,13,0),0)</f>
        <v>0</v>
      </c>
      <c r="F41" s="104" t="str">
        <f>IFERROR(VLOOKUP(C41,'Listado Pilotos y Equipos'!$B$3:$M$86,7,0),"")</f>
        <v/>
      </c>
      <c r="G41" s="106">
        <f>IFERROR(VLOOKUP(Inscritos_SLOTSAB!$F41,Clasificaicon_Pilotos!$B$7:$M$91,13,0),0)</f>
        <v>0</v>
      </c>
      <c r="H41" s="106">
        <f t="shared" si="1"/>
        <v>0</v>
      </c>
      <c r="I41" s="107" t="str">
        <f>IFERROR(VLOOKUP(C41,'Listado Pilotos y Equipos'!$B$3:$P$86,12,0),"")</f>
        <v/>
      </c>
      <c r="J41" s="108"/>
      <c r="K41" s="62"/>
      <c r="L41" s="95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9.5" customHeight="1">
      <c r="A42" s="62"/>
      <c r="B42" s="103">
        <v>35.0</v>
      </c>
      <c r="C42" s="104"/>
      <c r="D42" s="105" t="str">
        <f>IFERROR(VLOOKUP(C42,'Listado Pilotos y Equipos'!$B$3:$M$86,2,0),"")</f>
        <v/>
      </c>
      <c r="E42" s="106">
        <f>IFERROR(VLOOKUP(Inscritos_SLOTSAB!$D42,Clasificaicon_Pilotos!$B$7:$M$91,13,0),0)</f>
        <v>0</v>
      </c>
      <c r="F42" s="104" t="str">
        <f>IFERROR(VLOOKUP(C42,'Listado Pilotos y Equipos'!$B$3:$M$86,7,0),"")</f>
        <v/>
      </c>
      <c r="G42" s="106">
        <f>IFERROR(VLOOKUP(Inscritos_SLOTSAB!$F42,Clasificaicon_Pilotos!$B$7:$M$91,13,0),0)</f>
        <v>0</v>
      </c>
      <c r="H42" s="106">
        <f t="shared" si="1"/>
        <v>0</v>
      </c>
      <c r="I42" s="107" t="str">
        <f>IFERROR(VLOOKUP(C42,'Listado Pilotos y Equipos'!$B$3:$P$86,12,0),"")</f>
        <v/>
      </c>
      <c r="J42" s="108"/>
      <c r="K42" s="62"/>
      <c r="L42" s="95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9.5" customHeight="1">
      <c r="A43" s="62"/>
      <c r="B43" s="103">
        <v>36.0</v>
      </c>
      <c r="C43" s="104"/>
      <c r="D43" s="105" t="str">
        <f>IFERROR(VLOOKUP(C43,'Listado Pilotos y Equipos'!$B$3:$M$86,2,0),"")</f>
        <v/>
      </c>
      <c r="E43" s="106">
        <f>IFERROR(VLOOKUP(Inscritos_SLOTSAB!$D43,Clasificaicon_Pilotos!$B$7:$M$91,13,0),0)</f>
        <v>0</v>
      </c>
      <c r="F43" s="104" t="str">
        <f>IFERROR(VLOOKUP(C43,'Listado Pilotos y Equipos'!$B$3:$M$86,7,0),"")</f>
        <v/>
      </c>
      <c r="G43" s="106">
        <f>IFERROR(VLOOKUP(Inscritos_SLOTSAB!$F43,Clasificaicon_Pilotos!$B$7:$M$91,13,0),0)</f>
        <v>0</v>
      </c>
      <c r="H43" s="106">
        <f t="shared" si="1"/>
        <v>0</v>
      </c>
      <c r="I43" s="107" t="str">
        <f>IFERROR(VLOOKUP(C43,'Listado Pilotos y Equipos'!$B$3:$P$86,12,0),"")</f>
        <v/>
      </c>
      <c r="J43" s="108"/>
      <c r="K43" s="62"/>
      <c r="L43" s="95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9.5" customHeight="1">
      <c r="A44" s="62"/>
      <c r="B44" s="103">
        <v>37.0</v>
      </c>
      <c r="C44" s="104"/>
      <c r="D44" s="105" t="str">
        <f>IFERROR(VLOOKUP(C44,'Listado Pilotos y Equipos'!$B$3:$M$86,2,0),"")</f>
        <v/>
      </c>
      <c r="E44" s="106">
        <f>IFERROR(VLOOKUP(Inscritos_SLOTSAB!$D44,Clasificaicon_Pilotos!$B$7:$M$91,13,0),0)</f>
        <v>0</v>
      </c>
      <c r="F44" s="104" t="str">
        <f>IFERROR(VLOOKUP(C44,'Listado Pilotos y Equipos'!$B$3:$M$86,7,0),"")</f>
        <v/>
      </c>
      <c r="G44" s="106">
        <f>IFERROR(VLOOKUP(Inscritos_SLOTSAB!$F44,Clasificaicon_Pilotos!$B$7:$M$91,13,0),0)</f>
        <v>0</v>
      </c>
      <c r="H44" s="106">
        <f t="shared" si="1"/>
        <v>0</v>
      </c>
      <c r="I44" s="107" t="str">
        <f>IFERROR(VLOOKUP(C44,'Listado Pilotos y Equipos'!$B$3:$P$86,12,0),"")</f>
        <v/>
      </c>
      <c r="J44" s="108"/>
      <c r="K44" s="62"/>
      <c r="L44" s="95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9.5" customHeight="1">
      <c r="A45" s="62"/>
      <c r="B45" s="103">
        <v>38.0</v>
      </c>
      <c r="C45" s="104"/>
      <c r="D45" s="105" t="str">
        <f>IFERROR(VLOOKUP(C45,'Listado Pilotos y Equipos'!$B$3:$M$86,2,0),"")</f>
        <v/>
      </c>
      <c r="E45" s="106">
        <f>IFERROR(VLOOKUP(Inscritos_SLOTSAB!$D45,Clasificaicon_Pilotos!$B$7:$M$91,13,0),0)</f>
        <v>0</v>
      </c>
      <c r="F45" s="104" t="str">
        <f>IFERROR(VLOOKUP(C45,'Listado Pilotos y Equipos'!$B$3:$M$86,7,0),"")</f>
        <v/>
      </c>
      <c r="G45" s="106">
        <f>IFERROR(VLOOKUP(Inscritos_SLOTSAB!$F45,Clasificaicon_Pilotos!$B$7:$M$91,13,0),0)</f>
        <v>0</v>
      </c>
      <c r="H45" s="106">
        <f t="shared" si="1"/>
        <v>0</v>
      </c>
      <c r="I45" s="107" t="str">
        <f>IFERROR(VLOOKUP(C45,'Listado Pilotos y Equipos'!$B$3:$P$86,12,0),"")</f>
        <v/>
      </c>
      <c r="J45" s="108"/>
      <c r="K45" s="62"/>
      <c r="L45" s="95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9.5" customHeight="1">
      <c r="A46" s="62"/>
      <c r="B46" s="103">
        <v>39.0</v>
      </c>
      <c r="C46" s="104"/>
      <c r="D46" s="105" t="str">
        <f>IFERROR(VLOOKUP(C46,'Listado Pilotos y Equipos'!$B$3:$M$86,2,0),"")</f>
        <v/>
      </c>
      <c r="E46" s="106">
        <f>IFERROR(VLOOKUP(Inscritos_SLOTSAB!$D46,Clasificaicon_Pilotos!$B$7:$M$91,13,0),0)</f>
        <v>0</v>
      </c>
      <c r="F46" s="104" t="str">
        <f>IFERROR(VLOOKUP(C46,'Listado Pilotos y Equipos'!$B$3:$M$86,7,0),"")</f>
        <v/>
      </c>
      <c r="G46" s="106">
        <f>IFERROR(VLOOKUP(Inscritos_SLOTSAB!$F46,Clasificaicon_Pilotos!$B$7:$M$91,13,0),0)</f>
        <v>0</v>
      </c>
      <c r="H46" s="106">
        <f t="shared" si="1"/>
        <v>0</v>
      </c>
      <c r="I46" s="107" t="str">
        <f>IFERROR(VLOOKUP(C46,'Listado Pilotos y Equipos'!$B$3:$P$86,12,0),"")</f>
        <v/>
      </c>
      <c r="J46" s="108"/>
      <c r="K46" s="62"/>
      <c r="L46" s="95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9.5" customHeight="1">
      <c r="A47" s="62"/>
      <c r="B47" s="103">
        <v>40.0</v>
      </c>
      <c r="C47" s="104"/>
      <c r="D47" s="105" t="str">
        <f>IFERROR(VLOOKUP(C47,'Listado Pilotos y Equipos'!$B$3:$M$86,2,0),"")</f>
        <v/>
      </c>
      <c r="E47" s="106">
        <f>IFERROR(VLOOKUP(Inscritos_SLOTSAB!$D47,Clasificaicon_Pilotos!$B$7:$M$91,13,0),0)</f>
        <v>0</v>
      </c>
      <c r="F47" s="104" t="str">
        <f>IFERROR(VLOOKUP(C47,'Listado Pilotos y Equipos'!$B$3:$M$86,7,0),"")</f>
        <v/>
      </c>
      <c r="G47" s="106">
        <f>IFERROR(VLOOKUP(Inscritos_SLOTSAB!$F47,Clasificaicon_Pilotos!$B$7:$M$91,13,0),0)</f>
        <v>0</v>
      </c>
      <c r="H47" s="106">
        <f t="shared" si="1"/>
        <v>0</v>
      </c>
      <c r="I47" s="107" t="str">
        <f>IFERROR(VLOOKUP(C47,'Listado Pilotos y Equipos'!$B$3:$P$86,12,0),"")</f>
        <v/>
      </c>
      <c r="J47" s="108"/>
      <c r="K47" s="62"/>
      <c r="L47" s="95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9.5" customHeight="1">
      <c r="A48" s="62"/>
      <c r="B48" s="103">
        <v>41.0</v>
      </c>
      <c r="C48" s="104"/>
      <c r="D48" s="105" t="str">
        <f>IFERROR(VLOOKUP(C48,'Listado Pilotos y Equipos'!$B$3:$M$86,2,0),"")</f>
        <v/>
      </c>
      <c r="E48" s="106">
        <f>IFERROR(VLOOKUP(Inscritos_SLOTSAB!$D48,Clasificaicon_Pilotos!$B$7:$M$91,13,0),0)</f>
        <v>0</v>
      </c>
      <c r="F48" s="104" t="str">
        <f>IFERROR(VLOOKUP(C48,'Listado Pilotos y Equipos'!$B$3:$M$86,7,0),"")</f>
        <v/>
      </c>
      <c r="G48" s="110">
        <f>IFERROR(VLOOKUP(Inscritos_SLOTSAB!$F48,Clasificaicon_Pilotos!$B$7:$M$96,13,0),0)</f>
        <v>0</v>
      </c>
      <c r="H48" s="106">
        <f t="shared" si="1"/>
        <v>0</v>
      </c>
      <c r="I48" s="107" t="str">
        <f>IFERROR(VLOOKUP(C48,'Listado Pilotos y Equipos'!$B$3:$P$86,12,0),"")</f>
        <v/>
      </c>
      <c r="J48" s="108"/>
      <c r="K48" s="62"/>
      <c r="L48" s="95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9.5" customHeight="1">
      <c r="A49" s="62"/>
      <c r="B49" s="103">
        <v>42.0</v>
      </c>
      <c r="C49" s="104"/>
      <c r="D49" s="105" t="str">
        <f>IFERROR(VLOOKUP(C49,'Listado Pilotos y Equipos'!$B$3:$M$86,2,0),"")</f>
        <v/>
      </c>
      <c r="E49" s="106">
        <f>IFERROR(VLOOKUP(Inscritos_SLOTSAB!$D49,Clasificaicon_Pilotos!$B$7:$M$91,13,0),0)</f>
        <v>0</v>
      </c>
      <c r="F49" s="104" t="str">
        <f>IFERROR(VLOOKUP(C49,'Listado Pilotos y Equipos'!$B$3:$M$86,7,0),"")</f>
        <v/>
      </c>
      <c r="G49" s="106">
        <f>IFERROR(VLOOKUP(Inscritos_SLOTSAB!$F49,Clasificaicon_Pilotos!$B$7:$M$91,13,0),0)</f>
        <v>0</v>
      </c>
      <c r="H49" s="106">
        <f t="shared" si="1"/>
        <v>0</v>
      </c>
      <c r="I49" s="107" t="str">
        <f>IFERROR(VLOOKUP(C49,'Listado Pilotos y Equipos'!$B$3:$P$86,12,0),"")</f>
        <v/>
      </c>
      <c r="J49" s="108"/>
      <c r="K49" s="62"/>
      <c r="L49" s="95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9.5" customHeight="1">
      <c r="A50" s="62"/>
      <c r="B50" s="103">
        <v>43.0</v>
      </c>
      <c r="C50" s="104"/>
      <c r="D50" s="105" t="str">
        <f>IFERROR(VLOOKUP(C50,'Listado Pilotos y Equipos'!$B$3:$M$86,2,0),"")</f>
        <v/>
      </c>
      <c r="E50" s="106">
        <f>IFERROR(VLOOKUP(Inscritos_SLOTSAB!$D50,Clasificaicon_Pilotos!$B$7:$M$91,13,0),0)</f>
        <v>0</v>
      </c>
      <c r="F50" s="104" t="str">
        <f>IFERROR(VLOOKUP(C50,'Listado Pilotos y Equipos'!$B$3:$M$86,7,0),"")</f>
        <v/>
      </c>
      <c r="G50" s="106">
        <f>IFERROR(VLOOKUP(Inscritos_SLOTSAB!$F50,Clasificaicon_Pilotos!$B$7:$M$91,13,0),0)</f>
        <v>0</v>
      </c>
      <c r="H50" s="106">
        <f t="shared" si="1"/>
        <v>0</v>
      </c>
      <c r="I50" s="107" t="str">
        <f>IFERROR(VLOOKUP(C50,'Listado Pilotos y Equipos'!$B$3:$P$86,12,0),"")</f>
        <v/>
      </c>
      <c r="J50" s="108"/>
      <c r="K50" s="62"/>
      <c r="L50" s="95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9.5" customHeight="1">
      <c r="A51" s="62"/>
      <c r="B51" s="103">
        <v>44.0</v>
      </c>
      <c r="C51" s="104"/>
      <c r="D51" s="105" t="str">
        <f>IFERROR(VLOOKUP(C51,'Listado Pilotos y Equipos'!$B$3:$M$86,2,0),"")</f>
        <v/>
      </c>
      <c r="E51" s="106">
        <f>IFERROR(VLOOKUP(Inscritos_SLOTSAB!$D51,Clasificaicon_Pilotos!$B$7:$M$91,13,0),0)</f>
        <v>0</v>
      </c>
      <c r="F51" s="104" t="str">
        <f>IFERROR(VLOOKUP(C51,'Listado Pilotos y Equipos'!$B$3:$M$86,7,0),"")</f>
        <v/>
      </c>
      <c r="G51" s="106">
        <f>IFERROR(VLOOKUP(Inscritos_SLOTSAB!$F51,Clasificaicon_Pilotos!$B$7:$M$91,13,0),0)</f>
        <v>0</v>
      </c>
      <c r="H51" s="106">
        <f t="shared" si="1"/>
        <v>0</v>
      </c>
      <c r="I51" s="107" t="str">
        <f>IFERROR(VLOOKUP(C51,'Listado Pilotos y Equipos'!$B$3:$P$86,12,0),"")</f>
        <v/>
      </c>
      <c r="J51" s="108"/>
      <c r="K51" s="62"/>
      <c r="L51" s="95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9.5" customHeight="1">
      <c r="A52" s="62"/>
      <c r="B52" s="62"/>
      <c r="C52" s="62"/>
      <c r="D52" s="62"/>
      <c r="E52" s="109"/>
      <c r="F52" s="62"/>
      <c r="G52" s="109"/>
      <c r="H52" s="109"/>
      <c r="I52" s="62"/>
      <c r="J52" s="62"/>
      <c r="K52" s="62"/>
      <c r="L52" s="95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9.5" customHeight="1">
      <c r="A53" s="62"/>
      <c r="B53" s="62"/>
      <c r="C53" s="62"/>
      <c r="D53" s="62"/>
      <c r="E53" s="109"/>
      <c r="F53" s="62"/>
      <c r="G53" s="109"/>
      <c r="H53" s="109"/>
      <c r="I53" s="62"/>
      <c r="J53" s="62"/>
      <c r="K53" s="62"/>
      <c r="L53" s="95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9.5" customHeight="1">
      <c r="A54" s="62"/>
      <c r="B54" s="62"/>
      <c r="C54" s="62"/>
      <c r="D54" s="62"/>
      <c r="E54" s="109"/>
      <c r="F54" s="62"/>
      <c r="G54" s="109"/>
      <c r="H54" s="109"/>
      <c r="I54" s="62"/>
      <c r="J54" s="62"/>
      <c r="K54" s="62"/>
      <c r="L54" s="95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9.5" customHeight="1">
      <c r="A55" s="62"/>
      <c r="B55" s="62"/>
      <c r="C55" s="62"/>
      <c r="D55" s="62"/>
      <c r="E55" s="109"/>
      <c r="F55" s="62"/>
      <c r="G55" s="109"/>
      <c r="H55" s="109"/>
      <c r="I55" s="62"/>
      <c r="J55" s="62"/>
      <c r="K55" s="62"/>
      <c r="L55" s="95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9.5" customHeight="1">
      <c r="A56" s="62"/>
      <c r="B56" s="62"/>
      <c r="C56" s="62"/>
      <c r="D56" s="62"/>
      <c r="E56" s="109"/>
      <c r="F56" s="62"/>
      <c r="G56" s="109"/>
      <c r="H56" s="109"/>
      <c r="I56" s="62"/>
      <c r="J56" s="62"/>
      <c r="K56" s="62"/>
      <c r="L56" s="95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9.5" customHeight="1">
      <c r="A57" s="62"/>
      <c r="B57" s="62"/>
      <c r="C57" s="62"/>
      <c r="D57" s="62"/>
      <c r="E57" s="109"/>
      <c r="F57" s="62"/>
      <c r="G57" s="109"/>
      <c r="H57" s="109"/>
      <c r="I57" s="62"/>
      <c r="J57" s="62"/>
      <c r="K57" s="62"/>
      <c r="L57" s="95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9.5" customHeight="1">
      <c r="A58" s="62"/>
      <c r="B58" s="62"/>
      <c r="C58" s="62"/>
      <c r="D58" s="62"/>
      <c r="E58" s="109"/>
      <c r="F58" s="62"/>
      <c r="G58" s="109"/>
      <c r="H58" s="109"/>
      <c r="I58" s="62"/>
      <c r="J58" s="62"/>
      <c r="K58" s="62"/>
      <c r="L58" s="95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9.5" customHeight="1">
      <c r="A59" s="62"/>
      <c r="B59" s="62"/>
      <c r="C59" s="62"/>
      <c r="D59" s="62"/>
      <c r="E59" s="109"/>
      <c r="F59" s="62"/>
      <c r="G59" s="109"/>
      <c r="H59" s="109"/>
      <c r="I59" s="62"/>
      <c r="J59" s="62"/>
      <c r="K59" s="62"/>
      <c r="L59" s="95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9.5" customHeight="1">
      <c r="A60" s="62"/>
      <c r="B60" s="62"/>
      <c r="C60" s="62"/>
      <c r="D60" s="62"/>
      <c r="E60" s="109"/>
      <c r="F60" s="62"/>
      <c r="G60" s="109"/>
      <c r="H60" s="109"/>
      <c r="I60" s="62"/>
      <c r="J60" s="62"/>
      <c r="K60" s="62"/>
      <c r="L60" s="95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9.5" customHeight="1">
      <c r="A61" s="62"/>
      <c r="B61" s="62"/>
      <c r="C61" s="62"/>
      <c r="D61" s="62"/>
      <c r="E61" s="109"/>
      <c r="F61" s="62"/>
      <c r="G61" s="109"/>
      <c r="H61" s="109"/>
      <c r="I61" s="62"/>
      <c r="J61" s="62"/>
      <c r="K61" s="62"/>
      <c r="L61" s="95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9.5" customHeight="1">
      <c r="A62" s="62"/>
      <c r="B62" s="62"/>
      <c r="C62" s="62"/>
      <c r="D62" s="62"/>
      <c r="E62" s="109"/>
      <c r="F62" s="62"/>
      <c r="G62" s="109"/>
      <c r="H62" s="109"/>
      <c r="I62" s="62"/>
      <c r="J62" s="62"/>
      <c r="K62" s="62"/>
      <c r="L62" s="95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9.5" customHeight="1">
      <c r="A63" s="62"/>
      <c r="B63" s="62"/>
      <c r="C63" s="62"/>
      <c r="D63" s="62"/>
      <c r="E63" s="109"/>
      <c r="F63" s="62"/>
      <c r="G63" s="109"/>
      <c r="H63" s="109"/>
      <c r="I63" s="62"/>
      <c r="J63" s="62"/>
      <c r="K63" s="62"/>
      <c r="L63" s="95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9.5" customHeight="1">
      <c r="A64" s="62"/>
      <c r="B64" s="62"/>
      <c r="C64" s="62"/>
      <c r="D64" s="62"/>
      <c r="E64" s="109"/>
      <c r="F64" s="62"/>
      <c r="G64" s="109"/>
      <c r="H64" s="109"/>
      <c r="I64" s="62"/>
      <c r="J64" s="62"/>
      <c r="K64" s="62"/>
      <c r="L64" s="95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9.5" customHeight="1">
      <c r="A65" s="62"/>
      <c r="B65" s="62"/>
      <c r="C65" s="62"/>
      <c r="D65" s="62"/>
      <c r="E65" s="109"/>
      <c r="F65" s="62"/>
      <c r="G65" s="109"/>
      <c r="H65" s="109"/>
      <c r="I65" s="62"/>
      <c r="J65" s="62"/>
      <c r="K65" s="62"/>
      <c r="L65" s="95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9.5" customHeight="1">
      <c r="A66" s="62"/>
      <c r="B66" s="62"/>
      <c r="C66" s="62"/>
      <c r="D66" s="62"/>
      <c r="E66" s="109"/>
      <c r="F66" s="62"/>
      <c r="G66" s="109"/>
      <c r="H66" s="109"/>
      <c r="I66" s="62"/>
      <c r="J66" s="62"/>
      <c r="K66" s="62"/>
      <c r="L66" s="95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9.5" customHeight="1">
      <c r="A67" s="62"/>
      <c r="B67" s="62"/>
      <c r="C67" s="62"/>
      <c r="D67" s="62"/>
      <c r="E67" s="109"/>
      <c r="F67" s="62"/>
      <c r="G67" s="109"/>
      <c r="H67" s="109"/>
      <c r="I67" s="62"/>
      <c r="J67" s="62"/>
      <c r="K67" s="62"/>
      <c r="L67" s="95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9.5" customHeight="1">
      <c r="A68" s="62"/>
      <c r="B68" s="62"/>
      <c r="C68" s="62"/>
      <c r="D68" s="62"/>
      <c r="E68" s="109"/>
      <c r="F68" s="62"/>
      <c r="G68" s="109"/>
      <c r="H68" s="109"/>
      <c r="I68" s="62"/>
      <c r="J68" s="62"/>
      <c r="K68" s="62"/>
      <c r="L68" s="95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9.5" customHeight="1">
      <c r="A69" s="62"/>
      <c r="B69" s="62"/>
      <c r="C69" s="62"/>
      <c r="D69" s="62"/>
      <c r="E69" s="109"/>
      <c r="F69" s="62"/>
      <c r="G69" s="109"/>
      <c r="H69" s="109"/>
      <c r="I69" s="62"/>
      <c r="J69" s="62"/>
      <c r="K69" s="62"/>
      <c r="L69" s="95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9.5" customHeight="1">
      <c r="A70" s="62"/>
      <c r="B70" s="62"/>
      <c r="C70" s="62"/>
      <c r="D70" s="62"/>
      <c r="E70" s="109"/>
      <c r="F70" s="62"/>
      <c r="G70" s="109"/>
      <c r="H70" s="109"/>
      <c r="I70" s="62"/>
      <c r="J70" s="62"/>
      <c r="K70" s="62"/>
      <c r="L70" s="95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9.5" customHeight="1">
      <c r="A71" s="62"/>
      <c r="B71" s="62"/>
      <c r="C71" s="62"/>
      <c r="D71" s="62"/>
      <c r="E71" s="109"/>
      <c r="F71" s="62"/>
      <c r="G71" s="109"/>
      <c r="H71" s="109"/>
      <c r="I71" s="62"/>
      <c r="J71" s="62"/>
      <c r="K71" s="62"/>
      <c r="L71" s="95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9.5" customHeight="1">
      <c r="A72" s="62"/>
      <c r="B72" s="62"/>
      <c r="C72" s="62"/>
      <c r="D72" s="62"/>
      <c r="E72" s="109"/>
      <c r="F72" s="62"/>
      <c r="G72" s="109"/>
      <c r="H72" s="109"/>
      <c r="I72" s="62"/>
      <c r="J72" s="62"/>
      <c r="K72" s="62"/>
      <c r="L72" s="95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9.5" customHeight="1">
      <c r="A73" s="62"/>
      <c r="B73" s="62"/>
      <c r="C73" s="62"/>
      <c r="D73" s="62"/>
      <c r="E73" s="109"/>
      <c r="F73" s="62"/>
      <c r="G73" s="109"/>
      <c r="H73" s="109"/>
      <c r="I73" s="62"/>
      <c r="J73" s="62"/>
      <c r="K73" s="62"/>
      <c r="L73" s="95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9.5" customHeight="1">
      <c r="A74" s="62"/>
      <c r="B74" s="62"/>
      <c r="C74" s="62"/>
      <c r="D74" s="62"/>
      <c r="E74" s="109"/>
      <c r="F74" s="62"/>
      <c r="G74" s="109"/>
      <c r="H74" s="109"/>
      <c r="I74" s="62"/>
      <c r="J74" s="62"/>
      <c r="K74" s="62"/>
      <c r="L74" s="95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9.5" customHeight="1">
      <c r="A75" s="62"/>
      <c r="B75" s="62"/>
      <c r="C75" s="62"/>
      <c r="D75" s="62"/>
      <c r="E75" s="109"/>
      <c r="F75" s="62"/>
      <c r="G75" s="109"/>
      <c r="H75" s="109"/>
      <c r="I75" s="62"/>
      <c r="J75" s="62"/>
      <c r="K75" s="62"/>
      <c r="L75" s="95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9.5" customHeight="1">
      <c r="A76" s="62"/>
      <c r="B76" s="62"/>
      <c r="C76" s="62"/>
      <c r="D76" s="62"/>
      <c r="E76" s="109"/>
      <c r="F76" s="62"/>
      <c r="G76" s="109"/>
      <c r="H76" s="109"/>
      <c r="I76" s="62"/>
      <c r="J76" s="62"/>
      <c r="K76" s="62"/>
      <c r="L76" s="95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9.5" customHeight="1">
      <c r="A77" s="62"/>
      <c r="B77" s="62"/>
      <c r="C77" s="62"/>
      <c r="D77" s="62"/>
      <c r="E77" s="109"/>
      <c r="F77" s="62"/>
      <c r="G77" s="109"/>
      <c r="H77" s="109"/>
      <c r="I77" s="62"/>
      <c r="J77" s="62"/>
      <c r="K77" s="62"/>
      <c r="L77" s="95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9.5" customHeight="1">
      <c r="A78" s="62"/>
      <c r="B78" s="62"/>
      <c r="C78" s="62"/>
      <c r="D78" s="62"/>
      <c r="E78" s="109"/>
      <c r="F78" s="62"/>
      <c r="G78" s="109"/>
      <c r="H78" s="109"/>
      <c r="I78" s="62"/>
      <c r="J78" s="62"/>
      <c r="K78" s="62"/>
      <c r="L78" s="95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9.5" customHeight="1">
      <c r="A79" s="62"/>
      <c r="B79" s="62"/>
      <c r="C79" s="62"/>
      <c r="D79" s="62"/>
      <c r="E79" s="109"/>
      <c r="F79" s="62"/>
      <c r="G79" s="109"/>
      <c r="H79" s="109"/>
      <c r="I79" s="62"/>
      <c r="J79" s="62"/>
      <c r="K79" s="62"/>
      <c r="L79" s="95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9.5" customHeight="1">
      <c r="A80" s="62"/>
      <c r="B80" s="62"/>
      <c r="C80" s="62"/>
      <c r="D80" s="62"/>
      <c r="E80" s="109"/>
      <c r="F80" s="62"/>
      <c r="G80" s="109"/>
      <c r="H80" s="109"/>
      <c r="I80" s="62"/>
      <c r="J80" s="62"/>
      <c r="K80" s="62"/>
      <c r="L80" s="95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9.5" customHeight="1">
      <c r="A81" s="62"/>
      <c r="B81" s="62"/>
      <c r="C81" s="62"/>
      <c r="D81" s="62"/>
      <c r="E81" s="109"/>
      <c r="F81" s="62"/>
      <c r="G81" s="109"/>
      <c r="H81" s="109"/>
      <c r="I81" s="62"/>
      <c r="J81" s="62"/>
      <c r="K81" s="62"/>
      <c r="L81" s="95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9.5" customHeight="1">
      <c r="A82" s="62"/>
      <c r="B82" s="62"/>
      <c r="C82" s="62"/>
      <c r="D82" s="62"/>
      <c r="E82" s="109"/>
      <c r="F82" s="62"/>
      <c r="G82" s="109"/>
      <c r="H82" s="109"/>
      <c r="I82" s="62"/>
      <c r="J82" s="62"/>
      <c r="K82" s="62"/>
      <c r="L82" s="95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9.5" customHeight="1">
      <c r="A83" s="62"/>
      <c r="B83" s="62"/>
      <c r="C83" s="62"/>
      <c r="D83" s="62"/>
      <c r="E83" s="109"/>
      <c r="F83" s="62"/>
      <c r="G83" s="109"/>
      <c r="H83" s="109"/>
      <c r="I83" s="62"/>
      <c r="J83" s="62"/>
      <c r="K83" s="62"/>
      <c r="L83" s="95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9.5" customHeight="1">
      <c r="A84" s="62"/>
      <c r="B84" s="62"/>
      <c r="C84" s="62"/>
      <c r="D84" s="62"/>
      <c r="E84" s="109"/>
      <c r="F84" s="62"/>
      <c r="G84" s="109"/>
      <c r="H84" s="109"/>
      <c r="I84" s="62"/>
      <c r="J84" s="62"/>
      <c r="K84" s="62"/>
      <c r="L84" s="95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9.5" customHeight="1">
      <c r="A85" s="62"/>
      <c r="B85" s="62"/>
      <c r="C85" s="62"/>
      <c r="D85" s="62"/>
      <c r="E85" s="109"/>
      <c r="F85" s="62"/>
      <c r="G85" s="109"/>
      <c r="H85" s="109"/>
      <c r="I85" s="62"/>
      <c r="J85" s="62"/>
      <c r="K85" s="62"/>
      <c r="L85" s="95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9.5" customHeight="1">
      <c r="A86" s="62"/>
      <c r="B86" s="62"/>
      <c r="C86" s="62"/>
      <c r="D86" s="62"/>
      <c r="E86" s="109"/>
      <c r="F86" s="62"/>
      <c r="G86" s="109"/>
      <c r="H86" s="109"/>
      <c r="I86" s="62"/>
      <c r="J86" s="62"/>
      <c r="K86" s="62"/>
      <c r="L86" s="95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9.5" customHeight="1">
      <c r="A87" s="62"/>
      <c r="B87" s="62"/>
      <c r="C87" s="62"/>
      <c r="D87" s="62"/>
      <c r="E87" s="109"/>
      <c r="F87" s="62"/>
      <c r="G87" s="109"/>
      <c r="H87" s="109"/>
      <c r="I87" s="62"/>
      <c r="J87" s="62"/>
      <c r="K87" s="62"/>
      <c r="L87" s="95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9.5" customHeight="1">
      <c r="A88" s="62"/>
      <c r="B88" s="62"/>
      <c r="C88" s="62"/>
      <c r="D88" s="62"/>
      <c r="E88" s="109"/>
      <c r="F88" s="62"/>
      <c r="G88" s="109"/>
      <c r="H88" s="109"/>
      <c r="I88" s="62"/>
      <c r="J88" s="62"/>
      <c r="K88" s="62"/>
      <c r="L88" s="95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9.5" customHeight="1">
      <c r="A89" s="62"/>
      <c r="B89" s="62"/>
      <c r="C89" s="62"/>
      <c r="D89" s="62"/>
      <c r="E89" s="109"/>
      <c r="F89" s="62"/>
      <c r="G89" s="109"/>
      <c r="H89" s="109"/>
      <c r="I89" s="62"/>
      <c r="J89" s="62"/>
      <c r="K89" s="62"/>
      <c r="L89" s="95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9.5" customHeight="1">
      <c r="A90" s="62"/>
      <c r="B90" s="62"/>
      <c r="C90" s="62"/>
      <c r="D90" s="62"/>
      <c r="E90" s="109"/>
      <c r="F90" s="62"/>
      <c r="G90" s="109"/>
      <c r="H90" s="109"/>
      <c r="I90" s="62"/>
      <c r="J90" s="62"/>
      <c r="K90" s="62"/>
      <c r="L90" s="95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9.5" customHeight="1">
      <c r="A91" s="62"/>
      <c r="B91" s="62"/>
      <c r="C91" s="62"/>
      <c r="D91" s="62"/>
      <c r="E91" s="109"/>
      <c r="F91" s="62"/>
      <c r="G91" s="109"/>
      <c r="H91" s="109"/>
      <c r="I91" s="62"/>
      <c r="J91" s="62"/>
      <c r="K91" s="62"/>
      <c r="L91" s="95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9.5" customHeight="1">
      <c r="A92" s="62"/>
      <c r="B92" s="62"/>
      <c r="C92" s="62"/>
      <c r="D92" s="62"/>
      <c r="E92" s="109"/>
      <c r="F92" s="62"/>
      <c r="G92" s="109"/>
      <c r="H92" s="109"/>
      <c r="I92" s="62"/>
      <c r="J92" s="62"/>
      <c r="K92" s="62"/>
      <c r="L92" s="95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9.5" customHeight="1">
      <c r="A93" s="62"/>
      <c r="B93" s="62"/>
      <c r="C93" s="62"/>
      <c r="D93" s="62"/>
      <c r="E93" s="109"/>
      <c r="F93" s="62"/>
      <c r="G93" s="109"/>
      <c r="H93" s="109"/>
      <c r="I93" s="62"/>
      <c r="J93" s="62"/>
      <c r="K93" s="62"/>
      <c r="L93" s="95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9.5" customHeight="1">
      <c r="A94" s="62"/>
      <c r="B94" s="62"/>
      <c r="C94" s="62"/>
      <c r="D94" s="62"/>
      <c r="E94" s="109"/>
      <c r="F94" s="62"/>
      <c r="G94" s="109"/>
      <c r="H94" s="109"/>
      <c r="I94" s="62"/>
      <c r="J94" s="62"/>
      <c r="K94" s="62"/>
      <c r="L94" s="95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9.5" customHeight="1">
      <c r="A95" s="62"/>
      <c r="B95" s="62"/>
      <c r="C95" s="62"/>
      <c r="D95" s="62"/>
      <c r="E95" s="109"/>
      <c r="F95" s="62"/>
      <c r="G95" s="109"/>
      <c r="H95" s="109"/>
      <c r="I95" s="62"/>
      <c r="J95" s="62"/>
      <c r="K95" s="62"/>
      <c r="L95" s="95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9.5" customHeight="1">
      <c r="A96" s="62"/>
      <c r="B96" s="62"/>
      <c r="C96" s="62"/>
      <c r="D96" s="62"/>
      <c r="E96" s="109"/>
      <c r="F96" s="62"/>
      <c r="G96" s="109"/>
      <c r="H96" s="109"/>
      <c r="I96" s="62"/>
      <c r="J96" s="62"/>
      <c r="K96" s="62"/>
      <c r="L96" s="95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9.5" customHeight="1">
      <c r="A97" s="62"/>
      <c r="B97" s="62"/>
      <c r="C97" s="62"/>
      <c r="D97" s="62"/>
      <c r="E97" s="109"/>
      <c r="F97" s="62"/>
      <c r="G97" s="109"/>
      <c r="H97" s="109"/>
      <c r="I97" s="62"/>
      <c r="J97" s="62"/>
      <c r="K97" s="62"/>
      <c r="L97" s="95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9.5" customHeight="1">
      <c r="A98" s="62"/>
      <c r="B98" s="62"/>
      <c r="C98" s="62"/>
      <c r="D98" s="62"/>
      <c r="E98" s="109"/>
      <c r="F98" s="62"/>
      <c r="G98" s="109"/>
      <c r="H98" s="109"/>
      <c r="I98" s="62"/>
      <c r="J98" s="62"/>
      <c r="K98" s="62"/>
      <c r="L98" s="95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9.5" customHeight="1">
      <c r="A99" s="62"/>
      <c r="B99" s="62"/>
      <c r="C99" s="62"/>
      <c r="D99" s="62"/>
      <c r="E99" s="109"/>
      <c r="F99" s="62"/>
      <c r="G99" s="109"/>
      <c r="H99" s="109"/>
      <c r="I99" s="62"/>
      <c r="J99" s="62"/>
      <c r="K99" s="62"/>
      <c r="L99" s="95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9.5" customHeight="1">
      <c r="A100" s="62"/>
      <c r="B100" s="62"/>
      <c r="C100" s="62"/>
      <c r="D100" s="62"/>
      <c r="E100" s="109"/>
      <c r="F100" s="62"/>
      <c r="G100" s="109"/>
      <c r="H100" s="109"/>
      <c r="I100" s="62"/>
      <c r="J100" s="62"/>
      <c r="K100" s="62"/>
      <c r="L100" s="95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9.5" customHeight="1">
      <c r="A101" s="62"/>
      <c r="B101" s="62"/>
      <c r="C101" s="62"/>
      <c r="D101" s="62"/>
      <c r="E101" s="109"/>
      <c r="F101" s="62"/>
      <c r="G101" s="109"/>
      <c r="H101" s="109"/>
      <c r="I101" s="62"/>
      <c r="J101" s="62"/>
      <c r="K101" s="62"/>
      <c r="L101" s="95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9.5" customHeight="1">
      <c r="A102" s="62"/>
      <c r="B102" s="62"/>
      <c r="C102" s="62"/>
      <c r="D102" s="62"/>
      <c r="E102" s="109"/>
      <c r="F102" s="62"/>
      <c r="G102" s="109"/>
      <c r="H102" s="109"/>
      <c r="I102" s="62"/>
      <c r="J102" s="62"/>
      <c r="K102" s="62"/>
      <c r="L102" s="95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9.5" customHeight="1">
      <c r="A103" s="62"/>
      <c r="B103" s="62"/>
      <c r="C103" s="62"/>
      <c r="D103" s="62"/>
      <c r="E103" s="109"/>
      <c r="F103" s="62"/>
      <c r="G103" s="109"/>
      <c r="H103" s="109"/>
      <c r="I103" s="62"/>
      <c r="J103" s="62"/>
      <c r="K103" s="62"/>
      <c r="L103" s="95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9.5" customHeight="1">
      <c r="A104" s="62"/>
      <c r="B104" s="62"/>
      <c r="C104" s="62"/>
      <c r="D104" s="62"/>
      <c r="E104" s="109"/>
      <c r="F104" s="62"/>
      <c r="G104" s="109"/>
      <c r="H104" s="109"/>
      <c r="I104" s="62"/>
      <c r="J104" s="62"/>
      <c r="K104" s="62"/>
      <c r="L104" s="95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9.5" customHeight="1">
      <c r="A105" s="62"/>
      <c r="B105" s="62"/>
      <c r="C105" s="62"/>
      <c r="D105" s="62"/>
      <c r="E105" s="109"/>
      <c r="F105" s="62"/>
      <c r="G105" s="109"/>
      <c r="H105" s="109"/>
      <c r="I105" s="62"/>
      <c r="J105" s="62"/>
      <c r="K105" s="62"/>
      <c r="L105" s="95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9.5" customHeight="1">
      <c r="A106" s="62"/>
      <c r="B106" s="62"/>
      <c r="C106" s="62"/>
      <c r="D106" s="62"/>
      <c r="E106" s="109"/>
      <c r="F106" s="62"/>
      <c r="G106" s="109"/>
      <c r="H106" s="109"/>
      <c r="I106" s="62"/>
      <c r="J106" s="62"/>
      <c r="K106" s="62"/>
      <c r="L106" s="95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9.5" customHeight="1">
      <c r="A107" s="62"/>
      <c r="B107" s="62"/>
      <c r="C107" s="62"/>
      <c r="D107" s="62"/>
      <c r="E107" s="109"/>
      <c r="F107" s="62"/>
      <c r="G107" s="109"/>
      <c r="H107" s="109"/>
      <c r="I107" s="62"/>
      <c r="J107" s="62"/>
      <c r="K107" s="62"/>
      <c r="L107" s="95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9.5" customHeight="1">
      <c r="A108" s="62"/>
      <c r="B108" s="62"/>
      <c r="C108" s="62"/>
      <c r="D108" s="62"/>
      <c r="E108" s="109"/>
      <c r="F108" s="62"/>
      <c r="G108" s="109"/>
      <c r="H108" s="109"/>
      <c r="I108" s="62"/>
      <c r="J108" s="62"/>
      <c r="K108" s="62"/>
      <c r="L108" s="95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9.5" customHeight="1">
      <c r="A109" s="62"/>
      <c r="B109" s="62"/>
      <c r="C109" s="62"/>
      <c r="D109" s="62"/>
      <c r="E109" s="109"/>
      <c r="F109" s="62"/>
      <c r="G109" s="109"/>
      <c r="H109" s="109"/>
      <c r="I109" s="62"/>
      <c r="J109" s="62"/>
      <c r="K109" s="62"/>
      <c r="L109" s="95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9.5" customHeight="1">
      <c r="A110" s="62"/>
      <c r="B110" s="62"/>
      <c r="C110" s="62"/>
      <c r="D110" s="62"/>
      <c r="E110" s="109"/>
      <c r="F110" s="62"/>
      <c r="G110" s="109"/>
      <c r="H110" s="109"/>
      <c r="I110" s="62"/>
      <c r="J110" s="62"/>
      <c r="K110" s="62"/>
      <c r="L110" s="95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9.5" customHeight="1">
      <c r="A111" s="62"/>
      <c r="B111" s="62"/>
      <c r="C111" s="62"/>
      <c r="D111" s="62"/>
      <c r="E111" s="109"/>
      <c r="F111" s="62"/>
      <c r="G111" s="109"/>
      <c r="H111" s="109"/>
      <c r="I111" s="62"/>
      <c r="J111" s="62"/>
      <c r="K111" s="62"/>
      <c r="L111" s="95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9.5" customHeight="1">
      <c r="A112" s="62"/>
      <c r="B112" s="62"/>
      <c r="C112" s="62"/>
      <c r="D112" s="62"/>
      <c r="E112" s="109"/>
      <c r="F112" s="62"/>
      <c r="G112" s="109"/>
      <c r="H112" s="109"/>
      <c r="I112" s="62"/>
      <c r="J112" s="62"/>
      <c r="K112" s="62"/>
      <c r="L112" s="95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9.5" customHeight="1">
      <c r="A113" s="62"/>
      <c r="B113" s="62"/>
      <c r="C113" s="62"/>
      <c r="D113" s="62"/>
      <c r="E113" s="109"/>
      <c r="F113" s="62"/>
      <c r="G113" s="109"/>
      <c r="H113" s="109"/>
      <c r="I113" s="62"/>
      <c r="J113" s="62"/>
      <c r="K113" s="62"/>
      <c r="L113" s="95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9.5" customHeight="1">
      <c r="A114" s="62"/>
      <c r="B114" s="62"/>
      <c r="C114" s="62"/>
      <c r="D114" s="62"/>
      <c r="E114" s="109"/>
      <c r="F114" s="62"/>
      <c r="G114" s="109"/>
      <c r="H114" s="109"/>
      <c r="I114" s="62"/>
      <c r="J114" s="62"/>
      <c r="K114" s="62"/>
      <c r="L114" s="95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9.5" customHeight="1">
      <c r="A115" s="62"/>
      <c r="B115" s="62"/>
      <c r="C115" s="62"/>
      <c r="D115" s="62"/>
      <c r="E115" s="109"/>
      <c r="F115" s="62"/>
      <c r="G115" s="109"/>
      <c r="H115" s="109"/>
      <c r="I115" s="62"/>
      <c r="J115" s="62"/>
      <c r="K115" s="62"/>
      <c r="L115" s="95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9.5" customHeight="1">
      <c r="A116" s="62"/>
      <c r="B116" s="62"/>
      <c r="C116" s="62"/>
      <c r="D116" s="62"/>
      <c r="E116" s="109"/>
      <c r="F116" s="62"/>
      <c r="G116" s="109"/>
      <c r="H116" s="109"/>
      <c r="I116" s="62"/>
      <c r="J116" s="62"/>
      <c r="K116" s="62"/>
      <c r="L116" s="95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9.5" customHeight="1">
      <c r="A117" s="62"/>
      <c r="B117" s="62"/>
      <c r="C117" s="62"/>
      <c r="D117" s="62"/>
      <c r="E117" s="109"/>
      <c r="F117" s="62"/>
      <c r="G117" s="109"/>
      <c r="H117" s="109"/>
      <c r="I117" s="62"/>
      <c r="J117" s="62"/>
      <c r="K117" s="62"/>
      <c r="L117" s="95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9.5" customHeight="1">
      <c r="A118" s="62"/>
      <c r="B118" s="62"/>
      <c r="C118" s="62"/>
      <c r="D118" s="62"/>
      <c r="E118" s="109"/>
      <c r="F118" s="62"/>
      <c r="G118" s="109"/>
      <c r="H118" s="109"/>
      <c r="I118" s="62"/>
      <c r="J118" s="62"/>
      <c r="K118" s="62"/>
      <c r="L118" s="95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9.5" customHeight="1">
      <c r="A119" s="62"/>
      <c r="B119" s="62"/>
      <c r="C119" s="62"/>
      <c r="D119" s="62"/>
      <c r="E119" s="109"/>
      <c r="F119" s="62"/>
      <c r="G119" s="109"/>
      <c r="H119" s="109"/>
      <c r="I119" s="62"/>
      <c r="J119" s="62"/>
      <c r="K119" s="62"/>
      <c r="L119" s="95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9.5" customHeight="1">
      <c r="A120" s="62"/>
      <c r="B120" s="62"/>
      <c r="C120" s="62"/>
      <c r="D120" s="62"/>
      <c r="E120" s="109"/>
      <c r="F120" s="62"/>
      <c r="G120" s="109"/>
      <c r="H120" s="109"/>
      <c r="I120" s="62"/>
      <c r="J120" s="62"/>
      <c r="K120" s="62"/>
      <c r="L120" s="95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9.5" customHeight="1">
      <c r="A121" s="62"/>
      <c r="B121" s="62"/>
      <c r="C121" s="62"/>
      <c r="D121" s="62"/>
      <c r="E121" s="109"/>
      <c r="F121" s="62"/>
      <c r="G121" s="109"/>
      <c r="H121" s="109"/>
      <c r="I121" s="62"/>
      <c r="J121" s="62"/>
      <c r="K121" s="62"/>
      <c r="L121" s="95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9.5" customHeight="1">
      <c r="A122" s="62"/>
      <c r="B122" s="62"/>
      <c r="C122" s="62"/>
      <c r="D122" s="62"/>
      <c r="E122" s="109"/>
      <c r="F122" s="62"/>
      <c r="G122" s="109"/>
      <c r="H122" s="109"/>
      <c r="I122" s="62"/>
      <c r="J122" s="62"/>
      <c r="K122" s="62"/>
      <c r="L122" s="95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9.5" customHeight="1">
      <c r="A123" s="62"/>
      <c r="B123" s="62"/>
      <c r="C123" s="62"/>
      <c r="D123" s="62"/>
      <c r="E123" s="109"/>
      <c r="F123" s="62"/>
      <c r="G123" s="109"/>
      <c r="H123" s="109"/>
      <c r="I123" s="62"/>
      <c r="J123" s="62"/>
      <c r="K123" s="62"/>
      <c r="L123" s="95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9.5" customHeight="1">
      <c r="A124" s="62"/>
      <c r="B124" s="62"/>
      <c r="C124" s="62"/>
      <c r="D124" s="62"/>
      <c r="E124" s="109"/>
      <c r="F124" s="62"/>
      <c r="G124" s="109"/>
      <c r="H124" s="109"/>
      <c r="I124" s="62"/>
      <c r="J124" s="62"/>
      <c r="K124" s="62"/>
      <c r="L124" s="95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9.5" customHeight="1">
      <c r="A125" s="62"/>
      <c r="B125" s="62"/>
      <c r="C125" s="62"/>
      <c r="D125" s="62"/>
      <c r="E125" s="109"/>
      <c r="F125" s="62"/>
      <c r="G125" s="109"/>
      <c r="H125" s="109"/>
      <c r="I125" s="62"/>
      <c r="J125" s="62"/>
      <c r="K125" s="62"/>
      <c r="L125" s="95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9.5" customHeight="1">
      <c r="A126" s="62"/>
      <c r="B126" s="62"/>
      <c r="C126" s="62"/>
      <c r="D126" s="62"/>
      <c r="E126" s="109"/>
      <c r="F126" s="62"/>
      <c r="G126" s="109"/>
      <c r="H126" s="109"/>
      <c r="I126" s="62"/>
      <c r="J126" s="62"/>
      <c r="K126" s="62"/>
      <c r="L126" s="95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9.5" customHeight="1">
      <c r="A127" s="62"/>
      <c r="B127" s="62"/>
      <c r="C127" s="62"/>
      <c r="D127" s="62"/>
      <c r="E127" s="109"/>
      <c r="F127" s="62"/>
      <c r="G127" s="109"/>
      <c r="H127" s="109"/>
      <c r="I127" s="62"/>
      <c r="J127" s="62"/>
      <c r="K127" s="62"/>
      <c r="L127" s="95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9.5" customHeight="1">
      <c r="A128" s="62"/>
      <c r="B128" s="62"/>
      <c r="C128" s="62"/>
      <c r="D128" s="62"/>
      <c r="E128" s="109"/>
      <c r="F128" s="62"/>
      <c r="G128" s="109"/>
      <c r="H128" s="109"/>
      <c r="I128" s="62"/>
      <c r="J128" s="62"/>
      <c r="K128" s="62"/>
      <c r="L128" s="95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9.5" customHeight="1">
      <c r="A129" s="62"/>
      <c r="B129" s="62"/>
      <c r="C129" s="62"/>
      <c r="D129" s="62"/>
      <c r="E129" s="109"/>
      <c r="F129" s="62"/>
      <c r="G129" s="109"/>
      <c r="H129" s="109"/>
      <c r="I129" s="62"/>
      <c r="J129" s="62"/>
      <c r="K129" s="62"/>
      <c r="L129" s="95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9.5" customHeight="1">
      <c r="A130" s="62"/>
      <c r="B130" s="62"/>
      <c r="C130" s="62"/>
      <c r="D130" s="62"/>
      <c r="E130" s="109"/>
      <c r="F130" s="62"/>
      <c r="G130" s="109"/>
      <c r="H130" s="109"/>
      <c r="I130" s="62"/>
      <c r="J130" s="62"/>
      <c r="K130" s="62"/>
      <c r="L130" s="95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9.5" customHeight="1">
      <c r="A131" s="62"/>
      <c r="B131" s="62"/>
      <c r="C131" s="62"/>
      <c r="D131" s="62"/>
      <c r="E131" s="109"/>
      <c r="F131" s="62"/>
      <c r="G131" s="109"/>
      <c r="H131" s="109"/>
      <c r="I131" s="62"/>
      <c r="J131" s="62"/>
      <c r="K131" s="62"/>
      <c r="L131" s="95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9.5" customHeight="1">
      <c r="A132" s="62"/>
      <c r="B132" s="62"/>
      <c r="C132" s="62"/>
      <c r="D132" s="62"/>
      <c r="E132" s="109"/>
      <c r="F132" s="62"/>
      <c r="G132" s="109"/>
      <c r="H132" s="109"/>
      <c r="I132" s="62"/>
      <c r="J132" s="62"/>
      <c r="K132" s="62"/>
      <c r="L132" s="95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9.5" customHeight="1">
      <c r="A133" s="62"/>
      <c r="B133" s="62"/>
      <c r="C133" s="62"/>
      <c r="D133" s="62"/>
      <c r="E133" s="109"/>
      <c r="F133" s="62"/>
      <c r="G133" s="109"/>
      <c r="H133" s="109"/>
      <c r="I133" s="62"/>
      <c r="J133" s="62"/>
      <c r="K133" s="62"/>
      <c r="L133" s="95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9.5" customHeight="1">
      <c r="A134" s="62"/>
      <c r="B134" s="62"/>
      <c r="C134" s="62"/>
      <c r="D134" s="62"/>
      <c r="E134" s="109"/>
      <c r="F134" s="62"/>
      <c r="G134" s="109"/>
      <c r="H134" s="109"/>
      <c r="I134" s="62"/>
      <c r="J134" s="62"/>
      <c r="K134" s="62"/>
      <c r="L134" s="95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9.5" customHeight="1">
      <c r="A135" s="62"/>
      <c r="B135" s="62"/>
      <c r="C135" s="62"/>
      <c r="D135" s="62"/>
      <c r="E135" s="109"/>
      <c r="F135" s="62"/>
      <c r="G135" s="109"/>
      <c r="H135" s="109"/>
      <c r="I135" s="62"/>
      <c r="J135" s="62"/>
      <c r="K135" s="62"/>
      <c r="L135" s="95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9.5" customHeight="1">
      <c r="A136" s="62"/>
      <c r="B136" s="62"/>
      <c r="C136" s="62"/>
      <c r="D136" s="62"/>
      <c r="E136" s="109"/>
      <c r="F136" s="62"/>
      <c r="G136" s="109"/>
      <c r="H136" s="109"/>
      <c r="I136" s="62"/>
      <c r="J136" s="62"/>
      <c r="K136" s="62"/>
      <c r="L136" s="95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9.5" customHeight="1">
      <c r="A137" s="62"/>
      <c r="B137" s="62"/>
      <c r="C137" s="62"/>
      <c r="D137" s="62"/>
      <c r="E137" s="109"/>
      <c r="F137" s="62"/>
      <c r="G137" s="109"/>
      <c r="H137" s="109"/>
      <c r="I137" s="62"/>
      <c r="J137" s="62"/>
      <c r="K137" s="62"/>
      <c r="L137" s="95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9.5" customHeight="1">
      <c r="A138" s="62"/>
      <c r="B138" s="62"/>
      <c r="C138" s="62"/>
      <c r="D138" s="62"/>
      <c r="E138" s="109"/>
      <c r="F138" s="62"/>
      <c r="G138" s="109"/>
      <c r="H138" s="109"/>
      <c r="I138" s="62"/>
      <c r="J138" s="62"/>
      <c r="K138" s="62"/>
      <c r="L138" s="95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9.5" customHeight="1">
      <c r="A139" s="62"/>
      <c r="B139" s="62"/>
      <c r="C139" s="62"/>
      <c r="D139" s="62"/>
      <c r="E139" s="109"/>
      <c r="F139" s="62"/>
      <c r="G139" s="109"/>
      <c r="H139" s="109"/>
      <c r="I139" s="62"/>
      <c r="J139" s="62"/>
      <c r="K139" s="62"/>
      <c r="L139" s="95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9.5" customHeight="1">
      <c r="A140" s="62"/>
      <c r="B140" s="62"/>
      <c r="C140" s="62"/>
      <c r="D140" s="62"/>
      <c r="E140" s="109"/>
      <c r="F140" s="62"/>
      <c r="G140" s="109"/>
      <c r="H140" s="109"/>
      <c r="I140" s="62"/>
      <c r="J140" s="62"/>
      <c r="K140" s="62"/>
      <c r="L140" s="95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9.5" customHeight="1">
      <c r="A141" s="62"/>
      <c r="B141" s="62"/>
      <c r="C141" s="62"/>
      <c r="D141" s="62"/>
      <c r="E141" s="109"/>
      <c r="F141" s="62"/>
      <c r="G141" s="109"/>
      <c r="H141" s="109"/>
      <c r="I141" s="62"/>
      <c r="J141" s="62"/>
      <c r="K141" s="62"/>
      <c r="L141" s="95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9.5" customHeight="1">
      <c r="A142" s="62"/>
      <c r="B142" s="62"/>
      <c r="C142" s="62"/>
      <c r="D142" s="62"/>
      <c r="E142" s="109"/>
      <c r="F142" s="62"/>
      <c r="G142" s="109"/>
      <c r="H142" s="109"/>
      <c r="I142" s="62"/>
      <c r="J142" s="62"/>
      <c r="K142" s="62"/>
      <c r="L142" s="95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9.5" customHeight="1">
      <c r="A143" s="62"/>
      <c r="B143" s="62"/>
      <c r="C143" s="62"/>
      <c r="D143" s="62"/>
      <c r="E143" s="109"/>
      <c r="F143" s="62"/>
      <c r="G143" s="109"/>
      <c r="H143" s="109"/>
      <c r="I143" s="62"/>
      <c r="J143" s="62"/>
      <c r="K143" s="62"/>
      <c r="L143" s="95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9.5" customHeight="1">
      <c r="A144" s="62"/>
      <c r="B144" s="62"/>
      <c r="C144" s="62"/>
      <c r="D144" s="62"/>
      <c r="E144" s="109"/>
      <c r="F144" s="62"/>
      <c r="G144" s="109"/>
      <c r="H144" s="109"/>
      <c r="I144" s="62"/>
      <c r="J144" s="62"/>
      <c r="K144" s="62"/>
      <c r="L144" s="95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9.5" customHeight="1">
      <c r="A145" s="62"/>
      <c r="B145" s="62"/>
      <c r="C145" s="62"/>
      <c r="D145" s="62"/>
      <c r="E145" s="109"/>
      <c r="F145" s="62"/>
      <c r="G145" s="109"/>
      <c r="H145" s="109"/>
      <c r="I145" s="62"/>
      <c r="J145" s="62"/>
      <c r="K145" s="62"/>
      <c r="L145" s="95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9.5" customHeight="1">
      <c r="A146" s="62"/>
      <c r="B146" s="62"/>
      <c r="C146" s="62"/>
      <c r="D146" s="62"/>
      <c r="E146" s="109"/>
      <c r="F146" s="62"/>
      <c r="G146" s="109"/>
      <c r="H146" s="109"/>
      <c r="I146" s="62"/>
      <c r="J146" s="62"/>
      <c r="K146" s="62"/>
      <c r="L146" s="95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9.5" customHeight="1">
      <c r="A147" s="62"/>
      <c r="B147" s="62"/>
      <c r="C147" s="62"/>
      <c r="D147" s="62"/>
      <c r="E147" s="109"/>
      <c r="F147" s="62"/>
      <c r="G147" s="109"/>
      <c r="H147" s="109"/>
      <c r="I147" s="62"/>
      <c r="J147" s="62"/>
      <c r="K147" s="62"/>
      <c r="L147" s="95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9.5" customHeight="1">
      <c r="A148" s="62"/>
      <c r="B148" s="62"/>
      <c r="C148" s="62"/>
      <c r="D148" s="62"/>
      <c r="E148" s="109"/>
      <c r="F148" s="62"/>
      <c r="G148" s="109"/>
      <c r="H148" s="109"/>
      <c r="I148" s="62"/>
      <c r="J148" s="62"/>
      <c r="K148" s="62"/>
      <c r="L148" s="95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9.5" customHeight="1">
      <c r="A149" s="62"/>
      <c r="B149" s="62"/>
      <c r="C149" s="62"/>
      <c r="D149" s="62"/>
      <c r="E149" s="109"/>
      <c r="F149" s="62"/>
      <c r="G149" s="109"/>
      <c r="H149" s="109"/>
      <c r="I149" s="62"/>
      <c r="J149" s="62"/>
      <c r="K149" s="62"/>
      <c r="L149" s="95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9.5" customHeight="1">
      <c r="A150" s="62"/>
      <c r="B150" s="62"/>
      <c r="C150" s="62"/>
      <c r="D150" s="62"/>
      <c r="E150" s="109"/>
      <c r="F150" s="62"/>
      <c r="G150" s="109"/>
      <c r="H150" s="109"/>
      <c r="I150" s="62"/>
      <c r="J150" s="62"/>
      <c r="K150" s="62"/>
      <c r="L150" s="95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9.5" customHeight="1">
      <c r="A151" s="62"/>
      <c r="B151" s="62"/>
      <c r="C151" s="62"/>
      <c r="D151" s="62"/>
      <c r="E151" s="109"/>
      <c r="F151" s="62"/>
      <c r="G151" s="109"/>
      <c r="H151" s="109"/>
      <c r="I151" s="62"/>
      <c r="J151" s="62"/>
      <c r="K151" s="62"/>
      <c r="L151" s="95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9.5" customHeight="1">
      <c r="A152" s="62"/>
      <c r="B152" s="62"/>
      <c r="C152" s="62"/>
      <c r="D152" s="62"/>
      <c r="E152" s="109"/>
      <c r="F152" s="62"/>
      <c r="G152" s="109"/>
      <c r="H152" s="109"/>
      <c r="I152" s="62"/>
      <c r="J152" s="62"/>
      <c r="K152" s="62"/>
      <c r="L152" s="95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9.5" customHeight="1">
      <c r="A153" s="62"/>
      <c r="B153" s="62"/>
      <c r="C153" s="62"/>
      <c r="D153" s="62"/>
      <c r="E153" s="109"/>
      <c r="F153" s="62"/>
      <c r="G153" s="109"/>
      <c r="H153" s="109"/>
      <c r="I153" s="62"/>
      <c r="J153" s="62"/>
      <c r="K153" s="62"/>
      <c r="L153" s="95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9.5" customHeight="1">
      <c r="A154" s="62"/>
      <c r="B154" s="62"/>
      <c r="C154" s="62"/>
      <c r="D154" s="62"/>
      <c r="E154" s="109"/>
      <c r="F154" s="62"/>
      <c r="G154" s="109"/>
      <c r="H154" s="109"/>
      <c r="I154" s="62"/>
      <c r="J154" s="62"/>
      <c r="K154" s="62"/>
      <c r="L154" s="95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9.5" customHeight="1">
      <c r="A155" s="62"/>
      <c r="B155" s="62"/>
      <c r="C155" s="62"/>
      <c r="D155" s="62"/>
      <c r="E155" s="109"/>
      <c r="F155" s="62"/>
      <c r="G155" s="109"/>
      <c r="H155" s="109"/>
      <c r="I155" s="62"/>
      <c r="J155" s="62"/>
      <c r="K155" s="62"/>
      <c r="L155" s="95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9.5" customHeight="1">
      <c r="A156" s="62"/>
      <c r="B156" s="62"/>
      <c r="C156" s="62"/>
      <c r="D156" s="62"/>
      <c r="E156" s="109"/>
      <c r="F156" s="62"/>
      <c r="G156" s="109"/>
      <c r="H156" s="109"/>
      <c r="I156" s="62"/>
      <c r="J156" s="62"/>
      <c r="K156" s="62"/>
      <c r="L156" s="95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9.5" customHeight="1">
      <c r="A157" s="62"/>
      <c r="B157" s="62"/>
      <c r="C157" s="62"/>
      <c r="D157" s="62"/>
      <c r="E157" s="109"/>
      <c r="F157" s="62"/>
      <c r="G157" s="109"/>
      <c r="H157" s="109"/>
      <c r="I157" s="62"/>
      <c r="J157" s="62"/>
      <c r="K157" s="62"/>
      <c r="L157" s="95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9.5" customHeight="1">
      <c r="A158" s="62"/>
      <c r="B158" s="62"/>
      <c r="C158" s="62"/>
      <c r="D158" s="62"/>
      <c r="E158" s="109"/>
      <c r="F158" s="62"/>
      <c r="G158" s="109"/>
      <c r="H158" s="109"/>
      <c r="I158" s="62"/>
      <c r="J158" s="62"/>
      <c r="K158" s="62"/>
      <c r="L158" s="95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9.5" customHeight="1">
      <c r="A159" s="62"/>
      <c r="B159" s="62"/>
      <c r="C159" s="62"/>
      <c r="D159" s="62"/>
      <c r="E159" s="109"/>
      <c r="F159" s="62"/>
      <c r="G159" s="109"/>
      <c r="H159" s="109"/>
      <c r="I159" s="62"/>
      <c r="J159" s="62"/>
      <c r="K159" s="62"/>
      <c r="L159" s="95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9.5" customHeight="1">
      <c r="A160" s="62"/>
      <c r="B160" s="62"/>
      <c r="C160" s="62"/>
      <c r="D160" s="62"/>
      <c r="E160" s="109"/>
      <c r="F160" s="62"/>
      <c r="G160" s="109"/>
      <c r="H160" s="109"/>
      <c r="I160" s="62"/>
      <c r="J160" s="62"/>
      <c r="K160" s="62"/>
      <c r="L160" s="95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9.5" customHeight="1">
      <c r="A161" s="62"/>
      <c r="B161" s="62"/>
      <c r="C161" s="62"/>
      <c r="D161" s="62"/>
      <c r="E161" s="109"/>
      <c r="F161" s="62"/>
      <c r="G161" s="109"/>
      <c r="H161" s="109"/>
      <c r="I161" s="62"/>
      <c r="J161" s="62"/>
      <c r="K161" s="62"/>
      <c r="L161" s="95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9.5" customHeight="1">
      <c r="A162" s="62"/>
      <c r="B162" s="62"/>
      <c r="C162" s="62"/>
      <c r="D162" s="62"/>
      <c r="E162" s="109"/>
      <c r="F162" s="62"/>
      <c r="G162" s="109"/>
      <c r="H162" s="109"/>
      <c r="I162" s="62"/>
      <c r="J162" s="62"/>
      <c r="K162" s="62"/>
      <c r="L162" s="95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9.5" customHeight="1">
      <c r="A163" s="62"/>
      <c r="B163" s="62"/>
      <c r="C163" s="62"/>
      <c r="D163" s="62"/>
      <c r="E163" s="109"/>
      <c r="F163" s="62"/>
      <c r="G163" s="109"/>
      <c r="H163" s="109"/>
      <c r="I163" s="62"/>
      <c r="J163" s="62"/>
      <c r="K163" s="62"/>
      <c r="L163" s="95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9.5" customHeight="1">
      <c r="A164" s="62"/>
      <c r="B164" s="62"/>
      <c r="C164" s="62"/>
      <c r="D164" s="62"/>
      <c r="E164" s="109"/>
      <c r="F164" s="62"/>
      <c r="G164" s="109"/>
      <c r="H164" s="109"/>
      <c r="I164" s="62"/>
      <c r="J164" s="62"/>
      <c r="K164" s="62"/>
      <c r="L164" s="95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9.5" customHeight="1">
      <c r="A165" s="62"/>
      <c r="B165" s="62"/>
      <c r="C165" s="62"/>
      <c r="D165" s="62"/>
      <c r="E165" s="109"/>
      <c r="F165" s="62"/>
      <c r="G165" s="109"/>
      <c r="H165" s="109"/>
      <c r="I165" s="62"/>
      <c r="J165" s="62"/>
      <c r="K165" s="62"/>
      <c r="L165" s="95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9.5" customHeight="1">
      <c r="A166" s="62"/>
      <c r="B166" s="62"/>
      <c r="C166" s="62"/>
      <c r="D166" s="62"/>
      <c r="E166" s="109"/>
      <c r="F166" s="62"/>
      <c r="G166" s="109"/>
      <c r="H166" s="109"/>
      <c r="I166" s="62"/>
      <c r="J166" s="62"/>
      <c r="K166" s="62"/>
      <c r="L166" s="95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9.5" customHeight="1">
      <c r="A167" s="62"/>
      <c r="B167" s="62"/>
      <c r="C167" s="62"/>
      <c r="D167" s="62"/>
      <c r="E167" s="109"/>
      <c r="F167" s="62"/>
      <c r="G167" s="109"/>
      <c r="H167" s="109"/>
      <c r="I167" s="62"/>
      <c r="J167" s="62"/>
      <c r="K167" s="62"/>
      <c r="L167" s="95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9.5" customHeight="1">
      <c r="A168" s="62"/>
      <c r="B168" s="62"/>
      <c r="C168" s="62"/>
      <c r="D168" s="62"/>
      <c r="E168" s="109"/>
      <c r="F168" s="62"/>
      <c r="G168" s="109"/>
      <c r="H168" s="109"/>
      <c r="I168" s="62"/>
      <c r="J168" s="62"/>
      <c r="K168" s="62"/>
      <c r="L168" s="95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9.5" customHeight="1">
      <c r="A169" s="62"/>
      <c r="B169" s="62"/>
      <c r="C169" s="62"/>
      <c r="D169" s="62"/>
      <c r="E169" s="109"/>
      <c r="F169" s="62"/>
      <c r="G169" s="109"/>
      <c r="H169" s="109"/>
      <c r="I169" s="62"/>
      <c r="J169" s="62"/>
      <c r="K169" s="62"/>
      <c r="L169" s="95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9.5" customHeight="1">
      <c r="A170" s="62"/>
      <c r="B170" s="62"/>
      <c r="C170" s="62"/>
      <c r="D170" s="62"/>
      <c r="E170" s="109"/>
      <c r="F170" s="62"/>
      <c r="G170" s="109"/>
      <c r="H170" s="109"/>
      <c r="I170" s="62"/>
      <c r="J170" s="62"/>
      <c r="K170" s="62"/>
      <c r="L170" s="95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9.5" customHeight="1">
      <c r="A171" s="62"/>
      <c r="B171" s="62"/>
      <c r="C171" s="62"/>
      <c r="D171" s="62"/>
      <c r="E171" s="109"/>
      <c r="F171" s="62"/>
      <c r="G171" s="109"/>
      <c r="H171" s="109"/>
      <c r="I171" s="62"/>
      <c r="J171" s="62"/>
      <c r="K171" s="62"/>
      <c r="L171" s="95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9.5" customHeight="1">
      <c r="A172" s="62"/>
      <c r="B172" s="62"/>
      <c r="C172" s="62"/>
      <c r="D172" s="62"/>
      <c r="E172" s="109"/>
      <c r="F172" s="62"/>
      <c r="G172" s="109"/>
      <c r="H172" s="109"/>
      <c r="I172" s="62"/>
      <c r="J172" s="62"/>
      <c r="K172" s="62"/>
      <c r="L172" s="95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9.5" customHeight="1">
      <c r="A173" s="62"/>
      <c r="B173" s="62"/>
      <c r="C173" s="62"/>
      <c r="D173" s="62"/>
      <c r="E173" s="109"/>
      <c r="F173" s="62"/>
      <c r="G173" s="109"/>
      <c r="H173" s="109"/>
      <c r="I173" s="62"/>
      <c r="J173" s="62"/>
      <c r="K173" s="62"/>
      <c r="L173" s="95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9.5" customHeight="1">
      <c r="A174" s="62"/>
      <c r="B174" s="62"/>
      <c r="C174" s="62"/>
      <c r="D174" s="62"/>
      <c r="E174" s="109"/>
      <c r="F174" s="62"/>
      <c r="G174" s="109"/>
      <c r="H174" s="109"/>
      <c r="I174" s="62"/>
      <c r="J174" s="62"/>
      <c r="K174" s="62"/>
      <c r="L174" s="95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9.5" customHeight="1">
      <c r="A175" s="62"/>
      <c r="B175" s="62"/>
      <c r="C175" s="62"/>
      <c r="D175" s="62"/>
      <c r="E175" s="109"/>
      <c r="F175" s="62"/>
      <c r="G175" s="109"/>
      <c r="H175" s="109"/>
      <c r="I175" s="62"/>
      <c r="J175" s="62"/>
      <c r="K175" s="62"/>
      <c r="L175" s="95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9.5" customHeight="1">
      <c r="A176" s="62"/>
      <c r="B176" s="62"/>
      <c r="C176" s="62"/>
      <c r="D176" s="62"/>
      <c r="E176" s="109"/>
      <c r="F176" s="62"/>
      <c r="G176" s="109"/>
      <c r="H176" s="109"/>
      <c r="I176" s="62"/>
      <c r="J176" s="62"/>
      <c r="K176" s="62"/>
      <c r="L176" s="95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9.5" customHeight="1">
      <c r="A177" s="62"/>
      <c r="B177" s="62"/>
      <c r="C177" s="62"/>
      <c r="D177" s="62"/>
      <c r="E177" s="109"/>
      <c r="F177" s="62"/>
      <c r="G177" s="109"/>
      <c r="H177" s="109"/>
      <c r="I177" s="62"/>
      <c r="J177" s="62"/>
      <c r="K177" s="62"/>
      <c r="L177" s="95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9.5" customHeight="1">
      <c r="A178" s="62"/>
      <c r="B178" s="62"/>
      <c r="C178" s="62"/>
      <c r="D178" s="62"/>
      <c r="E178" s="109"/>
      <c r="F178" s="62"/>
      <c r="G178" s="109"/>
      <c r="H178" s="109"/>
      <c r="I178" s="62"/>
      <c r="J178" s="62"/>
      <c r="K178" s="62"/>
      <c r="L178" s="95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9.5" customHeight="1">
      <c r="A179" s="62"/>
      <c r="B179" s="62"/>
      <c r="C179" s="62"/>
      <c r="D179" s="62"/>
      <c r="E179" s="109"/>
      <c r="F179" s="62"/>
      <c r="G179" s="109"/>
      <c r="H179" s="109"/>
      <c r="I179" s="62"/>
      <c r="J179" s="62"/>
      <c r="K179" s="62"/>
      <c r="L179" s="95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9.5" customHeight="1">
      <c r="A180" s="62"/>
      <c r="B180" s="62"/>
      <c r="C180" s="62"/>
      <c r="D180" s="62"/>
      <c r="E180" s="109"/>
      <c r="F180" s="62"/>
      <c r="G180" s="109"/>
      <c r="H180" s="109"/>
      <c r="I180" s="62"/>
      <c r="J180" s="62"/>
      <c r="K180" s="62"/>
      <c r="L180" s="95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9.5" customHeight="1">
      <c r="A181" s="62"/>
      <c r="B181" s="62"/>
      <c r="C181" s="62"/>
      <c r="D181" s="62"/>
      <c r="E181" s="109"/>
      <c r="F181" s="62"/>
      <c r="G181" s="109"/>
      <c r="H181" s="109"/>
      <c r="I181" s="62"/>
      <c r="J181" s="62"/>
      <c r="K181" s="62"/>
      <c r="L181" s="95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9.5" customHeight="1">
      <c r="A182" s="62"/>
      <c r="B182" s="62"/>
      <c r="C182" s="62"/>
      <c r="D182" s="62"/>
      <c r="E182" s="109"/>
      <c r="F182" s="62"/>
      <c r="G182" s="109"/>
      <c r="H182" s="109"/>
      <c r="I182" s="62"/>
      <c r="J182" s="62"/>
      <c r="K182" s="62"/>
      <c r="L182" s="95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9.5" customHeight="1">
      <c r="A183" s="62"/>
      <c r="B183" s="62"/>
      <c r="C183" s="62"/>
      <c r="D183" s="62"/>
      <c r="E183" s="109"/>
      <c r="F183" s="62"/>
      <c r="G183" s="109"/>
      <c r="H183" s="109"/>
      <c r="I183" s="62"/>
      <c r="J183" s="62"/>
      <c r="K183" s="62"/>
      <c r="L183" s="95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9.5" customHeight="1">
      <c r="A184" s="62"/>
      <c r="B184" s="62"/>
      <c r="C184" s="62"/>
      <c r="D184" s="62"/>
      <c r="E184" s="109"/>
      <c r="F184" s="62"/>
      <c r="G184" s="109"/>
      <c r="H184" s="109"/>
      <c r="I184" s="62"/>
      <c r="J184" s="62"/>
      <c r="K184" s="62"/>
      <c r="L184" s="95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9.5" customHeight="1">
      <c r="A185" s="62"/>
      <c r="B185" s="62"/>
      <c r="C185" s="62"/>
      <c r="D185" s="62"/>
      <c r="E185" s="109"/>
      <c r="F185" s="62"/>
      <c r="G185" s="109"/>
      <c r="H185" s="109"/>
      <c r="I185" s="62"/>
      <c r="J185" s="62"/>
      <c r="K185" s="62"/>
      <c r="L185" s="95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9.5" customHeight="1">
      <c r="A186" s="62"/>
      <c r="B186" s="62"/>
      <c r="C186" s="62"/>
      <c r="D186" s="62"/>
      <c r="E186" s="109"/>
      <c r="F186" s="62"/>
      <c r="G186" s="109"/>
      <c r="H186" s="109"/>
      <c r="I186" s="62"/>
      <c r="J186" s="62"/>
      <c r="K186" s="62"/>
      <c r="L186" s="95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9.5" customHeight="1">
      <c r="A187" s="62"/>
      <c r="B187" s="62"/>
      <c r="C187" s="62"/>
      <c r="D187" s="62"/>
      <c r="E187" s="109"/>
      <c r="F187" s="62"/>
      <c r="G187" s="109"/>
      <c r="H187" s="109"/>
      <c r="I187" s="62"/>
      <c r="J187" s="62"/>
      <c r="K187" s="62"/>
      <c r="L187" s="95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9.5" customHeight="1">
      <c r="A188" s="62"/>
      <c r="B188" s="62"/>
      <c r="C188" s="62"/>
      <c r="D188" s="62"/>
      <c r="E188" s="109"/>
      <c r="F188" s="62"/>
      <c r="G188" s="109"/>
      <c r="H188" s="109"/>
      <c r="I188" s="62"/>
      <c r="J188" s="62"/>
      <c r="K188" s="62"/>
      <c r="L188" s="95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9.5" customHeight="1">
      <c r="A189" s="62"/>
      <c r="B189" s="62"/>
      <c r="C189" s="62"/>
      <c r="D189" s="62"/>
      <c r="E189" s="109"/>
      <c r="F189" s="62"/>
      <c r="G189" s="109"/>
      <c r="H189" s="109"/>
      <c r="I189" s="62"/>
      <c r="J189" s="62"/>
      <c r="K189" s="62"/>
      <c r="L189" s="95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9.5" customHeight="1">
      <c r="A190" s="62"/>
      <c r="B190" s="62"/>
      <c r="C190" s="62"/>
      <c r="D190" s="62"/>
      <c r="E190" s="109"/>
      <c r="F190" s="62"/>
      <c r="G190" s="109"/>
      <c r="H190" s="109"/>
      <c r="I190" s="62"/>
      <c r="J190" s="62"/>
      <c r="K190" s="62"/>
      <c r="L190" s="95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9.5" customHeight="1">
      <c r="A191" s="62"/>
      <c r="B191" s="62"/>
      <c r="C191" s="62"/>
      <c r="D191" s="62"/>
      <c r="E191" s="109"/>
      <c r="F191" s="62"/>
      <c r="G191" s="109"/>
      <c r="H191" s="109"/>
      <c r="I191" s="62"/>
      <c r="J191" s="62"/>
      <c r="K191" s="62"/>
      <c r="L191" s="95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9.5" customHeight="1">
      <c r="A192" s="62"/>
      <c r="B192" s="62"/>
      <c r="C192" s="62"/>
      <c r="D192" s="62"/>
      <c r="E192" s="109"/>
      <c r="F192" s="62"/>
      <c r="G192" s="109"/>
      <c r="H192" s="109"/>
      <c r="I192" s="62"/>
      <c r="J192" s="62"/>
      <c r="K192" s="62"/>
      <c r="L192" s="95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9.5" customHeight="1">
      <c r="A193" s="62"/>
      <c r="B193" s="62"/>
      <c r="C193" s="62"/>
      <c r="D193" s="62"/>
      <c r="E193" s="109"/>
      <c r="F193" s="62"/>
      <c r="G193" s="109"/>
      <c r="H193" s="109"/>
      <c r="I193" s="62"/>
      <c r="J193" s="62"/>
      <c r="K193" s="62"/>
      <c r="L193" s="95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9.5" customHeight="1">
      <c r="A194" s="62"/>
      <c r="B194" s="62"/>
      <c r="C194" s="62"/>
      <c r="D194" s="62"/>
      <c r="E194" s="109"/>
      <c r="F194" s="62"/>
      <c r="G194" s="109"/>
      <c r="H194" s="109"/>
      <c r="I194" s="62"/>
      <c r="J194" s="62"/>
      <c r="K194" s="62"/>
      <c r="L194" s="95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9.5" customHeight="1">
      <c r="A195" s="62"/>
      <c r="B195" s="62"/>
      <c r="C195" s="62"/>
      <c r="D195" s="62"/>
      <c r="E195" s="109"/>
      <c r="F195" s="62"/>
      <c r="G195" s="109"/>
      <c r="H195" s="109"/>
      <c r="I195" s="62"/>
      <c r="J195" s="62"/>
      <c r="K195" s="62"/>
      <c r="L195" s="95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9.5" customHeight="1">
      <c r="A196" s="62"/>
      <c r="B196" s="62"/>
      <c r="C196" s="62"/>
      <c r="D196" s="62"/>
      <c r="E196" s="109"/>
      <c r="F196" s="62"/>
      <c r="G196" s="109"/>
      <c r="H196" s="109"/>
      <c r="I196" s="62"/>
      <c r="J196" s="62"/>
      <c r="K196" s="62"/>
      <c r="L196" s="95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9.5" customHeight="1">
      <c r="A197" s="62"/>
      <c r="B197" s="62"/>
      <c r="C197" s="62"/>
      <c r="D197" s="62"/>
      <c r="E197" s="109"/>
      <c r="F197" s="62"/>
      <c r="G197" s="109"/>
      <c r="H197" s="109"/>
      <c r="I197" s="62"/>
      <c r="J197" s="62"/>
      <c r="K197" s="62"/>
      <c r="L197" s="95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9.5" customHeight="1">
      <c r="A198" s="62"/>
      <c r="B198" s="62"/>
      <c r="C198" s="62"/>
      <c r="D198" s="62"/>
      <c r="E198" s="109"/>
      <c r="F198" s="62"/>
      <c r="G198" s="109"/>
      <c r="H198" s="109"/>
      <c r="I198" s="62"/>
      <c r="J198" s="62"/>
      <c r="K198" s="62"/>
      <c r="L198" s="95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9.5" customHeight="1">
      <c r="A199" s="62"/>
      <c r="B199" s="62"/>
      <c r="C199" s="62"/>
      <c r="D199" s="62"/>
      <c r="E199" s="109"/>
      <c r="F199" s="62"/>
      <c r="G199" s="109"/>
      <c r="H199" s="109"/>
      <c r="I199" s="62"/>
      <c r="J199" s="62"/>
      <c r="K199" s="62"/>
      <c r="L199" s="95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9.5" customHeight="1">
      <c r="A200" s="62"/>
      <c r="B200" s="62"/>
      <c r="C200" s="62"/>
      <c r="D200" s="62"/>
      <c r="E200" s="109"/>
      <c r="F200" s="62"/>
      <c r="G200" s="109"/>
      <c r="H200" s="109"/>
      <c r="I200" s="62"/>
      <c r="J200" s="62"/>
      <c r="K200" s="62"/>
      <c r="L200" s="95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9.5" customHeight="1">
      <c r="A201" s="62"/>
      <c r="B201" s="62"/>
      <c r="C201" s="62"/>
      <c r="D201" s="62"/>
      <c r="E201" s="109"/>
      <c r="F201" s="62"/>
      <c r="G201" s="109"/>
      <c r="H201" s="109"/>
      <c r="I201" s="62"/>
      <c r="J201" s="62"/>
      <c r="K201" s="62"/>
      <c r="L201" s="95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9.5" customHeight="1">
      <c r="A202" s="62"/>
      <c r="B202" s="62"/>
      <c r="C202" s="62"/>
      <c r="D202" s="62"/>
      <c r="E202" s="109"/>
      <c r="F202" s="62"/>
      <c r="G202" s="109"/>
      <c r="H202" s="109"/>
      <c r="I202" s="62"/>
      <c r="J202" s="62"/>
      <c r="K202" s="62"/>
      <c r="L202" s="95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9.5" customHeight="1">
      <c r="A203" s="62"/>
      <c r="B203" s="62"/>
      <c r="C203" s="62"/>
      <c r="D203" s="62"/>
      <c r="E203" s="109"/>
      <c r="F203" s="62"/>
      <c r="G203" s="109"/>
      <c r="H203" s="109"/>
      <c r="I203" s="62"/>
      <c r="J203" s="62"/>
      <c r="K203" s="62"/>
      <c r="L203" s="95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9.5" customHeight="1">
      <c r="A204" s="62"/>
      <c r="B204" s="62"/>
      <c r="C204" s="62"/>
      <c r="D204" s="62"/>
      <c r="E204" s="109"/>
      <c r="F204" s="62"/>
      <c r="G204" s="109"/>
      <c r="H204" s="109"/>
      <c r="I204" s="62"/>
      <c r="J204" s="62"/>
      <c r="K204" s="62"/>
      <c r="L204" s="95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9.5" customHeight="1">
      <c r="A205" s="62"/>
      <c r="B205" s="62"/>
      <c r="C205" s="62"/>
      <c r="D205" s="62"/>
      <c r="E205" s="109"/>
      <c r="F205" s="62"/>
      <c r="G205" s="109"/>
      <c r="H205" s="109"/>
      <c r="I205" s="62"/>
      <c r="J205" s="62"/>
      <c r="K205" s="62"/>
      <c r="L205" s="95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9.5" customHeight="1">
      <c r="A206" s="62"/>
      <c r="B206" s="62"/>
      <c r="C206" s="62"/>
      <c r="D206" s="62"/>
      <c r="E206" s="109"/>
      <c r="F206" s="62"/>
      <c r="G206" s="109"/>
      <c r="H206" s="109"/>
      <c r="I206" s="62"/>
      <c r="J206" s="62"/>
      <c r="K206" s="62"/>
      <c r="L206" s="95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9.5" customHeight="1">
      <c r="A207" s="62"/>
      <c r="B207" s="62"/>
      <c r="C207" s="62"/>
      <c r="D207" s="62"/>
      <c r="E207" s="109"/>
      <c r="F207" s="62"/>
      <c r="G207" s="109"/>
      <c r="H207" s="109"/>
      <c r="I207" s="62"/>
      <c r="J207" s="62"/>
      <c r="K207" s="62"/>
      <c r="L207" s="95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9.5" customHeight="1">
      <c r="A208" s="62"/>
      <c r="B208" s="62"/>
      <c r="C208" s="62"/>
      <c r="D208" s="62"/>
      <c r="E208" s="109"/>
      <c r="F208" s="62"/>
      <c r="G208" s="109"/>
      <c r="H208" s="109"/>
      <c r="I208" s="62"/>
      <c r="J208" s="62"/>
      <c r="K208" s="62"/>
      <c r="L208" s="95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9.5" customHeight="1">
      <c r="A209" s="62"/>
      <c r="B209" s="62"/>
      <c r="C209" s="62"/>
      <c r="D209" s="62"/>
      <c r="E209" s="109"/>
      <c r="F209" s="62"/>
      <c r="G209" s="109"/>
      <c r="H209" s="109"/>
      <c r="I209" s="62"/>
      <c r="J209" s="62"/>
      <c r="K209" s="62"/>
      <c r="L209" s="95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9.5" customHeight="1">
      <c r="A210" s="62"/>
      <c r="B210" s="62"/>
      <c r="C210" s="62"/>
      <c r="D210" s="62"/>
      <c r="E210" s="109"/>
      <c r="F210" s="62"/>
      <c r="G210" s="109"/>
      <c r="H210" s="109"/>
      <c r="I210" s="62"/>
      <c r="J210" s="62"/>
      <c r="K210" s="62"/>
      <c r="L210" s="95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9.5" customHeight="1">
      <c r="A211" s="62"/>
      <c r="B211" s="62"/>
      <c r="C211" s="62"/>
      <c r="D211" s="62"/>
      <c r="E211" s="109"/>
      <c r="F211" s="62"/>
      <c r="G211" s="109"/>
      <c r="H211" s="109"/>
      <c r="I211" s="62"/>
      <c r="J211" s="62"/>
      <c r="K211" s="62"/>
      <c r="L211" s="95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9.5" customHeight="1">
      <c r="A212" s="62"/>
      <c r="B212" s="62"/>
      <c r="C212" s="62"/>
      <c r="D212" s="62"/>
      <c r="E212" s="109"/>
      <c r="F212" s="62"/>
      <c r="G212" s="109"/>
      <c r="H212" s="109"/>
      <c r="I212" s="62"/>
      <c r="J212" s="62"/>
      <c r="K212" s="62"/>
      <c r="L212" s="95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9.5" customHeight="1">
      <c r="A213" s="62"/>
      <c r="B213" s="62"/>
      <c r="C213" s="62"/>
      <c r="D213" s="62"/>
      <c r="E213" s="109"/>
      <c r="F213" s="62"/>
      <c r="G213" s="109"/>
      <c r="H213" s="109"/>
      <c r="I213" s="62"/>
      <c r="J213" s="62"/>
      <c r="K213" s="62"/>
      <c r="L213" s="95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9.5" customHeight="1">
      <c r="A214" s="62"/>
      <c r="B214" s="62"/>
      <c r="C214" s="62"/>
      <c r="D214" s="62"/>
      <c r="E214" s="109"/>
      <c r="F214" s="62"/>
      <c r="G214" s="109"/>
      <c r="H214" s="109"/>
      <c r="I214" s="62"/>
      <c r="J214" s="62"/>
      <c r="K214" s="62"/>
      <c r="L214" s="95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9.5" customHeight="1">
      <c r="A215" s="62"/>
      <c r="B215" s="62"/>
      <c r="C215" s="62"/>
      <c r="D215" s="62"/>
      <c r="E215" s="109"/>
      <c r="F215" s="62"/>
      <c r="G215" s="109"/>
      <c r="H215" s="109"/>
      <c r="I215" s="62"/>
      <c r="J215" s="62"/>
      <c r="K215" s="62"/>
      <c r="L215" s="95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9.5" customHeight="1">
      <c r="A216" s="62"/>
      <c r="B216" s="62"/>
      <c r="C216" s="62"/>
      <c r="D216" s="62"/>
      <c r="E216" s="109"/>
      <c r="F216" s="62"/>
      <c r="G216" s="109"/>
      <c r="H216" s="109"/>
      <c r="I216" s="62"/>
      <c r="J216" s="62"/>
      <c r="K216" s="62"/>
      <c r="L216" s="95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9.5" customHeight="1">
      <c r="A217" s="62"/>
      <c r="B217" s="62"/>
      <c r="C217" s="62"/>
      <c r="D217" s="62"/>
      <c r="E217" s="109"/>
      <c r="F217" s="62"/>
      <c r="G217" s="109"/>
      <c r="H217" s="109"/>
      <c r="I217" s="62"/>
      <c r="J217" s="62"/>
      <c r="K217" s="62"/>
      <c r="L217" s="95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9.5" customHeight="1">
      <c r="A218" s="62"/>
      <c r="B218" s="62"/>
      <c r="C218" s="62"/>
      <c r="D218" s="62"/>
      <c r="E218" s="109"/>
      <c r="F218" s="62"/>
      <c r="G218" s="109"/>
      <c r="H218" s="109"/>
      <c r="I218" s="62"/>
      <c r="J218" s="62"/>
      <c r="K218" s="62"/>
      <c r="L218" s="95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9.5" customHeight="1">
      <c r="A219" s="62"/>
      <c r="B219" s="62"/>
      <c r="C219" s="62"/>
      <c r="D219" s="62"/>
      <c r="E219" s="109"/>
      <c r="F219" s="62"/>
      <c r="G219" s="109"/>
      <c r="H219" s="109"/>
      <c r="I219" s="62"/>
      <c r="J219" s="62"/>
      <c r="K219" s="62"/>
      <c r="L219" s="95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9.5" customHeight="1">
      <c r="A220" s="62"/>
      <c r="B220" s="62"/>
      <c r="C220" s="62"/>
      <c r="D220" s="62"/>
      <c r="E220" s="109"/>
      <c r="F220" s="62"/>
      <c r="G220" s="109"/>
      <c r="H220" s="109"/>
      <c r="I220" s="62"/>
      <c r="J220" s="62"/>
      <c r="K220" s="62"/>
      <c r="L220" s="95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9.5" customHeight="1">
      <c r="A221" s="62"/>
      <c r="B221" s="62"/>
      <c r="C221" s="62"/>
      <c r="D221" s="62"/>
      <c r="E221" s="109"/>
      <c r="F221" s="62"/>
      <c r="G221" s="109"/>
      <c r="H221" s="109"/>
      <c r="I221" s="62"/>
      <c r="J221" s="62"/>
      <c r="K221" s="62"/>
      <c r="L221" s="95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9.5" customHeight="1">
      <c r="A222" s="62"/>
      <c r="B222" s="62"/>
      <c r="C222" s="62"/>
      <c r="D222" s="62"/>
      <c r="E222" s="109"/>
      <c r="F222" s="62"/>
      <c r="G222" s="109"/>
      <c r="H222" s="109"/>
      <c r="I222" s="62"/>
      <c r="J222" s="62"/>
      <c r="K222" s="62"/>
      <c r="L222" s="95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9.5" customHeight="1">
      <c r="A223" s="62"/>
      <c r="B223" s="62"/>
      <c r="C223" s="62"/>
      <c r="D223" s="62"/>
      <c r="E223" s="109"/>
      <c r="F223" s="62"/>
      <c r="G223" s="109"/>
      <c r="H223" s="109"/>
      <c r="I223" s="62"/>
      <c r="J223" s="62"/>
      <c r="K223" s="62"/>
      <c r="L223" s="95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9.5" customHeight="1">
      <c r="A224" s="62"/>
      <c r="B224" s="62"/>
      <c r="C224" s="62"/>
      <c r="D224" s="62"/>
      <c r="E224" s="109"/>
      <c r="F224" s="62"/>
      <c r="G224" s="109"/>
      <c r="H224" s="109"/>
      <c r="I224" s="62"/>
      <c r="J224" s="62"/>
      <c r="K224" s="62"/>
      <c r="L224" s="95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9.5" customHeight="1">
      <c r="A225" s="62"/>
      <c r="B225" s="62"/>
      <c r="C225" s="62"/>
      <c r="D225" s="62"/>
      <c r="E225" s="109"/>
      <c r="F225" s="62"/>
      <c r="G225" s="109"/>
      <c r="H225" s="109"/>
      <c r="I225" s="62"/>
      <c r="J225" s="62"/>
      <c r="K225" s="62"/>
      <c r="L225" s="95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9.5" customHeight="1">
      <c r="A226" s="62"/>
      <c r="B226" s="62"/>
      <c r="C226" s="62"/>
      <c r="D226" s="62"/>
      <c r="E226" s="109"/>
      <c r="F226" s="62"/>
      <c r="G226" s="109"/>
      <c r="H226" s="109"/>
      <c r="I226" s="62"/>
      <c r="J226" s="62"/>
      <c r="K226" s="62"/>
      <c r="L226" s="95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9.5" customHeight="1">
      <c r="A227" s="62"/>
      <c r="B227" s="62"/>
      <c r="C227" s="62"/>
      <c r="D227" s="62"/>
      <c r="E227" s="109"/>
      <c r="F227" s="62"/>
      <c r="G227" s="109"/>
      <c r="H227" s="109"/>
      <c r="I227" s="62"/>
      <c r="J227" s="62"/>
      <c r="K227" s="62"/>
      <c r="L227" s="95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9.5" customHeight="1">
      <c r="A228" s="62"/>
      <c r="B228" s="62"/>
      <c r="C228" s="62"/>
      <c r="D228" s="62"/>
      <c r="E228" s="109"/>
      <c r="F228" s="62"/>
      <c r="G228" s="109"/>
      <c r="H228" s="109"/>
      <c r="I228" s="62"/>
      <c r="J228" s="62"/>
      <c r="K228" s="62"/>
      <c r="L228" s="95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9.5" customHeight="1">
      <c r="A229" s="62"/>
      <c r="B229" s="62"/>
      <c r="C229" s="62"/>
      <c r="D229" s="62"/>
      <c r="E229" s="109"/>
      <c r="F229" s="62"/>
      <c r="G229" s="109"/>
      <c r="H229" s="109"/>
      <c r="I229" s="62"/>
      <c r="J229" s="62"/>
      <c r="K229" s="62"/>
      <c r="L229" s="95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9.5" customHeight="1">
      <c r="A230" s="62"/>
      <c r="B230" s="62"/>
      <c r="C230" s="62"/>
      <c r="D230" s="62"/>
      <c r="E230" s="109"/>
      <c r="F230" s="62"/>
      <c r="G230" s="109"/>
      <c r="H230" s="109"/>
      <c r="I230" s="62"/>
      <c r="J230" s="62"/>
      <c r="K230" s="62"/>
      <c r="L230" s="95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9.5" customHeight="1">
      <c r="A231" s="62"/>
      <c r="B231" s="62"/>
      <c r="C231" s="62"/>
      <c r="D231" s="62"/>
      <c r="E231" s="109"/>
      <c r="F231" s="62"/>
      <c r="G231" s="109"/>
      <c r="H231" s="109"/>
      <c r="I231" s="62"/>
      <c r="J231" s="62"/>
      <c r="K231" s="62"/>
      <c r="L231" s="95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9.5" customHeight="1">
      <c r="A232" s="62"/>
      <c r="B232" s="62"/>
      <c r="C232" s="62"/>
      <c r="D232" s="62"/>
      <c r="E232" s="109"/>
      <c r="F232" s="62"/>
      <c r="G232" s="109"/>
      <c r="H232" s="109"/>
      <c r="I232" s="62"/>
      <c r="J232" s="62"/>
      <c r="K232" s="62"/>
      <c r="L232" s="95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9.5" customHeight="1">
      <c r="A233" s="62"/>
      <c r="B233" s="62"/>
      <c r="C233" s="62"/>
      <c r="D233" s="62"/>
      <c r="E233" s="109"/>
      <c r="F233" s="62"/>
      <c r="G233" s="109"/>
      <c r="H233" s="109"/>
      <c r="I233" s="62"/>
      <c r="J233" s="62"/>
      <c r="K233" s="62"/>
      <c r="L233" s="95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9.5" customHeight="1">
      <c r="A234" s="62"/>
      <c r="B234" s="62"/>
      <c r="C234" s="62"/>
      <c r="D234" s="62"/>
      <c r="E234" s="109"/>
      <c r="F234" s="62"/>
      <c r="G234" s="109"/>
      <c r="H234" s="109"/>
      <c r="I234" s="62"/>
      <c r="J234" s="62"/>
      <c r="K234" s="62"/>
      <c r="L234" s="95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9.5" customHeight="1">
      <c r="A235" s="62"/>
      <c r="B235" s="62"/>
      <c r="C235" s="62"/>
      <c r="D235" s="62"/>
      <c r="E235" s="109"/>
      <c r="F235" s="62"/>
      <c r="G235" s="109"/>
      <c r="H235" s="109"/>
      <c r="I235" s="62"/>
      <c r="J235" s="62"/>
      <c r="K235" s="62"/>
      <c r="L235" s="95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9.5" customHeight="1">
      <c r="A236" s="62"/>
      <c r="B236" s="62"/>
      <c r="C236" s="62"/>
      <c r="D236" s="62"/>
      <c r="E236" s="109"/>
      <c r="F236" s="62"/>
      <c r="G236" s="109"/>
      <c r="H236" s="109"/>
      <c r="I236" s="62"/>
      <c r="J236" s="62"/>
      <c r="K236" s="62"/>
      <c r="L236" s="95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9.5" customHeight="1">
      <c r="A237" s="62"/>
      <c r="B237" s="62"/>
      <c r="C237" s="62"/>
      <c r="D237" s="62"/>
      <c r="E237" s="109"/>
      <c r="F237" s="62"/>
      <c r="G237" s="109"/>
      <c r="H237" s="109"/>
      <c r="I237" s="62"/>
      <c r="J237" s="62"/>
      <c r="K237" s="62"/>
      <c r="L237" s="95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9.5" customHeight="1">
      <c r="A238" s="62"/>
      <c r="B238" s="62"/>
      <c r="C238" s="62"/>
      <c r="D238" s="62"/>
      <c r="E238" s="109"/>
      <c r="F238" s="62"/>
      <c r="G238" s="109"/>
      <c r="H238" s="109"/>
      <c r="I238" s="62"/>
      <c r="J238" s="62"/>
      <c r="K238" s="62"/>
      <c r="L238" s="95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9.5" customHeight="1">
      <c r="A239" s="62"/>
      <c r="B239" s="62"/>
      <c r="C239" s="62"/>
      <c r="D239" s="62"/>
      <c r="E239" s="109"/>
      <c r="F239" s="62"/>
      <c r="G239" s="109"/>
      <c r="H239" s="109"/>
      <c r="I239" s="62"/>
      <c r="J239" s="62"/>
      <c r="K239" s="62"/>
      <c r="L239" s="95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9.5" customHeight="1">
      <c r="A240" s="62"/>
      <c r="B240" s="62"/>
      <c r="C240" s="62"/>
      <c r="D240" s="62"/>
      <c r="E240" s="109"/>
      <c r="F240" s="62"/>
      <c r="G240" s="109"/>
      <c r="H240" s="109"/>
      <c r="I240" s="62"/>
      <c r="J240" s="62"/>
      <c r="K240" s="62"/>
      <c r="L240" s="95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9.5" customHeight="1">
      <c r="A241" s="62"/>
      <c r="B241" s="62"/>
      <c r="C241" s="62"/>
      <c r="D241" s="62"/>
      <c r="E241" s="109"/>
      <c r="F241" s="62"/>
      <c r="G241" s="109"/>
      <c r="H241" s="109"/>
      <c r="I241" s="62"/>
      <c r="J241" s="62"/>
      <c r="K241" s="62"/>
      <c r="L241" s="95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9.5" customHeight="1">
      <c r="A242" s="62"/>
      <c r="B242" s="62"/>
      <c r="C242" s="62"/>
      <c r="D242" s="62"/>
      <c r="E242" s="109"/>
      <c r="F242" s="62"/>
      <c r="G242" s="109"/>
      <c r="H242" s="109"/>
      <c r="I242" s="62"/>
      <c r="J242" s="62"/>
      <c r="K242" s="62"/>
      <c r="L242" s="95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9.5" customHeight="1">
      <c r="A243" s="62"/>
      <c r="B243" s="62"/>
      <c r="C243" s="62"/>
      <c r="D243" s="62"/>
      <c r="E243" s="109"/>
      <c r="F243" s="62"/>
      <c r="G243" s="109"/>
      <c r="H243" s="109"/>
      <c r="I243" s="62"/>
      <c r="J243" s="62"/>
      <c r="K243" s="62"/>
      <c r="L243" s="95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9.5" customHeight="1">
      <c r="A244" s="62"/>
      <c r="B244" s="62"/>
      <c r="C244" s="62"/>
      <c r="D244" s="62"/>
      <c r="E244" s="109"/>
      <c r="F244" s="62"/>
      <c r="G244" s="109"/>
      <c r="H244" s="109"/>
      <c r="I244" s="62"/>
      <c r="J244" s="62"/>
      <c r="K244" s="62"/>
      <c r="L244" s="95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9.5" customHeight="1">
      <c r="A245" s="62"/>
      <c r="B245" s="62"/>
      <c r="C245" s="62"/>
      <c r="D245" s="62"/>
      <c r="E245" s="109"/>
      <c r="F245" s="62"/>
      <c r="G245" s="109"/>
      <c r="H245" s="109"/>
      <c r="I245" s="62"/>
      <c r="J245" s="62"/>
      <c r="K245" s="62"/>
      <c r="L245" s="95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9.5" customHeight="1">
      <c r="A246" s="62"/>
      <c r="B246" s="62"/>
      <c r="C246" s="62"/>
      <c r="D246" s="62"/>
      <c r="E246" s="109"/>
      <c r="F246" s="62"/>
      <c r="G246" s="109"/>
      <c r="H246" s="109"/>
      <c r="I246" s="62"/>
      <c r="J246" s="62"/>
      <c r="K246" s="62"/>
      <c r="L246" s="95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9.5" customHeight="1">
      <c r="A247" s="62"/>
      <c r="B247" s="62"/>
      <c r="C247" s="62"/>
      <c r="D247" s="62"/>
      <c r="E247" s="109"/>
      <c r="F247" s="62"/>
      <c r="G247" s="109"/>
      <c r="H247" s="109"/>
      <c r="I247" s="62"/>
      <c r="J247" s="62"/>
      <c r="K247" s="62"/>
      <c r="L247" s="95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9.5" customHeight="1">
      <c r="A248" s="62"/>
      <c r="B248" s="62"/>
      <c r="C248" s="62"/>
      <c r="D248" s="62"/>
      <c r="E248" s="109"/>
      <c r="F248" s="62"/>
      <c r="G248" s="109"/>
      <c r="H248" s="109"/>
      <c r="I248" s="62"/>
      <c r="J248" s="62"/>
      <c r="K248" s="62"/>
      <c r="L248" s="95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9.5" customHeight="1">
      <c r="A249" s="62"/>
      <c r="B249" s="62"/>
      <c r="C249" s="62"/>
      <c r="D249" s="62"/>
      <c r="E249" s="109"/>
      <c r="F249" s="62"/>
      <c r="G249" s="109"/>
      <c r="H249" s="109"/>
      <c r="I249" s="62"/>
      <c r="J249" s="62"/>
      <c r="K249" s="62"/>
      <c r="L249" s="95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9.5" customHeight="1">
      <c r="A250" s="62"/>
      <c r="B250" s="62"/>
      <c r="C250" s="62"/>
      <c r="D250" s="62"/>
      <c r="E250" s="109"/>
      <c r="F250" s="62"/>
      <c r="G250" s="109"/>
      <c r="H250" s="109"/>
      <c r="I250" s="62"/>
      <c r="J250" s="62"/>
      <c r="K250" s="62"/>
      <c r="L250" s="95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9.5" customHeight="1">
      <c r="A251" s="62"/>
      <c r="B251" s="62"/>
      <c r="C251" s="62"/>
      <c r="D251" s="62"/>
      <c r="E251" s="109"/>
      <c r="F251" s="62"/>
      <c r="G251" s="109"/>
      <c r="H251" s="109"/>
      <c r="I251" s="62"/>
      <c r="J251" s="62"/>
      <c r="K251" s="62"/>
      <c r="L251" s="95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8:C51">
      <formula1>'Listado Pilotos y Equipos'!$B$3:$B$86</formula1>
    </dataValidation>
    <dataValidation type="list" allowBlank="1" showErrorMessage="1" sqref="J8:J51">
      <formula1>Tabla_de_Datos_COPA_PALMARES!$H$3:$H$5</formula1>
    </dataValidation>
  </dataValidations>
  <printOptions/>
  <pageMargins bottom="0.75" footer="0.0" header="0.0" left="0.7" right="0.7" top="0.75"/>
  <pageSetup paperSize="9"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6.0" topLeftCell="G17" activePane="bottomRight" state="frozen"/>
      <selection activeCell="G1" sqref="G1" pane="topRight"/>
      <selection activeCell="A17" sqref="A17" pane="bottomLeft"/>
      <selection activeCell="G17" sqref="G17" pane="bottomRight"/>
    </sheetView>
  </sheetViews>
  <sheetFormatPr customHeight="1" defaultColWidth="14.43" defaultRowHeight="15.0"/>
  <cols>
    <col customWidth="1" min="1" max="1" width="6.86"/>
    <col customWidth="1" min="2" max="2" width="16.57"/>
    <col customWidth="1" min="3" max="3" width="11.43"/>
    <col customWidth="1" min="4" max="4" width="9.0"/>
    <col customWidth="1" min="5" max="5" width="8.0"/>
    <col customWidth="1" min="6" max="6" width="14.14"/>
    <col customWidth="1" min="7" max="7" width="10.0"/>
    <col customWidth="1" min="8" max="8" width="7.14"/>
    <col customWidth="1" min="9" max="9" width="8.86"/>
    <col customWidth="1" min="10" max="10" width="12.43"/>
    <col customWidth="1" min="11" max="11" width="10.29"/>
    <col customWidth="1" min="12" max="12" width="13.86"/>
    <col customWidth="1" min="13" max="13" width="11.14"/>
    <col customWidth="1" min="14" max="14" width="16.86"/>
    <col customWidth="1" min="15" max="15" width="8.0"/>
    <col customWidth="1" min="16" max="16" width="6.86"/>
    <col customWidth="1" min="17" max="17" width="9.86"/>
    <col customWidth="1" min="18" max="18" width="8.0"/>
    <col customWidth="1" hidden="1" min="19" max="19" width="11.86"/>
    <col customWidth="1" min="20" max="20" width="21.29"/>
    <col customWidth="1" min="21" max="21" width="16.14"/>
    <col customWidth="1" min="22" max="26" width="8.0"/>
  </cols>
  <sheetData>
    <row r="1" ht="8.25" customHeight="1">
      <c r="A1" s="111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  <c r="N1" s="113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ht="8.25" customHeight="1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  <c r="N2" s="113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 ht="8.25" customHeight="1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3"/>
      <c r="N3" s="113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ht="8.25" customHeight="1">
      <c r="A4" s="114"/>
      <c r="V4" s="112"/>
      <c r="W4" s="112"/>
      <c r="X4" s="112"/>
      <c r="Y4" s="112"/>
      <c r="Z4" s="112"/>
    </row>
    <row r="5" ht="8.25" customHeight="1">
      <c r="A5" s="111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3"/>
      <c r="N5" s="113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8.25" customHeight="1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7"/>
      <c r="N6" s="117"/>
      <c r="O6" s="116"/>
      <c r="P6" s="116"/>
      <c r="Q6" s="116"/>
      <c r="R6" s="116"/>
      <c r="S6" s="116"/>
      <c r="T6" s="116"/>
      <c r="U6" s="116"/>
      <c r="V6" s="112"/>
      <c r="W6" s="112"/>
      <c r="X6" s="112"/>
      <c r="Y6" s="112"/>
      <c r="Z6" s="112"/>
    </row>
    <row r="7" ht="8.25" customHeight="1">
      <c r="A7" s="118" t="s">
        <v>292</v>
      </c>
      <c r="B7" s="119"/>
      <c r="C7" s="119"/>
      <c r="D7" s="120"/>
      <c r="E7" s="112"/>
      <c r="F7" s="112"/>
      <c r="G7" s="112"/>
      <c r="H7" s="112"/>
      <c r="I7" s="112"/>
      <c r="J7" s="112"/>
      <c r="K7" s="112"/>
      <c r="L7" s="112"/>
      <c r="M7" s="113"/>
      <c r="N7" s="113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8.25" customHeight="1">
      <c r="A8" s="112"/>
      <c r="B8" s="112"/>
      <c r="C8" s="112"/>
      <c r="D8" s="112"/>
      <c r="E8" s="112"/>
      <c r="F8" s="112"/>
      <c r="G8" s="112"/>
      <c r="H8" s="121"/>
      <c r="I8" s="112"/>
      <c r="J8" s="112"/>
      <c r="K8" s="112"/>
      <c r="L8" s="112"/>
      <c r="M8" s="113"/>
      <c r="N8" s="113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8.25" customHeight="1">
      <c r="A9" s="112"/>
      <c r="B9" s="112"/>
      <c r="C9" s="112"/>
      <c r="D9" s="112"/>
      <c r="E9" s="112"/>
      <c r="F9" s="112"/>
      <c r="G9" s="112"/>
      <c r="H9" s="121"/>
      <c r="I9" s="112"/>
      <c r="J9" s="112"/>
      <c r="K9" s="112"/>
      <c r="L9" s="112"/>
      <c r="M9" s="113"/>
      <c r="N9" s="113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8.25" customHeight="1">
      <c r="A10" s="122" t="s">
        <v>152</v>
      </c>
      <c r="B10" s="123" t="s">
        <v>153</v>
      </c>
      <c r="C10" s="124" t="s">
        <v>155</v>
      </c>
      <c r="D10" s="124" t="s">
        <v>293</v>
      </c>
      <c r="E10" s="124" t="s">
        <v>294</v>
      </c>
      <c r="F10" s="125" t="s">
        <v>295</v>
      </c>
      <c r="G10" s="125" t="s">
        <v>296</v>
      </c>
      <c r="H10" s="124" t="s">
        <v>297</v>
      </c>
      <c r="I10" s="124" t="s">
        <v>298</v>
      </c>
      <c r="J10" s="126" t="s">
        <v>299</v>
      </c>
      <c r="K10" s="124" t="s">
        <v>300</v>
      </c>
      <c r="L10" s="124" t="s">
        <v>301</v>
      </c>
      <c r="M10" s="124" t="s">
        <v>302</v>
      </c>
      <c r="N10" s="124" t="s">
        <v>303</v>
      </c>
      <c r="O10" s="124" t="s">
        <v>304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27" t="s">
        <v>309</v>
      </c>
      <c r="U10" s="127" t="s">
        <v>310</v>
      </c>
      <c r="V10" s="128"/>
      <c r="W10" s="128"/>
      <c r="X10" s="128"/>
      <c r="Y10" s="128"/>
      <c r="Z10" s="128"/>
    </row>
    <row r="11" ht="8.25" customHeight="1">
      <c r="A11" s="129">
        <v>1.0</v>
      </c>
      <c r="B11" s="130" t="s">
        <v>39</v>
      </c>
      <c r="C11" s="130" t="str">
        <f>IFERROR(VLOOKUP(Verificaciones_SLOTSAB_OK!B11,'Listado Pilotos y Equipos'!$B$3:$P$86,12,0),"")</f>
        <v>SCALEAUTO_CUP</v>
      </c>
      <c r="D11" s="131" t="s">
        <v>311</v>
      </c>
      <c r="E11" s="130">
        <v>18.0</v>
      </c>
      <c r="F11" s="132">
        <v>17.04</v>
      </c>
      <c r="G11" s="132">
        <f>IF(D11="",0,IF(C11=Tabla_de_Datos_COPA_PALMARES!$B$3,VLOOKUP(D11,Tabla_de_Datos_COCHES!$B$21:$G$37,4,0),IF(C11=Tabla_de_Datos_COPA_PALMARES!$B$4,VLOOKUP(D11,Tabla_de_Datos_COCHES!$B$4:$G$20,4,0),IF(C11=Tabla_de_Datos_COPA_PALMARES!$B$5,VLOOKUP(D11,Tabla_de_Datos_COCHES!$B$38:$G$46,4,0)))))</f>
        <v>17</v>
      </c>
      <c r="H11" s="130" t="s">
        <v>312</v>
      </c>
      <c r="I11" s="130" t="s">
        <v>312</v>
      </c>
      <c r="J11" s="133" t="s">
        <v>313</v>
      </c>
      <c r="K11" s="130" t="s">
        <v>314</v>
      </c>
      <c r="L11" s="130" t="s">
        <v>315</v>
      </c>
      <c r="M11" s="130" t="s">
        <v>312</v>
      </c>
      <c r="N11" s="130" t="s">
        <v>316</v>
      </c>
      <c r="O11" s="130" t="s">
        <v>317</v>
      </c>
      <c r="P11" s="130" t="s">
        <v>318</v>
      </c>
      <c r="Q11" s="130" t="s">
        <v>319</v>
      </c>
      <c r="R11" s="130" t="s">
        <v>312</v>
      </c>
      <c r="S11" s="130"/>
      <c r="T11" s="130" t="s">
        <v>320</v>
      </c>
      <c r="U11" s="130"/>
      <c r="V11" s="111"/>
      <c r="W11" s="111"/>
      <c r="X11" s="111"/>
      <c r="Y11" s="111"/>
      <c r="Z11" s="111"/>
    </row>
    <row r="12" ht="8.25" customHeight="1">
      <c r="A12" s="129">
        <v>2.0</v>
      </c>
      <c r="B12" s="130" t="s">
        <v>59</v>
      </c>
      <c r="C12" s="130" t="str">
        <f>IFERROR(VLOOKUP(Verificaciones_SLOTSAB_OK!B12,'Listado Pilotos y Equipos'!$B$3:$P$86,12,0),"")</f>
        <v>GT2</v>
      </c>
      <c r="D12" s="131" t="s">
        <v>321</v>
      </c>
      <c r="E12" s="130">
        <v>33.0</v>
      </c>
      <c r="F12" s="132">
        <v>18.02</v>
      </c>
      <c r="G12" s="132">
        <f>IF(D12="",0,IF(C12=Tabla_de_Datos_COPA_PALMARES!$B$3,VLOOKUP(D12,Tabla_de_Datos_COCHES!$B$21:$G$37,4,0),IF(C12=Tabla_de_Datos_COPA_PALMARES!$B$4,VLOOKUP(D12,Tabla_de_Datos_COCHES!$B$4:$G$20,4,0),IF(C12=Tabla_de_Datos_COPA_PALMARES!$B$5,VLOOKUP(D12,Tabla_de_Datos_COCHES!$B$38:$G$46,4,0)))))</f>
        <v>18</v>
      </c>
      <c r="H12" s="130" t="s">
        <v>314</v>
      </c>
      <c r="I12" s="130" t="s">
        <v>314</v>
      </c>
      <c r="J12" s="133" t="s">
        <v>322</v>
      </c>
      <c r="K12" s="130" t="s">
        <v>323</v>
      </c>
      <c r="L12" s="130" t="s">
        <v>324</v>
      </c>
      <c r="M12" s="130" t="s">
        <v>323</v>
      </c>
      <c r="N12" s="130" t="s">
        <v>325</v>
      </c>
      <c r="O12" s="130" t="s">
        <v>317</v>
      </c>
      <c r="P12" s="130" t="s">
        <v>326</v>
      </c>
      <c r="Q12" s="130" t="s">
        <v>327</v>
      </c>
      <c r="R12" s="130" t="s">
        <v>328</v>
      </c>
      <c r="S12" s="130"/>
      <c r="T12" s="130" t="s">
        <v>329</v>
      </c>
      <c r="U12" s="130"/>
      <c r="V12" s="111"/>
      <c r="W12" s="111"/>
      <c r="X12" s="111"/>
      <c r="Y12" s="111"/>
      <c r="Z12" s="111"/>
    </row>
    <row r="13" ht="8.25" customHeight="1">
      <c r="A13" s="129">
        <v>3.0</v>
      </c>
      <c r="B13" s="130" t="s">
        <v>163</v>
      </c>
      <c r="C13" s="130" t="str">
        <f>IFERROR(VLOOKUP(Verificaciones_SLOTSAB_OK!B13,'Listado Pilotos y Equipos'!$B$3:$P$86,12,0),"")</f>
        <v>SCALEAUTO_CUP</v>
      </c>
      <c r="D13" s="131" t="s">
        <v>330</v>
      </c>
      <c r="E13" s="130">
        <v>7.0</v>
      </c>
      <c r="F13" s="132">
        <v>18.25</v>
      </c>
      <c r="G13" s="132">
        <f>IF(D13="",0,IF(C13=Tabla_de_Datos_COPA_PALMARES!$B$3,VLOOKUP(D13,Tabla_de_Datos_COCHES!$B$21:$G$37,4,0),IF(C13=Tabla_de_Datos_COPA_PALMARES!$B$4,VLOOKUP(D13,Tabla_de_Datos_COCHES!$B$4:$G$20,4,0),IF(C13=Tabla_de_Datos_COPA_PALMARES!$B$5,VLOOKUP(D13,Tabla_de_Datos_COCHES!$B$38:$G$46,4,0)))))</f>
        <v>17</v>
      </c>
      <c r="H13" s="130" t="s">
        <v>312</v>
      </c>
      <c r="I13" s="130" t="s">
        <v>312</v>
      </c>
      <c r="J13" s="133" t="s">
        <v>313</v>
      </c>
      <c r="K13" s="130" t="s">
        <v>312</v>
      </c>
      <c r="L13" s="130" t="s">
        <v>324</v>
      </c>
      <c r="M13" s="130" t="s">
        <v>312</v>
      </c>
      <c r="N13" s="130" t="s">
        <v>316</v>
      </c>
      <c r="O13" s="130" t="s">
        <v>323</v>
      </c>
      <c r="P13" s="130" t="s">
        <v>318</v>
      </c>
      <c r="Q13" s="130" t="s">
        <v>319</v>
      </c>
      <c r="R13" s="130" t="s">
        <v>312</v>
      </c>
      <c r="S13" s="130"/>
      <c r="T13" s="130" t="s">
        <v>331</v>
      </c>
      <c r="U13" s="130"/>
      <c r="V13" s="111"/>
      <c r="W13" s="111"/>
      <c r="X13" s="111"/>
      <c r="Y13" s="111"/>
      <c r="Z13" s="111"/>
    </row>
    <row r="14" ht="8.25" customHeight="1">
      <c r="A14" s="129">
        <v>4.0</v>
      </c>
      <c r="B14" s="130" t="s">
        <v>166</v>
      </c>
      <c r="C14" s="130" t="str">
        <f>IFERROR(VLOOKUP(Verificaciones_SLOTSAB_OK!B14,'Listado Pilotos y Equipos'!$B$3:$P$86,12,0),"")</f>
        <v>GT2</v>
      </c>
      <c r="D14" s="131" t="s">
        <v>332</v>
      </c>
      <c r="E14" s="130">
        <v>11.0</v>
      </c>
      <c r="F14" s="132">
        <v>16.02</v>
      </c>
      <c r="G14" s="132">
        <f>IF(D14="",0,IF(C14=Tabla_de_Datos_COPA_PALMARES!$B$3,VLOOKUP(D14,Tabla_de_Datos_COCHES!$B$21:$G$37,4,0),IF(C14=Tabla_de_Datos_COPA_PALMARES!$B$4,VLOOKUP(D14,Tabla_de_Datos_COCHES!$B$4:$G$20,4,0),IF(C14=Tabla_de_Datos_COPA_PALMARES!$B$5,VLOOKUP(D14,Tabla_de_Datos_COCHES!$B$38:$G$46,4,0)))))</f>
        <v>15.5</v>
      </c>
      <c r="H14" s="130" t="s">
        <v>323</v>
      </c>
      <c r="I14" s="130" t="s">
        <v>314</v>
      </c>
      <c r="J14" s="133" t="s">
        <v>322</v>
      </c>
      <c r="K14" s="130" t="s">
        <v>323</v>
      </c>
      <c r="L14" s="130" t="s">
        <v>324</v>
      </c>
      <c r="M14" s="130" t="s">
        <v>314</v>
      </c>
      <c r="N14" s="130" t="s">
        <v>333</v>
      </c>
      <c r="O14" s="130" t="s">
        <v>317</v>
      </c>
      <c r="P14" s="130" t="s">
        <v>334</v>
      </c>
      <c r="Q14" s="130" t="s">
        <v>335</v>
      </c>
      <c r="R14" s="130" t="s">
        <v>336</v>
      </c>
      <c r="S14" s="130"/>
      <c r="T14" s="130" t="s">
        <v>337</v>
      </c>
      <c r="U14" s="130" t="s">
        <v>338</v>
      </c>
      <c r="V14" s="111"/>
      <c r="W14" s="111"/>
      <c r="X14" s="111"/>
      <c r="Y14" s="111"/>
      <c r="Z14" s="111"/>
    </row>
    <row r="15" ht="8.25" customHeight="1">
      <c r="A15" s="129"/>
      <c r="B15" s="130"/>
      <c r="C15" s="130"/>
      <c r="D15" s="131"/>
      <c r="E15" s="130"/>
      <c r="F15" s="132"/>
      <c r="G15" s="130"/>
      <c r="H15" s="130"/>
      <c r="I15" s="130"/>
      <c r="J15" s="133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11"/>
      <c r="W15" s="111"/>
      <c r="X15" s="111"/>
      <c r="Y15" s="111"/>
      <c r="Z15" s="111"/>
    </row>
    <row r="16" ht="8.25" customHeight="1">
      <c r="A16" s="129">
        <v>6.0</v>
      </c>
      <c r="B16" s="130" t="s">
        <v>113</v>
      </c>
      <c r="C16" s="130" t="str">
        <f>IFERROR(VLOOKUP(Verificaciones_SLOTSAB_OK!B16,'Listado Pilotos y Equipos'!$B$3:$P$86,12,0),"")</f>
        <v>SCALEAUTO_CUP</v>
      </c>
      <c r="D16" s="131" t="s">
        <v>339</v>
      </c>
      <c r="E16" s="130">
        <v>1.0</v>
      </c>
      <c r="F16" s="132">
        <v>17.14</v>
      </c>
      <c r="G16" s="132">
        <f>IF(D16="",0,IF(C16=Tabla_de_Datos_COPA_PALMARES!$B$3,VLOOKUP(D16,Tabla_de_Datos_COCHES!$B$21:$G$37,4,0),IF(C16=Tabla_de_Datos_COPA_PALMARES!$B$4,VLOOKUP(D16,Tabla_de_Datos_COCHES!$B$4:$G$20,4,0),IF(C16=Tabla_de_Datos_COPA_PALMARES!$B$5,VLOOKUP(D16,Tabla_de_Datos_COCHES!$B$38:$G$46,4,0)))))</f>
        <v>17</v>
      </c>
      <c r="H16" s="130" t="s">
        <v>312</v>
      </c>
      <c r="I16" s="130" t="s">
        <v>312</v>
      </c>
      <c r="J16" s="133" t="s">
        <v>313</v>
      </c>
      <c r="K16" s="130" t="s">
        <v>312</v>
      </c>
      <c r="L16" s="130" t="s">
        <v>324</v>
      </c>
      <c r="M16" s="130" t="s">
        <v>312</v>
      </c>
      <c r="N16" s="130" t="s">
        <v>316</v>
      </c>
      <c r="O16" s="130" t="s">
        <v>317</v>
      </c>
      <c r="P16" s="130" t="s">
        <v>326</v>
      </c>
      <c r="Q16" s="130" t="s">
        <v>319</v>
      </c>
      <c r="R16" s="130" t="s">
        <v>312</v>
      </c>
      <c r="S16" s="130"/>
      <c r="T16" s="130" t="s">
        <v>340</v>
      </c>
      <c r="U16" s="130"/>
      <c r="V16" s="111"/>
      <c r="W16" s="111"/>
      <c r="X16" s="111"/>
      <c r="Y16" s="111"/>
      <c r="Z16" s="111"/>
    </row>
    <row r="17" ht="8.25" customHeight="1">
      <c r="A17" s="134"/>
      <c r="B17" s="135"/>
      <c r="C17" s="135" t="str">
        <f>IFERROR(VLOOKUP(Verificaciones_SLOTSAB_OK!B17,'Listado Pilotos y Equipos'!$B$3:$P$86,12,0),"")</f>
        <v/>
      </c>
      <c r="D17" s="136"/>
      <c r="E17" s="135"/>
      <c r="F17" s="137"/>
      <c r="G17" s="135">
        <f>IF(D17="",0,IF(C17=Tabla_de_Datos_COPA_PALMARES!$B$3,VLOOKUP(D17,Tabla_de_Datos_COCHES!$B$21:$G$37,4,0),IF(C17=Tabla_de_Datos_COPA_PALMARES!$B$4,VLOOKUP(D17,Tabla_de_Datos_COCHES!$B$4:$G$20,4,0),IF(C17=Tabla_de_Datos_COPA_PALMARES!$B$5,VLOOKUP(D17,Tabla_de_Datos_COCHES!$B$38:$G$46,4,0)))))</f>
        <v>0</v>
      </c>
      <c r="H17" s="135"/>
      <c r="I17" s="135"/>
      <c r="J17" s="138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9"/>
      <c r="W17" s="139"/>
      <c r="X17" s="139"/>
      <c r="Y17" s="139"/>
      <c r="Z17" s="139"/>
    </row>
    <row r="18" ht="8.25" customHeight="1">
      <c r="A18" s="140">
        <v>7.0</v>
      </c>
      <c r="B18" s="130" t="s">
        <v>177</v>
      </c>
      <c r="C18" s="130" t="str">
        <f>IFERROR(VLOOKUP(Verificaciones_SLOTSAB_OK!B18,'Listado Pilotos y Equipos'!$B$3:$P$86,12,0),"")</f>
        <v>GT2</v>
      </c>
      <c r="D18" s="131" t="s">
        <v>321</v>
      </c>
      <c r="E18" s="130">
        <v>43.0</v>
      </c>
      <c r="F18" s="132">
        <v>18.15</v>
      </c>
      <c r="G18" s="132">
        <f>IF(D18="",0,IF(C18=Tabla_de_Datos_COPA_PALMARES!$B$3,VLOOKUP(D18,Tabla_de_Datos_COCHES!$B$21:$G$37,4,0),IF(C18=Tabla_de_Datos_COPA_PALMARES!$B$4,VLOOKUP(D18,Tabla_de_Datos_COCHES!$B$4:$G$20,4,0),IF(C18=Tabla_de_Datos_COPA_PALMARES!$B$5,VLOOKUP(D18,Tabla_de_Datos_COCHES!$B$38:$G$46,4,0)))))</f>
        <v>18</v>
      </c>
      <c r="H18" s="130" t="s">
        <v>314</v>
      </c>
      <c r="I18" s="130" t="s">
        <v>314</v>
      </c>
      <c r="J18" s="133" t="s">
        <v>322</v>
      </c>
      <c r="K18" s="130" t="s">
        <v>312</v>
      </c>
      <c r="L18" s="130" t="s">
        <v>341</v>
      </c>
      <c r="M18" s="130" t="s">
        <v>323</v>
      </c>
      <c r="N18" s="130" t="s">
        <v>325</v>
      </c>
      <c r="O18" s="130" t="s">
        <v>323</v>
      </c>
      <c r="P18" s="130" t="s">
        <v>342</v>
      </c>
      <c r="Q18" s="130" t="s">
        <v>343</v>
      </c>
      <c r="R18" s="130" t="s">
        <v>328</v>
      </c>
      <c r="S18" s="130"/>
      <c r="T18" s="130" t="s">
        <v>344</v>
      </c>
      <c r="U18" s="130"/>
      <c r="V18" s="111"/>
      <c r="W18" s="111"/>
      <c r="X18" s="111"/>
      <c r="Y18" s="111"/>
      <c r="Z18" s="111"/>
    </row>
    <row r="19" ht="8.25" customHeight="1">
      <c r="A19" s="140">
        <v>8.0</v>
      </c>
      <c r="B19" s="130" t="s">
        <v>181</v>
      </c>
      <c r="C19" s="130" t="str">
        <f>IFERROR(VLOOKUP(Verificaciones_SLOTSAB_OK!B19,'Listado Pilotos y Equipos'!$B$3:$P$86,12,0),"")</f>
        <v>SCALEAUTO_CUP</v>
      </c>
      <c r="D19" s="131" t="s">
        <v>339</v>
      </c>
      <c r="E19" s="130">
        <v>47.0</v>
      </c>
      <c r="F19" s="132">
        <v>17.01</v>
      </c>
      <c r="G19" s="132">
        <f>IF(D19="",0,IF(C19=Tabla_de_Datos_COPA_PALMARES!$B$3,VLOOKUP(D19,Tabla_de_Datos_COCHES!$B$21:$G$37,4,0),IF(C19=Tabla_de_Datos_COPA_PALMARES!$B$4,VLOOKUP(D19,Tabla_de_Datos_COCHES!$B$4:$G$20,4,0),IF(C19=Tabla_de_Datos_COPA_PALMARES!$B$5,VLOOKUP(D19,Tabla_de_Datos_COCHES!$B$38:$G$46,4,0)))))</f>
        <v>17</v>
      </c>
      <c r="H19" s="130" t="s">
        <v>314</v>
      </c>
      <c r="I19" s="130" t="s">
        <v>312</v>
      </c>
      <c r="J19" s="133" t="s">
        <v>313</v>
      </c>
      <c r="K19" s="130" t="s">
        <v>314</v>
      </c>
      <c r="L19" s="130" t="s">
        <v>341</v>
      </c>
      <c r="M19" s="130" t="s">
        <v>312</v>
      </c>
      <c r="N19" s="130" t="s">
        <v>316</v>
      </c>
      <c r="O19" s="130" t="s">
        <v>312</v>
      </c>
      <c r="P19" s="130" t="s">
        <v>326</v>
      </c>
      <c r="Q19" s="130" t="s">
        <v>319</v>
      </c>
      <c r="R19" s="130" t="s">
        <v>312</v>
      </c>
      <c r="S19" s="130"/>
      <c r="T19" s="130" t="s">
        <v>345</v>
      </c>
      <c r="U19" s="130"/>
      <c r="V19" s="111"/>
      <c r="W19" s="111"/>
      <c r="X19" s="111"/>
      <c r="Y19" s="111"/>
      <c r="Z19" s="111"/>
    </row>
    <row r="20" ht="8.25" customHeight="1">
      <c r="A20" s="140">
        <v>9.0</v>
      </c>
      <c r="B20" s="130" t="s">
        <v>61</v>
      </c>
      <c r="C20" s="130" t="str">
        <f>IFERROR(VLOOKUP(Verificaciones_SLOTSAB_OK!B20,'Listado Pilotos y Equipos'!$B$3:$P$86,12,0),"")</f>
        <v>RESISBARNA</v>
      </c>
      <c r="D20" s="131" t="s">
        <v>346</v>
      </c>
      <c r="E20" s="130">
        <v>59.0</v>
      </c>
      <c r="F20" s="132">
        <v>15.12</v>
      </c>
      <c r="G20" s="132">
        <f>IF(D20="",0,IF(C20=Tabla_de_Datos_COPA_PALMARES!$B$3,VLOOKUP(D20,Tabla_de_Datos_COCHES!$B$21:$G$37,4,0),IF(C20=Tabla_de_Datos_COPA_PALMARES!$B$4,VLOOKUP(D20,Tabla_de_Datos_COCHES!$B$4:$G$20,4,0),IF(C20=Tabla_de_Datos_COPA_PALMARES!$B$5,VLOOKUP(D20,Tabla_de_Datos_COCHES!$B$38:$G$46,4,0)))))</f>
        <v>15</v>
      </c>
      <c r="H20" s="130" t="s">
        <v>323</v>
      </c>
      <c r="I20" s="130" t="s">
        <v>328</v>
      </c>
      <c r="J20" s="133" t="s">
        <v>313</v>
      </c>
      <c r="K20" s="130" t="s">
        <v>312</v>
      </c>
      <c r="L20" s="130" t="s">
        <v>324</v>
      </c>
      <c r="M20" s="130" t="s">
        <v>323</v>
      </c>
      <c r="N20" s="130" t="s">
        <v>325</v>
      </c>
      <c r="O20" s="130" t="s">
        <v>312</v>
      </c>
      <c r="P20" s="130" t="s">
        <v>318</v>
      </c>
      <c r="Q20" s="130" t="s">
        <v>343</v>
      </c>
      <c r="R20" s="130" t="s">
        <v>312</v>
      </c>
      <c r="S20" s="130"/>
      <c r="T20" s="130" t="s">
        <v>347</v>
      </c>
      <c r="U20" s="130"/>
      <c r="V20" s="111"/>
      <c r="W20" s="111"/>
      <c r="X20" s="111"/>
      <c r="Y20" s="111"/>
      <c r="Z20" s="111"/>
    </row>
    <row r="21" ht="8.25" customHeight="1">
      <c r="A21" s="140">
        <v>10.0</v>
      </c>
      <c r="B21" s="130" t="s">
        <v>188</v>
      </c>
      <c r="C21" s="130" t="str">
        <f>IFERROR(VLOOKUP(Verificaciones_SLOTSAB_OK!B21,'Listado Pilotos y Equipos'!$B$3:$P$86,12,0),"")</f>
        <v>SCALEAUTO_CUP</v>
      </c>
      <c r="D21" s="131" t="s">
        <v>339</v>
      </c>
      <c r="E21" s="130">
        <v>31.0</v>
      </c>
      <c r="F21" s="132">
        <v>17.0</v>
      </c>
      <c r="G21" s="132">
        <f>IF(D21="",0,IF(C21=Tabla_de_Datos_COPA_PALMARES!$B$3,VLOOKUP(D21,Tabla_de_Datos_COCHES!$B$21:$G$37,4,0),IF(C21=Tabla_de_Datos_COPA_PALMARES!$B$4,VLOOKUP(D21,Tabla_de_Datos_COCHES!$B$4:$G$20,4,0),IF(C21=Tabla_de_Datos_COPA_PALMARES!$B$5,VLOOKUP(D21,Tabla_de_Datos_COCHES!$B$38:$G$46,4,0)))))</f>
        <v>17</v>
      </c>
      <c r="H21" s="130" t="s">
        <v>312</v>
      </c>
      <c r="I21" s="130" t="s">
        <v>312</v>
      </c>
      <c r="J21" s="133" t="s">
        <v>313</v>
      </c>
      <c r="K21" s="130" t="s">
        <v>323</v>
      </c>
      <c r="L21" s="130" t="s">
        <v>341</v>
      </c>
      <c r="M21" s="130" t="s">
        <v>312</v>
      </c>
      <c r="N21" s="130" t="s">
        <v>316</v>
      </c>
      <c r="O21" s="130" t="s">
        <v>317</v>
      </c>
      <c r="P21" s="130" t="s">
        <v>318</v>
      </c>
      <c r="Q21" s="130" t="s">
        <v>319</v>
      </c>
      <c r="R21" s="130" t="s">
        <v>312</v>
      </c>
      <c r="S21" s="130"/>
      <c r="T21" s="130" t="s">
        <v>348</v>
      </c>
      <c r="U21" s="130"/>
      <c r="V21" s="111"/>
      <c r="W21" s="111"/>
      <c r="X21" s="111"/>
      <c r="Y21" s="111"/>
      <c r="Z21" s="111"/>
    </row>
    <row r="22" ht="8.25" customHeight="1">
      <c r="A22" s="140">
        <v>11.0</v>
      </c>
      <c r="B22" s="130" t="s">
        <v>70</v>
      </c>
      <c r="C22" s="130" t="str">
        <f>IFERROR(VLOOKUP(Verificaciones_SLOTSAB_OK!B22,'Listado Pilotos y Equipos'!$B$3:$P$86,12,0),"")</f>
        <v>GT2</v>
      </c>
      <c r="D22" s="131" t="s">
        <v>339</v>
      </c>
      <c r="E22" s="130">
        <v>52.0</v>
      </c>
      <c r="F22" s="132">
        <v>17.02</v>
      </c>
      <c r="G22" s="132">
        <f>IF(D22="",0,IF(C22=Tabla_de_Datos_COPA_PALMARES!$B$3,VLOOKUP(D22,Tabla_de_Datos_COCHES!$B$21:$G$37,4,0),IF(C22=Tabla_de_Datos_COPA_PALMARES!$B$4,VLOOKUP(D22,Tabla_de_Datos_COCHES!$B$4:$G$20,4,0),IF(C22=Tabla_de_Datos_COPA_PALMARES!$B$5,VLOOKUP(D22,Tabla_de_Datos_COCHES!$B$38:$G$46,4,0)))))</f>
        <v>17</v>
      </c>
      <c r="H22" s="130" t="s">
        <v>314</v>
      </c>
      <c r="I22" s="130" t="s">
        <v>314</v>
      </c>
      <c r="J22" s="133" t="s">
        <v>322</v>
      </c>
      <c r="K22" s="130" t="s">
        <v>323</v>
      </c>
      <c r="L22" s="130" t="s">
        <v>349</v>
      </c>
      <c r="M22" s="130" t="s">
        <v>323</v>
      </c>
      <c r="N22" s="130" t="s">
        <v>316</v>
      </c>
      <c r="O22" s="130" t="s">
        <v>317</v>
      </c>
      <c r="P22" s="130" t="s">
        <v>326</v>
      </c>
      <c r="Q22" s="130" t="s">
        <v>319</v>
      </c>
      <c r="R22" s="130" t="s">
        <v>312</v>
      </c>
      <c r="S22" s="130"/>
      <c r="T22" s="130" t="s">
        <v>350</v>
      </c>
      <c r="U22" s="130"/>
      <c r="V22" s="111"/>
      <c r="W22" s="111"/>
      <c r="X22" s="111"/>
      <c r="Y22" s="111"/>
      <c r="Z22" s="111"/>
    </row>
    <row r="23" ht="8.25" customHeight="1">
      <c r="A23" s="140">
        <v>12.0</v>
      </c>
      <c r="B23" s="130" t="s">
        <v>193</v>
      </c>
      <c r="C23" s="130" t="str">
        <f>IFERROR(VLOOKUP(Verificaciones_SLOTSAB_OK!B23,'Listado Pilotos y Equipos'!$B$3:$P$86,12,0),"")</f>
        <v>RESISBARNA</v>
      </c>
      <c r="D23" s="131" t="s">
        <v>351</v>
      </c>
      <c r="E23" s="130">
        <v>8.0</v>
      </c>
      <c r="F23" s="132">
        <v>18.37</v>
      </c>
      <c r="G23" s="132">
        <f>IF(D23="",0,IF(C23=Tabla_de_Datos_COPA_PALMARES!$B$3,VLOOKUP(D23,Tabla_de_Datos_COCHES!$B$21:$G$37,4,0),IF(C23=Tabla_de_Datos_COPA_PALMARES!$B$4,VLOOKUP(D23,Tabla_de_Datos_COCHES!$B$4:$G$20,4,0),IF(C23=Tabla_de_Datos_COPA_PALMARES!$B$5,VLOOKUP(D23,Tabla_de_Datos_COCHES!$B$38:$G$46,4,0)))))</f>
        <v>18</v>
      </c>
      <c r="H23" s="130" t="s">
        <v>314</v>
      </c>
      <c r="I23" s="130" t="s">
        <v>314</v>
      </c>
      <c r="J23" s="133" t="s">
        <v>313</v>
      </c>
      <c r="K23" s="130" t="s">
        <v>323</v>
      </c>
      <c r="L23" s="130" t="s">
        <v>324</v>
      </c>
      <c r="M23" s="130" t="s">
        <v>323</v>
      </c>
      <c r="N23" s="130" t="s">
        <v>352</v>
      </c>
      <c r="O23" s="130" t="s">
        <v>317</v>
      </c>
      <c r="P23" s="130" t="s">
        <v>318</v>
      </c>
      <c r="Q23" s="130" t="s">
        <v>343</v>
      </c>
      <c r="R23" s="130" t="s">
        <v>353</v>
      </c>
      <c r="S23" s="130"/>
      <c r="T23" s="130" t="s">
        <v>354</v>
      </c>
      <c r="U23" s="130"/>
      <c r="V23" s="111"/>
      <c r="W23" s="111"/>
      <c r="X23" s="111"/>
      <c r="Y23" s="111"/>
      <c r="Z23" s="111"/>
    </row>
    <row r="24" ht="8.25" customHeight="1">
      <c r="A24" s="140">
        <v>13.0</v>
      </c>
      <c r="B24" s="130" t="s">
        <v>196</v>
      </c>
      <c r="C24" s="130" t="str">
        <f>IFERROR(VLOOKUP(Verificaciones_SLOTSAB_OK!B24,'Listado Pilotos y Equipos'!$B$3:$P$86,12,0),"")</f>
        <v>RESISBARNA</v>
      </c>
      <c r="D24" s="131" t="s">
        <v>311</v>
      </c>
      <c r="E24" s="130">
        <v>25.0</v>
      </c>
      <c r="F24" s="132">
        <v>17.02</v>
      </c>
      <c r="G24" s="132">
        <f>IF(D24="",0,IF(C24=Tabla_de_Datos_COPA_PALMARES!$B$3,VLOOKUP(D24,Tabla_de_Datos_COCHES!$B$21:$G$37,4,0),IF(C24=Tabla_de_Datos_COPA_PALMARES!$B$4,VLOOKUP(D24,Tabla_de_Datos_COCHES!$B$4:$G$20,4,0),IF(C24=Tabla_de_Datos_COPA_PALMARES!$B$5,VLOOKUP(D24,Tabla_de_Datos_COCHES!$B$38:$G$46,4,0)))))</f>
        <v>17</v>
      </c>
      <c r="H24" s="130" t="s">
        <v>323</v>
      </c>
      <c r="I24" s="130" t="s">
        <v>314</v>
      </c>
      <c r="J24" s="133" t="s">
        <v>313</v>
      </c>
      <c r="K24" s="130" t="s">
        <v>314</v>
      </c>
      <c r="L24" s="130" t="s">
        <v>341</v>
      </c>
      <c r="M24" s="130" t="s">
        <v>323</v>
      </c>
      <c r="N24" s="130" t="s">
        <v>316</v>
      </c>
      <c r="O24" s="130" t="s">
        <v>317</v>
      </c>
      <c r="P24" s="130" t="s">
        <v>318</v>
      </c>
      <c r="Q24" s="130" t="s">
        <v>343</v>
      </c>
      <c r="R24" s="130" t="s">
        <v>312</v>
      </c>
      <c r="S24" s="130"/>
      <c r="T24" s="130" t="s">
        <v>355</v>
      </c>
      <c r="U24" s="130"/>
      <c r="V24" s="111"/>
      <c r="W24" s="111"/>
      <c r="X24" s="111"/>
      <c r="Y24" s="111"/>
      <c r="Z24" s="111"/>
    </row>
    <row r="25" ht="8.25" customHeight="1">
      <c r="A25" s="140">
        <v>14.0</v>
      </c>
      <c r="B25" s="130" t="s">
        <v>199</v>
      </c>
      <c r="C25" s="130" t="str">
        <f>IFERROR(VLOOKUP(Verificaciones_SLOTSAB_OK!B25,'Listado Pilotos y Equipos'!$B$3:$P$86,12,0),"")</f>
        <v>SCALEAUTO_CUP</v>
      </c>
      <c r="D25" s="131" t="s">
        <v>339</v>
      </c>
      <c r="E25" s="130">
        <v>56.0</v>
      </c>
      <c r="F25" s="132">
        <v>17.0</v>
      </c>
      <c r="G25" s="132">
        <f>IF(D25="",0,IF(C25=Tabla_de_Datos_COPA_PALMARES!$B$3,VLOOKUP(D25,Tabla_de_Datos_COCHES!$B$21:$G$37,4,0),IF(C25=Tabla_de_Datos_COPA_PALMARES!$B$4,VLOOKUP(D25,Tabla_de_Datos_COCHES!$B$4:$G$20,4,0),IF(C25=Tabla_de_Datos_COPA_PALMARES!$B$5,VLOOKUP(D25,Tabla_de_Datos_COCHES!$B$38:$G$46,4,0)))))</f>
        <v>17</v>
      </c>
      <c r="H25" s="130" t="s">
        <v>314</v>
      </c>
      <c r="I25" s="130" t="s">
        <v>312</v>
      </c>
      <c r="J25" s="133" t="s">
        <v>313</v>
      </c>
      <c r="K25" s="130" t="s">
        <v>312</v>
      </c>
      <c r="L25" s="130" t="s">
        <v>324</v>
      </c>
      <c r="M25" s="130" t="s">
        <v>312</v>
      </c>
      <c r="N25" s="130" t="s">
        <v>356</v>
      </c>
      <c r="O25" s="130" t="s">
        <v>336</v>
      </c>
      <c r="P25" s="130" t="s">
        <v>326</v>
      </c>
      <c r="Q25" s="130" t="s">
        <v>357</v>
      </c>
      <c r="R25" s="130" t="s">
        <v>312</v>
      </c>
      <c r="S25" s="130"/>
      <c r="T25" s="130" t="s">
        <v>358</v>
      </c>
      <c r="U25" s="130"/>
      <c r="V25" s="111"/>
      <c r="W25" s="111"/>
      <c r="X25" s="111"/>
      <c r="Y25" s="111"/>
      <c r="Z25" s="111"/>
    </row>
    <row r="26" ht="8.25" customHeight="1">
      <c r="A26" s="134"/>
      <c r="B26" s="135"/>
      <c r="C26" s="135" t="str">
        <f>IFERROR(VLOOKUP(Verificaciones_SLOTSAB_OK!B26,'Listado Pilotos y Equipos'!$B$3:$P$86,12,0),"")</f>
        <v/>
      </c>
      <c r="D26" s="136"/>
      <c r="E26" s="135"/>
      <c r="F26" s="141"/>
      <c r="G26" s="135"/>
      <c r="H26" s="135"/>
      <c r="I26" s="135"/>
      <c r="J26" s="138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9"/>
      <c r="W26" s="139"/>
      <c r="X26" s="139"/>
      <c r="Y26" s="139"/>
      <c r="Z26" s="139"/>
    </row>
    <row r="27" ht="8.25" customHeight="1">
      <c r="A27" s="140">
        <v>15.0</v>
      </c>
      <c r="B27" s="130" t="s">
        <v>13</v>
      </c>
      <c r="C27" s="130" t="str">
        <f>IFERROR(VLOOKUP(Verificaciones_SLOTSAB_OK!B27,'Listado Pilotos y Equipos'!$B$3:$P$86,12,0),"")</f>
        <v>RESISBARNA</v>
      </c>
      <c r="D27" s="131" t="s">
        <v>332</v>
      </c>
      <c r="E27" s="130">
        <v>15.0</v>
      </c>
      <c r="F27" s="132">
        <v>15.0</v>
      </c>
      <c r="G27" s="132">
        <f>IF(D27="",0,IF(C27=Tabla_de_Datos_COPA_PALMARES!$B$3,VLOOKUP(D27,Tabla_de_Datos_COCHES!$B$21:$G$37,4,0),IF(C27=Tabla_de_Datos_COPA_PALMARES!$B$4,VLOOKUP(D27,Tabla_de_Datos_COCHES!$B$4:$G$20,4,0),IF(C27=Tabla_de_Datos_COPA_PALMARES!$B$5,VLOOKUP(D27,Tabla_de_Datos_COCHES!$B$38:$G$46,4,0)))))</f>
        <v>15.5</v>
      </c>
      <c r="H27" s="130" t="s">
        <v>312</v>
      </c>
      <c r="I27" s="130" t="s">
        <v>314</v>
      </c>
      <c r="J27" s="133" t="s">
        <v>359</v>
      </c>
      <c r="K27" s="130" t="s">
        <v>323</v>
      </c>
      <c r="L27" s="130" t="s">
        <v>324</v>
      </c>
      <c r="M27" s="130" t="s">
        <v>314</v>
      </c>
      <c r="N27" s="130" t="s">
        <v>333</v>
      </c>
      <c r="O27" s="130" t="s">
        <v>317</v>
      </c>
      <c r="P27" s="130" t="s">
        <v>360</v>
      </c>
      <c r="Q27" s="130" t="s">
        <v>335</v>
      </c>
      <c r="R27" s="130" t="s">
        <v>336</v>
      </c>
      <c r="S27" s="130"/>
      <c r="T27" s="130" t="s">
        <v>361</v>
      </c>
      <c r="U27" s="130"/>
      <c r="V27" s="139"/>
      <c r="W27" s="139"/>
      <c r="X27" s="139"/>
      <c r="Y27" s="139"/>
      <c r="Z27" s="139"/>
    </row>
    <row r="28" ht="8.25" customHeight="1">
      <c r="A28" s="140">
        <v>16.0</v>
      </c>
      <c r="B28" s="130" t="s">
        <v>206</v>
      </c>
      <c r="C28" s="130" t="str">
        <f>IFERROR(VLOOKUP(Verificaciones_SLOTSAB_OK!B28,'Listado Pilotos y Equipos'!$B$3:$P$86,12,0),"")</f>
        <v>RESISBARNA</v>
      </c>
      <c r="D28" s="131" t="s">
        <v>362</v>
      </c>
      <c r="E28" s="130">
        <v>30.0</v>
      </c>
      <c r="F28" s="132">
        <v>19.46</v>
      </c>
      <c r="G28" s="132">
        <f>IF(D28="",0,IF(C28=Tabla_de_Datos_COPA_PALMARES!$B$3,VLOOKUP(D28,Tabla_de_Datos_COCHES!$B$21:$G$37,4,0),IF(C28=Tabla_de_Datos_COPA_PALMARES!$B$4,VLOOKUP(D28,Tabla_de_Datos_COCHES!$B$4:$G$20,4,0),IF(C28=Tabla_de_Datos_COPA_PALMARES!$B$5,VLOOKUP(D28,Tabla_de_Datos_COCHES!$B$38:$G$46,4,0)))))</f>
        <v>18</v>
      </c>
      <c r="H28" s="130" t="s">
        <v>314</v>
      </c>
      <c r="I28" s="130" t="s">
        <v>328</v>
      </c>
      <c r="J28" s="133" t="s">
        <v>313</v>
      </c>
      <c r="K28" s="130" t="s">
        <v>314</v>
      </c>
      <c r="L28" s="130" t="s">
        <v>341</v>
      </c>
      <c r="M28" s="130" t="s">
        <v>323</v>
      </c>
      <c r="N28" s="130" t="s">
        <v>325</v>
      </c>
      <c r="O28" s="130" t="s">
        <v>314</v>
      </c>
      <c r="P28" s="130" t="s">
        <v>318</v>
      </c>
      <c r="Q28" s="130" t="s">
        <v>343</v>
      </c>
      <c r="R28" s="130" t="s">
        <v>328</v>
      </c>
      <c r="S28" s="130"/>
      <c r="T28" s="130" t="s">
        <v>363</v>
      </c>
      <c r="U28" s="130"/>
      <c r="V28" s="111"/>
      <c r="W28" s="111"/>
      <c r="X28" s="111"/>
      <c r="Y28" s="111"/>
      <c r="Z28" s="111"/>
    </row>
    <row r="29" ht="8.25" customHeight="1">
      <c r="A29" s="129">
        <v>17.0</v>
      </c>
      <c r="B29" s="130" t="s">
        <v>209</v>
      </c>
      <c r="C29" s="130" t="str">
        <f>IFERROR(VLOOKUP(Verificaciones_SLOTSAB_OK!B29,'Listado Pilotos y Equipos'!$B$3:$P$86,12,0),"")</f>
        <v>SCALEAUTO_CUP</v>
      </c>
      <c r="D29" s="131" t="s">
        <v>339</v>
      </c>
      <c r="E29" s="130">
        <v>45.0</v>
      </c>
      <c r="F29" s="132">
        <v>17.0</v>
      </c>
      <c r="G29" s="132">
        <f>IF(D29="",0,IF(C29=Tabla_de_Datos_COPA_PALMARES!$B$3,VLOOKUP(D29,Tabla_de_Datos_COCHES!$B$21:$G$37,4,0),IF(C29=Tabla_de_Datos_COPA_PALMARES!$B$4,VLOOKUP(D29,Tabla_de_Datos_COCHES!$B$4:$G$20,4,0),IF(C29=Tabla_de_Datos_COPA_PALMARES!$B$5,VLOOKUP(D29,Tabla_de_Datos_COCHES!$B$38:$G$46,4,0)))))</f>
        <v>17</v>
      </c>
      <c r="H29" s="130" t="s">
        <v>314</v>
      </c>
      <c r="I29" s="130" t="s">
        <v>312</v>
      </c>
      <c r="J29" s="133" t="s">
        <v>313</v>
      </c>
      <c r="K29" s="130" t="s">
        <v>314</v>
      </c>
      <c r="L29" s="130" t="s">
        <v>341</v>
      </c>
      <c r="M29" s="130" t="s">
        <v>312</v>
      </c>
      <c r="N29" s="130" t="s">
        <v>364</v>
      </c>
      <c r="O29" s="130" t="s">
        <v>317</v>
      </c>
      <c r="P29" s="130" t="s">
        <v>326</v>
      </c>
      <c r="Q29" s="130" t="s">
        <v>319</v>
      </c>
      <c r="R29" s="130" t="s">
        <v>312</v>
      </c>
      <c r="S29" s="130"/>
      <c r="T29" s="130" t="s">
        <v>365</v>
      </c>
      <c r="U29" s="130"/>
      <c r="V29" s="111"/>
      <c r="W29" s="111"/>
      <c r="X29" s="111"/>
      <c r="Y29" s="111"/>
      <c r="Z29" s="111"/>
    </row>
    <row r="30" ht="8.25" customHeight="1">
      <c r="A30" s="140">
        <v>18.0</v>
      </c>
      <c r="B30" s="130" t="s">
        <v>212</v>
      </c>
      <c r="C30" s="130" t="str">
        <f>IFERROR(VLOOKUP(Verificaciones_SLOTSAB_OK!B30,'Listado Pilotos y Equipos'!$B$3:$P$86,12,0),"")</f>
        <v>RESISBARNA</v>
      </c>
      <c r="D30" s="131" t="s">
        <v>346</v>
      </c>
      <c r="E30" s="130">
        <v>37.0</v>
      </c>
      <c r="F30" s="132">
        <v>15.14</v>
      </c>
      <c r="G30" s="132">
        <f>IF(D30="",0,IF(C30=Tabla_de_Datos_COPA_PALMARES!$B$3,VLOOKUP(D30,Tabla_de_Datos_COCHES!$B$21:$G$37,4,0),IF(C30=Tabla_de_Datos_COPA_PALMARES!$B$4,VLOOKUP(D30,Tabla_de_Datos_COCHES!$B$4:$G$20,4,0),IF(C30=Tabla_de_Datos_COPA_PALMARES!$B$5,VLOOKUP(D30,Tabla_de_Datos_COCHES!$B$38:$G$46,4,0)))))</f>
        <v>15</v>
      </c>
      <c r="H30" s="130" t="s">
        <v>314</v>
      </c>
      <c r="I30" s="130" t="s">
        <v>328</v>
      </c>
      <c r="J30" s="133" t="s">
        <v>313</v>
      </c>
      <c r="K30" s="130" t="s">
        <v>323</v>
      </c>
      <c r="L30" s="130" t="s">
        <v>349</v>
      </c>
      <c r="M30" s="130" t="s">
        <v>323</v>
      </c>
      <c r="N30" s="130" t="s">
        <v>325</v>
      </c>
      <c r="O30" s="130" t="s">
        <v>317</v>
      </c>
      <c r="P30" s="130" t="s">
        <v>318</v>
      </c>
      <c r="Q30" s="130" t="s">
        <v>343</v>
      </c>
      <c r="R30" s="130" t="s">
        <v>312</v>
      </c>
      <c r="S30" s="130"/>
      <c r="T30" s="130" t="s">
        <v>366</v>
      </c>
      <c r="U30" s="130"/>
      <c r="V30" s="111"/>
      <c r="W30" s="111"/>
      <c r="X30" s="111"/>
      <c r="Y30" s="111"/>
      <c r="Z30" s="111"/>
    </row>
    <row r="31" ht="8.25" customHeight="1">
      <c r="A31" s="140">
        <v>19.0</v>
      </c>
      <c r="B31" s="130" t="s">
        <v>25</v>
      </c>
      <c r="C31" s="130" t="str">
        <f>IFERROR(VLOOKUP(Verificaciones_SLOTSAB_OK!B31,'Listado Pilotos y Equipos'!$B$3:$P$86,12,0),"")</f>
        <v>RESISBARNA</v>
      </c>
      <c r="D31" s="131" t="s">
        <v>321</v>
      </c>
      <c r="E31" s="130">
        <v>42.0</v>
      </c>
      <c r="F31" s="132">
        <v>18.0</v>
      </c>
      <c r="G31" s="132">
        <f>IF(D31="",0,IF(C31=Tabla_de_Datos_COPA_PALMARES!$B$3,VLOOKUP(D31,Tabla_de_Datos_COCHES!$B$21:$G$37,4,0),IF(C31=Tabla_de_Datos_COPA_PALMARES!$B$4,VLOOKUP(D31,Tabla_de_Datos_COCHES!$B$4:$G$20,4,0),IF(C31=Tabla_de_Datos_COPA_PALMARES!$B$5,VLOOKUP(D31,Tabla_de_Datos_COCHES!$B$38:$G$46,4,0)))))</f>
        <v>18</v>
      </c>
      <c r="H31" s="130" t="s">
        <v>323</v>
      </c>
      <c r="I31" s="130" t="s">
        <v>353</v>
      </c>
      <c r="J31" s="133" t="s">
        <v>313</v>
      </c>
      <c r="K31" s="130" t="s">
        <v>314</v>
      </c>
      <c r="L31" s="130" t="s">
        <v>341</v>
      </c>
      <c r="M31" s="130" t="s">
        <v>323</v>
      </c>
      <c r="N31" s="130" t="s">
        <v>316</v>
      </c>
      <c r="O31" s="130" t="s">
        <v>312</v>
      </c>
      <c r="P31" s="130" t="s">
        <v>367</v>
      </c>
      <c r="Q31" s="130" t="s">
        <v>343</v>
      </c>
      <c r="R31" s="130" t="s">
        <v>328</v>
      </c>
      <c r="S31" s="130"/>
      <c r="T31" s="130" t="s">
        <v>368</v>
      </c>
      <c r="U31" s="130"/>
      <c r="V31" s="111"/>
      <c r="W31" s="111"/>
      <c r="X31" s="111"/>
      <c r="Y31" s="111"/>
      <c r="Z31" s="111"/>
    </row>
    <row r="32" ht="8.25" customHeight="1">
      <c r="A32" s="129">
        <v>20.0</v>
      </c>
      <c r="B32" s="130" t="s">
        <v>217</v>
      </c>
      <c r="C32" s="130" t="str">
        <f>IFERROR(VLOOKUP(Verificaciones_SLOTSAB_OK!B32,'Listado Pilotos y Equipos'!$B$3:$P$86,12,0),"")</f>
        <v>RESISBARNA</v>
      </c>
      <c r="D32" s="131" t="s">
        <v>362</v>
      </c>
      <c r="E32" s="130">
        <v>9.0</v>
      </c>
      <c r="F32" s="132">
        <v>18.75</v>
      </c>
      <c r="G32" s="132">
        <f>IF(D32="",0,IF(C32=Tabla_de_Datos_COPA_PALMARES!$B$3,VLOOKUP(D32,Tabla_de_Datos_COCHES!$B$21:$G$37,4,0),IF(C32=Tabla_de_Datos_COPA_PALMARES!$B$4,VLOOKUP(D32,Tabla_de_Datos_COCHES!$B$4:$G$20,4,0),IF(C32=Tabla_de_Datos_COPA_PALMARES!$B$5,VLOOKUP(D32,Tabla_de_Datos_COCHES!$B$38:$G$46,4,0)))))</f>
        <v>18</v>
      </c>
      <c r="H32" s="130" t="s">
        <v>353</v>
      </c>
      <c r="I32" s="130" t="s">
        <v>328</v>
      </c>
      <c r="J32" s="133" t="s">
        <v>313</v>
      </c>
      <c r="K32" s="130" t="s">
        <v>323</v>
      </c>
      <c r="L32" s="130" t="s">
        <v>341</v>
      </c>
      <c r="M32" s="130" t="s">
        <v>323</v>
      </c>
      <c r="N32" s="130" t="s">
        <v>325</v>
      </c>
      <c r="O32" s="130" t="s">
        <v>317</v>
      </c>
      <c r="P32" s="130" t="s">
        <v>318</v>
      </c>
      <c r="Q32" s="130" t="s">
        <v>343</v>
      </c>
      <c r="R32" s="130" t="s">
        <v>328</v>
      </c>
      <c r="S32" s="130"/>
      <c r="T32" s="130" t="s">
        <v>369</v>
      </c>
      <c r="U32" s="130"/>
      <c r="V32" s="111"/>
      <c r="W32" s="111"/>
      <c r="X32" s="111"/>
      <c r="Y32" s="111"/>
      <c r="Z32" s="111"/>
    </row>
    <row r="33" ht="8.25" customHeight="1">
      <c r="A33" s="129">
        <v>21.0</v>
      </c>
      <c r="B33" s="130" t="s">
        <v>229</v>
      </c>
      <c r="C33" s="130" t="str">
        <f>IFERROR(VLOOKUP(Verificaciones_SLOTSAB_OK!B33,'Listado Pilotos y Equipos'!$B$3:$P$86,12,0),"")</f>
        <v>RESISBARNA</v>
      </c>
      <c r="D33" s="131"/>
      <c r="E33" s="130"/>
      <c r="F33" s="132"/>
      <c r="G33" s="130">
        <f>IF(D33="",0,IF(C33=Tabla_de_Datos_COPA_PALMARES!$B$3,VLOOKUP(D33,Tabla_de_Datos_COCHES!$B$21:$G$37,4,0),IF(C33=Tabla_de_Datos_COPA_PALMARES!$B$4,VLOOKUP(D33,Tabla_de_Datos_COCHES!$B$4:$G$20,4,0),IF(C33=Tabla_de_Datos_COPA_PALMARES!$B$5,VLOOKUP(D33,Tabla_de_Datos_COCHES!$B$38:$G$46,4,0)))))</f>
        <v>0</v>
      </c>
      <c r="H33" s="130"/>
      <c r="I33" s="130"/>
      <c r="J33" s="133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11"/>
      <c r="W33" s="111"/>
      <c r="X33" s="111"/>
      <c r="Y33" s="111"/>
      <c r="Z33" s="111"/>
    </row>
    <row r="34" ht="8.25" customHeight="1">
      <c r="A34" s="140">
        <v>22.0</v>
      </c>
      <c r="B34" s="130" t="s">
        <v>42</v>
      </c>
      <c r="C34" s="130" t="str">
        <f>IFERROR(VLOOKUP(Verificaciones_SLOTSAB_OK!B34,'Listado Pilotos y Equipos'!$B$3:$P$86,12,0),"")</f>
        <v>RESISBARNA</v>
      </c>
      <c r="D34" s="131" t="s">
        <v>321</v>
      </c>
      <c r="E34" s="130">
        <v>4.0</v>
      </c>
      <c r="F34" s="132">
        <v>18.03</v>
      </c>
      <c r="G34" s="132">
        <f>IF(D34="",0,IF(C34=Tabla_de_Datos_COPA_PALMARES!$B$3,VLOOKUP(D34,Tabla_de_Datos_COCHES!$B$21:$G$37,4,0),IF(C34=Tabla_de_Datos_COPA_PALMARES!$B$4,VLOOKUP(D34,Tabla_de_Datos_COCHES!$B$4:$G$20,4,0),IF(C34=Tabla_de_Datos_COPA_PALMARES!$B$5,VLOOKUP(D34,Tabla_de_Datos_COCHES!$B$38:$G$46,4,0)))))</f>
        <v>18</v>
      </c>
      <c r="H34" s="130"/>
      <c r="I34" s="130"/>
      <c r="J34" s="133"/>
      <c r="K34" s="130"/>
      <c r="L34" s="130"/>
      <c r="M34" s="130"/>
      <c r="N34" s="130"/>
      <c r="O34" s="130" t="s">
        <v>323</v>
      </c>
      <c r="P34" s="130" t="s">
        <v>342</v>
      </c>
      <c r="Q34" s="130" t="s">
        <v>343</v>
      </c>
      <c r="R34" s="130" t="s">
        <v>328</v>
      </c>
      <c r="S34" s="130"/>
      <c r="T34" s="130" t="s">
        <v>370</v>
      </c>
      <c r="U34" s="130"/>
      <c r="V34" s="111"/>
      <c r="W34" s="111"/>
      <c r="X34" s="111"/>
      <c r="Y34" s="111"/>
      <c r="Z34" s="111"/>
    </row>
    <row r="35" ht="8.25" customHeight="1">
      <c r="A35" s="134"/>
      <c r="B35" s="135"/>
      <c r="C35" s="135" t="str">
        <f>IFERROR(VLOOKUP(Verificaciones_SLOTSAB_OK!B35,'Listado Pilotos y Equipos'!$B$3:$P$86,12,0),"")</f>
        <v/>
      </c>
      <c r="D35" s="136"/>
      <c r="E35" s="135"/>
      <c r="F35" s="137"/>
      <c r="G35" s="135">
        <f>IF(D35="",0,IF(C35=Tabla_de_Datos_COPA_PALMARES!$B$3,VLOOKUP(D35,Tabla_de_Datos_COCHES!$B$21:$G$37,4,0),IF(C35=Tabla_de_Datos_COPA_PALMARES!$B$4,VLOOKUP(D35,Tabla_de_Datos_COCHES!$B$4:$G$20,4,0),IF(C35=Tabla_de_Datos_COPA_PALMARES!$B$5,VLOOKUP(D35,Tabla_de_Datos_COCHES!$B$38:$G$46,4,0)))))</f>
        <v>0</v>
      </c>
      <c r="H35" s="135"/>
      <c r="I35" s="135"/>
      <c r="J35" s="138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9"/>
      <c r="W35" s="139"/>
      <c r="X35" s="139"/>
      <c r="Y35" s="139"/>
      <c r="Z35" s="139"/>
    </row>
    <row r="36" ht="8.25" customHeight="1">
      <c r="A36" s="129">
        <v>23.0</v>
      </c>
      <c r="B36" s="130" t="s">
        <v>51</v>
      </c>
      <c r="C36" s="130" t="str">
        <f>IFERROR(VLOOKUP(Verificaciones_SLOTSAB_OK!B36,'Listado Pilotos y Equipos'!$B$3:$P$86,12,0),"")</f>
        <v>GT2</v>
      </c>
      <c r="D36" s="131" t="s">
        <v>371</v>
      </c>
      <c r="E36" s="130">
        <v>10.0</v>
      </c>
      <c r="F36" s="132">
        <v>15.01</v>
      </c>
      <c r="G36" s="132">
        <v>15.0</v>
      </c>
      <c r="H36" s="130" t="s">
        <v>312</v>
      </c>
      <c r="I36" s="130" t="s">
        <v>314</v>
      </c>
      <c r="J36" s="130" t="s">
        <v>322</v>
      </c>
      <c r="K36" s="130" t="s">
        <v>323</v>
      </c>
      <c r="L36" s="130" t="s">
        <v>349</v>
      </c>
      <c r="M36" s="130" t="s">
        <v>323</v>
      </c>
      <c r="N36" s="130" t="s">
        <v>316</v>
      </c>
      <c r="O36" s="130" t="s">
        <v>317</v>
      </c>
      <c r="P36" s="130" t="s">
        <v>372</v>
      </c>
      <c r="Q36" s="130" t="s">
        <v>335</v>
      </c>
      <c r="R36" s="130" t="s">
        <v>336</v>
      </c>
      <c r="S36" s="130"/>
      <c r="T36" s="130" t="s">
        <v>373</v>
      </c>
      <c r="U36" s="130" t="s">
        <v>374</v>
      </c>
      <c r="V36" s="111"/>
      <c r="W36" s="111"/>
      <c r="X36" s="111"/>
      <c r="Y36" s="111"/>
      <c r="Z36" s="111"/>
    </row>
    <row r="37" ht="8.25" customHeight="1">
      <c r="A37" s="129">
        <v>24.0</v>
      </c>
      <c r="B37" s="130" t="s">
        <v>226</v>
      </c>
      <c r="C37" s="130" t="str">
        <f>IFERROR(VLOOKUP(Verificaciones_SLOTSAB_OK!B37,'Listado Pilotos y Equipos'!$B$3:$P$86,12,0),"")</f>
        <v>GT2</v>
      </c>
      <c r="D37" s="131" t="s">
        <v>339</v>
      </c>
      <c r="E37" s="130">
        <v>39.0</v>
      </c>
      <c r="F37" s="132">
        <v>17.7</v>
      </c>
      <c r="G37" s="132">
        <v>17.0</v>
      </c>
      <c r="H37" s="130" t="s">
        <v>312</v>
      </c>
      <c r="I37" s="130" t="s">
        <v>314</v>
      </c>
      <c r="J37" s="130" t="s">
        <v>322</v>
      </c>
      <c r="K37" s="130" t="s">
        <v>375</v>
      </c>
      <c r="L37" s="130" t="s">
        <v>341</v>
      </c>
      <c r="M37" s="130" t="s">
        <v>323</v>
      </c>
      <c r="N37" s="130" t="s">
        <v>325</v>
      </c>
      <c r="O37" s="130" t="s">
        <v>323</v>
      </c>
      <c r="P37" s="130" t="s">
        <v>342</v>
      </c>
      <c r="Q37" s="130" t="s">
        <v>343</v>
      </c>
      <c r="R37" s="130" t="s">
        <v>312</v>
      </c>
      <c r="S37" s="130"/>
      <c r="T37" s="130" t="s">
        <v>376</v>
      </c>
      <c r="U37" s="130"/>
      <c r="V37" s="111"/>
      <c r="W37" s="111"/>
      <c r="X37" s="111"/>
      <c r="Y37" s="111"/>
      <c r="Z37" s="111"/>
    </row>
    <row r="38" ht="8.25" customHeight="1">
      <c r="A38" s="129">
        <v>25.0</v>
      </c>
      <c r="B38" s="130" t="s">
        <v>77</v>
      </c>
      <c r="C38" s="130" t="str">
        <f>IFERROR(VLOOKUP(Verificaciones_SLOTSAB_OK!B38,'Listado Pilotos y Equipos'!$B$3:$P$86,12,0),"")</f>
        <v>GT2</v>
      </c>
      <c r="D38" s="131" t="s">
        <v>339</v>
      </c>
      <c r="E38" s="130">
        <v>28.0</v>
      </c>
      <c r="F38" s="132">
        <v>17.15</v>
      </c>
      <c r="G38" s="132">
        <v>17.0</v>
      </c>
      <c r="H38" s="130" t="s">
        <v>312</v>
      </c>
      <c r="I38" s="130" t="s">
        <v>314</v>
      </c>
      <c r="J38" s="130" t="s">
        <v>322</v>
      </c>
      <c r="K38" s="130" t="s">
        <v>312</v>
      </c>
      <c r="L38" s="130" t="s">
        <v>324</v>
      </c>
      <c r="M38" s="130" t="s">
        <v>312</v>
      </c>
      <c r="N38" s="130" t="s">
        <v>316</v>
      </c>
      <c r="O38" s="130" t="s">
        <v>317</v>
      </c>
      <c r="P38" s="130" t="s">
        <v>377</v>
      </c>
      <c r="Q38" s="130" t="s">
        <v>319</v>
      </c>
      <c r="R38" s="130" t="s">
        <v>312</v>
      </c>
      <c r="S38" s="130"/>
      <c r="T38" s="130" t="s">
        <v>378</v>
      </c>
      <c r="U38" s="130"/>
      <c r="V38" s="111"/>
      <c r="W38" s="111"/>
      <c r="X38" s="111"/>
      <c r="Y38" s="111"/>
      <c r="Z38" s="111"/>
    </row>
    <row r="39" ht="8.25" customHeight="1">
      <c r="A39" s="129">
        <v>26.0</v>
      </c>
      <c r="B39" s="130" t="s">
        <v>234</v>
      </c>
      <c r="C39" s="130" t="str">
        <f>IFERROR(VLOOKUP(Verificaciones_SLOTSAB_OK!B39,'Listado Pilotos y Equipos'!$B$3:$P$86,12,0),"")</f>
        <v>GT2</v>
      </c>
      <c r="D39" s="131" t="s">
        <v>311</v>
      </c>
      <c r="E39" s="130">
        <v>54.0</v>
      </c>
      <c r="F39" s="132">
        <v>17.09</v>
      </c>
      <c r="G39" s="132">
        <v>17.0</v>
      </c>
      <c r="H39" s="130"/>
      <c r="I39" s="130" t="s">
        <v>314</v>
      </c>
      <c r="J39" s="130" t="s">
        <v>313</v>
      </c>
      <c r="K39" s="130" t="s">
        <v>312</v>
      </c>
      <c r="L39" s="130" t="s">
        <v>364</v>
      </c>
      <c r="M39" s="130" t="s">
        <v>323</v>
      </c>
      <c r="N39" s="130" t="s">
        <v>325</v>
      </c>
      <c r="O39" s="130" t="s">
        <v>312</v>
      </c>
      <c r="P39" s="130" t="s">
        <v>326</v>
      </c>
      <c r="Q39" s="130" t="s">
        <v>343</v>
      </c>
      <c r="R39" s="130" t="s">
        <v>375</v>
      </c>
      <c r="S39" s="130"/>
      <c r="T39" s="130" t="s">
        <v>379</v>
      </c>
      <c r="U39" s="130"/>
      <c r="V39" s="112"/>
      <c r="W39" s="112"/>
      <c r="X39" s="112"/>
      <c r="Y39" s="112"/>
      <c r="Z39" s="112"/>
    </row>
    <row r="40" ht="8.25" customHeight="1">
      <c r="A40" s="129">
        <v>27.0</v>
      </c>
      <c r="B40" s="130" t="s">
        <v>237</v>
      </c>
      <c r="C40" s="130" t="str">
        <f>IFERROR(VLOOKUP(Verificaciones_SLOTSAB_OK!B40,'Listado Pilotos y Equipos'!$B$3:$P$86,12,0),"")</f>
        <v>RESISBARNA</v>
      </c>
      <c r="D40" s="131" t="s">
        <v>311</v>
      </c>
      <c r="E40" s="130">
        <v>54.0</v>
      </c>
      <c r="F40" s="132">
        <v>17.09</v>
      </c>
      <c r="G40" s="132">
        <v>17.0</v>
      </c>
      <c r="H40" s="130" t="s">
        <v>314</v>
      </c>
      <c r="I40" s="130" t="s">
        <v>314</v>
      </c>
      <c r="J40" s="130" t="s">
        <v>313</v>
      </c>
      <c r="K40" s="130" t="s">
        <v>312</v>
      </c>
      <c r="L40" s="130" t="s">
        <v>364</v>
      </c>
      <c r="M40" s="130" t="s">
        <v>323</v>
      </c>
      <c r="N40" s="130" t="s">
        <v>325</v>
      </c>
      <c r="O40" s="130" t="s">
        <v>312</v>
      </c>
      <c r="P40" s="130" t="s">
        <v>326</v>
      </c>
      <c r="Q40" s="130" t="s">
        <v>343</v>
      </c>
      <c r="R40" s="130" t="s">
        <v>375</v>
      </c>
      <c r="S40" s="130"/>
      <c r="T40" s="130" t="s">
        <v>380</v>
      </c>
      <c r="U40" s="130"/>
      <c r="V40" s="112"/>
      <c r="W40" s="112"/>
      <c r="X40" s="112"/>
      <c r="Y40" s="112"/>
      <c r="Z40" s="112"/>
    </row>
    <row r="41" ht="8.25" customHeight="1">
      <c r="A41" s="129">
        <v>21.0</v>
      </c>
      <c r="B41" s="130" t="s">
        <v>229</v>
      </c>
      <c r="C41" s="130" t="str">
        <f>IFERROR(VLOOKUP(Verificaciones_SLOTSAB_OK!B41,'Listado Pilotos y Equipos'!$B$3:$P$86,12,0),"")</f>
        <v>RESISBARNA</v>
      </c>
      <c r="D41" s="131" t="s">
        <v>311</v>
      </c>
      <c r="E41" s="130">
        <v>2.0</v>
      </c>
      <c r="F41" s="132">
        <v>17.16</v>
      </c>
      <c r="G41" s="132">
        <v>17.0</v>
      </c>
      <c r="H41" s="130" t="s">
        <v>317</v>
      </c>
      <c r="I41" s="130" t="s">
        <v>312</v>
      </c>
      <c r="J41" s="130" t="s">
        <v>313</v>
      </c>
      <c r="K41" s="130" t="s">
        <v>323</v>
      </c>
      <c r="L41" s="130" t="s">
        <v>364</v>
      </c>
      <c r="M41" s="130" t="s">
        <v>312</v>
      </c>
      <c r="N41" s="130" t="s">
        <v>316</v>
      </c>
      <c r="O41" s="130" t="s">
        <v>317</v>
      </c>
      <c r="P41" s="130" t="s">
        <v>326</v>
      </c>
      <c r="Q41" s="130" t="s">
        <v>357</v>
      </c>
      <c r="R41" s="130" t="s">
        <v>312</v>
      </c>
      <c r="S41" s="130"/>
      <c r="T41" s="130" t="s">
        <v>381</v>
      </c>
      <c r="U41" s="130"/>
      <c r="V41" s="111"/>
      <c r="W41" s="111"/>
      <c r="X41" s="111"/>
      <c r="Y41" s="111"/>
      <c r="Z41" s="111"/>
    </row>
    <row r="42" ht="8.25" customHeight="1">
      <c r="A42" s="129"/>
      <c r="B42" s="130"/>
      <c r="C42" s="130" t="str">
        <f>IFERROR(VLOOKUP(Verificaciones_SLOTSAB_OK!B42,'Listado Pilotos y Equipos'!$B$3:$P$86,12,0),"")</f>
        <v/>
      </c>
      <c r="D42" s="131"/>
      <c r="E42" s="130"/>
      <c r="F42" s="132"/>
      <c r="G42" s="130">
        <f>IF(D42="",0,IF(C42=Tabla_de_Datos_COPA_PALMARES!$B$3,VLOOKUP(D42,Tabla_de_Datos_COCHES!$B$21:$G$37,4,0),IF(C42=Tabla_de_Datos_COPA_PALMARES!$B$4,VLOOKUP(D42,Tabla_de_Datos_COCHES!$B$4:$G$20,4,0),IF(C42=Tabla_de_Datos_COPA_PALMARES!$B$5,VLOOKUP(D42,Tabla_de_Datos_COCHES!$B$38:$G$46,4,0)))))</f>
        <v>0</v>
      </c>
      <c r="H42" s="130"/>
      <c r="I42" s="130"/>
      <c r="J42" s="133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12"/>
      <c r="W42" s="112"/>
      <c r="X42" s="112"/>
      <c r="Y42" s="112"/>
      <c r="Z42" s="112"/>
    </row>
    <row r="43" ht="8.25" customHeight="1">
      <c r="A43" s="129"/>
      <c r="B43" s="130"/>
      <c r="C43" s="130" t="str">
        <f>IFERROR(VLOOKUP(Verificaciones_SLOTSAB_OK!B43,'Listado Pilotos y Equipos'!$B$3:$P$86,12,0),"")</f>
        <v/>
      </c>
      <c r="D43" s="131"/>
      <c r="E43" s="130"/>
      <c r="F43" s="132"/>
      <c r="G43" s="130">
        <f>IF(D43="",0,IF(C43=Tabla_de_Datos_COPA_PALMARES!$B$3,VLOOKUP(D43,Tabla_de_Datos_COCHES!$B$21:$G$37,4,0),IF(C43=Tabla_de_Datos_COPA_PALMARES!$B$4,VLOOKUP(D43,Tabla_de_Datos_COCHES!$B$4:$G$20,4,0),IF(C43=Tabla_de_Datos_COPA_PALMARES!$B$5,VLOOKUP(D43,Tabla_de_Datos_COCHES!$B$38:$G$46,4,0)))))</f>
        <v>0</v>
      </c>
      <c r="H43" s="130"/>
      <c r="I43" s="130"/>
      <c r="J43" s="133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12"/>
      <c r="W43" s="112"/>
      <c r="X43" s="112"/>
      <c r="Y43" s="112"/>
      <c r="Z43" s="112"/>
    </row>
    <row r="44" ht="8.25" customHeight="1">
      <c r="A44" s="129"/>
      <c r="B44" s="130"/>
      <c r="C44" s="130" t="str">
        <f>IFERROR(VLOOKUP(Verificaciones_SLOTSAB_OK!B44,'Listado Pilotos y Equipos'!$B$3:$P$86,12,0),"")</f>
        <v/>
      </c>
      <c r="D44" s="131"/>
      <c r="E44" s="130"/>
      <c r="F44" s="132"/>
      <c r="G44" s="130">
        <f>IF(D44="",0,IF(C44=Tabla_de_Datos_COPA_PALMARES!$B$3,VLOOKUP(D44,Tabla_de_Datos_COCHES!$B$21:$G$37,4,0),IF(C44=Tabla_de_Datos_COPA_PALMARES!$B$4,VLOOKUP(D44,Tabla_de_Datos_COCHES!$B$4:$G$20,4,0),IF(C44=Tabla_de_Datos_COPA_PALMARES!$B$5,VLOOKUP(D44,Tabla_de_Datos_COCHES!$B$38:$G$46,4,0)))))</f>
        <v>0</v>
      </c>
      <c r="H44" s="130"/>
      <c r="I44" s="130"/>
      <c r="J44" s="133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12"/>
      <c r="W44" s="112"/>
      <c r="X44" s="112"/>
      <c r="Y44" s="112"/>
      <c r="Z44" s="112"/>
    </row>
    <row r="45" ht="8.25" customHeight="1">
      <c r="A45" s="129"/>
      <c r="B45" s="130"/>
      <c r="C45" s="130" t="str">
        <f>IFERROR(VLOOKUP(Verificaciones_SLOTSAB_OK!B45,'Listado Pilotos y Equipos'!$B$3:$P$86,12,0),"")</f>
        <v/>
      </c>
      <c r="D45" s="131"/>
      <c r="E45" s="130"/>
      <c r="F45" s="132"/>
      <c r="G45" s="130">
        <f>IF(D45="",0,IF(C45=Tabla_de_Datos_COPA_PALMARES!$B$3,VLOOKUP(D45,Tabla_de_Datos_COCHES!$B$21:$G$37,4,0),IF(C45=Tabla_de_Datos_COPA_PALMARES!$B$4,VLOOKUP(D45,Tabla_de_Datos_COCHES!$B$4:$G$20,4,0),IF(C45=Tabla_de_Datos_COPA_PALMARES!$B$5,VLOOKUP(D45,Tabla_de_Datos_COCHES!$B$38:$G$46,4,0)))))</f>
        <v>0</v>
      </c>
      <c r="H45" s="130"/>
      <c r="I45" s="130"/>
      <c r="J45" s="133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12"/>
      <c r="W45" s="112"/>
      <c r="X45" s="112"/>
      <c r="Y45" s="112"/>
      <c r="Z45" s="112"/>
    </row>
    <row r="46" ht="8.25" customHeight="1">
      <c r="A46" s="129"/>
      <c r="B46" s="130"/>
      <c r="C46" s="130" t="str">
        <f>IFERROR(VLOOKUP(Verificaciones_SLOTSAB_OK!B46,'Listado Pilotos y Equipos'!$B$3:$P$86,12,0),"")</f>
        <v/>
      </c>
      <c r="D46" s="131"/>
      <c r="E46" s="130"/>
      <c r="F46" s="132"/>
      <c r="G46" s="130">
        <f>IF(D46="",0,IF(C46=Tabla_de_Datos_COPA_PALMARES!$B$3,VLOOKUP(D46,Tabla_de_Datos_COCHES!$B$21:$G$37,4,0),IF(C46=Tabla_de_Datos_COPA_PALMARES!$B$4,VLOOKUP(D46,Tabla_de_Datos_COCHES!$B$4:$G$20,4,0),IF(C46=Tabla_de_Datos_COPA_PALMARES!$B$5,VLOOKUP(D46,Tabla_de_Datos_COCHES!$B$38:$G$46,4,0)))))</f>
        <v>0</v>
      </c>
      <c r="H46" s="130"/>
      <c r="I46" s="130"/>
      <c r="J46" s="133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12"/>
      <c r="W46" s="112"/>
      <c r="X46" s="112"/>
      <c r="Y46" s="112"/>
      <c r="Z46" s="112"/>
    </row>
    <row r="47" ht="8.25" customHeight="1">
      <c r="A47" s="129"/>
      <c r="B47" s="130"/>
      <c r="C47" s="130" t="str">
        <f>IFERROR(VLOOKUP(Verificaciones_SLOTSAB_OK!B47,'Listado Pilotos y Equipos'!$B$3:$P$86,12,0),"")</f>
        <v/>
      </c>
      <c r="D47" s="131"/>
      <c r="E47" s="130"/>
      <c r="F47" s="132"/>
      <c r="G47" s="130">
        <f>IF(D47="",0,IF(C47=Tabla_de_Datos_COPA_PALMARES!$B$3,VLOOKUP(D47,Tabla_de_Datos_COCHES!$B$21:$G$37,4,0),IF(C47=Tabla_de_Datos_COPA_PALMARES!$B$4,VLOOKUP(D47,Tabla_de_Datos_COCHES!$B$4:$G$20,4,0),IF(C47=Tabla_de_Datos_COPA_PALMARES!$B$5,VLOOKUP(D47,Tabla_de_Datos_COCHES!$B$38:$G$46,4,0)))))</f>
        <v>0</v>
      </c>
      <c r="H47" s="130"/>
      <c r="I47" s="130"/>
      <c r="J47" s="133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12"/>
      <c r="W47" s="112"/>
      <c r="X47" s="112"/>
      <c r="Y47" s="112"/>
      <c r="Z47" s="112"/>
    </row>
    <row r="48" ht="8.25" customHeight="1">
      <c r="A48" s="129"/>
      <c r="B48" s="130"/>
      <c r="C48" s="130" t="str">
        <f>IFERROR(VLOOKUP(Verificaciones_SLOTSAB_OK!B48,'Listado Pilotos y Equipos'!$B$3:$P$86,12,0),"")</f>
        <v/>
      </c>
      <c r="D48" s="131"/>
      <c r="E48" s="130"/>
      <c r="F48" s="132"/>
      <c r="G48" s="130">
        <f>IF(D48="",0,IF(C48=Tabla_de_Datos_COPA_PALMARES!$B$3,VLOOKUP(D48,Tabla_de_Datos_COCHES!$B$21:$G$37,4,0),IF(C48=Tabla_de_Datos_COPA_PALMARES!$B$4,VLOOKUP(D48,Tabla_de_Datos_COCHES!$B$4:$G$20,4,0),IF(C48=Tabla_de_Datos_COPA_PALMARES!$B$5,VLOOKUP(D48,Tabla_de_Datos_COCHES!$B$38:$G$46,4,0)))))</f>
        <v>0</v>
      </c>
      <c r="H48" s="130"/>
      <c r="I48" s="130"/>
      <c r="J48" s="133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12"/>
      <c r="W48" s="112"/>
      <c r="X48" s="112"/>
      <c r="Y48" s="112"/>
      <c r="Z48" s="112"/>
    </row>
    <row r="49" ht="8.25" customHeight="1">
      <c r="A49" s="129"/>
      <c r="B49" s="130"/>
      <c r="C49" s="130" t="str">
        <f>IFERROR(VLOOKUP(Verificaciones_SLOTSAB_OK!B49,'Listado Pilotos y Equipos'!$B$3:$P$86,12,0),"")</f>
        <v/>
      </c>
      <c r="D49" s="131"/>
      <c r="E49" s="130"/>
      <c r="F49" s="132"/>
      <c r="G49" s="130">
        <f>IF(D49="",0,IF(C49=Tabla_de_Datos_COPA_PALMARES!$B$3,VLOOKUP(D49,Tabla_de_Datos_COCHES!$B$21:$G$37,4,0),IF(C49=Tabla_de_Datos_COPA_PALMARES!$B$4,VLOOKUP(D49,Tabla_de_Datos_COCHES!$B$4:$G$20,4,0),IF(C49=Tabla_de_Datos_COPA_PALMARES!$B$5,VLOOKUP(D49,Tabla_de_Datos_COCHES!$B$38:$G$46,4,0)))))</f>
        <v>0</v>
      </c>
      <c r="H49" s="130"/>
      <c r="I49" s="130"/>
      <c r="J49" s="133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12"/>
      <c r="W49" s="112"/>
      <c r="X49" s="112"/>
      <c r="Y49" s="112"/>
      <c r="Z49" s="112"/>
    </row>
    <row r="50" ht="8.25" customHeight="1">
      <c r="A50" s="129"/>
      <c r="B50" s="130"/>
      <c r="C50" s="130" t="str">
        <f>IFERROR(VLOOKUP(Verificaciones_SLOTSAB_OK!B50,'Listado Pilotos y Equipos'!$B$3:$P$86,12,0),"")</f>
        <v/>
      </c>
      <c r="D50" s="131"/>
      <c r="E50" s="130"/>
      <c r="F50" s="132"/>
      <c r="G50" s="130">
        <f>IF(D50="",0,IF(C50=Tabla_de_Datos_COPA_PALMARES!$B$3,VLOOKUP(D50,Tabla_de_Datos_COCHES!$B$21:$G$37,4,0),IF(C50=Tabla_de_Datos_COPA_PALMARES!$B$4,VLOOKUP(D50,Tabla_de_Datos_COCHES!$B$4:$G$20,4,0),IF(C50=Tabla_de_Datos_COPA_PALMARES!$B$5,VLOOKUP(D50,Tabla_de_Datos_COCHES!$B$38:$G$46,4,0)))))</f>
        <v>0</v>
      </c>
      <c r="H50" s="130"/>
      <c r="I50" s="130"/>
      <c r="J50" s="133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12"/>
      <c r="W50" s="112"/>
      <c r="X50" s="112"/>
      <c r="Y50" s="112"/>
      <c r="Z50" s="112"/>
    </row>
    <row r="51" ht="8.25" customHeight="1">
      <c r="A51" s="129"/>
      <c r="B51" s="130"/>
      <c r="C51" s="130" t="str">
        <f>IFERROR(VLOOKUP(Verificaciones_SLOTSAB_OK!B51,'Listado Pilotos y Equipos'!$B$3:$P$86,12,0),"")</f>
        <v/>
      </c>
      <c r="D51" s="131"/>
      <c r="E51" s="130"/>
      <c r="F51" s="132"/>
      <c r="G51" s="130">
        <f>IF(D51="",0,IF(C51=Tabla_de_Datos_COPA_PALMARES!$B$3,VLOOKUP(D51,Tabla_de_Datos_COCHES!$B$21:$G$37,4,0),IF(C51=Tabla_de_Datos_COPA_PALMARES!$B$4,VLOOKUP(D51,Tabla_de_Datos_COCHES!$B$4:$G$20,4,0),IF(C51=Tabla_de_Datos_COPA_PALMARES!$B$5,VLOOKUP(D51,Tabla_de_Datos_COCHES!$B$38:$G$46,4,0)))))</f>
        <v>0</v>
      </c>
      <c r="H51" s="130"/>
      <c r="I51" s="130"/>
      <c r="J51" s="133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12"/>
      <c r="W51" s="112"/>
      <c r="X51" s="112"/>
      <c r="Y51" s="112"/>
      <c r="Z51" s="112"/>
    </row>
    <row r="52" ht="8.25" customHeight="1">
      <c r="A52" s="129"/>
      <c r="B52" s="130"/>
      <c r="C52" s="130" t="str">
        <f>IFERROR(VLOOKUP(Verificaciones_SLOTSAB_OK!B52,'Listado Pilotos y Equipos'!$B$3:$P$86,12,0),"")</f>
        <v/>
      </c>
      <c r="D52" s="131"/>
      <c r="E52" s="130"/>
      <c r="F52" s="132"/>
      <c r="G52" s="130">
        <f>IF(D52="",0,IF(C52=Tabla_de_Datos_COPA_PALMARES!$B$3,VLOOKUP(D52,Tabla_de_Datos_COCHES!$B$21:$G$37,4,0),IF(C52=Tabla_de_Datos_COPA_PALMARES!$B$4,VLOOKUP(D52,Tabla_de_Datos_COCHES!$B$4:$G$20,4,0),IF(C52=Tabla_de_Datos_COPA_PALMARES!$B$5,VLOOKUP(D52,Tabla_de_Datos_COCHES!$B$38:$G$46,4,0)))))</f>
        <v>0</v>
      </c>
      <c r="H52" s="130"/>
      <c r="I52" s="130"/>
      <c r="J52" s="133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12"/>
      <c r="W52" s="112"/>
      <c r="X52" s="112"/>
      <c r="Y52" s="112"/>
      <c r="Z52" s="112"/>
    </row>
    <row r="53" ht="8.25" customHeight="1">
      <c r="A53" s="129"/>
      <c r="B53" s="130"/>
      <c r="C53" s="130" t="str">
        <f>IFERROR(VLOOKUP(Verificaciones_SLOTSAB_OK!B53,'Listado Pilotos y Equipos'!$B$3:$P$86,12,0),"")</f>
        <v/>
      </c>
      <c r="D53" s="131"/>
      <c r="E53" s="130"/>
      <c r="F53" s="132"/>
      <c r="G53" s="130">
        <f>IF(D53="",0,IF(C53=Tabla_de_Datos_COPA_PALMARES!$B$3,VLOOKUP(D53,Tabla_de_Datos_COCHES!$B$21:$G$37,4,0),IF(C53=Tabla_de_Datos_COPA_PALMARES!$B$4,VLOOKUP(D53,Tabla_de_Datos_COCHES!$B$4:$G$20,4,0),IF(C53=Tabla_de_Datos_COPA_PALMARES!$B$5,VLOOKUP(D53,Tabla_de_Datos_COCHES!$B$38:$G$46,4,0)))))</f>
        <v>0</v>
      </c>
      <c r="H53" s="130"/>
      <c r="I53" s="130"/>
      <c r="J53" s="133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12"/>
      <c r="W53" s="112"/>
      <c r="X53" s="112"/>
      <c r="Y53" s="112"/>
      <c r="Z53" s="112"/>
    </row>
    <row r="54" ht="8.25" customHeight="1">
      <c r="A54" s="129"/>
      <c r="B54" s="130"/>
      <c r="C54" s="130" t="str">
        <f>IFERROR(VLOOKUP(Verificaciones_SLOTSAB_OK!B54,'Listado Pilotos y Equipos'!$B$3:$P$86,12,0),"")</f>
        <v/>
      </c>
      <c r="D54" s="131"/>
      <c r="E54" s="130"/>
      <c r="F54" s="132"/>
      <c r="G54" s="130">
        <f>IF(D54="",0,IF(C54=Tabla_de_Datos_COPA_PALMARES!$B$3,VLOOKUP(D54,Tabla_de_Datos_COCHES!$B$21:$G$37,4,0),IF(C54=Tabla_de_Datos_COPA_PALMARES!$B$4,VLOOKUP(D54,Tabla_de_Datos_COCHES!$B$4:$G$20,4,0),IF(C54=Tabla_de_Datos_COPA_PALMARES!$B$5,VLOOKUP(D54,Tabla_de_Datos_COCHES!$B$38:$G$46,4,0)))))</f>
        <v>0</v>
      </c>
      <c r="H54" s="130"/>
      <c r="I54" s="130"/>
      <c r="J54" s="133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12"/>
      <c r="W54" s="112"/>
      <c r="X54" s="112"/>
      <c r="Y54" s="112"/>
      <c r="Z54" s="112"/>
    </row>
    <row r="55" ht="8.25" customHeight="1">
      <c r="A55" s="129"/>
      <c r="B55" s="130"/>
      <c r="C55" s="130" t="str">
        <f>IFERROR(VLOOKUP(Verificaciones_SLOTSAB_OK!B55,'Listado Pilotos y Equipos'!$B$3:$P$86,12,0),"")</f>
        <v/>
      </c>
      <c r="D55" s="131"/>
      <c r="E55" s="130"/>
      <c r="F55" s="132"/>
      <c r="G55" s="130">
        <f>IF(D55="",0,IF(C55=Tabla_de_Datos_COPA_PALMARES!$B$3,VLOOKUP(D55,Tabla_de_Datos_COCHES!$B$21:$G$37,4,0),IF(C55=Tabla_de_Datos_COPA_PALMARES!$B$4,VLOOKUP(D55,Tabla_de_Datos_COCHES!$B$4:$G$20,4,0),IF(C55=Tabla_de_Datos_COPA_PALMARES!$B$5,VLOOKUP(D55,Tabla_de_Datos_COCHES!$B$38:$G$46,4,0)))))</f>
        <v>0</v>
      </c>
      <c r="H55" s="130"/>
      <c r="I55" s="130"/>
      <c r="J55" s="133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12"/>
      <c r="W55" s="112"/>
      <c r="X55" s="112"/>
      <c r="Y55" s="112"/>
      <c r="Z55" s="112"/>
    </row>
    <row r="56" ht="8.25" customHeight="1">
      <c r="A56" s="111"/>
      <c r="B56" s="111"/>
      <c r="C56" s="111"/>
      <c r="D56" s="142"/>
      <c r="E56" s="111"/>
      <c r="F56" s="143"/>
      <c r="G56" s="143"/>
      <c r="H56" s="111"/>
      <c r="I56" s="111"/>
      <c r="J56" s="144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2"/>
      <c r="W56" s="112"/>
      <c r="X56" s="112"/>
      <c r="Y56" s="112"/>
      <c r="Z56" s="112"/>
    </row>
    <row r="57" ht="8.25" customHeight="1">
      <c r="A57" s="111"/>
      <c r="B57" s="111"/>
      <c r="C57" s="111"/>
      <c r="D57" s="142"/>
      <c r="E57" s="111"/>
      <c r="F57" s="143"/>
      <c r="G57" s="143"/>
      <c r="H57" s="111"/>
      <c r="I57" s="111"/>
      <c r="J57" s="144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2"/>
      <c r="W57" s="112"/>
      <c r="X57" s="112"/>
      <c r="Y57" s="112"/>
      <c r="Z57" s="112"/>
    </row>
    <row r="58" ht="8.25" customHeight="1">
      <c r="A58" s="112"/>
      <c r="B58" s="111"/>
      <c r="C58" s="111"/>
      <c r="D58" s="142"/>
      <c r="E58" s="111"/>
      <c r="F58" s="143"/>
      <c r="G58" s="143"/>
      <c r="H58" s="111"/>
      <c r="I58" s="111"/>
      <c r="J58" s="144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2"/>
      <c r="W58" s="112"/>
      <c r="X58" s="112"/>
      <c r="Y58" s="112"/>
      <c r="Z58" s="112"/>
    </row>
    <row r="59" ht="8.25" customHeight="1">
      <c r="A59" s="112"/>
      <c r="B59" s="111"/>
      <c r="C59" s="111"/>
      <c r="D59" s="142"/>
      <c r="E59" s="111"/>
      <c r="F59" s="143"/>
      <c r="G59" s="143"/>
      <c r="H59" s="111"/>
      <c r="I59" s="111"/>
      <c r="J59" s="144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2"/>
      <c r="W59" s="112"/>
      <c r="X59" s="112"/>
      <c r="Y59" s="112"/>
      <c r="Z59" s="112"/>
    </row>
    <row r="60" ht="8.25" customHeight="1">
      <c r="A60" s="112"/>
      <c r="B60" s="111"/>
      <c r="C60" s="111"/>
      <c r="D60" s="142"/>
      <c r="E60" s="111"/>
      <c r="F60" s="143"/>
      <c r="G60" s="143"/>
      <c r="H60" s="111"/>
      <c r="I60" s="111"/>
      <c r="J60" s="144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2"/>
      <c r="W60" s="112"/>
      <c r="X60" s="112"/>
      <c r="Y60" s="112"/>
      <c r="Z60" s="112"/>
    </row>
    <row r="61" ht="8.25" customHeight="1">
      <c r="A61" s="112"/>
      <c r="B61" s="111"/>
      <c r="C61" s="111"/>
      <c r="D61" s="142"/>
      <c r="E61" s="111"/>
      <c r="F61" s="143"/>
      <c r="G61" s="143"/>
      <c r="H61" s="111"/>
      <c r="I61" s="111"/>
      <c r="J61" s="144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2"/>
      <c r="W61" s="112"/>
      <c r="X61" s="112"/>
      <c r="Y61" s="112"/>
      <c r="Z61" s="112"/>
    </row>
    <row r="62" ht="8.25" customHeight="1">
      <c r="A62" s="112"/>
      <c r="B62" s="111"/>
      <c r="C62" s="111"/>
      <c r="D62" s="142"/>
      <c r="E62" s="111"/>
      <c r="F62" s="143"/>
      <c r="G62" s="143"/>
      <c r="H62" s="111"/>
      <c r="I62" s="111"/>
      <c r="J62" s="144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2"/>
      <c r="W62" s="112"/>
      <c r="X62" s="112"/>
      <c r="Y62" s="112"/>
      <c r="Z62" s="112"/>
    </row>
    <row r="63" ht="8.25" customHeight="1">
      <c r="A63" s="145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46"/>
      <c r="N63" s="146"/>
      <c r="O63" s="146"/>
      <c r="P63" s="146"/>
      <c r="Q63" s="146"/>
      <c r="R63" s="146"/>
      <c r="S63" s="146"/>
      <c r="T63" s="146"/>
      <c r="U63" s="146"/>
      <c r="V63" s="112"/>
      <c r="W63" s="112"/>
      <c r="X63" s="112"/>
      <c r="Y63" s="112"/>
      <c r="Z63" s="112"/>
    </row>
    <row r="64" ht="8.25" customHeight="1">
      <c r="A64" s="112"/>
      <c r="B64" s="147"/>
      <c r="C64" s="147"/>
      <c r="D64" s="112"/>
      <c r="E64" s="112"/>
      <c r="F64" s="112"/>
      <c r="G64" s="112"/>
      <c r="H64" s="121"/>
      <c r="I64" s="112"/>
      <c r="J64" s="112"/>
      <c r="K64" s="112"/>
      <c r="L64" s="112"/>
      <c r="M64" s="113"/>
      <c r="N64" s="113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ht="8.25" customHeight="1">
      <c r="A65" s="112"/>
      <c r="B65" s="147"/>
      <c r="C65" s="147"/>
      <c r="D65" s="112"/>
      <c r="E65" s="112"/>
      <c r="F65" s="112"/>
      <c r="G65" s="112"/>
      <c r="H65" s="121"/>
      <c r="I65" s="112"/>
      <c r="J65" s="112"/>
      <c r="K65" s="112"/>
      <c r="L65" s="112"/>
      <c r="M65" s="113"/>
      <c r="N65" s="113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ht="8.25" customHeight="1">
      <c r="A66" s="112"/>
      <c r="B66" s="147"/>
      <c r="C66" s="147"/>
      <c r="D66" s="112"/>
      <c r="E66" s="112"/>
      <c r="F66" s="112"/>
      <c r="G66" s="112"/>
      <c r="H66" s="121"/>
      <c r="I66" s="112"/>
      <c r="J66" s="112"/>
      <c r="K66" s="112"/>
      <c r="L66" s="112"/>
      <c r="M66" s="113"/>
      <c r="N66" s="113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ht="8.25" customHeight="1">
      <c r="A67" s="112"/>
      <c r="B67" s="147"/>
      <c r="C67" s="147"/>
      <c r="D67" s="112"/>
      <c r="E67" s="112"/>
      <c r="F67" s="112"/>
      <c r="G67" s="112"/>
      <c r="H67" s="121"/>
      <c r="I67" s="112"/>
      <c r="J67" s="112"/>
      <c r="K67" s="112"/>
      <c r="L67" s="112"/>
      <c r="M67" s="113"/>
      <c r="N67" s="113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ht="8.25" customHeight="1">
      <c r="A68" s="115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7"/>
      <c r="N68" s="117"/>
      <c r="O68" s="116"/>
      <c r="P68" s="116"/>
      <c r="Q68" s="116"/>
      <c r="R68" s="116"/>
      <c r="S68" s="116"/>
      <c r="T68" s="116"/>
      <c r="U68" s="116"/>
      <c r="V68" s="112"/>
      <c r="W68" s="112"/>
      <c r="X68" s="112"/>
      <c r="Y68" s="112"/>
      <c r="Z68" s="112"/>
    </row>
    <row r="69" ht="8.25" customHeight="1">
      <c r="A69" s="118" t="s">
        <v>382</v>
      </c>
      <c r="B69" s="119"/>
      <c r="C69" s="119"/>
      <c r="D69" s="120"/>
      <c r="E69" s="112"/>
      <c r="F69" s="112"/>
      <c r="G69" s="112"/>
      <c r="H69" s="112"/>
      <c r="I69" s="112"/>
      <c r="J69" s="112"/>
      <c r="K69" s="112"/>
      <c r="L69" s="112"/>
      <c r="M69" s="113"/>
      <c r="N69" s="113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ht="8.25" customHeight="1">
      <c r="A70" s="112"/>
      <c r="B70" s="112"/>
      <c r="C70" s="112"/>
      <c r="D70" s="112"/>
      <c r="E70" s="112"/>
      <c r="F70" s="112"/>
      <c r="G70" s="112"/>
      <c r="H70" s="121"/>
      <c r="I70" s="112"/>
      <c r="J70" s="112"/>
      <c r="K70" s="112"/>
      <c r="L70" s="112"/>
      <c r="M70" s="113"/>
      <c r="N70" s="113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ht="8.25" customHeight="1">
      <c r="A71" s="145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46"/>
      <c r="N71" s="146"/>
      <c r="O71" s="146"/>
      <c r="P71" s="146"/>
      <c r="Q71" s="146"/>
      <c r="R71" s="146"/>
      <c r="S71" s="146"/>
      <c r="T71" s="146"/>
      <c r="U71" s="146"/>
      <c r="V71" s="112"/>
      <c r="W71" s="112"/>
      <c r="X71" s="112"/>
      <c r="Y71" s="112"/>
      <c r="Z71" s="112"/>
    </row>
    <row r="72" ht="8.25" customHeight="1">
      <c r="A72" s="112"/>
      <c r="B72" s="112"/>
      <c r="C72" s="112"/>
      <c r="D72" s="112"/>
      <c r="E72" s="112"/>
      <c r="F72" s="112"/>
      <c r="G72" s="112"/>
      <c r="H72" s="121"/>
      <c r="I72" s="112"/>
      <c r="J72" s="112"/>
      <c r="K72" s="112"/>
      <c r="L72" s="112"/>
      <c r="M72" s="113"/>
      <c r="N72" s="113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ht="8.25" customHeight="1">
      <c r="A73" s="112"/>
      <c r="B73" s="112"/>
      <c r="C73" s="112"/>
      <c r="D73" s="112"/>
      <c r="E73" s="112"/>
      <c r="F73" s="112"/>
      <c r="G73" s="112"/>
      <c r="H73" s="121"/>
      <c r="I73" s="112"/>
      <c r="J73" s="112"/>
      <c r="K73" s="112"/>
      <c r="L73" s="112"/>
      <c r="M73" s="113"/>
      <c r="N73" s="113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ht="8.25" customHeight="1">
      <c r="A74" s="112"/>
      <c r="B74" s="112"/>
      <c r="C74" s="112"/>
      <c r="D74" s="112"/>
      <c r="E74" s="112"/>
      <c r="F74" s="112"/>
      <c r="G74" s="112"/>
      <c r="H74" s="121"/>
      <c r="I74" s="112"/>
      <c r="J74" s="112"/>
      <c r="K74" s="112"/>
      <c r="L74" s="112"/>
      <c r="M74" s="113"/>
      <c r="N74" s="113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ht="8.25" customHeight="1">
      <c r="A75" s="112"/>
      <c r="B75" s="112"/>
      <c r="C75" s="112"/>
      <c r="D75" s="112"/>
      <c r="E75" s="112"/>
      <c r="F75" s="112"/>
      <c r="G75" s="112"/>
      <c r="H75" s="121"/>
      <c r="I75" s="112"/>
      <c r="J75" s="112"/>
      <c r="K75" s="112"/>
      <c r="L75" s="112"/>
      <c r="M75" s="113"/>
      <c r="N75" s="113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ht="8.25" customHeight="1">
      <c r="A76" s="112"/>
      <c r="B76" s="112"/>
      <c r="C76" s="112"/>
      <c r="D76" s="112"/>
      <c r="E76" s="112"/>
      <c r="F76" s="112"/>
      <c r="G76" s="112"/>
      <c r="H76" s="121"/>
      <c r="I76" s="112"/>
      <c r="J76" s="112"/>
      <c r="K76" s="112"/>
      <c r="L76" s="112"/>
      <c r="M76" s="113"/>
      <c r="N76" s="113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ht="8.25" customHeight="1">
      <c r="A77" s="112"/>
      <c r="B77" s="112"/>
      <c r="C77" s="112"/>
      <c r="D77" s="112"/>
      <c r="E77" s="112"/>
      <c r="F77" s="112"/>
      <c r="G77" s="112"/>
      <c r="H77" s="121"/>
      <c r="I77" s="112"/>
      <c r="J77" s="112"/>
      <c r="K77" s="112"/>
      <c r="L77" s="112"/>
      <c r="M77" s="113"/>
      <c r="N77" s="113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ht="8.25" customHeight="1">
      <c r="A78" s="112"/>
      <c r="B78" s="112"/>
      <c r="C78" s="112"/>
      <c r="D78" s="112"/>
      <c r="E78" s="112"/>
      <c r="F78" s="112"/>
      <c r="G78" s="112"/>
      <c r="H78" s="121"/>
      <c r="I78" s="112"/>
      <c r="J78" s="112"/>
      <c r="K78" s="112"/>
      <c r="L78" s="112"/>
      <c r="M78" s="113"/>
      <c r="N78" s="113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ht="8.25" customHeight="1">
      <c r="A79" s="112"/>
      <c r="B79" s="112"/>
      <c r="C79" s="112"/>
      <c r="D79" s="112"/>
      <c r="E79" s="112"/>
      <c r="F79" s="112"/>
      <c r="G79" s="112"/>
      <c r="H79" s="121"/>
      <c r="I79" s="112"/>
      <c r="J79" s="112"/>
      <c r="K79" s="112"/>
      <c r="L79" s="112"/>
      <c r="M79" s="113"/>
      <c r="N79" s="113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ht="8.25" customHeight="1">
      <c r="A80" s="112"/>
      <c r="B80" s="112"/>
      <c r="C80" s="112"/>
      <c r="D80" s="112"/>
      <c r="E80" s="112"/>
      <c r="F80" s="112"/>
      <c r="G80" s="112"/>
      <c r="H80" s="121"/>
      <c r="I80" s="112"/>
      <c r="J80" s="112"/>
      <c r="K80" s="112"/>
      <c r="L80" s="112"/>
      <c r="M80" s="113"/>
      <c r="N80" s="113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ht="8.25" customHeight="1">
      <c r="A81" s="112"/>
      <c r="B81" s="112"/>
      <c r="C81" s="112"/>
      <c r="D81" s="112"/>
      <c r="E81" s="112"/>
      <c r="F81" s="112"/>
      <c r="G81" s="112"/>
      <c r="H81" s="121"/>
      <c r="I81" s="112"/>
      <c r="J81" s="112"/>
      <c r="K81" s="112"/>
      <c r="L81" s="112"/>
      <c r="M81" s="113"/>
      <c r="N81" s="113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ht="8.25" customHeight="1">
      <c r="A82" s="112"/>
      <c r="B82" s="112"/>
      <c r="C82" s="112"/>
      <c r="D82" s="112"/>
      <c r="E82" s="112"/>
      <c r="F82" s="112"/>
      <c r="G82" s="112"/>
      <c r="H82" s="121"/>
      <c r="I82" s="112"/>
      <c r="J82" s="112"/>
      <c r="K82" s="112"/>
      <c r="L82" s="112"/>
      <c r="M82" s="113"/>
      <c r="N82" s="113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ht="8.25" customHeight="1">
      <c r="A83" s="112"/>
      <c r="B83" s="112"/>
      <c r="C83" s="112"/>
      <c r="D83" s="112"/>
      <c r="E83" s="112"/>
      <c r="F83" s="112"/>
      <c r="G83" s="112"/>
      <c r="H83" s="121"/>
      <c r="I83" s="112"/>
      <c r="J83" s="112"/>
      <c r="K83" s="112"/>
      <c r="L83" s="112"/>
      <c r="M83" s="113"/>
      <c r="N83" s="113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ht="8.25" customHeight="1">
      <c r="A84" s="112"/>
      <c r="B84" s="112"/>
      <c r="C84" s="112"/>
      <c r="D84" s="112"/>
      <c r="E84" s="112"/>
      <c r="F84" s="112"/>
      <c r="G84" s="112"/>
      <c r="H84" s="121"/>
      <c r="I84" s="112"/>
      <c r="J84" s="112"/>
      <c r="K84" s="112"/>
      <c r="L84" s="112"/>
      <c r="M84" s="113"/>
      <c r="N84" s="113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ht="8.25" customHeight="1">
      <c r="A85" s="112"/>
      <c r="B85" s="112"/>
      <c r="C85" s="112"/>
      <c r="D85" s="112"/>
      <c r="E85" s="112"/>
      <c r="F85" s="112"/>
      <c r="G85" s="112"/>
      <c r="H85" s="121"/>
      <c r="I85" s="112"/>
      <c r="J85" s="112"/>
      <c r="K85" s="112"/>
      <c r="L85" s="112"/>
      <c r="M85" s="113"/>
      <c r="N85" s="113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ht="8.25" customHeight="1">
      <c r="A86" s="112"/>
      <c r="B86" s="112"/>
      <c r="C86" s="112"/>
      <c r="D86" s="112"/>
      <c r="E86" s="112"/>
      <c r="F86" s="112"/>
      <c r="G86" s="112"/>
      <c r="H86" s="121"/>
      <c r="I86" s="112"/>
      <c r="J86" s="112"/>
      <c r="K86" s="112"/>
      <c r="L86" s="112"/>
      <c r="M86" s="113"/>
      <c r="N86" s="113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ht="8.25" customHeight="1">
      <c r="A87" s="112"/>
      <c r="B87" s="112"/>
      <c r="C87" s="112"/>
      <c r="D87" s="112"/>
      <c r="E87" s="112"/>
      <c r="F87" s="112"/>
      <c r="G87" s="112"/>
      <c r="H87" s="121"/>
      <c r="I87" s="112"/>
      <c r="J87" s="112"/>
      <c r="K87" s="112"/>
      <c r="L87" s="112"/>
      <c r="M87" s="113"/>
      <c r="N87" s="113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ht="8.25" customHeight="1">
      <c r="A88" s="112"/>
      <c r="B88" s="112"/>
      <c r="C88" s="112"/>
      <c r="D88" s="112"/>
      <c r="E88" s="112"/>
      <c r="F88" s="112"/>
      <c r="G88" s="112"/>
      <c r="H88" s="121"/>
      <c r="I88" s="112"/>
      <c r="J88" s="112"/>
      <c r="K88" s="112"/>
      <c r="L88" s="112"/>
      <c r="M88" s="113"/>
      <c r="N88" s="113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ht="8.25" customHeight="1">
      <c r="A89" s="112"/>
      <c r="B89" s="112"/>
      <c r="C89" s="112"/>
      <c r="D89" s="112"/>
      <c r="E89" s="112"/>
      <c r="F89" s="112"/>
      <c r="G89" s="112"/>
      <c r="H89" s="121"/>
      <c r="I89" s="112"/>
      <c r="J89" s="112"/>
      <c r="K89" s="112"/>
      <c r="L89" s="112"/>
      <c r="M89" s="113"/>
      <c r="N89" s="113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ht="8.25" customHeight="1">
      <c r="A90" s="112"/>
      <c r="B90" s="112"/>
      <c r="C90" s="112"/>
      <c r="D90" s="112"/>
      <c r="E90" s="112"/>
      <c r="F90" s="112"/>
      <c r="G90" s="112"/>
      <c r="H90" s="121"/>
      <c r="I90" s="112"/>
      <c r="J90" s="112"/>
      <c r="K90" s="112"/>
      <c r="L90" s="112"/>
      <c r="M90" s="113"/>
      <c r="N90" s="113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ht="8.25" customHeight="1">
      <c r="A91" s="112"/>
      <c r="B91" s="112"/>
      <c r="C91" s="112"/>
      <c r="D91" s="112"/>
      <c r="E91" s="112"/>
      <c r="F91" s="112"/>
      <c r="G91" s="112"/>
      <c r="H91" s="121"/>
      <c r="I91" s="112"/>
      <c r="J91" s="112"/>
      <c r="K91" s="112"/>
      <c r="L91" s="112"/>
      <c r="M91" s="113"/>
      <c r="N91" s="113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ht="8.25" customHeight="1">
      <c r="A92" s="112"/>
      <c r="B92" s="112"/>
      <c r="C92" s="112"/>
      <c r="D92" s="112"/>
      <c r="E92" s="112"/>
      <c r="F92" s="112"/>
      <c r="G92" s="112"/>
      <c r="H92" s="121"/>
      <c r="I92" s="112"/>
      <c r="J92" s="112"/>
      <c r="K92" s="112"/>
      <c r="L92" s="112"/>
      <c r="M92" s="113"/>
      <c r="N92" s="113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ht="8.25" customHeight="1">
      <c r="A93" s="112"/>
      <c r="B93" s="112"/>
      <c r="C93" s="112"/>
      <c r="D93" s="112"/>
      <c r="E93" s="112"/>
      <c r="F93" s="112"/>
      <c r="G93" s="112"/>
      <c r="H93" s="121"/>
      <c r="I93" s="112"/>
      <c r="J93" s="112"/>
      <c r="K93" s="112"/>
      <c r="L93" s="112"/>
      <c r="M93" s="113"/>
      <c r="N93" s="113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ht="8.25" customHeight="1">
      <c r="A94" s="112"/>
      <c r="B94" s="112"/>
      <c r="C94" s="112"/>
      <c r="D94" s="112"/>
      <c r="E94" s="112"/>
      <c r="F94" s="112"/>
      <c r="G94" s="112"/>
      <c r="H94" s="121"/>
      <c r="I94" s="112"/>
      <c r="J94" s="112"/>
      <c r="K94" s="112"/>
      <c r="L94" s="112"/>
      <c r="M94" s="113"/>
      <c r="N94" s="113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ht="8.25" customHeight="1">
      <c r="A95" s="112"/>
      <c r="B95" s="112"/>
      <c r="C95" s="112"/>
      <c r="D95" s="112"/>
      <c r="E95" s="112"/>
      <c r="F95" s="112"/>
      <c r="G95" s="112"/>
      <c r="H95" s="121"/>
      <c r="I95" s="112"/>
      <c r="J95" s="112"/>
      <c r="K95" s="112"/>
      <c r="L95" s="112"/>
      <c r="M95" s="113"/>
      <c r="N95" s="113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ht="8.25" customHeight="1">
      <c r="A96" s="112"/>
      <c r="B96" s="112"/>
      <c r="C96" s="112"/>
      <c r="D96" s="112"/>
      <c r="E96" s="112"/>
      <c r="F96" s="112"/>
      <c r="G96" s="112"/>
      <c r="H96" s="121"/>
      <c r="I96" s="112"/>
      <c r="J96" s="112"/>
      <c r="K96" s="112"/>
      <c r="L96" s="112"/>
      <c r="M96" s="113"/>
      <c r="N96" s="113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ht="8.25" customHeight="1">
      <c r="A97" s="112"/>
      <c r="B97" s="112"/>
      <c r="C97" s="112"/>
      <c r="D97" s="112"/>
      <c r="E97" s="112"/>
      <c r="F97" s="112"/>
      <c r="G97" s="112"/>
      <c r="H97" s="121"/>
      <c r="I97" s="112"/>
      <c r="J97" s="112"/>
      <c r="K97" s="112"/>
      <c r="L97" s="112"/>
      <c r="M97" s="113"/>
      <c r="N97" s="113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ht="8.25" customHeight="1">
      <c r="A98" s="112"/>
      <c r="B98" s="112"/>
      <c r="C98" s="112"/>
      <c r="D98" s="112"/>
      <c r="E98" s="112"/>
      <c r="F98" s="112"/>
      <c r="G98" s="112"/>
      <c r="H98" s="121"/>
      <c r="I98" s="112"/>
      <c r="J98" s="112"/>
      <c r="K98" s="112"/>
      <c r="L98" s="112"/>
      <c r="M98" s="113"/>
      <c r="N98" s="113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ht="8.25" customHeight="1">
      <c r="A99" s="112"/>
      <c r="B99" s="112"/>
      <c r="C99" s="112"/>
      <c r="D99" s="112"/>
      <c r="E99" s="112"/>
      <c r="F99" s="112"/>
      <c r="G99" s="112"/>
      <c r="H99" s="121"/>
      <c r="I99" s="112"/>
      <c r="J99" s="112"/>
      <c r="K99" s="112"/>
      <c r="L99" s="112"/>
      <c r="M99" s="113"/>
      <c r="N99" s="113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ht="8.25" customHeight="1">
      <c r="A100" s="112"/>
      <c r="B100" s="112"/>
      <c r="C100" s="112"/>
      <c r="D100" s="112"/>
      <c r="E100" s="112"/>
      <c r="F100" s="112"/>
      <c r="G100" s="112"/>
      <c r="H100" s="121"/>
      <c r="I100" s="112"/>
      <c r="J100" s="112"/>
      <c r="K100" s="112"/>
      <c r="L100" s="112"/>
      <c r="M100" s="113"/>
      <c r="N100" s="113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ht="8.25" customHeight="1">
      <c r="A101" s="112"/>
      <c r="B101" s="112"/>
      <c r="C101" s="112"/>
      <c r="D101" s="112"/>
      <c r="E101" s="112"/>
      <c r="F101" s="112"/>
      <c r="G101" s="112"/>
      <c r="H101" s="121"/>
      <c r="I101" s="112"/>
      <c r="J101" s="112"/>
      <c r="K101" s="112"/>
      <c r="L101" s="112"/>
      <c r="M101" s="113"/>
      <c r="N101" s="113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ht="8.25" customHeight="1">
      <c r="A102" s="112"/>
      <c r="B102" s="112"/>
      <c r="C102" s="112"/>
      <c r="D102" s="112"/>
      <c r="E102" s="112"/>
      <c r="F102" s="112"/>
      <c r="G102" s="112"/>
      <c r="H102" s="121"/>
      <c r="I102" s="112"/>
      <c r="J102" s="112"/>
      <c r="K102" s="112"/>
      <c r="L102" s="112"/>
      <c r="M102" s="113"/>
      <c r="N102" s="113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ht="8.25" customHeight="1">
      <c r="A103" s="112"/>
      <c r="B103" s="112"/>
      <c r="C103" s="112"/>
      <c r="D103" s="112"/>
      <c r="E103" s="112"/>
      <c r="F103" s="112"/>
      <c r="G103" s="112"/>
      <c r="H103" s="121"/>
      <c r="I103" s="112"/>
      <c r="J103" s="112"/>
      <c r="K103" s="112"/>
      <c r="L103" s="112"/>
      <c r="M103" s="113"/>
      <c r="N103" s="113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ht="8.25" customHeight="1">
      <c r="A104" s="112"/>
      <c r="B104" s="112"/>
      <c r="C104" s="112"/>
      <c r="D104" s="112"/>
      <c r="E104" s="112"/>
      <c r="F104" s="112"/>
      <c r="G104" s="112"/>
      <c r="H104" s="121"/>
      <c r="I104" s="112"/>
      <c r="J104" s="112"/>
      <c r="K104" s="112"/>
      <c r="L104" s="112"/>
      <c r="M104" s="113"/>
      <c r="N104" s="113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ht="8.25" customHeight="1">
      <c r="A105" s="112"/>
      <c r="B105" s="112"/>
      <c r="C105" s="112"/>
      <c r="D105" s="112"/>
      <c r="E105" s="112"/>
      <c r="F105" s="112"/>
      <c r="G105" s="112"/>
      <c r="H105" s="121"/>
      <c r="I105" s="112"/>
      <c r="J105" s="112"/>
      <c r="K105" s="112"/>
      <c r="L105" s="112"/>
      <c r="M105" s="113"/>
      <c r="N105" s="113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ht="8.25" customHeight="1">
      <c r="A106" s="112"/>
      <c r="B106" s="112"/>
      <c r="C106" s="112"/>
      <c r="D106" s="112"/>
      <c r="E106" s="112"/>
      <c r="F106" s="112"/>
      <c r="G106" s="112"/>
      <c r="H106" s="121"/>
      <c r="I106" s="112"/>
      <c r="J106" s="112"/>
      <c r="K106" s="112"/>
      <c r="L106" s="112"/>
      <c r="M106" s="113"/>
      <c r="N106" s="113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ht="8.25" customHeight="1">
      <c r="A107" s="112"/>
      <c r="B107" s="112"/>
      <c r="C107" s="112"/>
      <c r="D107" s="112"/>
      <c r="E107" s="112"/>
      <c r="F107" s="112"/>
      <c r="G107" s="112"/>
      <c r="H107" s="121"/>
      <c r="I107" s="112"/>
      <c r="J107" s="112"/>
      <c r="K107" s="112"/>
      <c r="L107" s="112"/>
      <c r="M107" s="113"/>
      <c r="N107" s="113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ht="8.25" customHeight="1">
      <c r="A108" s="112"/>
      <c r="B108" s="112"/>
      <c r="C108" s="112"/>
      <c r="D108" s="112"/>
      <c r="E108" s="112"/>
      <c r="F108" s="112"/>
      <c r="G108" s="112"/>
      <c r="H108" s="121"/>
      <c r="I108" s="112"/>
      <c r="J108" s="112"/>
      <c r="K108" s="112"/>
      <c r="L108" s="112"/>
      <c r="M108" s="113"/>
      <c r="N108" s="113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ht="8.25" customHeight="1">
      <c r="A109" s="112"/>
      <c r="B109" s="112"/>
      <c r="C109" s="112"/>
      <c r="D109" s="112"/>
      <c r="E109" s="112"/>
      <c r="F109" s="112"/>
      <c r="G109" s="112"/>
      <c r="H109" s="121"/>
      <c r="I109" s="112"/>
      <c r="J109" s="112"/>
      <c r="K109" s="112"/>
      <c r="L109" s="112"/>
      <c r="M109" s="113"/>
      <c r="N109" s="113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ht="8.25" customHeight="1">
      <c r="A110" s="112"/>
      <c r="B110" s="112"/>
      <c r="C110" s="112"/>
      <c r="D110" s="112"/>
      <c r="E110" s="112"/>
      <c r="F110" s="112"/>
      <c r="G110" s="112"/>
      <c r="H110" s="121"/>
      <c r="I110" s="112"/>
      <c r="J110" s="112"/>
      <c r="K110" s="112"/>
      <c r="L110" s="112"/>
      <c r="M110" s="113"/>
      <c r="N110" s="113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ht="8.25" customHeight="1">
      <c r="A111" s="112"/>
      <c r="B111" s="112"/>
      <c r="C111" s="112"/>
      <c r="D111" s="112"/>
      <c r="E111" s="112"/>
      <c r="F111" s="112"/>
      <c r="G111" s="112"/>
      <c r="H111" s="121"/>
      <c r="I111" s="112"/>
      <c r="J111" s="112"/>
      <c r="K111" s="112"/>
      <c r="L111" s="112"/>
      <c r="M111" s="113"/>
      <c r="N111" s="113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ht="8.25" customHeight="1">
      <c r="A112" s="112"/>
      <c r="B112" s="112"/>
      <c r="C112" s="112"/>
      <c r="D112" s="112"/>
      <c r="E112" s="112"/>
      <c r="F112" s="112"/>
      <c r="G112" s="112"/>
      <c r="H112" s="121"/>
      <c r="I112" s="112"/>
      <c r="J112" s="112"/>
      <c r="K112" s="112"/>
      <c r="L112" s="112"/>
      <c r="M112" s="113"/>
      <c r="N112" s="113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ht="8.25" customHeight="1">
      <c r="A113" s="112"/>
      <c r="B113" s="112"/>
      <c r="C113" s="112"/>
      <c r="D113" s="112"/>
      <c r="E113" s="112"/>
      <c r="F113" s="112"/>
      <c r="G113" s="112"/>
      <c r="H113" s="121"/>
      <c r="I113" s="112"/>
      <c r="J113" s="112"/>
      <c r="K113" s="112"/>
      <c r="L113" s="112"/>
      <c r="M113" s="113"/>
      <c r="N113" s="113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ht="8.25" customHeight="1">
      <c r="A114" s="112"/>
      <c r="B114" s="112"/>
      <c r="C114" s="112"/>
      <c r="D114" s="112"/>
      <c r="E114" s="112"/>
      <c r="F114" s="112"/>
      <c r="G114" s="112"/>
      <c r="H114" s="121"/>
      <c r="I114" s="112"/>
      <c r="J114" s="112"/>
      <c r="K114" s="112"/>
      <c r="L114" s="112"/>
      <c r="M114" s="113"/>
      <c r="N114" s="113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ht="8.25" customHeight="1">
      <c r="A115" s="112"/>
      <c r="B115" s="112"/>
      <c r="C115" s="112"/>
      <c r="D115" s="112"/>
      <c r="E115" s="112"/>
      <c r="F115" s="112"/>
      <c r="G115" s="112"/>
      <c r="H115" s="121"/>
      <c r="I115" s="112"/>
      <c r="J115" s="112"/>
      <c r="K115" s="112"/>
      <c r="L115" s="112"/>
      <c r="M115" s="113"/>
      <c r="N115" s="113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ht="8.25" customHeight="1">
      <c r="A116" s="112"/>
      <c r="B116" s="112"/>
      <c r="C116" s="112"/>
      <c r="D116" s="112"/>
      <c r="E116" s="112"/>
      <c r="F116" s="112"/>
      <c r="G116" s="112"/>
      <c r="H116" s="121"/>
      <c r="I116" s="112"/>
      <c r="J116" s="112"/>
      <c r="K116" s="112"/>
      <c r="L116" s="112"/>
      <c r="M116" s="113"/>
      <c r="N116" s="113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ht="8.25" customHeight="1">
      <c r="A117" s="112"/>
      <c r="B117" s="112"/>
      <c r="C117" s="112"/>
      <c r="D117" s="112"/>
      <c r="E117" s="112"/>
      <c r="F117" s="112"/>
      <c r="G117" s="112"/>
      <c r="H117" s="121"/>
      <c r="I117" s="112"/>
      <c r="J117" s="112"/>
      <c r="K117" s="112"/>
      <c r="L117" s="112"/>
      <c r="M117" s="113"/>
      <c r="N117" s="113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ht="8.25" customHeight="1">
      <c r="A118" s="112"/>
      <c r="B118" s="112"/>
      <c r="C118" s="112"/>
      <c r="D118" s="112"/>
      <c r="E118" s="112"/>
      <c r="F118" s="112"/>
      <c r="G118" s="112"/>
      <c r="H118" s="121"/>
      <c r="I118" s="112"/>
      <c r="J118" s="112"/>
      <c r="K118" s="112"/>
      <c r="L118" s="112"/>
      <c r="M118" s="113"/>
      <c r="N118" s="113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ht="8.25" customHeight="1">
      <c r="A119" s="112"/>
      <c r="B119" s="112"/>
      <c r="C119" s="112"/>
      <c r="D119" s="112"/>
      <c r="E119" s="112"/>
      <c r="F119" s="112"/>
      <c r="G119" s="112"/>
      <c r="H119" s="121"/>
      <c r="I119" s="112"/>
      <c r="J119" s="112"/>
      <c r="K119" s="112"/>
      <c r="L119" s="112"/>
      <c r="M119" s="113"/>
      <c r="N119" s="113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ht="8.25" customHeight="1">
      <c r="A120" s="112"/>
      <c r="B120" s="112"/>
      <c r="C120" s="112"/>
      <c r="D120" s="112"/>
      <c r="E120" s="112"/>
      <c r="F120" s="112"/>
      <c r="G120" s="112"/>
      <c r="H120" s="121"/>
      <c r="I120" s="112"/>
      <c r="J120" s="112"/>
      <c r="K120" s="112"/>
      <c r="L120" s="112"/>
      <c r="M120" s="113"/>
      <c r="N120" s="113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ht="8.25" customHeight="1">
      <c r="A121" s="112"/>
      <c r="B121" s="112"/>
      <c r="C121" s="112"/>
      <c r="D121" s="112"/>
      <c r="E121" s="112"/>
      <c r="F121" s="112"/>
      <c r="G121" s="112"/>
      <c r="H121" s="121"/>
      <c r="I121" s="112"/>
      <c r="J121" s="112"/>
      <c r="K121" s="112"/>
      <c r="L121" s="112"/>
      <c r="M121" s="113"/>
      <c r="N121" s="113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ht="8.25" customHeight="1">
      <c r="A122" s="112"/>
      <c r="B122" s="112"/>
      <c r="C122" s="112"/>
      <c r="D122" s="112"/>
      <c r="E122" s="112"/>
      <c r="F122" s="112"/>
      <c r="G122" s="112"/>
      <c r="H122" s="121"/>
      <c r="I122" s="112"/>
      <c r="J122" s="112"/>
      <c r="K122" s="112"/>
      <c r="L122" s="112"/>
      <c r="M122" s="113"/>
      <c r="N122" s="113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ht="8.25" customHeight="1">
      <c r="A123" s="112"/>
      <c r="B123" s="112"/>
      <c r="C123" s="112"/>
      <c r="D123" s="112"/>
      <c r="E123" s="112"/>
      <c r="F123" s="112"/>
      <c r="G123" s="112"/>
      <c r="H123" s="121"/>
      <c r="I123" s="112"/>
      <c r="J123" s="112"/>
      <c r="K123" s="112"/>
      <c r="L123" s="112"/>
      <c r="M123" s="113"/>
      <c r="N123" s="113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ht="8.25" customHeight="1">
      <c r="A124" s="112"/>
      <c r="B124" s="112"/>
      <c r="C124" s="112"/>
      <c r="D124" s="112"/>
      <c r="E124" s="112"/>
      <c r="F124" s="112"/>
      <c r="G124" s="112"/>
      <c r="H124" s="121"/>
      <c r="I124" s="112"/>
      <c r="J124" s="112"/>
      <c r="K124" s="112"/>
      <c r="L124" s="112"/>
      <c r="M124" s="113"/>
      <c r="N124" s="113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ht="8.25" customHeight="1">
      <c r="A125" s="112"/>
      <c r="B125" s="112"/>
      <c r="C125" s="112"/>
      <c r="D125" s="112"/>
      <c r="E125" s="112"/>
      <c r="F125" s="112"/>
      <c r="G125" s="112"/>
      <c r="H125" s="121"/>
      <c r="I125" s="112"/>
      <c r="J125" s="112"/>
      <c r="K125" s="112"/>
      <c r="L125" s="112"/>
      <c r="M125" s="113"/>
      <c r="N125" s="113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ht="8.25" customHeight="1">
      <c r="A126" s="112"/>
      <c r="B126" s="112"/>
      <c r="C126" s="112"/>
      <c r="D126" s="112"/>
      <c r="E126" s="112"/>
      <c r="F126" s="112"/>
      <c r="G126" s="112"/>
      <c r="H126" s="121"/>
      <c r="I126" s="112"/>
      <c r="J126" s="112"/>
      <c r="K126" s="112"/>
      <c r="L126" s="112"/>
      <c r="M126" s="113"/>
      <c r="N126" s="113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ht="8.25" customHeight="1">
      <c r="A127" s="112"/>
      <c r="B127" s="112"/>
      <c r="C127" s="112"/>
      <c r="D127" s="112"/>
      <c r="E127" s="112"/>
      <c r="F127" s="112"/>
      <c r="G127" s="112"/>
      <c r="H127" s="121"/>
      <c r="I127" s="112"/>
      <c r="J127" s="112"/>
      <c r="K127" s="112"/>
      <c r="L127" s="112"/>
      <c r="M127" s="113"/>
      <c r="N127" s="113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ht="8.25" customHeight="1">
      <c r="A128" s="112"/>
      <c r="B128" s="112"/>
      <c r="C128" s="112"/>
      <c r="D128" s="112"/>
      <c r="E128" s="112"/>
      <c r="F128" s="112"/>
      <c r="G128" s="112"/>
      <c r="H128" s="121"/>
      <c r="I128" s="112"/>
      <c r="J128" s="112"/>
      <c r="K128" s="112"/>
      <c r="L128" s="112"/>
      <c r="M128" s="113"/>
      <c r="N128" s="113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ht="8.25" customHeight="1">
      <c r="A129" s="112"/>
      <c r="B129" s="112"/>
      <c r="C129" s="112"/>
      <c r="D129" s="112"/>
      <c r="E129" s="112"/>
      <c r="F129" s="112"/>
      <c r="G129" s="112"/>
      <c r="H129" s="121"/>
      <c r="I129" s="112"/>
      <c r="J129" s="112"/>
      <c r="K129" s="112"/>
      <c r="L129" s="112"/>
      <c r="M129" s="113"/>
      <c r="N129" s="113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ht="8.25" customHeight="1">
      <c r="A130" s="112"/>
      <c r="B130" s="112"/>
      <c r="C130" s="112"/>
      <c r="D130" s="112"/>
      <c r="E130" s="112"/>
      <c r="F130" s="112"/>
      <c r="G130" s="112"/>
      <c r="H130" s="121"/>
      <c r="I130" s="112"/>
      <c r="J130" s="112"/>
      <c r="K130" s="112"/>
      <c r="L130" s="112"/>
      <c r="M130" s="113"/>
      <c r="N130" s="113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ht="8.25" customHeight="1">
      <c r="A131" s="112"/>
      <c r="B131" s="112"/>
      <c r="C131" s="112"/>
      <c r="D131" s="112"/>
      <c r="E131" s="112"/>
      <c r="F131" s="112"/>
      <c r="G131" s="112"/>
      <c r="H131" s="121"/>
      <c r="I131" s="112"/>
      <c r="J131" s="112"/>
      <c r="K131" s="112"/>
      <c r="L131" s="112"/>
      <c r="M131" s="113"/>
      <c r="N131" s="113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ht="8.25" customHeight="1">
      <c r="A132" s="112"/>
      <c r="B132" s="112"/>
      <c r="C132" s="112"/>
      <c r="D132" s="112"/>
      <c r="E132" s="112"/>
      <c r="F132" s="112"/>
      <c r="G132" s="112"/>
      <c r="H132" s="121"/>
      <c r="I132" s="112"/>
      <c r="J132" s="112"/>
      <c r="K132" s="112"/>
      <c r="L132" s="112"/>
      <c r="M132" s="113"/>
      <c r="N132" s="113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ht="8.25" customHeight="1">
      <c r="A133" s="112"/>
      <c r="B133" s="112"/>
      <c r="C133" s="112"/>
      <c r="D133" s="112"/>
      <c r="E133" s="112"/>
      <c r="F133" s="112"/>
      <c r="G133" s="112"/>
      <c r="H133" s="121"/>
      <c r="I133" s="112"/>
      <c r="J133" s="112"/>
      <c r="K133" s="112"/>
      <c r="L133" s="112"/>
      <c r="M133" s="113"/>
      <c r="N133" s="113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ht="8.25" customHeight="1">
      <c r="A134" s="112"/>
      <c r="B134" s="112"/>
      <c r="C134" s="112"/>
      <c r="D134" s="112"/>
      <c r="E134" s="112"/>
      <c r="F134" s="112"/>
      <c r="G134" s="112"/>
      <c r="H134" s="121"/>
      <c r="I134" s="112"/>
      <c r="J134" s="112"/>
      <c r="K134" s="112"/>
      <c r="L134" s="112"/>
      <c r="M134" s="113"/>
      <c r="N134" s="113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ht="8.25" customHeight="1">
      <c r="A135" s="112"/>
      <c r="B135" s="112"/>
      <c r="C135" s="112"/>
      <c r="D135" s="112"/>
      <c r="E135" s="112"/>
      <c r="F135" s="112"/>
      <c r="G135" s="112"/>
      <c r="H135" s="121"/>
      <c r="I135" s="112"/>
      <c r="J135" s="112"/>
      <c r="K135" s="112"/>
      <c r="L135" s="112"/>
      <c r="M135" s="113"/>
      <c r="N135" s="113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ht="8.25" customHeight="1">
      <c r="A136" s="112"/>
      <c r="B136" s="112"/>
      <c r="C136" s="112"/>
      <c r="D136" s="112"/>
      <c r="E136" s="112"/>
      <c r="F136" s="112"/>
      <c r="G136" s="112"/>
      <c r="H136" s="121"/>
      <c r="I136" s="112"/>
      <c r="J136" s="112"/>
      <c r="K136" s="112"/>
      <c r="L136" s="112"/>
      <c r="M136" s="113"/>
      <c r="N136" s="113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ht="8.25" customHeight="1">
      <c r="A137" s="112"/>
      <c r="B137" s="112"/>
      <c r="C137" s="112"/>
      <c r="D137" s="112"/>
      <c r="E137" s="112"/>
      <c r="F137" s="112"/>
      <c r="G137" s="112"/>
      <c r="H137" s="121"/>
      <c r="I137" s="112"/>
      <c r="J137" s="112"/>
      <c r="K137" s="112"/>
      <c r="L137" s="112"/>
      <c r="M137" s="113"/>
      <c r="N137" s="113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ht="8.25" customHeight="1">
      <c r="A138" s="112"/>
      <c r="B138" s="112"/>
      <c r="C138" s="112"/>
      <c r="D138" s="112"/>
      <c r="E138" s="112"/>
      <c r="F138" s="112"/>
      <c r="G138" s="112"/>
      <c r="H138" s="121"/>
      <c r="I138" s="112"/>
      <c r="J138" s="112"/>
      <c r="K138" s="112"/>
      <c r="L138" s="112"/>
      <c r="M138" s="113"/>
      <c r="N138" s="113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ht="8.25" customHeight="1">
      <c r="A139" s="112"/>
      <c r="B139" s="112"/>
      <c r="C139" s="112"/>
      <c r="D139" s="112"/>
      <c r="E139" s="112"/>
      <c r="F139" s="112"/>
      <c r="G139" s="112"/>
      <c r="H139" s="121"/>
      <c r="I139" s="112"/>
      <c r="J139" s="112"/>
      <c r="K139" s="112"/>
      <c r="L139" s="112"/>
      <c r="M139" s="113"/>
      <c r="N139" s="113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ht="8.25" customHeight="1">
      <c r="A140" s="112"/>
      <c r="B140" s="112"/>
      <c r="C140" s="112"/>
      <c r="D140" s="112"/>
      <c r="E140" s="112"/>
      <c r="F140" s="112"/>
      <c r="G140" s="112"/>
      <c r="H140" s="121"/>
      <c r="I140" s="112"/>
      <c r="J140" s="112"/>
      <c r="K140" s="112"/>
      <c r="L140" s="112"/>
      <c r="M140" s="113"/>
      <c r="N140" s="113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ht="8.25" customHeight="1">
      <c r="A141" s="112"/>
      <c r="B141" s="112"/>
      <c r="C141" s="112"/>
      <c r="D141" s="112"/>
      <c r="E141" s="112"/>
      <c r="F141" s="112"/>
      <c r="G141" s="112"/>
      <c r="H141" s="121"/>
      <c r="I141" s="112"/>
      <c r="J141" s="112"/>
      <c r="K141" s="112"/>
      <c r="L141" s="112"/>
      <c r="M141" s="113"/>
      <c r="N141" s="113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ht="8.25" customHeight="1">
      <c r="A142" s="112"/>
      <c r="B142" s="112"/>
      <c r="C142" s="112"/>
      <c r="D142" s="112"/>
      <c r="E142" s="112"/>
      <c r="F142" s="112"/>
      <c r="G142" s="112"/>
      <c r="H142" s="121"/>
      <c r="I142" s="112"/>
      <c r="J142" s="112"/>
      <c r="K142" s="112"/>
      <c r="L142" s="112"/>
      <c r="M142" s="113"/>
      <c r="N142" s="113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ht="8.25" customHeight="1">
      <c r="A143" s="112"/>
      <c r="B143" s="112"/>
      <c r="C143" s="112"/>
      <c r="D143" s="112"/>
      <c r="E143" s="112"/>
      <c r="F143" s="112"/>
      <c r="G143" s="112"/>
      <c r="H143" s="121"/>
      <c r="I143" s="112"/>
      <c r="J143" s="112"/>
      <c r="K143" s="112"/>
      <c r="L143" s="112"/>
      <c r="M143" s="113"/>
      <c r="N143" s="113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ht="8.25" customHeight="1">
      <c r="A144" s="112"/>
      <c r="B144" s="112"/>
      <c r="C144" s="112"/>
      <c r="D144" s="112"/>
      <c r="E144" s="112"/>
      <c r="F144" s="112"/>
      <c r="G144" s="112"/>
      <c r="H144" s="121"/>
      <c r="I144" s="112"/>
      <c r="J144" s="112"/>
      <c r="K144" s="112"/>
      <c r="L144" s="112"/>
      <c r="M144" s="113"/>
      <c r="N144" s="113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ht="8.25" customHeight="1">
      <c r="A145" s="112"/>
      <c r="B145" s="112"/>
      <c r="C145" s="112"/>
      <c r="D145" s="112"/>
      <c r="E145" s="112"/>
      <c r="F145" s="112"/>
      <c r="G145" s="112"/>
      <c r="H145" s="121"/>
      <c r="I145" s="112"/>
      <c r="J145" s="112"/>
      <c r="K145" s="112"/>
      <c r="L145" s="112"/>
      <c r="M145" s="113"/>
      <c r="N145" s="113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ht="8.25" customHeight="1">
      <c r="A146" s="112"/>
      <c r="B146" s="112"/>
      <c r="C146" s="112"/>
      <c r="D146" s="112"/>
      <c r="E146" s="112"/>
      <c r="F146" s="112"/>
      <c r="G146" s="112"/>
      <c r="H146" s="121"/>
      <c r="I146" s="112"/>
      <c r="J146" s="112"/>
      <c r="K146" s="112"/>
      <c r="L146" s="112"/>
      <c r="M146" s="113"/>
      <c r="N146" s="113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ht="8.25" customHeight="1">
      <c r="A147" s="112"/>
      <c r="B147" s="112"/>
      <c r="C147" s="112"/>
      <c r="D147" s="112"/>
      <c r="E147" s="112"/>
      <c r="F147" s="112"/>
      <c r="G147" s="112"/>
      <c r="H147" s="121"/>
      <c r="I147" s="112"/>
      <c r="J147" s="112"/>
      <c r="K147" s="112"/>
      <c r="L147" s="112"/>
      <c r="M147" s="113"/>
      <c r="N147" s="113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ht="8.25" customHeight="1">
      <c r="A148" s="112"/>
      <c r="B148" s="112"/>
      <c r="C148" s="112"/>
      <c r="D148" s="112"/>
      <c r="E148" s="112"/>
      <c r="F148" s="112"/>
      <c r="G148" s="112"/>
      <c r="H148" s="121"/>
      <c r="I148" s="112"/>
      <c r="J148" s="112"/>
      <c r="K148" s="112"/>
      <c r="L148" s="112"/>
      <c r="M148" s="113"/>
      <c r="N148" s="113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ht="8.25" customHeight="1">
      <c r="A149" s="112"/>
      <c r="B149" s="112"/>
      <c r="C149" s="112"/>
      <c r="D149" s="112"/>
      <c r="E149" s="112"/>
      <c r="F149" s="112"/>
      <c r="G149" s="112"/>
      <c r="H149" s="121"/>
      <c r="I149" s="112"/>
      <c r="J149" s="112"/>
      <c r="K149" s="112"/>
      <c r="L149" s="112"/>
      <c r="M149" s="113"/>
      <c r="N149" s="113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ht="8.25" customHeight="1">
      <c r="A150" s="112"/>
      <c r="B150" s="112"/>
      <c r="C150" s="112"/>
      <c r="D150" s="112"/>
      <c r="E150" s="112"/>
      <c r="F150" s="112"/>
      <c r="G150" s="112"/>
      <c r="H150" s="121"/>
      <c r="I150" s="112"/>
      <c r="J150" s="112"/>
      <c r="K150" s="112"/>
      <c r="L150" s="112"/>
      <c r="M150" s="113"/>
      <c r="N150" s="113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ht="8.25" customHeight="1">
      <c r="A151" s="112"/>
      <c r="B151" s="112"/>
      <c r="C151" s="112"/>
      <c r="D151" s="112"/>
      <c r="E151" s="112"/>
      <c r="F151" s="112"/>
      <c r="G151" s="112"/>
      <c r="H151" s="121"/>
      <c r="I151" s="112"/>
      <c r="J151" s="112"/>
      <c r="K151" s="112"/>
      <c r="L151" s="112"/>
      <c r="M151" s="113"/>
      <c r="N151" s="113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ht="8.25" customHeight="1">
      <c r="A152" s="112"/>
      <c r="B152" s="112"/>
      <c r="C152" s="112"/>
      <c r="D152" s="112"/>
      <c r="E152" s="112"/>
      <c r="F152" s="112"/>
      <c r="G152" s="112"/>
      <c r="H152" s="121"/>
      <c r="I152" s="112"/>
      <c r="J152" s="112"/>
      <c r="K152" s="112"/>
      <c r="L152" s="112"/>
      <c r="M152" s="113"/>
      <c r="N152" s="113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ht="8.25" customHeight="1">
      <c r="A153" s="112"/>
      <c r="B153" s="112"/>
      <c r="C153" s="112"/>
      <c r="D153" s="112"/>
      <c r="E153" s="112"/>
      <c r="F153" s="112"/>
      <c r="G153" s="112"/>
      <c r="H153" s="121"/>
      <c r="I153" s="112"/>
      <c r="J153" s="112"/>
      <c r="K153" s="112"/>
      <c r="L153" s="112"/>
      <c r="M153" s="113"/>
      <c r="N153" s="113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ht="8.25" customHeight="1">
      <c r="A154" s="112"/>
      <c r="B154" s="112"/>
      <c r="C154" s="112"/>
      <c r="D154" s="112"/>
      <c r="E154" s="112"/>
      <c r="F154" s="112"/>
      <c r="G154" s="112"/>
      <c r="H154" s="121"/>
      <c r="I154" s="112"/>
      <c r="J154" s="112"/>
      <c r="K154" s="112"/>
      <c r="L154" s="112"/>
      <c r="M154" s="113"/>
      <c r="N154" s="113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ht="8.25" customHeight="1">
      <c r="A155" s="112"/>
      <c r="B155" s="112"/>
      <c r="C155" s="112"/>
      <c r="D155" s="112"/>
      <c r="E155" s="112"/>
      <c r="F155" s="112"/>
      <c r="G155" s="112"/>
      <c r="H155" s="121"/>
      <c r="I155" s="112"/>
      <c r="J155" s="112"/>
      <c r="K155" s="112"/>
      <c r="L155" s="112"/>
      <c r="M155" s="113"/>
      <c r="N155" s="113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ht="8.25" customHeight="1">
      <c r="A156" s="112"/>
      <c r="B156" s="112"/>
      <c r="C156" s="112"/>
      <c r="D156" s="112"/>
      <c r="E156" s="112"/>
      <c r="F156" s="112"/>
      <c r="G156" s="112"/>
      <c r="H156" s="121"/>
      <c r="I156" s="112"/>
      <c r="J156" s="112"/>
      <c r="K156" s="112"/>
      <c r="L156" s="112"/>
      <c r="M156" s="113"/>
      <c r="N156" s="113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ht="8.25" customHeight="1">
      <c r="A157" s="112"/>
      <c r="B157" s="112"/>
      <c r="C157" s="112"/>
      <c r="D157" s="112"/>
      <c r="E157" s="112"/>
      <c r="F157" s="112"/>
      <c r="G157" s="112"/>
      <c r="H157" s="121"/>
      <c r="I157" s="112"/>
      <c r="J157" s="112"/>
      <c r="K157" s="112"/>
      <c r="L157" s="112"/>
      <c r="M157" s="113"/>
      <c r="N157" s="113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ht="8.25" customHeight="1">
      <c r="A158" s="112"/>
      <c r="B158" s="112"/>
      <c r="C158" s="112"/>
      <c r="D158" s="112"/>
      <c r="E158" s="112"/>
      <c r="F158" s="112"/>
      <c r="G158" s="112"/>
      <c r="H158" s="121"/>
      <c r="I158" s="112"/>
      <c r="J158" s="112"/>
      <c r="K158" s="112"/>
      <c r="L158" s="112"/>
      <c r="M158" s="113"/>
      <c r="N158" s="113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ht="8.25" customHeight="1">
      <c r="A159" s="112"/>
      <c r="B159" s="112"/>
      <c r="C159" s="112"/>
      <c r="D159" s="112"/>
      <c r="E159" s="112"/>
      <c r="F159" s="112"/>
      <c r="G159" s="112"/>
      <c r="H159" s="121"/>
      <c r="I159" s="112"/>
      <c r="J159" s="112"/>
      <c r="K159" s="112"/>
      <c r="L159" s="112"/>
      <c r="M159" s="113"/>
      <c r="N159" s="113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ht="8.25" customHeight="1">
      <c r="A160" s="112"/>
      <c r="B160" s="112"/>
      <c r="C160" s="112"/>
      <c r="D160" s="112"/>
      <c r="E160" s="112"/>
      <c r="F160" s="112"/>
      <c r="G160" s="112"/>
      <c r="H160" s="121"/>
      <c r="I160" s="112"/>
      <c r="J160" s="112"/>
      <c r="K160" s="112"/>
      <c r="L160" s="112"/>
      <c r="M160" s="113"/>
      <c r="N160" s="113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ht="8.25" customHeight="1">
      <c r="A161" s="112"/>
      <c r="B161" s="112"/>
      <c r="C161" s="112"/>
      <c r="D161" s="112"/>
      <c r="E161" s="112"/>
      <c r="F161" s="112"/>
      <c r="G161" s="112"/>
      <c r="H161" s="121"/>
      <c r="I161" s="112"/>
      <c r="J161" s="112"/>
      <c r="K161" s="112"/>
      <c r="L161" s="112"/>
      <c r="M161" s="113"/>
      <c r="N161" s="113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ht="8.25" customHeight="1">
      <c r="A162" s="112"/>
      <c r="B162" s="112"/>
      <c r="C162" s="112"/>
      <c r="D162" s="112"/>
      <c r="E162" s="112"/>
      <c r="F162" s="112"/>
      <c r="G162" s="112"/>
      <c r="H162" s="121"/>
      <c r="I162" s="112"/>
      <c r="J162" s="112"/>
      <c r="K162" s="112"/>
      <c r="L162" s="112"/>
      <c r="M162" s="113"/>
      <c r="N162" s="113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ht="8.25" customHeight="1">
      <c r="A163" s="112"/>
      <c r="B163" s="112"/>
      <c r="C163" s="112"/>
      <c r="D163" s="112"/>
      <c r="E163" s="112"/>
      <c r="F163" s="112"/>
      <c r="G163" s="112"/>
      <c r="H163" s="121"/>
      <c r="I163" s="112"/>
      <c r="J163" s="112"/>
      <c r="K163" s="112"/>
      <c r="L163" s="112"/>
      <c r="M163" s="113"/>
      <c r="N163" s="113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ht="8.25" customHeight="1">
      <c r="A164" s="112"/>
      <c r="B164" s="112"/>
      <c r="C164" s="112"/>
      <c r="D164" s="112"/>
      <c r="E164" s="112"/>
      <c r="F164" s="112"/>
      <c r="G164" s="112"/>
      <c r="H164" s="121"/>
      <c r="I164" s="112"/>
      <c r="J164" s="112"/>
      <c r="K164" s="112"/>
      <c r="L164" s="112"/>
      <c r="M164" s="113"/>
      <c r="N164" s="113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ht="8.25" customHeight="1">
      <c r="A165" s="112"/>
      <c r="B165" s="112"/>
      <c r="C165" s="112"/>
      <c r="D165" s="112"/>
      <c r="E165" s="112"/>
      <c r="F165" s="112"/>
      <c r="G165" s="112"/>
      <c r="H165" s="121"/>
      <c r="I165" s="112"/>
      <c r="J165" s="112"/>
      <c r="K165" s="112"/>
      <c r="L165" s="112"/>
      <c r="M165" s="113"/>
      <c r="N165" s="113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ht="8.25" customHeight="1">
      <c r="A166" s="112"/>
      <c r="B166" s="112"/>
      <c r="C166" s="112"/>
      <c r="D166" s="112"/>
      <c r="E166" s="112"/>
      <c r="F166" s="112"/>
      <c r="G166" s="112"/>
      <c r="H166" s="121"/>
      <c r="I166" s="112"/>
      <c r="J166" s="112"/>
      <c r="K166" s="112"/>
      <c r="L166" s="112"/>
      <c r="M166" s="113"/>
      <c r="N166" s="113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ht="8.25" customHeight="1">
      <c r="A167" s="112"/>
      <c r="B167" s="112"/>
      <c r="C167" s="112"/>
      <c r="D167" s="112"/>
      <c r="E167" s="112"/>
      <c r="F167" s="112"/>
      <c r="G167" s="112"/>
      <c r="H167" s="121"/>
      <c r="I167" s="112"/>
      <c r="J167" s="112"/>
      <c r="K167" s="112"/>
      <c r="L167" s="112"/>
      <c r="M167" s="113"/>
      <c r="N167" s="113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ht="8.25" customHeight="1">
      <c r="A168" s="112"/>
      <c r="B168" s="112"/>
      <c r="C168" s="112"/>
      <c r="D168" s="112"/>
      <c r="E168" s="112"/>
      <c r="F168" s="112"/>
      <c r="G168" s="112"/>
      <c r="H168" s="121"/>
      <c r="I168" s="112"/>
      <c r="J168" s="112"/>
      <c r="K168" s="112"/>
      <c r="L168" s="112"/>
      <c r="M168" s="113"/>
      <c r="N168" s="113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ht="8.25" customHeight="1">
      <c r="A169" s="112"/>
      <c r="B169" s="112"/>
      <c r="C169" s="112"/>
      <c r="D169" s="112"/>
      <c r="E169" s="112"/>
      <c r="F169" s="112"/>
      <c r="G169" s="112"/>
      <c r="H169" s="121"/>
      <c r="I169" s="112"/>
      <c r="J169" s="112"/>
      <c r="K169" s="112"/>
      <c r="L169" s="112"/>
      <c r="M169" s="113"/>
      <c r="N169" s="113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ht="8.25" customHeight="1">
      <c r="A170" s="112"/>
      <c r="B170" s="112"/>
      <c r="C170" s="112"/>
      <c r="D170" s="112"/>
      <c r="E170" s="112"/>
      <c r="F170" s="112"/>
      <c r="G170" s="112"/>
      <c r="H170" s="121"/>
      <c r="I170" s="112"/>
      <c r="J170" s="112"/>
      <c r="K170" s="112"/>
      <c r="L170" s="112"/>
      <c r="M170" s="113"/>
      <c r="N170" s="113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ht="8.25" customHeight="1">
      <c r="A171" s="112"/>
      <c r="B171" s="112"/>
      <c r="C171" s="112"/>
      <c r="D171" s="112"/>
      <c r="E171" s="112"/>
      <c r="F171" s="112"/>
      <c r="G171" s="112"/>
      <c r="H171" s="121"/>
      <c r="I171" s="112"/>
      <c r="J171" s="112"/>
      <c r="K171" s="112"/>
      <c r="L171" s="112"/>
      <c r="M171" s="113"/>
      <c r="N171" s="113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ht="8.25" customHeight="1">
      <c r="A172" s="112"/>
      <c r="B172" s="112"/>
      <c r="C172" s="112"/>
      <c r="D172" s="112"/>
      <c r="E172" s="112"/>
      <c r="F172" s="112"/>
      <c r="G172" s="112"/>
      <c r="H172" s="121"/>
      <c r="I172" s="112"/>
      <c r="J172" s="112"/>
      <c r="K172" s="112"/>
      <c r="L172" s="112"/>
      <c r="M172" s="113"/>
      <c r="N172" s="113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ht="8.25" customHeight="1">
      <c r="A173" s="112"/>
      <c r="B173" s="112"/>
      <c r="C173" s="112"/>
      <c r="D173" s="112"/>
      <c r="E173" s="112"/>
      <c r="F173" s="112"/>
      <c r="G173" s="112"/>
      <c r="H173" s="121"/>
      <c r="I173" s="112"/>
      <c r="J173" s="112"/>
      <c r="K173" s="112"/>
      <c r="L173" s="112"/>
      <c r="M173" s="113"/>
      <c r="N173" s="113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ht="8.25" customHeight="1">
      <c r="A174" s="112"/>
      <c r="B174" s="112"/>
      <c r="C174" s="112"/>
      <c r="D174" s="112"/>
      <c r="E174" s="112"/>
      <c r="F174" s="112"/>
      <c r="G174" s="112"/>
      <c r="H174" s="121"/>
      <c r="I174" s="112"/>
      <c r="J174" s="112"/>
      <c r="K174" s="112"/>
      <c r="L174" s="112"/>
      <c r="M174" s="113"/>
      <c r="N174" s="113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ht="8.25" customHeight="1">
      <c r="A175" s="112"/>
      <c r="B175" s="112"/>
      <c r="C175" s="112"/>
      <c r="D175" s="112"/>
      <c r="E175" s="112"/>
      <c r="F175" s="112"/>
      <c r="G175" s="112"/>
      <c r="H175" s="121"/>
      <c r="I175" s="112"/>
      <c r="J175" s="112"/>
      <c r="K175" s="112"/>
      <c r="L175" s="112"/>
      <c r="M175" s="113"/>
      <c r="N175" s="113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ht="8.25" customHeight="1">
      <c r="A176" s="112"/>
      <c r="B176" s="112"/>
      <c r="C176" s="112"/>
      <c r="D176" s="112"/>
      <c r="E176" s="112"/>
      <c r="F176" s="112"/>
      <c r="G176" s="112"/>
      <c r="H176" s="121"/>
      <c r="I176" s="112"/>
      <c r="J176" s="112"/>
      <c r="K176" s="112"/>
      <c r="L176" s="112"/>
      <c r="M176" s="113"/>
      <c r="N176" s="113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ht="8.25" customHeight="1">
      <c r="A177" s="112"/>
      <c r="B177" s="112"/>
      <c r="C177" s="112"/>
      <c r="D177" s="112"/>
      <c r="E177" s="112"/>
      <c r="F177" s="112"/>
      <c r="G177" s="112"/>
      <c r="H177" s="121"/>
      <c r="I177" s="112"/>
      <c r="J177" s="112"/>
      <c r="K177" s="112"/>
      <c r="L177" s="112"/>
      <c r="M177" s="113"/>
      <c r="N177" s="113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ht="8.25" customHeight="1">
      <c r="A178" s="112"/>
      <c r="B178" s="112"/>
      <c r="C178" s="112"/>
      <c r="D178" s="112"/>
      <c r="E178" s="112"/>
      <c r="F178" s="112"/>
      <c r="G178" s="112"/>
      <c r="H178" s="121"/>
      <c r="I178" s="112"/>
      <c r="J178" s="112"/>
      <c r="K178" s="112"/>
      <c r="L178" s="112"/>
      <c r="M178" s="113"/>
      <c r="N178" s="113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ht="8.25" customHeight="1">
      <c r="A179" s="112"/>
      <c r="B179" s="112"/>
      <c r="C179" s="112"/>
      <c r="D179" s="112"/>
      <c r="E179" s="112"/>
      <c r="F179" s="112"/>
      <c r="G179" s="112"/>
      <c r="H179" s="121"/>
      <c r="I179" s="112"/>
      <c r="J179" s="112"/>
      <c r="K179" s="112"/>
      <c r="L179" s="112"/>
      <c r="M179" s="113"/>
      <c r="N179" s="113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ht="8.25" customHeight="1">
      <c r="A180" s="112"/>
      <c r="B180" s="112"/>
      <c r="C180" s="112"/>
      <c r="D180" s="112"/>
      <c r="E180" s="112"/>
      <c r="F180" s="112"/>
      <c r="G180" s="112"/>
      <c r="H180" s="121"/>
      <c r="I180" s="112"/>
      <c r="J180" s="112"/>
      <c r="K180" s="112"/>
      <c r="L180" s="112"/>
      <c r="M180" s="113"/>
      <c r="N180" s="113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ht="8.25" customHeight="1">
      <c r="A181" s="112"/>
      <c r="B181" s="112"/>
      <c r="C181" s="112"/>
      <c r="D181" s="112"/>
      <c r="E181" s="112"/>
      <c r="F181" s="112"/>
      <c r="G181" s="112"/>
      <c r="H181" s="121"/>
      <c r="I181" s="112"/>
      <c r="J181" s="112"/>
      <c r="K181" s="112"/>
      <c r="L181" s="112"/>
      <c r="M181" s="113"/>
      <c r="N181" s="113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ht="8.25" customHeight="1">
      <c r="A182" s="112"/>
      <c r="B182" s="112"/>
      <c r="C182" s="112"/>
      <c r="D182" s="112"/>
      <c r="E182" s="112"/>
      <c r="F182" s="112"/>
      <c r="G182" s="112"/>
      <c r="H182" s="121"/>
      <c r="I182" s="112"/>
      <c r="J182" s="112"/>
      <c r="K182" s="112"/>
      <c r="L182" s="112"/>
      <c r="M182" s="113"/>
      <c r="N182" s="113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ht="8.25" customHeight="1">
      <c r="A183" s="112"/>
      <c r="B183" s="112"/>
      <c r="C183" s="112"/>
      <c r="D183" s="112"/>
      <c r="E183" s="112"/>
      <c r="F183" s="112"/>
      <c r="G183" s="112"/>
      <c r="H183" s="121"/>
      <c r="I183" s="112"/>
      <c r="J183" s="112"/>
      <c r="K183" s="112"/>
      <c r="L183" s="112"/>
      <c r="M183" s="113"/>
      <c r="N183" s="113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ht="8.25" customHeight="1">
      <c r="A184" s="112"/>
      <c r="B184" s="112"/>
      <c r="C184" s="112"/>
      <c r="D184" s="112"/>
      <c r="E184" s="112"/>
      <c r="F184" s="112"/>
      <c r="G184" s="112"/>
      <c r="H184" s="121"/>
      <c r="I184" s="112"/>
      <c r="J184" s="112"/>
      <c r="K184" s="112"/>
      <c r="L184" s="112"/>
      <c r="M184" s="113"/>
      <c r="N184" s="113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 ht="8.25" customHeight="1">
      <c r="A185" s="112"/>
      <c r="B185" s="112"/>
      <c r="C185" s="112"/>
      <c r="D185" s="112"/>
      <c r="E185" s="112"/>
      <c r="F185" s="112"/>
      <c r="G185" s="112"/>
      <c r="H185" s="121"/>
      <c r="I185" s="112"/>
      <c r="J185" s="112"/>
      <c r="K185" s="112"/>
      <c r="L185" s="112"/>
      <c r="M185" s="113"/>
      <c r="N185" s="113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 ht="8.25" customHeight="1">
      <c r="A186" s="112"/>
      <c r="B186" s="112"/>
      <c r="C186" s="112"/>
      <c r="D186" s="112"/>
      <c r="E186" s="112"/>
      <c r="F186" s="112"/>
      <c r="G186" s="112"/>
      <c r="H186" s="121"/>
      <c r="I186" s="112"/>
      <c r="J186" s="112"/>
      <c r="K186" s="112"/>
      <c r="L186" s="112"/>
      <c r="M186" s="113"/>
      <c r="N186" s="113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 ht="8.25" customHeight="1">
      <c r="A187" s="112"/>
      <c r="B187" s="112"/>
      <c r="C187" s="112"/>
      <c r="D187" s="112"/>
      <c r="E187" s="112"/>
      <c r="F187" s="112"/>
      <c r="G187" s="112"/>
      <c r="H187" s="121"/>
      <c r="I187" s="112"/>
      <c r="J187" s="112"/>
      <c r="K187" s="112"/>
      <c r="L187" s="112"/>
      <c r="M187" s="113"/>
      <c r="N187" s="113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 ht="8.25" customHeight="1">
      <c r="A188" s="112"/>
      <c r="B188" s="112"/>
      <c r="C188" s="112"/>
      <c r="D188" s="112"/>
      <c r="E188" s="112"/>
      <c r="F188" s="112"/>
      <c r="G188" s="112"/>
      <c r="H188" s="121"/>
      <c r="I188" s="112"/>
      <c r="J188" s="112"/>
      <c r="K188" s="112"/>
      <c r="L188" s="112"/>
      <c r="M188" s="113"/>
      <c r="N188" s="113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 ht="8.25" customHeight="1">
      <c r="A189" s="112"/>
      <c r="B189" s="112"/>
      <c r="C189" s="112"/>
      <c r="D189" s="112"/>
      <c r="E189" s="112"/>
      <c r="F189" s="112"/>
      <c r="G189" s="112"/>
      <c r="H189" s="121"/>
      <c r="I189" s="112"/>
      <c r="J189" s="112"/>
      <c r="K189" s="112"/>
      <c r="L189" s="112"/>
      <c r="M189" s="113"/>
      <c r="N189" s="113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 ht="8.25" customHeight="1">
      <c r="A190" s="112"/>
      <c r="B190" s="112"/>
      <c r="C190" s="112"/>
      <c r="D190" s="112"/>
      <c r="E190" s="112"/>
      <c r="F190" s="112"/>
      <c r="G190" s="112"/>
      <c r="H190" s="121"/>
      <c r="I190" s="112"/>
      <c r="J190" s="112"/>
      <c r="K190" s="112"/>
      <c r="L190" s="112"/>
      <c r="M190" s="113"/>
      <c r="N190" s="113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 ht="8.25" customHeight="1">
      <c r="A191" s="112"/>
      <c r="B191" s="112"/>
      <c r="C191" s="112"/>
      <c r="D191" s="112"/>
      <c r="E191" s="112"/>
      <c r="F191" s="112"/>
      <c r="G191" s="112"/>
      <c r="H191" s="121"/>
      <c r="I191" s="112"/>
      <c r="J191" s="112"/>
      <c r="K191" s="112"/>
      <c r="L191" s="112"/>
      <c r="M191" s="113"/>
      <c r="N191" s="113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 ht="8.25" customHeight="1">
      <c r="A192" s="112"/>
      <c r="B192" s="112"/>
      <c r="C192" s="112"/>
      <c r="D192" s="112"/>
      <c r="E192" s="112"/>
      <c r="F192" s="112"/>
      <c r="G192" s="112"/>
      <c r="H192" s="121"/>
      <c r="I192" s="112"/>
      <c r="J192" s="112"/>
      <c r="K192" s="112"/>
      <c r="L192" s="112"/>
      <c r="M192" s="113"/>
      <c r="N192" s="113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 ht="8.25" customHeight="1">
      <c r="A193" s="112"/>
      <c r="B193" s="112"/>
      <c r="C193" s="112"/>
      <c r="D193" s="112"/>
      <c r="E193" s="112"/>
      <c r="F193" s="112"/>
      <c r="G193" s="112"/>
      <c r="H193" s="121"/>
      <c r="I193" s="112"/>
      <c r="J193" s="112"/>
      <c r="K193" s="112"/>
      <c r="L193" s="112"/>
      <c r="M193" s="113"/>
      <c r="N193" s="113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 ht="8.25" customHeight="1">
      <c r="A194" s="112"/>
      <c r="B194" s="112"/>
      <c r="C194" s="112"/>
      <c r="D194" s="112"/>
      <c r="E194" s="112"/>
      <c r="F194" s="112"/>
      <c r="G194" s="112"/>
      <c r="H194" s="121"/>
      <c r="I194" s="112"/>
      <c r="J194" s="112"/>
      <c r="K194" s="112"/>
      <c r="L194" s="112"/>
      <c r="M194" s="113"/>
      <c r="N194" s="113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 ht="8.25" customHeight="1">
      <c r="A195" s="112"/>
      <c r="B195" s="112"/>
      <c r="C195" s="112"/>
      <c r="D195" s="112"/>
      <c r="E195" s="112"/>
      <c r="F195" s="112"/>
      <c r="G195" s="112"/>
      <c r="H195" s="121"/>
      <c r="I195" s="112"/>
      <c r="J195" s="112"/>
      <c r="K195" s="112"/>
      <c r="L195" s="112"/>
      <c r="M195" s="113"/>
      <c r="N195" s="113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 ht="8.25" customHeight="1">
      <c r="A196" s="112"/>
      <c r="B196" s="112"/>
      <c r="C196" s="112"/>
      <c r="D196" s="112"/>
      <c r="E196" s="112"/>
      <c r="F196" s="112"/>
      <c r="G196" s="112"/>
      <c r="H196" s="121"/>
      <c r="I196" s="112"/>
      <c r="J196" s="112"/>
      <c r="K196" s="112"/>
      <c r="L196" s="112"/>
      <c r="M196" s="113"/>
      <c r="N196" s="113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 ht="8.25" customHeight="1">
      <c r="A197" s="112"/>
      <c r="B197" s="112"/>
      <c r="C197" s="112"/>
      <c r="D197" s="112"/>
      <c r="E197" s="112"/>
      <c r="F197" s="112"/>
      <c r="G197" s="112"/>
      <c r="H197" s="121"/>
      <c r="I197" s="112"/>
      <c r="J197" s="112"/>
      <c r="K197" s="112"/>
      <c r="L197" s="112"/>
      <c r="M197" s="113"/>
      <c r="N197" s="113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 ht="8.25" customHeight="1">
      <c r="A198" s="112"/>
      <c r="B198" s="112"/>
      <c r="C198" s="112"/>
      <c r="D198" s="112"/>
      <c r="E198" s="112"/>
      <c r="F198" s="112"/>
      <c r="G198" s="112"/>
      <c r="H198" s="121"/>
      <c r="I198" s="112"/>
      <c r="J198" s="112"/>
      <c r="K198" s="112"/>
      <c r="L198" s="112"/>
      <c r="M198" s="113"/>
      <c r="N198" s="113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 ht="8.25" customHeight="1">
      <c r="A199" s="112"/>
      <c r="B199" s="112"/>
      <c r="C199" s="112"/>
      <c r="D199" s="112"/>
      <c r="E199" s="112"/>
      <c r="F199" s="112"/>
      <c r="G199" s="112"/>
      <c r="H199" s="121"/>
      <c r="I199" s="112"/>
      <c r="J199" s="112"/>
      <c r="K199" s="112"/>
      <c r="L199" s="112"/>
      <c r="M199" s="113"/>
      <c r="N199" s="113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 ht="8.25" customHeight="1">
      <c r="A200" s="112"/>
      <c r="B200" s="112"/>
      <c r="C200" s="112"/>
      <c r="D200" s="112"/>
      <c r="E200" s="112"/>
      <c r="F200" s="112"/>
      <c r="G200" s="112"/>
      <c r="H200" s="121"/>
      <c r="I200" s="112"/>
      <c r="J200" s="112"/>
      <c r="K200" s="112"/>
      <c r="L200" s="112"/>
      <c r="M200" s="113"/>
      <c r="N200" s="113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 ht="8.25" customHeight="1">
      <c r="A201" s="112"/>
      <c r="B201" s="112"/>
      <c r="C201" s="112"/>
      <c r="D201" s="112"/>
      <c r="E201" s="112"/>
      <c r="F201" s="112"/>
      <c r="G201" s="112"/>
      <c r="H201" s="121"/>
      <c r="I201" s="112"/>
      <c r="J201" s="112"/>
      <c r="K201" s="112"/>
      <c r="L201" s="112"/>
      <c r="M201" s="113"/>
      <c r="N201" s="113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 ht="8.25" customHeight="1">
      <c r="A202" s="112"/>
      <c r="B202" s="112"/>
      <c r="C202" s="112"/>
      <c r="D202" s="112"/>
      <c r="E202" s="112"/>
      <c r="F202" s="112"/>
      <c r="G202" s="112"/>
      <c r="H202" s="121"/>
      <c r="I202" s="112"/>
      <c r="J202" s="112"/>
      <c r="K202" s="112"/>
      <c r="L202" s="112"/>
      <c r="M202" s="113"/>
      <c r="N202" s="113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 ht="8.25" customHeight="1">
      <c r="A203" s="112"/>
      <c r="B203" s="112"/>
      <c r="C203" s="112"/>
      <c r="D203" s="112"/>
      <c r="E203" s="112"/>
      <c r="F203" s="112"/>
      <c r="G203" s="112"/>
      <c r="H203" s="121"/>
      <c r="I203" s="112"/>
      <c r="J203" s="112"/>
      <c r="K203" s="112"/>
      <c r="L203" s="112"/>
      <c r="M203" s="113"/>
      <c r="N203" s="113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 ht="8.25" customHeight="1">
      <c r="A204" s="112"/>
      <c r="B204" s="112"/>
      <c r="C204" s="112"/>
      <c r="D204" s="112"/>
      <c r="E204" s="112"/>
      <c r="F204" s="112"/>
      <c r="G204" s="112"/>
      <c r="H204" s="121"/>
      <c r="I204" s="112"/>
      <c r="J204" s="112"/>
      <c r="K204" s="112"/>
      <c r="L204" s="112"/>
      <c r="M204" s="113"/>
      <c r="N204" s="113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 ht="8.25" customHeight="1">
      <c r="A205" s="112"/>
      <c r="B205" s="112"/>
      <c r="C205" s="112"/>
      <c r="D205" s="112"/>
      <c r="E205" s="112"/>
      <c r="F205" s="112"/>
      <c r="G205" s="112"/>
      <c r="H205" s="121"/>
      <c r="I205" s="112"/>
      <c r="J205" s="112"/>
      <c r="K205" s="112"/>
      <c r="L205" s="112"/>
      <c r="M205" s="113"/>
      <c r="N205" s="113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 ht="8.25" customHeight="1">
      <c r="A206" s="112"/>
      <c r="B206" s="112"/>
      <c r="C206" s="112"/>
      <c r="D206" s="112"/>
      <c r="E206" s="112"/>
      <c r="F206" s="112"/>
      <c r="G206" s="112"/>
      <c r="H206" s="121"/>
      <c r="I206" s="112"/>
      <c r="J206" s="112"/>
      <c r="K206" s="112"/>
      <c r="L206" s="112"/>
      <c r="M206" s="113"/>
      <c r="N206" s="113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 ht="8.25" customHeight="1">
      <c r="A207" s="112"/>
      <c r="B207" s="112"/>
      <c r="C207" s="112"/>
      <c r="D207" s="112"/>
      <c r="E207" s="112"/>
      <c r="F207" s="112"/>
      <c r="G207" s="112"/>
      <c r="H207" s="121"/>
      <c r="I207" s="112"/>
      <c r="J207" s="112"/>
      <c r="K207" s="112"/>
      <c r="L207" s="112"/>
      <c r="M207" s="113"/>
      <c r="N207" s="113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 ht="8.25" customHeight="1">
      <c r="A208" s="112"/>
      <c r="B208" s="112"/>
      <c r="C208" s="112"/>
      <c r="D208" s="112"/>
      <c r="E208" s="112"/>
      <c r="F208" s="112"/>
      <c r="G208" s="112"/>
      <c r="H208" s="121"/>
      <c r="I208" s="112"/>
      <c r="J208" s="112"/>
      <c r="K208" s="112"/>
      <c r="L208" s="112"/>
      <c r="M208" s="113"/>
      <c r="N208" s="113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 ht="8.25" customHeight="1">
      <c r="A209" s="112"/>
      <c r="B209" s="112"/>
      <c r="C209" s="112"/>
      <c r="D209" s="112"/>
      <c r="E209" s="112"/>
      <c r="F209" s="112"/>
      <c r="G209" s="112"/>
      <c r="H209" s="121"/>
      <c r="I209" s="112"/>
      <c r="J209" s="112"/>
      <c r="K209" s="112"/>
      <c r="L209" s="112"/>
      <c r="M209" s="113"/>
      <c r="N209" s="113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 ht="8.25" customHeight="1">
      <c r="A210" s="112"/>
      <c r="B210" s="112"/>
      <c r="C210" s="112"/>
      <c r="D210" s="112"/>
      <c r="E210" s="112"/>
      <c r="F210" s="112"/>
      <c r="G210" s="112"/>
      <c r="H210" s="121"/>
      <c r="I210" s="112"/>
      <c r="J210" s="112"/>
      <c r="K210" s="112"/>
      <c r="L210" s="112"/>
      <c r="M210" s="113"/>
      <c r="N210" s="113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 ht="8.25" customHeight="1">
      <c r="A211" s="112"/>
      <c r="B211" s="112"/>
      <c r="C211" s="112"/>
      <c r="D211" s="112"/>
      <c r="E211" s="112"/>
      <c r="F211" s="112"/>
      <c r="G211" s="112"/>
      <c r="H211" s="121"/>
      <c r="I211" s="112"/>
      <c r="J211" s="112"/>
      <c r="K211" s="112"/>
      <c r="L211" s="112"/>
      <c r="M211" s="113"/>
      <c r="N211" s="113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 ht="8.25" customHeight="1">
      <c r="A212" s="112"/>
      <c r="B212" s="112"/>
      <c r="C212" s="112"/>
      <c r="D212" s="112"/>
      <c r="E212" s="112"/>
      <c r="F212" s="112"/>
      <c r="G212" s="112"/>
      <c r="H212" s="121"/>
      <c r="I212" s="112"/>
      <c r="J212" s="112"/>
      <c r="K212" s="112"/>
      <c r="L212" s="112"/>
      <c r="M212" s="113"/>
      <c r="N212" s="113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 ht="8.25" customHeight="1">
      <c r="A213" s="112"/>
      <c r="B213" s="112"/>
      <c r="C213" s="112"/>
      <c r="D213" s="112"/>
      <c r="E213" s="112"/>
      <c r="F213" s="112"/>
      <c r="G213" s="112"/>
      <c r="H213" s="121"/>
      <c r="I213" s="112"/>
      <c r="J213" s="112"/>
      <c r="K213" s="112"/>
      <c r="L213" s="112"/>
      <c r="M213" s="113"/>
      <c r="N213" s="113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 ht="8.25" customHeight="1">
      <c r="A214" s="112"/>
      <c r="B214" s="112"/>
      <c r="C214" s="112"/>
      <c r="D214" s="112"/>
      <c r="E214" s="112"/>
      <c r="F214" s="112"/>
      <c r="G214" s="112"/>
      <c r="H214" s="121"/>
      <c r="I214" s="112"/>
      <c r="J214" s="112"/>
      <c r="K214" s="112"/>
      <c r="L214" s="112"/>
      <c r="M214" s="113"/>
      <c r="N214" s="113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 ht="8.25" customHeight="1">
      <c r="A215" s="112"/>
      <c r="B215" s="112"/>
      <c r="C215" s="112"/>
      <c r="D215" s="112"/>
      <c r="E215" s="112"/>
      <c r="F215" s="112"/>
      <c r="G215" s="112"/>
      <c r="H215" s="121"/>
      <c r="I215" s="112"/>
      <c r="J215" s="112"/>
      <c r="K215" s="112"/>
      <c r="L215" s="112"/>
      <c r="M215" s="113"/>
      <c r="N215" s="113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 ht="8.25" customHeight="1">
      <c r="A216" s="112"/>
      <c r="B216" s="112"/>
      <c r="C216" s="112"/>
      <c r="D216" s="112"/>
      <c r="E216" s="112"/>
      <c r="F216" s="112"/>
      <c r="G216" s="112"/>
      <c r="H216" s="121"/>
      <c r="I216" s="112"/>
      <c r="J216" s="112"/>
      <c r="K216" s="112"/>
      <c r="L216" s="112"/>
      <c r="M216" s="113"/>
      <c r="N216" s="113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 ht="8.25" customHeight="1">
      <c r="A217" s="112"/>
      <c r="B217" s="112"/>
      <c r="C217" s="112"/>
      <c r="D217" s="112"/>
      <c r="E217" s="112"/>
      <c r="F217" s="112"/>
      <c r="G217" s="112"/>
      <c r="H217" s="121"/>
      <c r="I217" s="112"/>
      <c r="J217" s="112"/>
      <c r="K217" s="112"/>
      <c r="L217" s="112"/>
      <c r="M217" s="113"/>
      <c r="N217" s="113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 ht="8.25" customHeight="1">
      <c r="A218" s="112"/>
      <c r="B218" s="112"/>
      <c r="C218" s="112"/>
      <c r="D218" s="112"/>
      <c r="E218" s="112"/>
      <c r="F218" s="112"/>
      <c r="G218" s="112"/>
      <c r="H218" s="121"/>
      <c r="I218" s="112"/>
      <c r="J218" s="112"/>
      <c r="K218" s="112"/>
      <c r="L218" s="112"/>
      <c r="M218" s="113"/>
      <c r="N218" s="113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 ht="8.25" customHeight="1">
      <c r="A219" s="112"/>
      <c r="B219" s="112"/>
      <c r="C219" s="112"/>
      <c r="D219" s="112"/>
      <c r="E219" s="112"/>
      <c r="F219" s="112"/>
      <c r="G219" s="112"/>
      <c r="H219" s="121"/>
      <c r="I219" s="112"/>
      <c r="J219" s="112"/>
      <c r="K219" s="112"/>
      <c r="L219" s="112"/>
      <c r="M219" s="113"/>
      <c r="N219" s="113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 ht="8.25" customHeight="1">
      <c r="A220" s="112"/>
      <c r="B220" s="112"/>
      <c r="C220" s="112"/>
      <c r="D220" s="112"/>
      <c r="E220" s="112"/>
      <c r="F220" s="112"/>
      <c r="G220" s="112"/>
      <c r="H220" s="121"/>
      <c r="I220" s="112"/>
      <c r="J220" s="112"/>
      <c r="K220" s="112"/>
      <c r="L220" s="112"/>
      <c r="M220" s="113"/>
      <c r="N220" s="113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 ht="8.25" customHeight="1">
      <c r="A221" s="112"/>
      <c r="B221" s="112"/>
      <c r="C221" s="112"/>
      <c r="D221" s="112"/>
      <c r="E221" s="112"/>
      <c r="F221" s="112"/>
      <c r="G221" s="112"/>
      <c r="H221" s="121"/>
      <c r="I221" s="112"/>
      <c r="J221" s="112"/>
      <c r="K221" s="112"/>
      <c r="L221" s="112"/>
      <c r="M221" s="113"/>
      <c r="N221" s="113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 ht="8.25" customHeight="1">
      <c r="A222" s="112"/>
      <c r="B222" s="112"/>
      <c r="C222" s="112"/>
      <c r="D222" s="112"/>
      <c r="E222" s="112"/>
      <c r="F222" s="112"/>
      <c r="G222" s="112"/>
      <c r="H222" s="121"/>
      <c r="I222" s="112"/>
      <c r="J222" s="112"/>
      <c r="K222" s="112"/>
      <c r="L222" s="112"/>
      <c r="M222" s="113"/>
      <c r="N222" s="113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 ht="8.25" customHeight="1">
      <c r="A223" s="112"/>
      <c r="B223" s="112"/>
      <c r="C223" s="112"/>
      <c r="D223" s="112"/>
      <c r="E223" s="112"/>
      <c r="F223" s="112"/>
      <c r="G223" s="112"/>
      <c r="H223" s="121"/>
      <c r="I223" s="112"/>
      <c r="J223" s="112"/>
      <c r="K223" s="112"/>
      <c r="L223" s="112"/>
      <c r="M223" s="113"/>
      <c r="N223" s="113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 ht="8.25" customHeight="1">
      <c r="A224" s="112"/>
      <c r="B224" s="112"/>
      <c r="C224" s="112"/>
      <c r="D224" s="112"/>
      <c r="E224" s="112"/>
      <c r="F224" s="112"/>
      <c r="G224" s="112"/>
      <c r="H224" s="121"/>
      <c r="I224" s="112"/>
      <c r="J224" s="112"/>
      <c r="K224" s="112"/>
      <c r="L224" s="112"/>
      <c r="M224" s="113"/>
      <c r="N224" s="113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 ht="8.25" customHeight="1">
      <c r="A225" s="112"/>
      <c r="B225" s="112"/>
      <c r="C225" s="112"/>
      <c r="D225" s="112"/>
      <c r="E225" s="112"/>
      <c r="F225" s="112"/>
      <c r="G225" s="112"/>
      <c r="H225" s="121"/>
      <c r="I225" s="112"/>
      <c r="J225" s="112"/>
      <c r="K225" s="112"/>
      <c r="L225" s="112"/>
      <c r="M225" s="113"/>
      <c r="N225" s="113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 ht="8.25" customHeight="1">
      <c r="A226" s="112"/>
      <c r="B226" s="112"/>
      <c r="C226" s="112"/>
      <c r="D226" s="112"/>
      <c r="E226" s="112"/>
      <c r="F226" s="112"/>
      <c r="G226" s="112"/>
      <c r="H226" s="121"/>
      <c r="I226" s="112"/>
      <c r="J226" s="112"/>
      <c r="K226" s="112"/>
      <c r="L226" s="112"/>
      <c r="M226" s="113"/>
      <c r="N226" s="113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 ht="8.25" customHeight="1">
      <c r="A227" s="112"/>
      <c r="B227" s="112"/>
      <c r="C227" s="112"/>
      <c r="D227" s="112"/>
      <c r="E227" s="112"/>
      <c r="F227" s="112"/>
      <c r="G227" s="112"/>
      <c r="H227" s="121"/>
      <c r="I227" s="112"/>
      <c r="J227" s="112"/>
      <c r="K227" s="112"/>
      <c r="L227" s="112"/>
      <c r="M227" s="113"/>
      <c r="N227" s="113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 ht="8.25" customHeight="1">
      <c r="A228" s="112"/>
      <c r="B228" s="112"/>
      <c r="C228" s="112"/>
      <c r="D228" s="112"/>
      <c r="E228" s="112"/>
      <c r="F228" s="112"/>
      <c r="G228" s="112"/>
      <c r="H228" s="121"/>
      <c r="I228" s="112"/>
      <c r="J228" s="112"/>
      <c r="K228" s="112"/>
      <c r="L228" s="112"/>
      <c r="M228" s="113"/>
      <c r="N228" s="113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 ht="8.25" customHeight="1">
      <c r="A229" s="112"/>
      <c r="B229" s="112"/>
      <c r="C229" s="112"/>
      <c r="D229" s="112"/>
      <c r="E229" s="112"/>
      <c r="F229" s="112"/>
      <c r="G229" s="112"/>
      <c r="H229" s="121"/>
      <c r="I229" s="112"/>
      <c r="J229" s="112"/>
      <c r="K229" s="112"/>
      <c r="L229" s="112"/>
      <c r="M229" s="113"/>
      <c r="N229" s="113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 ht="8.25" customHeight="1">
      <c r="A230" s="112"/>
      <c r="B230" s="112"/>
      <c r="C230" s="112"/>
      <c r="D230" s="112"/>
      <c r="E230" s="112"/>
      <c r="F230" s="112"/>
      <c r="G230" s="112"/>
      <c r="H230" s="121"/>
      <c r="I230" s="112"/>
      <c r="J230" s="112"/>
      <c r="K230" s="112"/>
      <c r="L230" s="112"/>
      <c r="M230" s="113"/>
      <c r="N230" s="113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 ht="8.25" customHeight="1">
      <c r="A231" s="112"/>
      <c r="B231" s="112"/>
      <c r="C231" s="112"/>
      <c r="D231" s="112"/>
      <c r="E231" s="112"/>
      <c r="F231" s="112"/>
      <c r="G231" s="112"/>
      <c r="H231" s="121"/>
      <c r="I231" s="112"/>
      <c r="J231" s="112"/>
      <c r="K231" s="112"/>
      <c r="L231" s="112"/>
      <c r="M231" s="113"/>
      <c r="N231" s="113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 ht="8.25" customHeight="1">
      <c r="A232" s="112"/>
      <c r="B232" s="112"/>
      <c r="C232" s="112"/>
      <c r="D232" s="112"/>
      <c r="E232" s="112"/>
      <c r="F232" s="112"/>
      <c r="G232" s="112"/>
      <c r="H232" s="121"/>
      <c r="I232" s="112"/>
      <c r="J232" s="112"/>
      <c r="K232" s="112"/>
      <c r="L232" s="112"/>
      <c r="M232" s="113"/>
      <c r="N232" s="113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 ht="8.25" customHeight="1">
      <c r="A233" s="112"/>
      <c r="B233" s="112"/>
      <c r="C233" s="112"/>
      <c r="D233" s="112"/>
      <c r="E233" s="112"/>
      <c r="F233" s="112"/>
      <c r="G233" s="112"/>
      <c r="H233" s="121"/>
      <c r="I233" s="112"/>
      <c r="J233" s="112"/>
      <c r="K233" s="112"/>
      <c r="L233" s="112"/>
      <c r="M233" s="113"/>
      <c r="N233" s="113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 ht="8.25" customHeight="1">
      <c r="A234" s="112"/>
      <c r="B234" s="112"/>
      <c r="C234" s="112"/>
      <c r="D234" s="112"/>
      <c r="E234" s="112"/>
      <c r="F234" s="112"/>
      <c r="G234" s="112"/>
      <c r="H234" s="121"/>
      <c r="I234" s="112"/>
      <c r="J234" s="112"/>
      <c r="K234" s="112"/>
      <c r="L234" s="112"/>
      <c r="M234" s="113"/>
      <c r="N234" s="113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 ht="8.25" customHeight="1">
      <c r="A235" s="112"/>
      <c r="B235" s="112"/>
      <c r="C235" s="112"/>
      <c r="D235" s="112"/>
      <c r="E235" s="112"/>
      <c r="F235" s="112"/>
      <c r="G235" s="112"/>
      <c r="H235" s="121"/>
      <c r="I235" s="112"/>
      <c r="J235" s="112"/>
      <c r="K235" s="112"/>
      <c r="L235" s="112"/>
      <c r="M235" s="113"/>
      <c r="N235" s="113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 ht="8.25" customHeight="1">
      <c r="A236" s="112"/>
      <c r="B236" s="112"/>
      <c r="C236" s="112"/>
      <c r="D236" s="112"/>
      <c r="E236" s="112"/>
      <c r="F236" s="112"/>
      <c r="G236" s="112"/>
      <c r="H236" s="121"/>
      <c r="I236" s="112"/>
      <c r="J236" s="112"/>
      <c r="K236" s="112"/>
      <c r="L236" s="112"/>
      <c r="M236" s="113"/>
      <c r="N236" s="113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 ht="8.25" customHeight="1">
      <c r="A237" s="112"/>
      <c r="B237" s="112"/>
      <c r="C237" s="112"/>
      <c r="D237" s="112"/>
      <c r="E237" s="112"/>
      <c r="F237" s="112"/>
      <c r="G237" s="112"/>
      <c r="H237" s="121"/>
      <c r="I237" s="112"/>
      <c r="J237" s="112"/>
      <c r="K237" s="112"/>
      <c r="L237" s="112"/>
      <c r="M237" s="113"/>
      <c r="N237" s="113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 ht="8.25" customHeight="1">
      <c r="A238" s="112"/>
      <c r="B238" s="112"/>
      <c r="C238" s="112"/>
      <c r="D238" s="112"/>
      <c r="E238" s="112"/>
      <c r="F238" s="112"/>
      <c r="G238" s="112"/>
      <c r="H238" s="121"/>
      <c r="I238" s="112"/>
      <c r="J238" s="112"/>
      <c r="K238" s="112"/>
      <c r="L238" s="112"/>
      <c r="M238" s="113"/>
      <c r="N238" s="113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 ht="8.25" customHeight="1">
      <c r="A239" s="112"/>
      <c r="B239" s="112"/>
      <c r="C239" s="112"/>
      <c r="D239" s="112"/>
      <c r="E239" s="112"/>
      <c r="F239" s="112"/>
      <c r="G239" s="112"/>
      <c r="H239" s="121"/>
      <c r="I239" s="112"/>
      <c r="J239" s="112"/>
      <c r="K239" s="112"/>
      <c r="L239" s="112"/>
      <c r="M239" s="113"/>
      <c r="N239" s="113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 ht="8.25" customHeight="1">
      <c r="A240" s="112"/>
      <c r="B240" s="112"/>
      <c r="C240" s="112"/>
      <c r="D240" s="112"/>
      <c r="E240" s="112"/>
      <c r="F240" s="112"/>
      <c r="G240" s="112"/>
      <c r="H240" s="121"/>
      <c r="I240" s="112"/>
      <c r="J240" s="112"/>
      <c r="K240" s="112"/>
      <c r="L240" s="112"/>
      <c r="M240" s="113"/>
      <c r="N240" s="113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 ht="8.25" customHeight="1">
      <c r="A241" s="112"/>
      <c r="B241" s="112"/>
      <c r="C241" s="112"/>
      <c r="D241" s="112"/>
      <c r="E241" s="112"/>
      <c r="F241" s="112"/>
      <c r="G241" s="112"/>
      <c r="H241" s="121"/>
      <c r="I241" s="112"/>
      <c r="J241" s="112"/>
      <c r="K241" s="112"/>
      <c r="L241" s="112"/>
      <c r="M241" s="113"/>
      <c r="N241" s="113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 ht="8.25" customHeight="1">
      <c r="A242" s="112"/>
      <c r="B242" s="112"/>
      <c r="C242" s="112"/>
      <c r="D242" s="112"/>
      <c r="E242" s="112"/>
      <c r="F242" s="112"/>
      <c r="G242" s="112"/>
      <c r="H242" s="121"/>
      <c r="I242" s="112"/>
      <c r="J242" s="112"/>
      <c r="K242" s="112"/>
      <c r="L242" s="112"/>
      <c r="M242" s="113"/>
      <c r="N242" s="113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 ht="8.25" customHeight="1">
      <c r="A243" s="112"/>
      <c r="B243" s="112"/>
      <c r="C243" s="112"/>
      <c r="D243" s="112"/>
      <c r="E243" s="112"/>
      <c r="F243" s="112"/>
      <c r="G243" s="112"/>
      <c r="H243" s="121"/>
      <c r="I243" s="112"/>
      <c r="J243" s="112"/>
      <c r="K243" s="112"/>
      <c r="L243" s="112"/>
      <c r="M243" s="113"/>
      <c r="N243" s="113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 ht="8.25" customHeight="1">
      <c r="A244" s="112"/>
      <c r="B244" s="112"/>
      <c r="C244" s="112"/>
      <c r="D244" s="112"/>
      <c r="E244" s="112"/>
      <c r="F244" s="112"/>
      <c r="G244" s="112"/>
      <c r="H244" s="121"/>
      <c r="I244" s="112"/>
      <c r="J244" s="112"/>
      <c r="K244" s="112"/>
      <c r="L244" s="112"/>
      <c r="M244" s="113"/>
      <c r="N244" s="113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 ht="8.25" customHeight="1">
      <c r="A245" s="112"/>
      <c r="B245" s="112"/>
      <c r="C245" s="112"/>
      <c r="D245" s="112"/>
      <c r="E245" s="112"/>
      <c r="F245" s="112"/>
      <c r="G245" s="112"/>
      <c r="H245" s="121"/>
      <c r="I245" s="112"/>
      <c r="J245" s="112"/>
      <c r="K245" s="112"/>
      <c r="L245" s="112"/>
      <c r="M245" s="113"/>
      <c r="N245" s="113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 ht="8.25" customHeight="1">
      <c r="A246" s="112"/>
      <c r="B246" s="112"/>
      <c r="C246" s="112"/>
      <c r="D246" s="112"/>
      <c r="E246" s="112"/>
      <c r="F246" s="112"/>
      <c r="G246" s="112"/>
      <c r="H246" s="121"/>
      <c r="I246" s="112"/>
      <c r="J246" s="112"/>
      <c r="K246" s="112"/>
      <c r="L246" s="112"/>
      <c r="M246" s="113"/>
      <c r="N246" s="113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 ht="8.25" customHeight="1">
      <c r="A247" s="112"/>
      <c r="B247" s="112"/>
      <c r="C247" s="112"/>
      <c r="D247" s="112"/>
      <c r="E247" s="112"/>
      <c r="F247" s="112"/>
      <c r="G247" s="112"/>
      <c r="H247" s="121"/>
      <c r="I247" s="112"/>
      <c r="J247" s="112"/>
      <c r="K247" s="112"/>
      <c r="L247" s="112"/>
      <c r="M247" s="113"/>
      <c r="N247" s="113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</row>
    <row r="248" ht="8.25" customHeight="1">
      <c r="A248" s="112"/>
      <c r="B248" s="112"/>
      <c r="C248" s="112"/>
      <c r="D248" s="112"/>
      <c r="E248" s="112"/>
      <c r="F248" s="112"/>
      <c r="G248" s="112"/>
      <c r="H248" s="121"/>
      <c r="I248" s="112"/>
      <c r="J248" s="112"/>
      <c r="K248" s="112"/>
      <c r="L248" s="112"/>
      <c r="M248" s="113"/>
      <c r="N248" s="113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</row>
    <row r="249" ht="8.25" customHeight="1">
      <c r="A249" s="112"/>
      <c r="B249" s="112"/>
      <c r="C249" s="112"/>
      <c r="D249" s="112"/>
      <c r="E249" s="112"/>
      <c r="F249" s="112"/>
      <c r="G249" s="112"/>
      <c r="H249" s="121"/>
      <c r="I249" s="112"/>
      <c r="J249" s="112"/>
      <c r="K249" s="112"/>
      <c r="L249" s="112"/>
      <c r="M249" s="113"/>
      <c r="N249" s="113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</row>
    <row r="250" ht="8.25" customHeight="1">
      <c r="A250" s="112"/>
      <c r="B250" s="112"/>
      <c r="C250" s="112"/>
      <c r="D250" s="112"/>
      <c r="E250" s="112"/>
      <c r="F250" s="112"/>
      <c r="G250" s="112"/>
      <c r="H250" s="121"/>
      <c r="I250" s="112"/>
      <c r="J250" s="112"/>
      <c r="K250" s="112"/>
      <c r="L250" s="112"/>
      <c r="M250" s="113"/>
      <c r="N250" s="113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</row>
    <row r="251" ht="8.25" customHeight="1">
      <c r="A251" s="112"/>
      <c r="B251" s="112"/>
      <c r="C251" s="112"/>
      <c r="D251" s="112"/>
      <c r="E251" s="112"/>
      <c r="F251" s="112"/>
      <c r="G251" s="112"/>
      <c r="H251" s="121"/>
      <c r="I251" s="112"/>
      <c r="J251" s="112"/>
      <c r="K251" s="112"/>
      <c r="L251" s="112"/>
      <c r="M251" s="113"/>
      <c r="N251" s="113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</row>
    <row r="252" ht="8.25" customHeight="1">
      <c r="A252" s="112"/>
      <c r="B252" s="112"/>
      <c r="C252" s="112"/>
      <c r="D252" s="112"/>
      <c r="E252" s="112"/>
      <c r="F252" s="112"/>
      <c r="G252" s="112"/>
      <c r="H252" s="121"/>
      <c r="I252" s="112"/>
      <c r="J252" s="112"/>
      <c r="K252" s="112"/>
      <c r="L252" s="112"/>
      <c r="M252" s="113"/>
      <c r="N252" s="113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</row>
    <row r="253" ht="8.25" customHeight="1">
      <c r="A253" s="112"/>
      <c r="B253" s="112"/>
      <c r="C253" s="112"/>
      <c r="D253" s="112"/>
      <c r="E253" s="112"/>
      <c r="F253" s="112"/>
      <c r="G253" s="112"/>
      <c r="H253" s="121"/>
      <c r="I253" s="112"/>
      <c r="J253" s="112"/>
      <c r="K253" s="112"/>
      <c r="L253" s="112"/>
      <c r="M253" s="113"/>
      <c r="N253" s="113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</row>
    <row r="254" ht="8.25" customHeight="1">
      <c r="A254" s="112"/>
      <c r="B254" s="112"/>
      <c r="C254" s="112"/>
      <c r="D254" s="112"/>
      <c r="E254" s="112"/>
      <c r="F254" s="112"/>
      <c r="G254" s="112"/>
      <c r="H254" s="121"/>
      <c r="I254" s="112"/>
      <c r="J254" s="112"/>
      <c r="K254" s="112"/>
      <c r="L254" s="112"/>
      <c r="M254" s="113"/>
      <c r="N254" s="113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</row>
    <row r="255" ht="8.25" customHeight="1">
      <c r="A255" s="112"/>
      <c r="B255" s="112"/>
      <c r="C255" s="112"/>
      <c r="D255" s="112"/>
      <c r="E255" s="112"/>
      <c r="F255" s="112"/>
      <c r="G255" s="112"/>
      <c r="H255" s="121"/>
      <c r="I255" s="112"/>
      <c r="J255" s="112"/>
      <c r="K255" s="112"/>
      <c r="L255" s="112"/>
      <c r="M255" s="113"/>
      <c r="N255" s="113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</row>
    <row r="256" ht="8.25" customHeight="1">
      <c r="A256" s="112"/>
      <c r="B256" s="112"/>
      <c r="C256" s="112"/>
      <c r="D256" s="112"/>
      <c r="E256" s="112"/>
      <c r="F256" s="112"/>
      <c r="G256" s="112"/>
      <c r="H256" s="121"/>
      <c r="I256" s="112"/>
      <c r="J256" s="112"/>
      <c r="K256" s="112"/>
      <c r="L256" s="112"/>
      <c r="M256" s="113"/>
      <c r="N256" s="113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</row>
    <row r="257" ht="8.25" customHeight="1">
      <c r="A257" s="112"/>
      <c r="B257" s="112"/>
      <c r="C257" s="112"/>
      <c r="D257" s="112"/>
      <c r="E257" s="112"/>
      <c r="F257" s="112"/>
      <c r="G257" s="112"/>
      <c r="H257" s="121"/>
      <c r="I257" s="112"/>
      <c r="J257" s="112"/>
      <c r="K257" s="112"/>
      <c r="L257" s="112"/>
      <c r="M257" s="113"/>
      <c r="N257" s="113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</row>
    <row r="258" ht="8.25" customHeight="1">
      <c r="A258" s="112"/>
      <c r="B258" s="112"/>
      <c r="C258" s="112"/>
      <c r="D258" s="112"/>
      <c r="E258" s="112"/>
      <c r="F258" s="112"/>
      <c r="G258" s="112"/>
      <c r="H258" s="121"/>
      <c r="I258" s="112"/>
      <c r="J258" s="112"/>
      <c r="K258" s="112"/>
      <c r="L258" s="112"/>
      <c r="M258" s="113"/>
      <c r="N258" s="113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</row>
    <row r="259" ht="8.25" customHeight="1">
      <c r="A259" s="112"/>
      <c r="B259" s="112"/>
      <c r="C259" s="112"/>
      <c r="D259" s="112"/>
      <c r="E259" s="112"/>
      <c r="F259" s="112"/>
      <c r="G259" s="112"/>
      <c r="H259" s="121"/>
      <c r="I259" s="112"/>
      <c r="J259" s="112"/>
      <c r="K259" s="112"/>
      <c r="L259" s="112"/>
      <c r="M259" s="113"/>
      <c r="N259" s="113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</row>
    <row r="260" ht="8.25" customHeight="1">
      <c r="A260" s="112"/>
      <c r="B260" s="112"/>
      <c r="C260" s="112"/>
      <c r="D260" s="112"/>
      <c r="E260" s="112"/>
      <c r="F260" s="112"/>
      <c r="G260" s="112"/>
      <c r="H260" s="121"/>
      <c r="I260" s="112"/>
      <c r="J260" s="112"/>
      <c r="K260" s="112"/>
      <c r="L260" s="112"/>
      <c r="M260" s="113"/>
      <c r="N260" s="113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</row>
    <row r="261" ht="8.25" customHeight="1">
      <c r="A261" s="112"/>
      <c r="B261" s="112"/>
      <c r="C261" s="112"/>
      <c r="D261" s="112"/>
      <c r="E261" s="112"/>
      <c r="F261" s="112"/>
      <c r="G261" s="112"/>
      <c r="H261" s="121"/>
      <c r="I261" s="112"/>
      <c r="J261" s="112"/>
      <c r="K261" s="112"/>
      <c r="L261" s="112"/>
      <c r="M261" s="113"/>
      <c r="N261" s="113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</row>
    <row r="262" ht="8.25" customHeight="1">
      <c r="A262" s="112"/>
      <c r="B262" s="112"/>
      <c r="C262" s="112"/>
      <c r="D262" s="112"/>
      <c r="E262" s="112"/>
      <c r="F262" s="112"/>
      <c r="G262" s="112"/>
      <c r="H262" s="121"/>
      <c r="I262" s="112"/>
      <c r="J262" s="112"/>
      <c r="K262" s="112"/>
      <c r="L262" s="112"/>
      <c r="M262" s="113"/>
      <c r="N262" s="113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</row>
    <row r="263" ht="8.25" customHeight="1">
      <c r="A263" s="112"/>
      <c r="B263" s="112"/>
      <c r="C263" s="112"/>
      <c r="D263" s="112"/>
      <c r="E263" s="112"/>
      <c r="F263" s="112"/>
      <c r="G263" s="112"/>
      <c r="H263" s="121"/>
      <c r="I263" s="112"/>
      <c r="J263" s="112"/>
      <c r="K263" s="112"/>
      <c r="L263" s="112"/>
      <c r="M263" s="113"/>
      <c r="N263" s="113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</row>
    <row r="264" ht="8.25" customHeight="1">
      <c r="A264" s="112"/>
      <c r="B264" s="112"/>
      <c r="C264" s="112"/>
      <c r="D264" s="112"/>
      <c r="E264" s="112"/>
      <c r="F264" s="112"/>
      <c r="G264" s="112"/>
      <c r="H264" s="121"/>
      <c r="I264" s="112"/>
      <c r="J264" s="112"/>
      <c r="K264" s="112"/>
      <c r="L264" s="112"/>
      <c r="M264" s="113"/>
      <c r="N264" s="113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</row>
    <row r="265" ht="8.25" customHeight="1">
      <c r="A265" s="112"/>
      <c r="B265" s="112"/>
      <c r="C265" s="112"/>
      <c r="D265" s="112"/>
      <c r="E265" s="112"/>
      <c r="F265" s="112"/>
      <c r="G265" s="112"/>
      <c r="H265" s="121"/>
      <c r="I265" s="112"/>
      <c r="J265" s="112"/>
      <c r="K265" s="112"/>
      <c r="L265" s="112"/>
      <c r="M265" s="113"/>
      <c r="N265" s="113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</row>
    <row r="266" ht="8.25" customHeight="1">
      <c r="A266" s="112"/>
      <c r="B266" s="112"/>
      <c r="C266" s="112"/>
      <c r="D266" s="112"/>
      <c r="E266" s="112"/>
      <c r="F266" s="112"/>
      <c r="G266" s="112"/>
      <c r="H266" s="121"/>
      <c r="I266" s="112"/>
      <c r="J266" s="112"/>
      <c r="K266" s="112"/>
      <c r="L266" s="112"/>
      <c r="M266" s="113"/>
      <c r="N266" s="113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</row>
    <row r="267" ht="8.25" customHeight="1">
      <c r="A267" s="112"/>
      <c r="B267" s="112"/>
      <c r="C267" s="112"/>
      <c r="D267" s="112"/>
      <c r="E267" s="112"/>
      <c r="F267" s="112"/>
      <c r="G267" s="112"/>
      <c r="H267" s="121"/>
      <c r="I267" s="112"/>
      <c r="J267" s="112"/>
      <c r="K267" s="112"/>
      <c r="L267" s="112"/>
      <c r="M267" s="113"/>
      <c r="N267" s="113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</row>
    <row r="268" ht="8.25" customHeight="1">
      <c r="A268" s="112"/>
      <c r="B268" s="112"/>
      <c r="C268" s="112"/>
      <c r="D268" s="112"/>
      <c r="E268" s="112"/>
      <c r="F268" s="112"/>
      <c r="G268" s="112"/>
      <c r="H268" s="121"/>
      <c r="I268" s="112"/>
      <c r="J268" s="112"/>
      <c r="K268" s="112"/>
      <c r="L268" s="112"/>
      <c r="M268" s="113"/>
      <c r="N268" s="113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</row>
    <row r="269" ht="8.25" customHeight="1">
      <c r="A269" s="112"/>
      <c r="B269" s="112"/>
      <c r="C269" s="112"/>
      <c r="D269" s="112"/>
      <c r="E269" s="112"/>
      <c r="F269" s="112"/>
      <c r="G269" s="112"/>
      <c r="H269" s="121"/>
      <c r="I269" s="112"/>
      <c r="J269" s="112"/>
      <c r="K269" s="112"/>
      <c r="L269" s="112"/>
      <c r="M269" s="113"/>
      <c r="N269" s="113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U4"/>
  </mergeCells>
  <conditionalFormatting sqref="F28:F34 F11:F25 F42:F62">
    <cfRule type="cellIs" dxfId="3" priority="1" operator="lessThan">
      <formula>$G$11</formula>
    </cfRule>
  </conditionalFormatting>
  <conditionalFormatting sqref="F26:F27">
    <cfRule type="cellIs" dxfId="3" priority="2" operator="lessThan">
      <formula>$G$11</formula>
    </cfRule>
  </conditionalFormatting>
  <conditionalFormatting sqref="F35">
    <cfRule type="cellIs" dxfId="3" priority="3" operator="lessThan">
      <formula>$G$11</formula>
    </cfRule>
  </conditionalFormatting>
  <conditionalFormatting sqref="F36:F39">
    <cfRule type="cellIs" dxfId="3" priority="4" operator="lessThan">
      <formula>$G$11</formula>
    </cfRule>
  </conditionalFormatting>
  <conditionalFormatting sqref="F41">
    <cfRule type="cellIs" dxfId="3" priority="5" operator="lessThan">
      <formula>$G$11</formula>
    </cfRule>
  </conditionalFormatting>
  <conditionalFormatting sqref="F40">
    <cfRule type="cellIs" dxfId="3" priority="6" operator="lessThan">
      <formula>$G$11</formula>
    </cfRule>
  </conditionalFormatting>
  <dataValidations>
    <dataValidation type="list" allowBlank="1" showErrorMessage="1" sqref="B11:B22 B24:B41">
      <formula1>'Listado Pilotos y Equipos'!$B$3:$B$86</formula1>
    </dataValidation>
    <dataValidation type="list" allowBlank="1" showErrorMessage="1" sqref="L11:L35 L42:L55">
      <formula1>Tabla_de_Datos_COCHES!L$12:L$44</formula1>
    </dataValidation>
    <dataValidation type="list" allowBlank="1" showErrorMessage="1" sqref="B42:B55">
      <formula1>Inscritos_ELSOT!$C$8:$C$52</formula1>
    </dataValidation>
    <dataValidation type="list" allowBlank="1" showErrorMessage="1" sqref="D11:D35 D42:D55">
      <formula1>Tabla_de_Datos_COCHES!$B$4:$B$20</formula1>
    </dataValidation>
    <dataValidation type="list" allowBlank="1" showErrorMessage="1" sqref="Q11:Q35 Q42:Q62">
      <formula1>Tabla_de_Datos_COCHES!$I$34:$I$41</formula1>
    </dataValidation>
    <dataValidation type="list" allowBlank="1" showErrorMessage="1" sqref="N11:N35 N42:N55">
      <formula1>Tabla_de_Datos_COCHES!L$12:L$44</formula1>
    </dataValidation>
    <dataValidation type="list" allowBlank="1" showErrorMessage="1" sqref="S11:S35 S42:S55 S56:T62">
      <formula1>Tabla_de_Datos_COCHES!$I$29:$I$31</formula1>
    </dataValidation>
    <dataValidation type="list" allowBlank="1" showErrorMessage="1" sqref="H11:I25 G26:I26 H27:I35 K11:K35 M11:M35 O11:O35 R11:R35 H42:I62 K42:K62 M42:M62 O42:O62 R42:R62">
      <formula1>Tabla_de_Datos_COCHES!$I$4:$I$24</formula1>
    </dataValidation>
    <dataValidation type="list" allowBlank="1" showErrorMessage="1" sqref="J11:J35 J42:J62">
      <formula1>Tabla_de_Datos_COCHES!$L$4:$L$6</formula1>
    </dataValidation>
    <dataValidation type="list" allowBlank="1" showErrorMessage="1" sqref="D56:D62">
      <formula1>IF($C$11=Tabla_de_Datos_COPA_PALMARES!$B$5,Tabla_de_Datos_COCHES!$B$19:$B$27,IF($C$11=Tabla_de_Datos_COPA_PALMARES!$B$3,Tabla_de_Datos_COCHES!$B$4:$B$18,Tabla_de_Datos_COCHES!$B$28:$B$42))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7.14"/>
    <col customWidth="1" min="3" max="3" width="23.14"/>
    <col customWidth="1" min="4" max="4" width="22.0"/>
    <col customWidth="1" min="5" max="5" width="17.0"/>
    <col customWidth="1" min="6" max="6" width="12.71"/>
    <col customWidth="1" min="7" max="7" width="22.29"/>
    <col customWidth="1" min="8" max="8" width="18.29"/>
    <col customWidth="1" min="9" max="9" width="14.14"/>
    <col customWidth="1" min="10" max="10" width="13.43"/>
    <col customWidth="1" min="11" max="11" width="7.86"/>
    <col customWidth="1" min="12" max="26" width="11.43"/>
  </cols>
  <sheetData>
    <row r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>
      <c r="A4" s="148"/>
      <c r="B4" s="45"/>
      <c r="C4" s="45"/>
      <c r="D4" s="45"/>
      <c r="E4" s="45"/>
      <c r="F4" s="45"/>
      <c r="G4" s="45"/>
      <c r="H4" s="45"/>
      <c r="I4" s="45"/>
      <c r="J4" s="45"/>
      <c r="K4" s="46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>
      <c r="A5" s="64" t="s">
        <v>383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>
      <c r="A6" s="1"/>
      <c r="B6" s="4"/>
      <c r="C6" s="4"/>
      <c r="D6" s="4"/>
      <c r="E6" s="4"/>
      <c r="F6" s="4"/>
      <c r="G6" s="61"/>
      <c r="H6" s="59"/>
      <c r="I6" s="59"/>
      <c r="J6" s="59"/>
      <c r="K6" s="59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>
      <c r="A7" s="149" t="s">
        <v>152</v>
      </c>
      <c r="B7" s="150" t="s">
        <v>153</v>
      </c>
      <c r="C7" s="150" t="s">
        <v>384</v>
      </c>
      <c r="D7" s="150" t="s">
        <v>385</v>
      </c>
      <c r="E7" s="150" t="s">
        <v>386</v>
      </c>
      <c r="F7" s="150" t="s">
        <v>154</v>
      </c>
      <c r="G7" s="150" t="s">
        <v>283</v>
      </c>
      <c r="H7" s="150" t="s">
        <v>387</v>
      </c>
      <c r="I7" s="150" t="s">
        <v>388</v>
      </c>
      <c r="J7" s="150" t="s">
        <v>11</v>
      </c>
      <c r="K7" s="59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ht="15.0" customHeight="1">
      <c r="A8" s="151">
        <v>1.0</v>
      </c>
      <c r="B8" s="152"/>
      <c r="C8" s="152"/>
      <c r="D8" s="152" t="str">
        <f>IFERROR(VLOOKUP(B8,'Listado Pilotos y Equipos'!$B$3:$M$86,2,0),"")</f>
        <v/>
      </c>
      <c r="E8" s="152"/>
      <c r="F8" s="152">
        <f>IFERROR(VLOOKUP(Mangas_SLOTSAB!$D8,Clasificaicon_Pilotos!$B$7:$M$91,13,0),0)</f>
        <v>0</v>
      </c>
      <c r="G8" s="152" t="str">
        <f>IFERROR(VLOOKUP(B8,'Listado Pilotos y Equipos'!$B$3:$M$86,7,0),"")</f>
        <v/>
      </c>
      <c r="H8" s="152"/>
      <c r="I8" s="152">
        <f>IFERROR(VLOOKUP(Mangas_SLOTSAB!$G8,Clasificaicon_Pilotos!$B$7:$M$91,13,0),0)</f>
        <v>0</v>
      </c>
      <c r="J8" s="153">
        <f t="shared" ref="J8:J25" si="1">IFERROR(F8+I8,0)</f>
        <v>0</v>
      </c>
      <c r="K8" s="59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>
      <c r="A9" s="154">
        <v>2.0</v>
      </c>
      <c r="B9" s="152"/>
      <c r="C9" s="152"/>
      <c r="D9" s="152" t="str">
        <f>IFERROR(VLOOKUP(B9,'Listado Pilotos y Equipos'!$B$3:$M$86,2,0),"")</f>
        <v/>
      </c>
      <c r="E9" s="152"/>
      <c r="F9" s="152">
        <f>IFERROR(VLOOKUP(Mangas_SLOTSAB!$D9,Clasificaicon_Pilotos!$B$7:$M$91,13,0),0)</f>
        <v>0</v>
      </c>
      <c r="G9" s="152" t="str">
        <f>IFERROR(VLOOKUP(B9,'Listado Pilotos y Equipos'!$B$3:$M$86,7,0),"")</f>
        <v/>
      </c>
      <c r="H9" s="152"/>
      <c r="I9" s="152">
        <f>IFERROR(VLOOKUP(Mangas_SLOTSAB!$G9,Clasificaicon_Pilotos!$B$7:$M$91,13,0),0)</f>
        <v>0</v>
      </c>
      <c r="J9" s="153">
        <f t="shared" si="1"/>
        <v>0</v>
      </c>
      <c r="K9" s="59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ht="15.0" customHeight="1">
      <c r="A10" s="154">
        <v>3.0</v>
      </c>
      <c r="B10" s="152"/>
      <c r="C10" s="152"/>
      <c r="D10" s="152" t="str">
        <f>IFERROR(VLOOKUP(B10,'Listado Pilotos y Equipos'!$B$3:$M$86,2,0),"")</f>
        <v/>
      </c>
      <c r="E10" s="152"/>
      <c r="F10" s="152">
        <f>IFERROR(VLOOKUP(Mangas_SLOTSAB!$D10,Clasificaicon_Pilotos!$B$7:$M$91,13,0),0)</f>
        <v>0</v>
      </c>
      <c r="G10" s="152" t="str">
        <f>IFERROR(VLOOKUP(B10,'Listado Pilotos y Equipos'!$B$3:$M$86,7,0),"")</f>
        <v/>
      </c>
      <c r="H10" s="152"/>
      <c r="I10" s="152">
        <f>IFERROR(VLOOKUP(Mangas_SLOTSAB!$G10,Clasificaicon_Pilotos!$B$7:$M$91,13,0),0)</f>
        <v>0</v>
      </c>
      <c r="J10" s="153">
        <f t="shared" si="1"/>
        <v>0</v>
      </c>
      <c r="K10" s="59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>
      <c r="A11" s="154">
        <v>4.0</v>
      </c>
      <c r="B11" s="152"/>
      <c r="C11" s="152"/>
      <c r="D11" s="152" t="str">
        <f>IFERROR(VLOOKUP(B11,'Listado Pilotos y Equipos'!$B$3:$M$86,2,0),"")</f>
        <v/>
      </c>
      <c r="E11" s="152"/>
      <c r="F11" s="152">
        <f>IFERROR(VLOOKUP(Mangas_SLOTSAB!$D11,Clasificaicon_Pilotos!$B$7:$M$91,13,0),0)</f>
        <v>0</v>
      </c>
      <c r="G11" s="152" t="str">
        <f>IFERROR(VLOOKUP(B11,'Listado Pilotos y Equipos'!$B$3:$M$86,7,0),"")</f>
        <v/>
      </c>
      <c r="H11" s="152"/>
      <c r="I11" s="152">
        <f>IFERROR(VLOOKUP(Mangas_SLOTSAB!$G11,Clasificaicon_Pilotos!$B$7:$M$91,13,0),0)</f>
        <v>0</v>
      </c>
      <c r="J11" s="153">
        <f t="shared" si="1"/>
        <v>0</v>
      </c>
      <c r="K11" s="59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>
      <c r="A12" s="154">
        <v>5.0</v>
      </c>
      <c r="B12" s="152"/>
      <c r="C12" s="152"/>
      <c r="D12" s="152" t="str">
        <f>IFERROR(VLOOKUP(B12,'Listado Pilotos y Equipos'!$B$3:$M$86,2,0),"")</f>
        <v/>
      </c>
      <c r="E12" s="152"/>
      <c r="F12" s="152">
        <f>IFERROR(VLOOKUP(Mangas_SLOTSAB!$D12,Clasificaicon_Pilotos!$B$7:$M$91,13,0),0)</f>
        <v>0</v>
      </c>
      <c r="G12" s="152" t="str">
        <f>IFERROR(VLOOKUP(B12,'Listado Pilotos y Equipos'!$B$3:$M$86,7,0),"")</f>
        <v/>
      </c>
      <c r="H12" s="152"/>
      <c r="I12" s="152">
        <f>IFERROR(VLOOKUP(Mangas_SLOTSAB!$G12,Clasificaicon_Pilotos!$B$7:$M$91,13,0),0)</f>
        <v>0</v>
      </c>
      <c r="J12" s="153">
        <f t="shared" si="1"/>
        <v>0</v>
      </c>
      <c r="K12" s="59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155">
        <v>6.0</v>
      </c>
      <c r="B13" s="152"/>
      <c r="C13" s="152"/>
      <c r="D13" s="152" t="str">
        <f>IFERROR(VLOOKUP(B13,'Listado Pilotos y Equipos'!$B$3:$M$86,2,0),"")</f>
        <v/>
      </c>
      <c r="E13" s="152"/>
      <c r="F13" s="152">
        <f>IFERROR(VLOOKUP(Mangas_SLOTSAB!$D13,Clasificaicon_Pilotos!$B$7:$M$91,13,0),0)</f>
        <v>0</v>
      </c>
      <c r="G13" s="152" t="str">
        <f>IFERROR(VLOOKUP(B13,'Listado Pilotos y Equipos'!$B$3:$M$86,7,0),"")</f>
        <v/>
      </c>
      <c r="H13" s="152"/>
      <c r="I13" s="152">
        <f>IFERROR(VLOOKUP(Mangas_SLOTSAB!$G13,Clasificaicon_Pilotos!$B$7:$M$91,13,0),0)</f>
        <v>0</v>
      </c>
      <c r="J13" s="153">
        <f t="shared" si="1"/>
        <v>0</v>
      </c>
      <c r="K13" s="59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>
      <c r="A14" s="156">
        <v>7.0</v>
      </c>
      <c r="B14" s="152"/>
      <c r="C14" s="152"/>
      <c r="D14" s="152" t="str">
        <f>IFERROR(VLOOKUP(B14,'Listado Pilotos y Equipos'!$B$3:$M$86,2,0),"")</f>
        <v/>
      </c>
      <c r="E14" s="152"/>
      <c r="F14" s="152">
        <f>IFERROR(VLOOKUP(Mangas_SLOTSAB!$D14,Clasificaicon_Pilotos!$B$7:$M$91,13,0),0)</f>
        <v>0</v>
      </c>
      <c r="G14" s="152" t="str">
        <f>IFERROR(VLOOKUP(B14,'Listado Pilotos y Equipos'!$B$3:$M$86,7,0),"")</f>
        <v/>
      </c>
      <c r="H14" s="152"/>
      <c r="I14" s="152">
        <f>IFERROR(VLOOKUP(Mangas_SLOTSAB!$G14,Clasificaicon_Pilotos!$B$7:$M$91,13,0),0)</f>
        <v>0</v>
      </c>
      <c r="J14" s="153">
        <f t="shared" si="1"/>
        <v>0</v>
      </c>
      <c r="K14" s="59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157">
        <v>8.0</v>
      </c>
      <c r="B15" s="152"/>
      <c r="C15" s="152"/>
      <c r="D15" s="152" t="str">
        <f>IFERROR(VLOOKUP(B15,'Listado Pilotos y Equipos'!$B$3:$M$86,2,0),"")</f>
        <v/>
      </c>
      <c r="E15" s="152"/>
      <c r="F15" s="152">
        <f>IFERROR(VLOOKUP(Mangas_SLOTSAB!$D15,Clasificaicon_Pilotos!$B$7:$M$91,13,0),0)</f>
        <v>0</v>
      </c>
      <c r="G15" s="152" t="str">
        <f>IFERROR(VLOOKUP(B15,'Listado Pilotos y Equipos'!$B$3:$M$86,7,0),"")</f>
        <v/>
      </c>
      <c r="H15" s="152"/>
      <c r="I15" s="152">
        <f>IFERROR(VLOOKUP(Mangas_SLOTSAB!$G15,Clasificaicon_Pilotos!$B$7:$M$91,13,0),0)</f>
        <v>0</v>
      </c>
      <c r="J15" s="153">
        <f t="shared" si="1"/>
        <v>0</v>
      </c>
      <c r="K15" s="59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157">
        <v>9.0</v>
      </c>
      <c r="B16" s="158"/>
      <c r="C16" s="152"/>
      <c r="D16" s="152" t="str">
        <f>IFERROR(VLOOKUP(B16,'Listado Pilotos y Equipos'!$B$3:$M$86,2,0),"")</f>
        <v/>
      </c>
      <c r="E16" s="152"/>
      <c r="F16" s="152">
        <f>IFERROR(VLOOKUP(Mangas_SLOTSAB!$D16,Clasificaicon_Pilotos!$B$7:$M$91,13,0),0)</f>
        <v>0</v>
      </c>
      <c r="G16" s="152" t="str">
        <f>IFERROR(VLOOKUP(B16,'Listado Pilotos y Equipos'!$B$3:$M$86,7,0),"")</f>
        <v/>
      </c>
      <c r="H16" s="152"/>
      <c r="I16" s="152">
        <f>IFERROR(VLOOKUP(Mangas_SLOTSAB!$G16,Clasificaicon_Pilotos!$B$7:$M$91,13,0),0)</f>
        <v>0</v>
      </c>
      <c r="J16" s="153">
        <f t="shared" si="1"/>
        <v>0</v>
      </c>
      <c r="K16" s="59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>
      <c r="A17" s="157">
        <v>10.0</v>
      </c>
      <c r="B17" s="152"/>
      <c r="C17" s="152"/>
      <c r="D17" s="152" t="str">
        <f>IFERROR(VLOOKUP(B17,'Listado Pilotos y Equipos'!$B$3:$M$86,2,0),"")</f>
        <v/>
      </c>
      <c r="E17" s="152"/>
      <c r="F17" s="152">
        <f>IFERROR(VLOOKUP(Mangas_SLOTSAB!$D17,Clasificaicon_Pilotos!$B$7:$M$91,13,0),0)</f>
        <v>0</v>
      </c>
      <c r="G17" s="152" t="str">
        <f>IFERROR(VLOOKUP(B17,'Listado Pilotos y Equipos'!$B$3:$M$86,7,0),"")</f>
        <v/>
      </c>
      <c r="H17" s="152"/>
      <c r="I17" s="152">
        <f>IFERROR(VLOOKUP(Mangas_SLOTSAB!$G17,Clasificaicon_Pilotos!$B$7:$M$91,13,0),0)</f>
        <v>0</v>
      </c>
      <c r="J17" s="153">
        <f t="shared" si="1"/>
        <v>0</v>
      </c>
      <c r="K17" s="59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157">
        <v>11.0</v>
      </c>
      <c r="B18" s="152"/>
      <c r="C18" s="152"/>
      <c r="D18" s="152" t="str">
        <f>IFERROR(VLOOKUP(B18,'Listado Pilotos y Equipos'!$B$3:$M$86,2,0),"")</f>
        <v/>
      </c>
      <c r="E18" s="152"/>
      <c r="F18" s="152">
        <f>IFERROR(VLOOKUP(Mangas_SLOTSAB!$D18,Clasificaicon_Pilotos!$B$7:$M$91,13,0),0)</f>
        <v>0</v>
      </c>
      <c r="G18" s="152" t="str">
        <f>IFERROR(VLOOKUP(B18,'Listado Pilotos y Equipos'!$B$3:$M$86,7,0),"")</f>
        <v/>
      </c>
      <c r="H18" s="152"/>
      <c r="I18" s="152">
        <f>IFERROR(VLOOKUP(Mangas_SLOTSAB!$G18,Clasificaicon_Pilotos!$B$7:$M$91,13,0),0)</f>
        <v>0</v>
      </c>
      <c r="J18" s="153">
        <f t="shared" si="1"/>
        <v>0</v>
      </c>
      <c r="K18" s="59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>
      <c r="A19" s="157">
        <v>12.0</v>
      </c>
      <c r="B19" s="152"/>
      <c r="C19" s="152"/>
      <c r="D19" s="152" t="str">
        <f>IFERROR(VLOOKUP(B19,'Listado Pilotos y Equipos'!$B$3:$M$86,2,0),"")</f>
        <v/>
      </c>
      <c r="E19" s="152"/>
      <c r="F19" s="152">
        <f>IFERROR(VLOOKUP(Mangas_SLOTSAB!$D19,Clasificaicon_Pilotos!$B$7:$M$91,13,0),0)</f>
        <v>0</v>
      </c>
      <c r="G19" s="152" t="str">
        <f>IFERROR(VLOOKUP(B19,'Listado Pilotos y Equipos'!$B$3:$M$86,7,0),"")</f>
        <v/>
      </c>
      <c r="H19" s="152"/>
      <c r="I19" s="152">
        <f>IFERROR(VLOOKUP(Mangas_SLOTSAB!$G19,Clasificaicon_Pilotos!$B$7:$M$91,13,0),0)</f>
        <v>0</v>
      </c>
      <c r="J19" s="153">
        <f t="shared" si="1"/>
        <v>0</v>
      </c>
      <c r="K19" s="59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A20" s="157">
        <v>13.0</v>
      </c>
      <c r="B20" s="152"/>
      <c r="C20" s="152"/>
      <c r="D20" s="152" t="str">
        <f>IFERROR(VLOOKUP(B20,'Listado Pilotos y Equipos'!$B$3:$M$86,2,0),"")</f>
        <v/>
      </c>
      <c r="E20" s="152"/>
      <c r="F20" s="152">
        <f>IFERROR(VLOOKUP(Mangas_SLOTSAB!$D20,Clasificaicon_Pilotos!$B$7:$M$91,13,0),0)</f>
        <v>0</v>
      </c>
      <c r="G20" s="152" t="str">
        <f>IFERROR(VLOOKUP(B20,'Listado Pilotos y Equipos'!$B$3:$M$86,7,0),"")</f>
        <v/>
      </c>
      <c r="H20" s="152"/>
      <c r="I20" s="152">
        <f>IFERROR(VLOOKUP(Mangas_SLOTSAB!$G20,Clasificaicon_Pilotos!$B$7:$M$91,13,0),0)</f>
        <v>0</v>
      </c>
      <c r="J20" s="153">
        <f t="shared" si="1"/>
        <v>0</v>
      </c>
      <c r="K20" s="59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ht="15.75" customHeight="1">
      <c r="A21" s="157">
        <v>14.0</v>
      </c>
      <c r="B21" s="152"/>
      <c r="C21" s="152"/>
      <c r="D21" s="152" t="str">
        <f>IFERROR(VLOOKUP(B21,'Listado Pilotos y Equipos'!$B$3:$M$86,2,0),"")</f>
        <v/>
      </c>
      <c r="E21" s="152"/>
      <c r="F21" s="152">
        <f>IFERROR(VLOOKUP(Mangas_SLOTSAB!$D21,Clasificaicon_Pilotos!$B$7:$M$91,13,0),0)</f>
        <v>0</v>
      </c>
      <c r="G21" s="152" t="str">
        <f>IFERROR(VLOOKUP(B21,'Listado Pilotos y Equipos'!$B$3:$M$86,7,0),"")</f>
        <v/>
      </c>
      <c r="H21" s="152"/>
      <c r="I21" s="152">
        <f>IFERROR(VLOOKUP(Mangas_SLOTSAB!$G21,Clasificaicon_Pilotos!$B$7:$M$91,13,0),0)</f>
        <v>0</v>
      </c>
      <c r="J21" s="153">
        <f t="shared" si="1"/>
        <v>0</v>
      </c>
      <c r="K21" s="59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157">
        <v>15.0</v>
      </c>
      <c r="B22" s="152"/>
      <c r="C22" s="152"/>
      <c r="D22" s="152"/>
      <c r="E22" s="152"/>
      <c r="F22" s="152">
        <f>IFERROR(VLOOKUP(Mangas_SLOTSAB!$D22,Clasificaicon_Pilotos!$B$7:$M$91,13,0),0)</f>
        <v>0</v>
      </c>
      <c r="G22" s="152" t="str">
        <f>IFERROR(VLOOKUP(B22,'Listado Pilotos y Equipos'!$B$3:$M$86,7,0),"")</f>
        <v/>
      </c>
      <c r="H22" s="152"/>
      <c r="I22" s="152">
        <f>IFERROR(VLOOKUP(Mangas_SLOTSAB!$G22,Clasificaicon_Pilotos!$B$7:$M$91,13,0),0)</f>
        <v>0</v>
      </c>
      <c r="J22" s="153">
        <f t="shared" si="1"/>
        <v>0</v>
      </c>
      <c r="K22" s="59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157">
        <v>16.0</v>
      </c>
      <c r="B23" s="152"/>
      <c r="C23" s="152"/>
      <c r="D23" s="152"/>
      <c r="E23" s="152"/>
      <c r="F23" s="152">
        <f>IFERROR(VLOOKUP(Mangas_SLOTSAB!$D23,Clasificaicon_Pilotos!$B$7:$M$91,13,0),0)</f>
        <v>0</v>
      </c>
      <c r="G23" s="152" t="str">
        <f>IFERROR(VLOOKUP(B23,'Listado Pilotos y Equipos'!$B$3:$M$86,7,0),"")</f>
        <v/>
      </c>
      <c r="H23" s="152"/>
      <c r="I23" s="152">
        <f>IFERROR(VLOOKUP(Mangas_SLOTSAB!$G23,Clasificaicon_Pilotos!$B$7:$M$91,13,0),0)</f>
        <v>0</v>
      </c>
      <c r="J23" s="153">
        <f t="shared" si="1"/>
        <v>0</v>
      </c>
      <c r="K23" s="59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157">
        <v>17.0</v>
      </c>
      <c r="B24" s="152"/>
      <c r="C24" s="152"/>
      <c r="D24" s="152" t="str">
        <f>IFERROR(VLOOKUP(B24,'Listado Pilotos y Equipos'!$B$3:$M$86,2,0),"")</f>
        <v/>
      </c>
      <c r="E24" s="152"/>
      <c r="F24" s="152">
        <f>IFERROR(VLOOKUP(Mangas_SLOTSAB!$D24,Clasificaicon_Pilotos!$B$7:$M$91,13,0),0)</f>
        <v>0</v>
      </c>
      <c r="G24" s="152" t="str">
        <f>IFERROR(VLOOKUP(B24,'Listado Pilotos y Equipos'!$B$3:$M$86,7,0),"")</f>
        <v/>
      </c>
      <c r="H24" s="152"/>
      <c r="I24" s="152">
        <f>IFERROR(VLOOKUP(Mangas_SLOTSAB!$G24,Clasificaicon_Pilotos!$B$7:$M$91,13,0),0)</f>
        <v>0</v>
      </c>
      <c r="J24" s="153">
        <f t="shared" si="1"/>
        <v>0</v>
      </c>
      <c r="K24" s="59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157">
        <v>18.0</v>
      </c>
      <c r="B25" s="152"/>
      <c r="C25" s="152"/>
      <c r="D25" s="152" t="str">
        <f>IFERROR(VLOOKUP(B25,'Listado Pilotos y Equipos'!$B$3:$M$86,2,0),"")</f>
        <v/>
      </c>
      <c r="E25" s="152"/>
      <c r="F25" s="152">
        <f>IFERROR(VLOOKUP(Mangas_SLOTSAB!$D25,Clasificaicon_Pilotos!$B$7:$M$91,13,0),0)</f>
        <v>0</v>
      </c>
      <c r="G25" s="152" t="str">
        <f>IFERROR(VLOOKUP(B25,'Listado Pilotos y Equipos'!$B$3:$M$86,7,0),"")</f>
        <v/>
      </c>
      <c r="H25" s="152"/>
      <c r="I25" s="152">
        <f>IFERROR(VLOOKUP(Mangas_SLOTSAB!$G25,Clasificaicon_Pilotos!$B$7:$M$91,13,0),0)</f>
        <v>0</v>
      </c>
      <c r="J25" s="153">
        <f t="shared" si="1"/>
        <v>0</v>
      </c>
      <c r="K25" s="59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1"/>
      <c r="B26" s="4"/>
      <c r="C26" s="4"/>
      <c r="D26" s="4"/>
      <c r="E26" s="4"/>
      <c r="F26" s="4"/>
      <c r="G26" s="61"/>
      <c r="H26" s="59"/>
      <c r="I26" s="59"/>
      <c r="J26" s="59"/>
      <c r="K26" s="59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4"/>
      <c r="B27" s="4"/>
      <c r="C27" s="4"/>
      <c r="D27" s="4"/>
      <c r="E27" s="4"/>
      <c r="F27" s="4"/>
      <c r="G27" s="61"/>
      <c r="H27" s="59"/>
      <c r="I27" s="59"/>
      <c r="J27" s="59"/>
      <c r="K27" s="59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148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159" t="s">
        <v>389</v>
      </c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1"/>
      <c r="B30" s="4"/>
      <c r="C30" s="4"/>
      <c r="D30" s="4"/>
      <c r="E30" s="4"/>
      <c r="F30" s="4"/>
      <c r="G30" s="61"/>
      <c r="H30" s="59"/>
      <c r="I30" s="59"/>
      <c r="J30" s="59"/>
      <c r="K30" s="59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ht="15.75" customHeight="1">
      <c r="A31" s="149" t="s">
        <v>152</v>
      </c>
      <c r="B31" s="150" t="s">
        <v>153</v>
      </c>
      <c r="C31" s="150" t="s">
        <v>384</v>
      </c>
      <c r="D31" s="150" t="s">
        <v>385</v>
      </c>
      <c r="E31" s="150" t="s">
        <v>386</v>
      </c>
      <c r="F31" s="150" t="s">
        <v>154</v>
      </c>
      <c r="G31" s="150" t="s">
        <v>283</v>
      </c>
      <c r="H31" s="150" t="s">
        <v>387</v>
      </c>
      <c r="I31" s="150" t="s">
        <v>388</v>
      </c>
      <c r="J31" s="150" t="s">
        <v>11</v>
      </c>
      <c r="K31" s="59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ht="15.0" customHeight="1">
      <c r="A32" s="55">
        <v>1.0</v>
      </c>
      <c r="B32" s="158"/>
      <c r="C32" s="152"/>
      <c r="D32" s="158" t="str">
        <f>IFERROR(VLOOKUP(B32,'Listado Pilotos y Equipos'!$B$3:$M$86,2,0),"")</f>
        <v/>
      </c>
      <c r="E32" s="152"/>
      <c r="F32" s="152">
        <f>IFERROR(VLOOKUP(Mangas_SLOTSAB!$D32,Clasificaicon_Pilotos!$B$7:$M$91,13,0),0)</f>
        <v>0</v>
      </c>
      <c r="G32" s="152" t="str">
        <f>IFERROR(VLOOKUP(B32,'Listado Pilotos y Equipos'!$B$3:$M$86,7,0),"")</f>
        <v/>
      </c>
      <c r="H32" s="152"/>
      <c r="I32" s="152">
        <f>IFERROR(VLOOKUP(Mangas_SLOTSAB!$G32,Clasificaicon_Pilotos!$B$7:$M$91,13,0),0)</f>
        <v>0</v>
      </c>
      <c r="J32" s="153">
        <f t="shared" ref="J32:J57" si="2">IFERROR(F32+I32,0)</f>
        <v>0</v>
      </c>
      <c r="K32" s="59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ht="15.75" customHeight="1">
      <c r="A33" s="55">
        <v>2.0</v>
      </c>
      <c r="B33" s="158"/>
      <c r="C33" s="152"/>
      <c r="D33" s="158" t="str">
        <f>IFERROR(VLOOKUP(B33,'Listado Pilotos y Equipos'!$B$3:$M$86,2,0),"")</f>
        <v/>
      </c>
      <c r="E33" s="152"/>
      <c r="F33" s="152">
        <f>IFERROR(VLOOKUP(Mangas_SLOTSAB!$D33,Clasificaicon_Pilotos!$B$7:$M$91,13,0),0)</f>
        <v>0</v>
      </c>
      <c r="G33" s="152" t="str">
        <f>IFERROR(VLOOKUP(B33,'Listado Pilotos y Equipos'!$B$3:$M$86,7,0),"")</f>
        <v/>
      </c>
      <c r="H33" s="152"/>
      <c r="I33" s="152">
        <f>IFERROR(VLOOKUP(Mangas_SLOTSAB!$G33,Clasificaicon_Pilotos!$B$7:$M$91,13,0),0)</f>
        <v>0</v>
      </c>
      <c r="J33" s="153">
        <f t="shared" si="2"/>
        <v>0</v>
      </c>
      <c r="K33" s="59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ht="15.75" customHeight="1">
      <c r="A34" s="55">
        <v>3.0</v>
      </c>
      <c r="B34" s="158"/>
      <c r="C34" s="152"/>
      <c r="D34" s="158" t="str">
        <f>IFERROR(VLOOKUP(B34,'Listado Pilotos y Equipos'!$B$3:$M$86,2,0),"")</f>
        <v/>
      </c>
      <c r="E34" s="152"/>
      <c r="F34" s="152">
        <f>IFERROR(VLOOKUP(Mangas_SLOTSAB!$D34,Clasificaicon_Pilotos!$B$7:$M$91,13,0),0)</f>
        <v>0</v>
      </c>
      <c r="G34" s="152" t="str">
        <f>IFERROR(VLOOKUP(B34,'Listado Pilotos y Equipos'!$B$3:$M$86,7,0),"")</f>
        <v/>
      </c>
      <c r="H34" s="152"/>
      <c r="I34" s="152">
        <f>IFERROR(VLOOKUP(Mangas_SLOTSAB!$G34,Clasificaicon_Pilotos!$B$7:$M$91,13,0),0)</f>
        <v>0</v>
      </c>
      <c r="J34" s="153">
        <f t="shared" si="2"/>
        <v>0</v>
      </c>
      <c r="K34" s="59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15.75" customHeight="1">
      <c r="A35" s="55">
        <v>4.0</v>
      </c>
      <c r="B35" s="158"/>
      <c r="C35" s="152"/>
      <c r="D35" s="158" t="str">
        <f>IFERROR(VLOOKUP(B35,'Listado Pilotos y Equipos'!$B$3:$M$86,2,0),"")</f>
        <v/>
      </c>
      <c r="E35" s="152"/>
      <c r="F35" s="152">
        <f>IFERROR(VLOOKUP(Mangas_SLOTSAB!$D35,Clasificaicon_Pilotos!$B$7:$M$91,13,0),0)</f>
        <v>0</v>
      </c>
      <c r="G35" s="152" t="str">
        <f>IFERROR(VLOOKUP(B35,'Listado Pilotos y Equipos'!$B$3:$M$86,7,0),"")</f>
        <v/>
      </c>
      <c r="H35" s="152"/>
      <c r="I35" s="152">
        <f>IFERROR(VLOOKUP(Mangas_SLOTSAB!$G35,Clasificaicon_Pilotos!$B$7:$M$91,13,0),0)</f>
        <v>0</v>
      </c>
      <c r="J35" s="153">
        <f t="shared" si="2"/>
        <v>0</v>
      </c>
      <c r="K35" s="59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15.75" customHeight="1">
      <c r="A36" s="55">
        <v>5.0</v>
      </c>
      <c r="B36" s="158"/>
      <c r="C36" s="152"/>
      <c r="D36" s="158" t="str">
        <f>IFERROR(VLOOKUP(B36,'Listado Pilotos y Equipos'!$B$3:$M$86,2,0),"")</f>
        <v/>
      </c>
      <c r="E36" s="152"/>
      <c r="F36" s="152">
        <f>IFERROR(VLOOKUP(Mangas_SLOTSAB!$D36,Clasificaicon_Pilotos!$B$7:$M$91,13,0),0)</f>
        <v>0</v>
      </c>
      <c r="G36" s="152" t="str">
        <f>IFERROR(VLOOKUP(B36,'Listado Pilotos y Equipos'!$B$3:$M$86,7,0),"")</f>
        <v/>
      </c>
      <c r="H36" s="152"/>
      <c r="I36" s="152">
        <f>IFERROR(VLOOKUP(Mangas_SLOTSAB!$G36,Clasificaicon_Pilotos!$B$7:$M$91,13,0),0)</f>
        <v>0</v>
      </c>
      <c r="J36" s="153">
        <f t="shared" si="2"/>
        <v>0</v>
      </c>
      <c r="K36" s="59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15.75" customHeight="1">
      <c r="A37" s="55">
        <v>6.0</v>
      </c>
      <c r="B37" s="158"/>
      <c r="C37" s="152"/>
      <c r="D37" s="158" t="str">
        <f>IFERROR(VLOOKUP(B37,'Listado Pilotos y Equipos'!$B$3:$M$86,2,0),"")</f>
        <v/>
      </c>
      <c r="E37" s="152"/>
      <c r="F37" s="152">
        <f>IFERROR(VLOOKUP(Mangas_SLOTSAB!$D37,Clasificaicon_Pilotos!$B$7:$M$91,13,0),0)</f>
        <v>0</v>
      </c>
      <c r="G37" s="152" t="str">
        <f>IFERROR(VLOOKUP(B37,'Listado Pilotos y Equipos'!$B$3:$M$86,7,0),"")</f>
        <v/>
      </c>
      <c r="H37" s="152"/>
      <c r="I37" s="152">
        <f>IFERROR(VLOOKUP(Mangas_SLOTSAB!$G37,Clasificaicon_Pilotos!$B$7:$M$91,13,0),0)</f>
        <v>0</v>
      </c>
      <c r="J37" s="153">
        <f t="shared" si="2"/>
        <v>0</v>
      </c>
      <c r="K37" s="59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5.75" customHeight="1">
      <c r="A38" s="55">
        <v>7.0</v>
      </c>
      <c r="B38" s="158"/>
      <c r="C38" s="152"/>
      <c r="D38" s="158" t="str">
        <f>IFERROR(VLOOKUP(B38,'Listado Pilotos y Equipos'!$B$3:$M$86,2,0),"")</f>
        <v/>
      </c>
      <c r="E38" s="152"/>
      <c r="F38" s="152">
        <f>IFERROR(VLOOKUP(Mangas_SLOTSAB!$D38,Clasificaicon_Pilotos!$B$7:$M$91,13,0),0)</f>
        <v>0</v>
      </c>
      <c r="G38" s="152" t="str">
        <f>IFERROR(VLOOKUP(B38,'Listado Pilotos y Equipos'!$B$3:$M$86,7,0),"")</f>
        <v/>
      </c>
      <c r="H38" s="152"/>
      <c r="I38" s="152">
        <f>IFERROR(VLOOKUP(Mangas_SLOTSAB!$G38,Clasificaicon_Pilotos!$B$7:$M$91,13,0),0)</f>
        <v>0</v>
      </c>
      <c r="J38" s="153">
        <f t="shared" si="2"/>
        <v>0</v>
      </c>
      <c r="K38" s="59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5.75" customHeight="1">
      <c r="A39" s="55">
        <v>8.0</v>
      </c>
      <c r="B39" s="158"/>
      <c r="C39" s="152"/>
      <c r="D39" s="158" t="str">
        <f>IFERROR(VLOOKUP(B39,'Listado Pilotos y Equipos'!$B$3:$M$86,2,0),"")</f>
        <v/>
      </c>
      <c r="E39" s="152"/>
      <c r="F39" s="152">
        <f>IFERROR(VLOOKUP(Mangas_SLOTSAB!$D39,Clasificaicon_Pilotos!$B$7:$M$91,13,0),0)</f>
        <v>0</v>
      </c>
      <c r="G39" s="152" t="str">
        <f>IFERROR(VLOOKUP(B39,'Listado Pilotos y Equipos'!$B$3:$M$86,7,0),"")</f>
        <v/>
      </c>
      <c r="H39" s="152"/>
      <c r="I39" s="152">
        <f>IFERROR(VLOOKUP(Mangas_SLOTSAB!$G39,Clasificaicon_Pilotos!$B$7:$M$91,13,0),0)</f>
        <v>0</v>
      </c>
      <c r="J39" s="153">
        <f t="shared" si="2"/>
        <v>0</v>
      </c>
      <c r="K39" s="59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ht="15.75" customHeight="1">
      <c r="A40" s="55">
        <v>9.0</v>
      </c>
      <c r="B40" s="158"/>
      <c r="C40" s="152"/>
      <c r="D40" s="158" t="str">
        <f>IFERROR(VLOOKUP(B40,'Listado Pilotos y Equipos'!$B$3:$M$86,2,0),"")</f>
        <v/>
      </c>
      <c r="E40" s="152"/>
      <c r="F40" s="152">
        <f>IFERROR(VLOOKUP(Mangas_SLOTSAB!$D40,Clasificaicon_Pilotos!$B$7:$M$91,13,0),0)</f>
        <v>0</v>
      </c>
      <c r="G40" s="152" t="str">
        <f>IFERROR(VLOOKUP(B40,'Listado Pilotos y Equipos'!$B$3:$M$86,7,0),"")</f>
        <v/>
      </c>
      <c r="H40" s="152"/>
      <c r="I40" s="152">
        <f>IFERROR(VLOOKUP(Mangas_SLOTSAB!$G40,Clasificaicon_Pilotos!$B$7:$M$91,13,0),0)</f>
        <v>0</v>
      </c>
      <c r="J40" s="153">
        <f t="shared" si="2"/>
        <v>0</v>
      </c>
      <c r="K40" s="59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ht="15.75" customHeight="1">
      <c r="A41" s="55">
        <v>10.0</v>
      </c>
      <c r="B41" s="158"/>
      <c r="C41" s="152"/>
      <c r="D41" s="158" t="str">
        <f>IFERROR(VLOOKUP(B41,'Listado Pilotos y Equipos'!$B$3:$M$86,2,0),"")</f>
        <v/>
      </c>
      <c r="E41" s="152"/>
      <c r="F41" s="152">
        <f>IFERROR(VLOOKUP(Mangas_SLOTSAB!$D41,Clasificaicon_Pilotos!$B$7:$M$91,13,0),0)</f>
        <v>0</v>
      </c>
      <c r="G41" s="152" t="str">
        <f>IFERROR(VLOOKUP(B41,'Listado Pilotos y Equipos'!$B$3:$M$86,7,0),"")</f>
        <v/>
      </c>
      <c r="H41" s="152"/>
      <c r="I41" s="152">
        <f>IFERROR(VLOOKUP(Mangas_SLOTSAB!$G41,Clasificaicon_Pilotos!$B$7:$M$91,13,0),0)</f>
        <v>0</v>
      </c>
      <c r="J41" s="153">
        <f t="shared" si="2"/>
        <v>0</v>
      </c>
      <c r="K41" s="59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ht="15.75" customHeight="1">
      <c r="A42" s="55">
        <v>11.0</v>
      </c>
      <c r="B42" s="158"/>
      <c r="C42" s="152"/>
      <c r="D42" s="158" t="str">
        <f>IFERROR(VLOOKUP(B42,'Listado Pilotos y Equipos'!$B$3:$M$86,2,0),"")</f>
        <v/>
      </c>
      <c r="E42" s="152"/>
      <c r="F42" s="152">
        <f>IFERROR(VLOOKUP(Mangas_SLOTSAB!$D42,Clasificaicon_Pilotos!$B$7:$M$91,13,0),0)</f>
        <v>0</v>
      </c>
      <c r="G42" s="152" t="str">
        <f>IFERROR(VLOOKUP(B42,'Listado Pilotos y Equipos'!$B$3:$M$86,7,0),"")</f>
        <v/>
      </c>
      <c r="H42" s="152"/>
      <c r="I42" s="152">
        <f>IFERROR(VLOOKUP(Mangas_SLOTSAB!$G42,Clasificaicon_Pilotos!$B$7:$M$91,13,0),0)</f>
        <v>0</v>
      </c>
      <c r="J42" s="153">
        <f t="shared" si="2"/>
        <v>0</v>
      </c>
      <c r="K42" s="59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ht="15.75" customHeight="1">
      <c r="A43" s="55">
        <v>12.0</v>
      </c>
      <c r="B43" s="158"/>
      <c r="C43" s="152"/>
      <c r="D43" s="158" t="str">
        <f>IFERROR(VLOOKUP(B43,'Listado Pilotos y Equipos'!$B$3:$M$86,2,0),"")</f>
        <v/>
      </c>
      <c r="E43" s="152"/>
      <c r="F43" s="152">
        <f>IFERROR(VLOOKUP(Mangas_SLOTSAB!$D43,Clasificaicon_Pilotos!$B$7:$M$91,13,0),0)</f>
        <v>0</v>
      </c>
      <c r="G43" s="152" t="str">
        <f>IFERROR(VLOOKUP(B43,'Listado Pilotos y Equipos'!$B$3:$M$86,7,0),"")</f>
        <v/>
      </c>
      <c r="H43" s="152"/>
      <c r="I43" s="152">
        <f>IFERROR(VLOOKUP(Mangas_SLOTSAB!$G43,Clasificaicon_Pilotos!$B$7:$M$91,13,0),0)</f>
        <v>0</v>
      </c>
      <c r="J43" s="153">
        <f t="shared" si="2"/>
        <v>0</v>
      </c>
      <c r="K43" s="59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ht="15.75" customHeight="1">
      <c r="A44" s="55">
        <v>13.0</v>
      </c>
      <c r="B44" s="158"/>
      <c r="C44" s="152"/>
      <c r="D44" s="158" t="str">
        <f>IFERROR(VLOOKUP(B44,'Listado Pilotos y Equipos'!$B$3:$M$86,2,0),"")</f>
        <v/>
      </c>
      <c r="E44" s="152"/>
      <c r="F44" s="152">
        <f>IFERROR(VLOOKUP(Mangas_SLOTSAB!$D44,Clasificaicon_Pilotos!$B$7:$M$91,13,0),0)</f>
        <v>0</v>
      </c>
      <c r="G44" s="152" t="str">
        <f>IFERROR(VLOOKUP(B44,'Listado Pilotos y Equipos'!$B$3:$M$86,7,0),"")</f>
        <v/>
      </c>
      <c r="H44" s="152"/>
      <c r="I44" s="152">
        <f>IFERROR(VLOOKUP(Mangas_SLOTSAB!$G44,Clasificaicon_Pilotos!$B$7:$M$91,13,0),0)</f>
        <v>0</v>
      </c>
      <c r="J44" s="153">
        <f t="shared" si="2"/>
        <v>0</v>
      </c>
      <c r="K44" s="59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ht="15.75" customHeight="1">
      <c r="A45" s="55">
        <v>14.0</v>
      </c>
      <c r="B45" s="152"/>
      <c r="C45" s="152"/>
      <c r="D45" s="158" t="str">
        <f>IFERROR(VLOOKUP(B45,'Listado Pilotos y Equipos'!$B$3:$M$86,2,0),"")</f>
        <v/>
      </c>
      <c r="E45" s="152"/>
      <c r="F45" s="152">
        <f>IFERROR(VLOOKUP(Mangas_SLOTSAB!$D45,Clasificaicon_Pilotos!$B$7:$M$91,13,0),0)</f>
        <v>0</v>
      </c>
      <c r="G45" s="152" t="str">
        <f>IFERROR(VLOOKUP(B45,'Listado Pilotos y Equipos'!$B$3:$M$86,7,0),"")</f>
        <v/>
      </c>
      <c r="H45" s="152"/>
      <c r="I45" s="152">
        <f>IFERROR(VLOOKUP(Mangas_SLOTSAB!$G45,Clasificaicon_Pilotos!$B$7:$M$91,13,0),0)</f>
        <v>0</v>
      </c>
      <c r="J45" s="153">
        <f t="shared" si="2"/>
        <v>0</v>
      </c>
      <c r="K45" s="59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ht="15.75" customHeight="1">
      <c r="A46" s="55">
        <v>15.0</v>
      </c>
      <c r="B46" s="152"/>
      <c r="C46" s="152"/>
      <c r="D46" s="158" t="str">
        <f>IFERROR(VLOOKUP(B46,'Listado Pilotos y Equipos'!$B$3:$M$86,2,0),"")</f>
        <v/>
      </c>
      <c r="E46" s="152"/>
      <c r="F46" s="152">
        <f>IFERROR(VLOOKUP(Mangas_SLOTSAB!$D46,Clasificaicon_Pilotos!$B$7:$M$91,13,0),0)</f>
        <v>0</v>
      </c>
      <c r="G46" s="152" t="str">
        <f>IFERROR(VLOOKUP(B46,'Listado Pilotos y Equipos'!$B$3:$M$86,7,0),"")</f>
        <v/>
      </c>
      <c r="H46" s="152"/>
      <c r="I46" s="152">
        <f>IFERROR(VLOOKUP(Mangas_SLOTSAB!$G46,Clasificaicon_Pilotos!$B$7:$M$91,13,0),0)</f>
        <v>0</v>
      </c>
      <c r="J46" s="152">
        <f t="shared" si="2"/>
        <v>0</v>
      </c>
      <c r="K46" s="59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ht="15.75" customHeight="1">
      <c r="A47" s="55">
        <v>16.0</v>
      </c>
      <c r="B47" s="152"/>
      <c r="C47" s="152"/>
      <c r="D47" s="158" t="str">
        <f>IFERROR(VLOOKUP(B47,'Listado Pilotos y Equipos'!$B$3:$M$86,2,0),"")</f>
        <v/>
      </c>
      <c r="E47" s="152"/>
      <c r="F47" s="152">
        <f>IFERROR(VLOOKUP(Mangas_SLOTSAB!$D47,Clasificaicon_Pilotos!$B$7:$M$91,13,0),0)</f>
        <v>0</v>
      </c>
      <c r="G47" s="152" t="str">
        <f>IFERROR(VLOOKUP(B47,'Listado Pilotos y Equipos'!$B$3:$M$86,7,0),"")</f>
        <v/>
      </c>
      <c r="H47" s="152"/>
      <c r="I47" s="152">
        <f>IFERROR(VLOOKUP(Mangas_SLOTSAB!$G47,Clasificaicon_Pilotos!$B$7:$M$91,13,0),0)</f>
        <v>0</v>
      </c>
      <c r="J47" s="153">
        <f t="shared" si="2"/>
        <v>0</v>
      </c>
      <c r="K47" s="59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ht="15.75" customHeight="1">
      <c r="A48" s="55">
        <v>17.0</v>
      </c>
      <c r="B48" s="152"/>
      <c r="C48" s="152"/>
      <c r="D48" s="158" t="str">
        <f>IFERROR(VLOOKUP(B48,'Listado Pilotos y Equipos'!$B$3:$M$86,2,0),"")</f>
        <v/>
      </c>
      <c r="E48" s="152"/>
      <c r="F48" s="152">
        <f>IFERROR(VLOOKUP(Mangas_SLOTSAB!$D48,Clasificaicon_Pilotos!$B$7:$M$91,13,0),0)</f>
        <v>0</v>
      </c>
      <c r="G48" s="152" t="str">
        <f>IFERROR(VLOOKUP(B48,'Listado Pilotos y Equipos'!$B$3:$M$86,7,0),"")</f>
        <v/>
      </c>
      <c r="H48" s="152"/>
      <c r="I48" s="152">
        <f>IFERROR(VLOOKUP(Mangas_SLOTSAB!$G48,Clasificaicon_Pilotos!$B$7:$M$91,13,0),0)</f>
        <v>0</v>
      </c>
      <c r="J48" s="153">
        <f t="shared" si="2"/>
        <v>0</v>
      </c>
      <c r="K48" s="59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ht="15.0" customHeight="1">
      <c r="A49" s="55">
        <v>18.0</v>
      </c>
      <c r="B49" s="152"/>
      <c r="C49" s="152"/>
      <c r="D49" s="158" t="str">
        <f>IFERROR(VLOOKUP(B49,'Listado Pilotos y Equipos'!$B$3:$M$86,2,0),"")</f>
        <v/>
      </c>
      <c r="E49" s="152"/>
      <c r="F49" s="152">
        <f>IFERROR(VLOOKUP(Mangas_SLOTSAB!$D49,Clasificaicon_Pilotos!$B$7:$M$91,13,0),0)</f>
        <v>0</v>
      </c>
      <c r="G49" s="152" t="str">
        <f>IFERROR(VLOOKUP(B49,'Listado Pilotos y Equipos'!$B$3:$M$86,7,0),"")</f>
        <v/>
      </c>
      <c r="H49" s="152"/>
      <c r="I49" s="152">
        <f>IFERROR(VLOOKUP(Mangas_SLOTSAB!$G49,Clasificaicon_Pilotos!$B$7:$M$91,13,0),0)</f>
        <v>0</v>
      </c>
      <c r="J49" s="153">
        <f t="shared" si="2"/>
        <v>0</v>
      </c>
      <c r="K49" s="59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ht="15.75" customHeight="1">
      <c r="A50" s="55">
        <v>19.0</v>
      </c>
      <c r="B50" s="152"/>
      <c r="C50" s="152"/>
      <c r="D50" s="158" t="str">
        <f>IFERROR(VLOOKUP(B50,'Listado Pilotos y Equipos'!$B$3:$M$86,2,0),"")</f>
        <v/>
      </c>
      <c r="E50" s="152"/>
      <c r="F50" s="152">
        <f>IFERROR(VLOOKUP(Mangas_SLOTSAB!$D50,Clasificaicon_Pilotos!$B$7:$M$91,13,0),0)</f>
        <v>0</v>
      </c>
      <c r="G50" s="152" t="str">
        <f>IFERROR(VLOOKUP(B50,'Listado Pilotos y Equipos'!$B$3:$M$86,7,0),"")</f>
        <v/>
      </c>
      <c r="H50" s="152"/>
      <c r="I50" s="152">
        <f>IFERROR(VLOOKUP(Mangas_SLOTSAB!$G50,Clasificaicon_Pilotos!$B$7:$M$91,13,0),0)</f>
        <v>0</v>
      </c>
      <c r="J50" s="153">
        <f t="shared" si="2"/>
        <v>0</v>
      </c>
      <c r="K50" s="59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ht="15.75" customHeight="1">
      <c r="A51" s="55">
        <v>20.0</v>
      </c>
      <c r="B51" s="152"/>
      <c r="C51" s="152"/>
      <c r="D51" s="158" t="str">
        <f>IFERROR(VLOOKUP(B51,'Listado Pilotos y Equipos'!$B$3:$M$86,2,0),"")</f>
        <v/>
      </c>
      <c r="E51" s="152"/>
      <c r="F51" s="152">
        <f>IFERROR(VLOOKUP(Mangas_SLOTSAB!$D51,Clasificaicon_Pilotos!$B$7:$M$91,13,0),0)</f>
        <v>0</v>
      </c>
      <c r="G51" s="152" t="str">
        <f>IFERROR(VLOOKUP(B51,'Listado Pilotos y Equipos'!$B$3:$M$86,7,0),"")</f>
        <v/>
      </c>
      <c r="H51" s="152"/>
      <c r="I51" s="152">
        <f>IFERROR(VLOOKUP(Mangas_SLOTSAB!$G51,Clasificaicon_Pilotos!$B$7:$M$91,13,0),0)</f>
        <v>0</v>
      </c>
      <c r="J51" s="153">
        <f t="shared" si="2"/>
        <v>0</v>
      </c>
      <c r="K51" s="59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ht="15.75" customHeight="1">
      <c r="A52" s="55">
        <v>21.0</v>
      </c>
      <c r="B52" s="152"/>
      <c r="C52" s="152"/>
      <c r="D52" s="158" t="str">
        <f>IFERROR(VLOOKUP(B52,'Listado Pilotos y Equipos'!$B$3:$M$86,2,0),"")</f>
        <v/>
      </c>
      <c r="E52" s="152"/>
      <c r="F52" s="152">
        <f>IFERROR(VLOOKUP(Mangas_SLOTSAB!$D52,Clasificaicon_Pilotos!$B$7:$M$91,13,0),0)</f>
        <v>0</v>
      </c>
      <c r="G52" s="152" t="str">
        <f>IFERROR(VLOOKUP(B52,'Listado Pilotos y Equipos'!$B$3:$M$86,7,0),"")</f>
        <v/>
      </c>
      <c r="H52" s="152"/>
      <c r="I52" s="152">
        <f>IFERROR(VLOOKUP(Mangas_SLOTSAB!$G52,Clasificaicon_Pilotos!$B$7:$M$91,13,0),0)</f>
        <v>0</v>
      </c>
      <c r="J52" s="153">
        <f t="shared" si="2"/>
        <v>0</v>
      </c>
      <c r="K52" s="59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ht="15.75" customHeight="1">
      <c r="A53" s="55">
        <v>22.0</v>
      </c>
      <c r="B53" s="152"/>
      <c r="C53" s="152"/>
      <c r="D53" s="158" t="str">
        <f>IFERROR(VLOOKUP(B53,'Listado Pilotos y Equipos'!$B$3:$M$86,2,0),"")</f>
        <v/>
      </c>
      <c r="E53" s="152"/>
      <c r="F53" s="152">
        <f>IFERROR(VLOOKUP(Mangas_SLOTSAB!$D53,Clasificaicon_Pilotos!$B$7:$M$91,13,0),0)</f>
        <v>0</v>
      </c>
      <c r="G53" s="152" t="str">
        <f>IFERROR(VLOOKUP(B53,'Listado Pilotos y Equipos'!$B$3:$M$86,7,0),"")</f>
        <v/>
      </c>
      <c r="H53" s="152"/>
      <c r="I53" s="152">
        <f>IFERROR(VLOOKUP(Mangas_SLOTSAB!$G53,Clasificaicon_Pilotos!$B$7:$M$91,13,0),0)</f>
        <v>0</v>
      </c>
      <c r="J53" s="153">
        <f t="shared" si="2"/>
        <v>0</v>
      </c>
      <c r="K53" s="59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ht="15.75" customHeight="1">
      <c r="A54" s="55">
        <v>23.0</v>
      </c>
      <c r="B54" s="152"/>
      <c r="C54" s="152"/>
      <c r="D54" s="158" t="str">
        <f>IFERROR(VLOOKUP(B54,'Listado Pilotos y Equipos'!$B$3:$M$86,2,0),"")</f>
        <v/>
      </c>
      <c r="E54" s="152"/>
      <c r="F54" s="152">
        <f>IFERROR(VLOOKUP(Mangas_SLOTSAB!$D54,Clasificaicon_Pilotos!$B$7:$M$91,13,0),0)</f>
        <v>0</v>
      </c>
      <c r="G54" s="152" t="str">
        <f>IFERROR(VLOOKUP(B54,'Listado Pilotos y Equipos'!$B$3:$M$86,7,0),"")</f>
        <v/>
      </c>
      <c r="H54" s="152"/>
      <c r="I54" s="152">
        <f>IFERROR(VLOOKUP(Mangas_SLOTSAB!$G54,Clasificaicon_Pilotos!$B$7:$M$91,13,0),0)</f>
        <v>0</v>
      </c>
      <c r="J54" s="153">
        <f t="shared" si="2"/>
        <v>0</v>
      </c>
      <c r="K54" s="59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ht="15.75" customHeight="1">
      <c r="A55" s="55">
        <v>24.0</v>
      </c>
      <c r="B55" s="152"/>
      <c r="C55" s="152"/>
      <c r="D55" s="158" t="str">
        <f>IFERROR(VLOOKUP(B55,'Listado Pilotos y Equipos'!$B$3:$M$86,2,0),"")</f>
        <v/>
      </c>
      <c r="E55" s="152"/>
      <c r="F55" s="152">
        <f>IFERROR(VLOOKUP(Mangas_SLOTSAB!$D55,Clasificaicon_Pilotos!$B$7:$M$91,13,0),0)</f>
        <v>0</v>
      </c>
      <c r="G55" s="152" t="str">
        <f>IFERROR(VLOOKUP(B55,'Listado Pilotos y Equipos'!$B$3:$M$86,7,0),"")</f>
        <v/>
      </c>
      <c r="H55" s="152"/>
      <c r="I55" s="152">
        <f>IFERROR(VLOOKUP(Mangas_SLOTSAB!$G55,Clasificaicon_Pilotos!$B$7:$M$91,13,0),0)</f>
        <v>0</v>
      </c>
      <c r="J55" s="153">
        <f t="shared" si="2"/>
        <v>0</v>
      </c>
      <c r="K55" s="59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ht="15.75" customHeight="1">
      <c r="A56" s="55">
        <v>25.0</v>
      </c>
      <c r="B56" s="152"/>
      <c r="C56" s="152"/>
      <c r="D56" s="158" t="str">
        <f>IFERROR(VLOOKUP(B56,'Listado Pilotos y Equipos'!$B$3:$M$86,2,0),"")</f>
        <v/>
      </c>
      <c r="E56" s="152"/>
      <c r="F56" s="152">
        <f>IFERROR(VLOOKUP(Mangas_SLOTSAB!$D56,Clasificaicon_Pilotos!$B$7:$M$91,13,0),0)</f>
        <v>0</v>
      </c>
      <c r="G56" s="152" t="str">
        <f>IFERROR(VLOOKUP(B56,'Listado Pilotos y Equipos'!$B$3:$M$86,7,0),"")</f>
        <v/>
      </c>
      <c r="H56" s="152"/>
      <c r="I56" s="152">
        <f>IFERROR(VLOOKUP(Mangas_SLOTSAB!$G56,Clasificaicon_Pilotos!$B$7:$M$91,13,0),0)</f>
        <v>0</v>
      </c>
      <c r="J56" s="153">
        <f t="shared" si="2"/>
        <v>0</v>
      </c>
      <c r="K56" s="59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ht="15.75" customHeight="1">
      <c r="A57" s="55">
        <v>26.0</v>
      </c>
      <c r="B57" s="152"/>
      <c r="C57" s="152"/>
      <c r="D57" s="158" t="str">
        <f>IFERROR(VLOOKUP(B57,'Listado Pilotos y Equipos'!$B$3:$M$86,2,0),"")</f>
        <v/>
      </c>
      <c r="E57" s="152"/>
      <c r="F57" s="152">
        <f>IFERROR(VLOOKUP(Mangas_SLOTSAB!$D57,Clasificaicon_Pilotos!$B$7:$M$91,13,0),0)</f>
        <v>0</v>
      </c>
      <c r="G57" s="152" t="str">
        <f>IFERROR(VLOOKUP(B57,'Listado Pilotos y Equipos'!$B$3:$M$86,7,0),"")</f>
        <v/>
      </c>
      <c r="H57" s="152"/>
      <c r="I57" s="152">
        <f>IFERROR(VLOOKUP(Mangas_SLOTSAB!$G57,Clasificaicon_Pilotos!$B$7:$M$91,13,0),0)</f>
        <v>0</v>
      </c>
      <c r="J57" s="153">
        <f t="shared" si="2"/>
        <v>0</v>
      </c>
      <c r="K57" s="59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ht="15.75" customHeight="1">
      <c r="A59" s="148"/>
      <c r="B59" s="45"/>
      <c r="C59" s="45"/>
      <c r="D59" s="45"/>
      <c r="E59" s="45"/>
      <c r="F59" s="45"/>
      <c r="G59" s="45"/>
      <c r="H59" s="45"/>
      <c r="I59" s="45"/>
      <c r="J59" s="45"/>
      <c r="K59" s="46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ht="15.75" customHeight="1">
      <c r="A60" s="159" t="s">
        <v>390</v>
      </c>
      <c r="B60" s="45"/>
      <c r="C60" s="45"/>
      <c r="D60" s="45"/>
      <c r="E60" s="45"/>
      <c r="F60" s="45"/>
      <c r="G60" s="45"/>
      <c r="H60" s="45"/>
      <c r="I60" s="45"/>
      <c r="J60" s="45"/>
      <c r="K60" s="46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ht="15.75" customHeight="1">
      <c r="A61" s="1"/>
      <c r="B61" s="4"/>
      <c r="C61" s="4"/>
      <c r="D61" s="4"/>
      <c r="E61" s="4"/>
      <c r="F61" s="4"/>
      <c r="G61" s="61"/>
      <c r="H61" s="59"/>
      <c r="I61" s="59"/>
      <c r="J61" s="59"/>
      <c r="K61" s="59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ht="15.75" customHeight="1">
      <c r="A62" s="149" t="s">
        <v>152</v>
      </c>
      <c r="B62" s="150" t="s">
        <v>153</v>
      </c>
      <c r="C62" s="150" t="s">
        <v>384</v>
      </c>
      <c r="D62" s="150" t="s">
        <v>385</v>
      </c>
      <c r="E62" s="150" t="s">
        <v>386</v>
      </c>
      <c r="F62" s="150" t="s">
        <v>154</v>
      </c>
      <c r="G62" s="150" t="s">
        <v>283</v>
      </c>
      <c r="H62" s="150" t="s">
        <v>387</v>
      </c>
      <c r="I62" s="150" t="s">
        <v>388</v>
      </c>
      <c r="J62" s="150" t="s">
        <v>11</v>
      </c>
      <c r="K62" s="59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ht="15.0" customHeight="1">
      <c r="A63" s="157">
        <v>1.0</v>
      </c>
      <c r="B63" s="152"/>
      <c r="C63" s="152"/>
      <c r="D63" s="152" t="str">
        <f>IFERROR(VLOOKUP(B63,'Listado Pilotos y Equipos'!$B$3:$M$86,2,0),"")</f>
        <v/>
      </c>
      <c r="E63" s="152"/>
      <c r="F63" s="152">
        <f>IFERROR(VLOOKUP(Mangas_SLOTSAB!$D63,Clasificaicon_Pilotos!$B$7:$M$91,13,0),0)</f>
        <v>0</v>
      </c>
      <c r="G63" s="152" t="str">
        <f>IFERROR(VLOOKUP(B63,'Listado Pilotos y Equipos'!$B$3:$M$86,7,0),"")</f>
        <v/>
      </c>
      <c r="H63" s="152"/>
      <c r="I63" s="152">
        <f>IFERROR(VLOOKUP(Mangas_SLOTSAB!$G63,Clasificaicon_Pilotos!$B$7:$M$91,13,0),0)</f>
        <v>0</v>
      </c>
      <c r="J63" s="153">
        <f t="shared" ref="J63:J80" si="3">IFERROR(F63+I63,0)</f>
        <v>0</v>
      </c>
      <c r="K63" s="59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ht="15.75" customHeight="1">
      <c r="A64" s="157">
        <v>2.0</v>
      </c>
      <c r="B64" s="152"/>
      <c r="C64" s="152"/>
      <c r="D64" s="152" t="str">
        <f>IFERROR(VLOOKUP(B64,'Listado Pilotos y Equipos'!$B$3:$M$86,2,0),"")</f>
        <v/>
      </c>
      <c r="E64" s="152"/>
      <c r="F64" s="152">
        <f>IFERROR(VLOOKUP(Mangas_SLOTSAB!$D64,Clasificaicon_Pilotos!$B$7:$M$91,13,0),0)</f>
        <v>0</v>
      </c>
      <c r="G64" s="152" t="str">
        <f>IFERROR(VLOOKUP(B64,'Listado Pilotos y Equipos'!$B$3:$M$86,7,0),"")</f>
        <v/>
      </c>
      <c r="H64" s="152"/>
      <c r="I64" s="152">
        <f>IFERROR(VLOOKUP(Mangas_SLOTSAB!$G64,Clasificaicon_Pilotos!$B$7:$M$91,13,0),0)</f>
        <v>0</v>
      </c>
      <c r="J64" s="153">
        <f t="shared" si="3"/>
        <v>0</v>
      </c>
      <c r="K64" s="59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ht="15.75" customHeight="1">
      <c r="A65" s="157">
        <v>3.0</v>
      </c>
      <c r="B65" s="152"/>
      <c r="C65" s="152"/>
      <c r="D65" s="152" t="str">
        <f>IFERROR(VLOOKUP(B65,'Listado Pilotos y Equipos'!$B$3:$M$86,2,0),"")</f>
        <v/>
      </c>
      <c r="E65" s="152"/>
      <c r="F65" s="152">
        <f>IFERROR(VLOOKUP(Mangas_SLOTSAB!$D65,Clasificaicon_Pilotos!$B$7:$M$91,13,0),0)</f>
        <v>0</v>
      </c>
      <c r="G65" s="152" t="str">
        <f>IFERROR(VLOOKUP(B65,'Listado Pilotos y Equipos'!$B$3:$M$86,7,0),"")</f>
        <v/>
      </c>
      <c r="H65" s="152"/>
      <c r="I65" s="152">
        <f>IFERROR(VLOOKUP(Mangas_SLOTSAB!$G65,Clasificaicon_Pilotos!$B$7:$M$91,13,0),0)</f>
        <v>0</v>
      </c>
      <c r="J65" s="153">
        <f t="shared" si="3"/>
        <v>0</v>
      </c>
      <c r="K65" s="59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ht="15.75" customHeight="1">
      <c r="A66" s="157">
        <v>4.0</v>
      </c>
      <c r="B66" s="152"/>
      <c r="C66" s="152"/>
      <c r="D66" s="152" t="str">
        <f>IFERROR(VLOOKUP(B66,'Listado Pilotos y Equipos'!$B$3:$M$86,2,0),"")</f>
        <v/>
      </c>
      <c r="E66" s="152"/>
      <c r="F66" s="152">
        <f>IFERROR(VLOOKUP(Mangas_SLOTSAB!$D66,Clasificaicon_Pilotos!$B$7:$M$91,13,0),0)</f>
        <v>0</v>
      </c>
      <c r="G66" s="152" t="str">
        <f>IFERROR(VLOOKUP(B66,'Listado Pilotos y Equipos'!$B$3:$M$86,7,0),"")</f>
        <v/>
      </c>
      <c r="H66" s="152"/>
      <c r="I66" s="152">
        <f>IFERROR(VLOOKUP(Mangas_SLOTSAB!$G66,Clasificaicon_Pilotos!$B$7:$M$91,13,0),0)</f>
        <v>0</v>
      </c>
      <c r="J66" s="153">
        <f t="shared" si="3"/>
        <v>0</v>
      </c>
      <c r="K66" s="59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ht="15.75" customHeight="1">
      <c r="A67" s="157">
        <v>5.0</v>
      </c>
      <c r="B67" s="152"/>
      <c r="C67" s="152"/>
      <c r="D67" s="152" t="str">
        <f>IFERROR(VLOOKUP(B67,'Listado Pilotos y Equipos'!$B$3:$M$86,2,0),"")</f>
        <v/>
      </c>
      <c r="E67" s="152"/>
      <c r="F67" s="152">
        <f>IFERROR(VLOOKUP(Mangas_SLOTSAB!$D67,Clasificaicon_Pilotos!$B$7:$M$91,13,0),0)</f>
        <v>0</v>
      </c>
      <c r="G67" s="152" t="str">
        <f>IFERROR(VLOOKUP(B67,'Listado Pilotos y Equipos'!$B$3:$M$86,7,0),"")</f>
        <v/>
      </c>
      <c r="H67" s="152"/>
      <c r="I67" s="152">
        <f>IFERROR(VLOOKUP(Mangas_SLOTSAB!$G67,Clasificaicon_Pilotos!$B$7:$M$91,13,0),0)</f>
        <v>0</v>
      </c>
      <c r="J67" s="153">
        <f t="shared" si="3"/>
        <v>0</v>
      </c>
      <c r="K67" s="59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ht="15.75" customHeight="1">
      <c r="A68" s="157">
        <v>6.0</v>
      </c>
      <c r="B68" s="152"/>
      <c r="C68" s="152"/>
      <c r="D68" s="152" t="str">
        <f>IFERROR(VLOOKUP(B68,'Listado Pilotos y Equipos'!$B$3:$M$86,2,0),"")</f>
        <v/>
      </c>
      <c r="E68" s="152"/>
      <c r="F68" s="152">
        <f>IFERROR(VLOOKUP(Mangas_SLOTSAB!$D68,Clasificaicon_Pilotos!$B$7:$M$91,13,0),0)</f>
        <v>0</v>
      </c>
      <c r="G68" s="152" t="str">
        <f>IFERROR(VLOOKUP(B68,'Listado Pilotos y Equipos'!$B$3:$M$86,7,0),"")</f>
        <v/>
      </c>
      <c r="H68" s="152"/>
      <c r="I68" s="152">
        <f>IFERROR(VLOOKUP(Mangas_SLOTSAB!$G68,Clasificaicon_Pilotos!$B$7:$M$91,13,0),0)</f>
        <v>0</v>
      </c>
      <c r="J68" s="153">
        <f t="shared" si="3"/>
        <v>0</v>
      </c>
      <c r="K68" s="59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ht="15.75" customHeight="1">
      <c r="A69" s="157">
        <v>7.0</v>
      </c>
      <c r="B69" s="152"/>
      <c r="C69" s="152"/>
      <c r="D69" s="152" t="str">
        <f>IFERROR(VLOOKUP(B69,'Listado Pilotos y Equipos'!$B$3:$M$86,2,0),"")</f>
        <v/>
      </c>
      <c r="E69" s="152"/>
      <c r="F69" s="152">
        <f>IFERROR(VLOOKUP(Mangas_SLOTSAB!$D69,Clasificaicon_Pilotos!$B$7:$M$91,13,0),0)</f>
        <v>0</v>
      </c>
      <c r="G69" s="152" t="str">
        <f>IFERROR(VLOOKUP(B69,'Listado Pilotos y Equipos'!$B$3:$M$86,7,0),"")</f>
        <v/>
      </c>
      <c r="H69" s="152"/>
      <c r="I69" s="152">
        <f>IFERROR(VLOOKUP(Mangas_SLOTSAB!$G69,Clasificaicon_Pilotos!$B$7:$M$91,13,0),0)</f>
        <v>0</v>
      </c>
      <c r="J69" s="153">
        <f t="shared" si="3"/>
        <v>0</v>
      </c>
      <c r="K69" s="59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ht="15.75" customHeight="1">
      <c r="A70" s="157">
        <v>8.0</v>
      </c>
      <c r="B70" s="152"/>
      <c r="C70" s="152"/>
      <c r="D70" s="152" t="str">
        <f>IFERROR(VLOOKUP(B70,'Listado Pilotos y Equipos'!$B$3:$M$86,2,0),"")</f>
        <v/>
      </c>
      <c r="E70" s="152"/>
      <c r="F70" s="152">
        <f>IFERROR(VLOOKUP(Mangas_SLOTSAB!$D70,Clasificaicon_Pilotos!$B$7:$M$91,13,0),0)</f>
        <v>0</v>
      </c>
      <c r="G70" s="152" t="str">
        <f>IFERROR(VLOOKUP(B70,'Listado Pilotos y Equipos'!$B$3:$M$86,7,0),"")</f>
        <v/>
      </c>
      <c r="H70" s="152"/>
      <c r="I70" s="152">
        <f>IFERROR(VLOOKUP(Mangas_SLOTSAB!$G70,Clasificaicon_Pilotos!$B$7:$M$91,13,0),0)</f>
        <v>0</v>
      </c>
      <c r="J70" s="153">
        <f t="shared" si="3"/>
        <v>0</v>
      </c>
      <c r="K70" s="59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ht="15.75" customHeight="1">
      <c r="A71" s="157">
        <v>9.0</v>
      </c>
      <c r="B71" s="152"/>
      <c r="C71" s="152"/>
      <c r="D71" s="152" t="str">
        <f>IFERROR(VLOOKUP(B71,'Listado Pilotos y Equipos'!$B$3:$M$86,2,0),"")</f>
        <v/>
      </c>
      <c r="E71" s="152"/>
      <c r="F71" s="152">
        <f>IFERROR(VLOOKUP(Mangas_SLOTSAB!$D71,Clasificaicon_Pilotos!$B$7:$M$91,13,0),0)</f>
        <v>0</v>
      </c>
      <c r="G71" s="152" t="str">
        <f>IFERROR(VLOOKUP(B71,'Listado Pilotos y Equipos'!$B$3:$M$86,7,0),"")</f>
        <v/>
      </c>
      <c r="H71" s="152"/>
      <c r="I71" s="152">
        <f>IFERROR(VLOOKUP(Mangas_SLOTSAB!$G71,Clasificaicon_Pilotos!$B$7:$M$91,13,0),0)</f>
        <v>0</v>
      </c>
      <c r="J71" s="153">
        <f t="shared" si="3"/>
        <v>0</v>
      </c>
      <c r="K71" s="59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ht="15.0" customHeight="1">
      <c r="A72" s="157">
        <v>10.0</v>
      </c>
      <c r="B72" s="152"/>
      <c r="C72" s="152"/>
      <c r="D72" s="152" t="str">
        <f>IFERROR(VLOOKUP(B72,'Listado Pilotos y Equipos'!$B$3:$M$86,2,0),"")</f>
        <v/>
      </c>
      <c r="E72" s="152"/>
      <c r="F72" s="152">
        <f>IFERROR(VLOOKUP(Mangas_SLOTSAB!$D72,Clasificaicon_Pilotos!$B$7:$M$91,13,0),0)</f>
        <v>0</v>
      </c>
      <c r="G72" s="152" t="str">
        <f>IFERROR(VLOOKUP(B72,'Listado Pilotos y Equipos'!$B$3:$M$86,7,0),"")</f>
        <v/>
      </c>
      <c r="H72" s="152"/>
      <c r="I72" s="152">
        <f>IFERROR(VLOOKUP(Mangas_SLOTSAB!$G72,Clasificaicon_Pilotos!$B$7:$M$91,13,0),0)</f>
        <v>0</v>
      </c>
      <c r="J72" s="153">
        <f t="shared" si="3"/>
        <v>0</v>
      </c>
      <c r="K72" s="59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ht="15.75" customHeight="1">
      <c r="A73" s="157">
        <v>11.0</v>
      </c>
      <c r="B73" s="152"/>
      <c r="C73" s="152"/>
      <c r="D73" s="152" t="str">
        <f>IFERROR(VLOOKUP(B73,'Listado Pilotos y Equipos'!$B$3:$M$86,2,0),"")</f>
        <v/>
      </c>
      <c r="E73" s="152"/>
      <c r="F73" s="152">
        <f>IFERROR(VLOOKUP(Mangas_SLOTSAB!$D73,Clasificaicon_Pilotos!$B$7:$M$91,13,0),0)</f>
        <v>0</v>
      </c>
      <c r="G73" s="152" t="str">
        <f>IFERROR(VLOOKUP(B73,'Listado Pilotos y Equipos'!$B$3:$M$86,7,0),"")</f>
        <v/>
      </c>
      <c r="H73" s="152"/>
      <c r="I73" s="152">
        <f>IFERROR(VLOOKUP(Mangas_SLOTSAB!$G73,Clasificaicon_Pilotos!$B$7:$M$91,13,0),0)</f>
        <v>0</v>
      </c>
      <c r="J73" s="153">
        <f t="shared" si="3"/>
        <v>0</v>
      </c>
      <c r="K73" s="59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ht="15.75" customHeight="1">
      <c r="A74" s="157">
        <v>12.0</v>
      </c>
      <c r="B74" s="152"/>
      <c r="C74" s="152"/>
      <c r="D74" s="152" t="str">
        <f>IFERROR(VLOOKUP(B74,'Listado Pilotos y Equipos'!$B$3:$M$86,2,0),"")</f>
        <v/>
      </c>
      <c r="E74" s="152"/>
      <c r="F74" s="152">
        <f>IFERROR(VLOOKUP(Mangas_SLOTSAB!$D74,Clasificaicon_Pilotos!$B$7:$M$91,13,0),0)</f>
        <v>0</v>
      </c>
      <c r="G74" s="152" t="str">
        <f>IFERROR(VLOOKUP(B74,'Listado Pilotos y Equipos'!$B$3:$M$86,7,0),"")</f>
        <v/>
      </c>
      <c r="H74" s="152"/>
      <c r="I74" s="152">
        <f>IFERROR(VLOOKUP(Mangas_SLOTSAB!$G74,Clasificaicon_Pilotos!$B$7:$M$91,13,0),0)</f>
        <v>0</v>
      </c>
      <c r="J74" s="153">
        <f t="shared" si="3"/>
        <v>0</v>
      </c>
      <c r="K74" s="59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ht="15.75" customHeight="1">
      <c r="A75" s="157">
        <v>13.0</v>
      </c>
      <c r="B75" s="152"/>
      <c r="C75" s="152"/>
      <c r="D75" s="152" t="str">
        <f>IFERROR(VLOOKUP(B75,'Listado Pilotos y Equipos'!$B$3:$M$86,2,0),"")</f>
        <v/>
      </c>
      <c r="E75" s="152"/>
      <c r="F75" s="152">
        <f>IFERROR(VLOOKUP(Mangas_SLOTSAB!$D75,Clasificaicon_Pilotos!$B$7:$M$91,13,0),0)</f>
        <v>0</v>
      </c>
      <c r="G75" s="152" t="str">
        <f>IFERROR(VLOOKUP(B75,'Listado Pilotos y Equipos'!$B$3:$M$86,7,0),"")</f>
        <v/>
      </c>
      <c r="H75" s="152"/>
      <c r="I75" s="152">
        <f>IFERROR(VLOOKUP(Mangas_SLOTSAB!$G75,Clasificaicon_Pilotos!$B$7:$M$91,13,0),0)</f>
        <v>0</v>
      </c>
      <c r="J75" s="153">
        <f t="shared" si="3"/>
        <v>0</v>
      </c>
      <c r="K75" s="59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ht="15.75" customHeight="1">
      <c r="A76" s="157">
        <v>14.0</v>
      </c>
      <c r="B76" s="152"/>
      <c r="C76" s="152"/>
      <c r="D76" s="152" t="str">
        <f>IFERROR(VLOOKUP(B76,'Listado Pilotos y Equipos'!$B$3:$M$86,2,0),"")</f>
        <v/>
      </c>
      <c r="E76" s="152"/>
      <c r="F76" s="152">
        <f>IFERROR(VLOOKUP(Mangas_SLOTSAB!$D76,Clasificaicon_Pilotos!$B$7:$M$91,13,0),0)</f>
        <v>0</v>
      </c>
      <c r="G76" s="152" t="str">
        <f>IFERROR(VLOOKUP(B76,'Listado Pilotos y Equipos'!$B$3:$M$86,7,0),"")</f>
        <v/>
      </c>
      <c r="H76" s="152"/>
      <c r="I76" s="152">
        <f>IFERROR(VLOOKUP(Mangas_SLOTSAB!$G76,Clasificaicon_Pilotos!$B$7:$M$91,13,0),0)</f>
        <v>0</v>
      </c>
      <c r="J76" s="153">
        <f t="shared" si="3"/>
        <v>0</v>
      </c>
      <c r="K76" s="59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ht="15.75" customHeight="1">
      <c r="A77" s="157">
        <v>15.0</v>
      </c>
      <c r="B77" s="152"/>
      <c r="C77" s="152"/>
      <c r="D77" s="152" t="str">
        <f>IFERROR(VLOOKUP(B77,'Listado Pilotos y Equipos'!$B$3:$M$86,2,0),"")</f>
        <v/>
      </c>
      <c r="E77" s="152"/>
      <c r="F77" s="152">
        <f>IFERROR(VLOOKUP(Mangas_SLOTSAB!$D77,Clasificaicon_Pilotos!$B$7:$M$91,13,0),0)</f>
        <v>0</v>
      </c>
      <c r="G77" s="152" t="str">
        <f>IFERROR(VLOOKUP(B77,'Listado Pilotos y Equipos'!$B$3:$M$86,7,0),"")</f>
        <v/>
      </c>
      <c r="H77" s="152"/>
      <c r="I77" s="152">
        <f>IFERROR(VLOOKUP(Mangas_SLOTSAB!$G77,Clasificaicon_Pilotos!$B$7:$M$91,13,0),0)</f>
        <v>0</v>
      </c>
      <c r="J77" s="153">
        <f t="shared" si="3"/>
        <v>0</v>
      </c>
      <c r="K77" s="59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ht="15.75" customHeight="1">
      <c r="A78" s="157">
        <v>16.0</v>
      </c>
      <c r="B78" s="152"/>
      <c r="C78" s="152"/>
      <c r="D78" s="152" t="str">
        <f>IFERROR(VLOOKUP(B78,'Listado Pilotos y Equipos'!$B$3:$M$86,2,0),"")</f>
        <v/>
      </c>
      <c r="E78" s="152"/>
      <c r="F78" s="152">
        <f>IFERROR(VLOOKUP(Mangas_SLOTSAB!$D78,Clasificaicon_Pilotos!$B$7:$M$91,13,0),0)</f>
        <v>0</v>
      </c>
      <c r="G78" s="152" t="str">
        <f>IFERROR(VLOOKUP(B78,'Listado Pilotos y Equipos'!$B$3:$M$86,7,0),"")</f>
        <v/>
      </c>
      <c r="H78" s="152"/>
      <c r="I78" s="152">
        <f>IFERROR(VLOOKUP(Mangas_SLOTSAB!$G78,Clasificaicon_Pilotos!$B$7:$M$91,13,0),0)</f>
        <v>0</v>
      </c>
      <c r="J78" s="153">
        <f t="shared" si="3"/>
        <v>0</v>
      </c>
      <c r="K78" s="59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ht="15.75" customHeight="1">
      <c r="A79" s="157">
        <v>17.0</v>
      </c>
      <c r="B79" s="152"/>
      <c r="C79" s="152"/>
      <c r="D79" s="152" t="str">
        <f>IFERROR(VLOOKUP(B79,'Listado Pilotos y Equipos'!$B$3:$M$86,2,0),"")</f>
        <v/>
      </c>
      <c r="E79" s="152"/>
      <c r="F79" s="152">
        <f>IFERROR(VLOOKUP(Mangas_SLOTSAB!$D79,Clasificaicon_Pilotos!$B$7:$M$91,13,0),0)</f>
        <v>0</v>
      </c>
      <c r="G79" s="152" t="str">
        <f>IFERROR(VLOOKUP(B79,'Listado Pilotos y Equipos'!$B$3:$M$86,7,0),"")</f>
        <v/>
      </c>
      <c r="H79" s="152"/>
      <c r="I79" s="152">
        <f>IFERROR(VLOOKUP(Mangas_SLOTSAB!$G79,Clasificaicon_Pilotos!$B$7:$M$91,13,0),0)</f>
        <v>0</v>
      </c>
      <c r="J79" s="153">
        <f t="shared" si="3"/>
        <v>0</v>
      </c>
      <c r="K79" s="59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ht="15.75" customHeight="1">
      <c r="A80" s="157">
        <v>18.0</v>
      </c>
      <c r="B80" s="152"/>
      <c r="C80" s="160"/>
      <c r="D80" s="152" t="str">
        <f>IFERROR(VLOOKUP(B80,'Listado Pilotos y Equipos'!$B$3:$M$86,2,0),"")</f>
        <v/>
      </c>
      <c r="E80" s="160"/>
      <c r="F80" s="152">
        <f>IFERROR(VLOOKUP(Mangas_SLOTSAB!$D80,Clasificaicon_Pilotos!$B$7:$M$91,13,0),0)</f>
        <v>0</v>
      </c>
      <c r="G80" s="152" t="str">
        <f>IFERROR(VLOOKUP(B80,'Listado Pilotos y Equipos'!$B$3:$M$86,7,0),"")</f>
        <v/>
      </c>
      <c r="H80" s="160"/>
      <c r="I80" s="152">
        <f>IFERROR(VLOOKUP(Mangas_SLOTSAB!$G80,Clasificaicon_Pilotos!$B$7:$M$91,13,0),0)</f>
        <v>0</v>
      </c>
      <c r="J80" s="161">
        <f t="shared" si="3"/>
        <v>0</v>
      </c>
      <c r="K80" s="59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K4"/>
    <mergeCell ref="A28:K28"/>
    <mergeCell ref="A29:K29"/>
    <mergeCell ref="A59:K59"/>
    <mergeCell ref="A60:K60"/>
  </mergeCells>
  <dataValidations>
    <dataValidation type="list" allowBlank="1" showErrorMessage="1" sqref="B8:B18 B20 B32:B46">
      <formula1>'Listado Pilotos y Equipos'!$B$3:$B$86</formula1>
    </dataValidation>
    <dataValidation type="list" allowBlank="1" showErrorMessage="1" sqref="B21:B25 B47:B57 B63:B80">
      <formula1>#REF!</formula1>
    </dataValidation>
  </dataValidations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9.14"/>
    <col customWidth="1" min="3" max="3" width="20.14"/>
    <col customWidth="1" min="4" max="5" width="18.29"/>
    <col customWidth="1" min="6" max="6" width="19.0"/>
    <col customWidth="1" min="7" max="7" width="19.14"/>
    <col customWidth="1" min="8" max="8" width="22.0"/>
    <col customWidth="1" min="9" max="9" width="23.29"/>
    <col customWidth="1" min="10" max="10" width="23.14"/>
    <col customWidth="1" min="11" max="11" width="5.14"/>
    <col customWidth="1" min="12" max="26" width="10.0"/>
  </cols>
  <sheetData>
    <row r="1" ht="15.75" customHeight="1">
      <c r="A1" s="59"/>
      <c r="B1" s="60"/>
      <c r="C1" s="4"/>
      <c r="D1" s="4"/>
      <c r="E1" s="4"/>
      <c r="F1" s="4"/>
      <c r="G1" s="4"/>
      <c r="H1" s="61"/>
      <c r="I1" s="4"/>
      <c r="J1" s="59"/>
      <c r="K1" s="59"/>
      <c r="L1" s="59"/>
      <c r="M1" s="59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59"/>
      <c r="B2" s="60"/>
      <c r="C2" s="4"/>
      <c r="D2" s="4"/>
      <c r="E2" s="4"/>
      <c r="F2" s="4"/>
      <c r="G2" s="4"/>
      <c r="H2" s="61"/>
      <c r="I2" s="4"/>
      <c r="J2" s="59"/>
      <c r="K2" s="59"/>
      <c r="L2" s="59"/>
      <c r="M2" s="59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59"/>
      <c r="B3" s="4"/>
      <c r="C3" s="4"/>
      <c r="D3" s="4"/>
      <c r="E3" s="4"/>
      <c r="F3" s="4"/>
      <c r="G3" s="4"/>
      <c r="H3" s="61"/>
      <c r="I3" s="4"/>
      <c r="J3" s="59"/>
      <c r="K3" s="59"/>
      <c r="L3" s="59"/>
      <c r="M3" s="59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5.75" customHeight="1">
      <c r="A4" s="59"/>
      <c r="B4" s="42"/>
      <c r="C4" s="43"/>
      <c r="D4" s="43"/>
      <c r="E4" s="43"/>
      <c r="F4" s="43"/>
      <c r="G4" s="43"/>
      <c r="H4" s="48"/>
      <c r="I4" s="43"/>
      <c r="J4" s="43"/>
      <c r="K4" s="59"/>
      <c r="L4" s="59"/>
      <c r="M4" s="59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5.75" customHeight="1">
      <c r="A5" s="59"/>
      <c r="B5" s="63"/>
      <c r="C5" s="64"/>
      <c r="D5" s="65"/>
      <c r="E5" s="47"/>
      <c r="F5" s="47"/>
      <c r="G5" s="47"/>
      <c r="H5" s="61"/>
      <c r="I5" s="4"/>
      <c r="J5" s="59"/>
      <c r="K5" s="59"/>
      <c r="L5" s="59"/>
      <c r="M5" s="59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5.75" customHeight="1">
      <c r="A6" s="59"/>
      <c r="B6" s="1"/>
      <c r="C6" s="4"/>
      <c r="D6" s="4"/>
      <c r="E6" s="4"/>
      <c r="F6" s="4"/>
      <c r="G6" s="4"/>
      <c r="H6" s="61"/>
      <c r="I6" s="4"/>
      <c r="J6" s="59"/>
      <c r="K6" s="59"/>
      <c r="L6" s="59"/>
      <c r="M6" s="59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5.75" customHeight="1">
      <c r="A7" s="59"/>
      <c r="B7" s="66" t="s">
        <v>241</v>
      </c>
      <c r="C7" s="66" t="s">
        <v>242</v>
      </c>
      <c r="D7" s="66" t="s">
        <v>243</v>
      </c>
      <c r="E7" s="66" t="s">
        <v>244</v>
      </c>
      <c r="F7" s="66" t="s">
        <v>245</v>
      </c>
      <c r="G7" s="66" t="s">
        <v>246</v>
      </c>
      <c r="H7" s="66" t="s">
        <v>247</v>
      </c>
      <c r="I7" s="66" t="s">
        <v>248</v>
      </c>
      <c r="J7" s="66" t="s">
        <v>249</v>
      </c>
      <c r="K7" s="59"/>
      <c r="L7" s="59"/>
      <c r="M7" s="59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5.75" customHeight="1">
      <c r="A8" s="59">
        <v>1.0</v>
      </c>
      <c r="B8" s="67" t="s">
        <v>224</v>
      </c>
      <c r="C8" s="67" t="s">
        <v>224</v>
      </c>
      <c r="D8" s="67" t="s">
        <v>204</v>
      </c>
      <c r="E8" s="67" t="s">
        <v>215</v>
      </c>
      <c r="F8" s="67" t="s">
        <v>391</v>
      </c>
      <c r="G8" s="67" t="s">
        <v>215</v>
      </c>
      <c r="H8" s="67" t="s">
        <v>161</v>
      </c>
      <c r="I8" s="67" t="s">
        <v>183</v>
      </c>
      <c r="J8" s="67"/>
      <c r="K8" s="59"/>
      <c r="L8" s="59"/>
      <c r="M8" s="59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5.75" customHeight="1">
      <c r="A9" s="59">
        <v>2.0</v>
      </c>
      <c r="B9" s="67" t="s">
        <v>225</v>
      </c>
      <c r="C9" s="67" t="s">
        <v>225</v>
      </c>
      <c r="D9" s="67" t="s">
        <v>205</v>
      </c>
      <c r="E9" s="67" t="s">
        <v>216</v>
      </c>
      <c r="F9" s="67" t="s">
        <v>211</v>
      </c>
      <c r="G9" s="67" t="s">
        <v>216</v>
      </c>
      <c r="H9" s="67" t="s">
        <v>160</v>
      </c>
      <c r="I9" s="67" t="s">
        <v>182</v>
      </c>
      <c r="J9" s="67"/>
      <c r="K9" s="59"/>
      <c r="L9" s="59"/>
      <c r="M9" s="59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5.75" customHeight="1">
      <c r="A10" s="59">
        <v>3.0</v>
      </c>
      <c r="B10" s="67" t="s">
        <v>208</v>
      </c>
      <c r="C10" s="67" t="s">
        <v>157</v>
      </c>
      <c r="D10" s="67" t="s">
        <v>168</v>
      </c>
      <c r="E10" s="67" t="s">
        <v>392</v>
      </c>
      <c r="F10" s="67" t="s">
        <v>220</v>
      </c>
      <c r="G10" s="67" t="s">
        <v>157</v>
      </c>
      <c r="H10" s="67" t="s">
        <v>179</v>
      </c>
      <c r="I10" s="67"/>
      <c r="J10" s="67"/>
      <c r="K10" s="59"/>
      <c r="L10" s="59"/>
      <c r="M10" s="59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5.75" customHeight="1">
      <c r="A11" s="59">
        <v>4.0</v>
      </c>
      <c r="B11" s="67" t="s">
        <v>207</v>
      </c>
      <c r="C11" s="67" t="s">
        <v>158</v>
      </c>
      <c r="D11" s="67" t="s">
        <v>167</v>
      </c>
      <c r="E11" s="67" t="s">
        <v>170</v>
      </c>
      <c r="F11" s="67" t="s">
        <v>221</v>
      </c>
      <c r="G11" s="67" t="s">
        <v>158</v>
      </c>
      <c r="H11" s="67" t="s">
        <v>178</v>
      </c>
      <c r="I11" s="67"/>
      <c r="J11" s="67"/>
      <c r="K11" s="59"/>
      <c r="L11" s="59"/>
      <c r="M11" s="59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5.75" customHeight="1">
      <c r="A12" s="59">
        <v>5.0</v>
      </c>
      <c r="B12" s="67" t="s">
        <v>214</v>
      </c>
      <c r="C12" s="67" t="s">
        <v>218</v>
      </c>
      <c r="D12" s="67"/>
      <c r="E12" s="67" t="s">
        <v>204</v>
      </c>
      <c r="F12" s="67" t="s">
        <v>208</v>
      </c>
      <c r="G12" s="67" t="s">
        <v>218</v>
      </c>
      <c r="H12" s="67" t="s">
        <v>393</v>
      </c>
      <c r="I12" s="67"/>
      <c r="J12" s="67"/>
      <c r="K12" s="59"/>
      <c r="L12" s="59"/>
      <c r="M12" s="59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5.75" customHeight="1">
      <c r="A13" s="59">
        <v>6.0</v>
      </c>
      <c r="B13" s="67" t="s">
        <v>213</v>
      </c>
      <c r="C13" s="67" t="s">
        <v>219</v>
      </c>
      <c r="D13" s="67"/>
      <c r="E13" s="67" t="s">
        <v>205</v>
      </c>
      <c r="F13" s="67" t="s">
        <v>207</v>
      </c>
      <c r="G13" s="67" t="s">
        <v>219</v>
      </c>
      <c r="H13" s="67" t="s">
        <v>195</v>
      </c>
      <c r="I13" s="67"/>
      <c r="J13" s="67"/>
      <c r="K13" s="59"/>
      <c r="L13" s="59"/>
      <c r="M13" s="59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5.75" customHeight="1">
      <c r="A14" s="59">
        <v>7.0</v>
      </c>
      <c r="B14" s="67" t="s">
        <v>227</v>
      </c>
      <c r="C14" s="67" t="s">
        <v>227</v>
      </c>
      <c r="D14" s="67"/>
      <c r="E14" s="67" t="s">
        <v>168</v>
      </c>
      <c r="F14" s="67" t="s">
        <v>214</v>
      </c>
      <c r="G14" s="67" t="s">
        <v>391</v>
      </c>
      <c r="H14" s="67" t="s">
        <v>233</v>
      </c>
      <c r="I14" s="67"/>
      <c r="J14" s="67"/>
      <c r="K14" s="59"/>
      <c r="L14" s="59"/>
      <c r="M14" s="59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5.75" customHeight="1">
      <c r="A15" s="59">
        <v>8.0</v>
      </c>
      <c r="B15" s="67" t="s">
        <v>228</v>
      </c>
      <c r="C15" s="67" t="s">
        <v>228</v>
      </c>
      <c r="D15" s="67"/>
      <c r="E15" s="67" t="s">
        <v>167</v>
      </c>
      <c r="F15" s="62"/>
      <c r="G15" s="67" t="s">
        <v>211</v>
      </c>
      <c r="H15" s="67" t="s">
        <v>394</v>
      </c>
      <c r="I15" s="67"/>
      <c r="J15" s="67"/>
      <c r="K15" s="59"/>
      <c r="L15" s="59"/>
      <c r="M15" s="59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5.75" customHeight="1">
      <c r="A16" s="59">
        <v>9.0</v>
      </c>
      <c r="B16" s="67"/>
      <c r="C16" s="67" t="s">
        <v>213</v>
      </c>
      <c r="D16" s="67"/>
      <c r="E16" s="67"/>
      <c r="F16" s="67"/>
      <c r="G16" s="67" t="s">
        <v>220</v>
      </c>
      <c r="H16" s="67" t="s">
        <v>185</v>
      </c>
      <c r="I16" s="67"/>
      <c r="J16" s="67"/>
      <c r="K16" s="59"/>
      <c r="L16" s="59"/>
      <c r="M16" s="59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5.75" customHeight="1">
      <c r="A17" s="59">
        <v>10.0</v>
      </c>
      <c r="B17" s="67"/>
      <c r="C17" s="67" t="s">
        <v>270</v>
      </c>
      <c r="D17" s="67"/>
      <c r="E17" s="67"/>
      <c r="F17" s="67"/>
      <c r="G17" s="67" t="s">
        <v>221</v>
      </c>
      <c r="H17" s="67"/>
      <c r="I17" s="67"/>
      <c r="J17" s="67"/>
      <c r="K17" s="59"/>
      <c r="L17" s="59"/>
      <c r="M17" s="59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5.75" customHeight="1">
      <c r="A18" s="59">
        <v>11.0</v>
      </c>
      <c r="B18" s="67"/>
      <c r="C18" s="67" t="s">
        <v>395</v>
      </c>
      <c r="D18" s="67"/>
      <c r="E18" s="67"/>
      <c r="F18" s="67"/>
      <c r="G18" s="67" t="s">
        <v>270</v>
      </c>
      <c r="H18" s="67"/>
      <c r="I18" s="67"/>
      <c r="J18" s="67"/>
      <c r="K18" s="59"/>
      <c r="L18" s="59"/>
      <c r="M18" s="59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5.75" customHeight="1">
      <c r="A19" s="59">
        <v>12.0</v>
      </c>
      <c r="B19" s="67"/>
      <c r="C19" s="67"/>
      <c r="D19" s="67"/>
      <c r="E19" s="67"/>
      <c r="F19" s="67"/>
      <c r="G19" s="67" t="s">
        <v>395</v>
      </c>
      <c r="H19" s="67"/>
      <c r="I19" s="67"/>
      <c r="J19" s="67"/>
      <c r="K19" s="59"/>
      <c r="L19" s="59"/>
      <c r="M19" s="59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75" customHeight="1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5.75" customHeight="1">
      <c r="A21" s="162"/>
      <c r="B21" s="162"/>
      <c r="C21" s="162"/>
      <c r="D21" s="162"/>
      <c r="E21" s="162"/>
      <c r="F21" s="162"/>
      <c r="G21" s="162"/>
      <c r="H21" s="162"/>
      <c r="I21" s="162"/>
      <c r="J21" s="162"/>
      <c r="K21" s="1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5.75" customHeight="1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5.75" customHeight="1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75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customHeight="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6.43"/>
    <col customWidth="1" min="3" max="3" width="43.29"/>
    <col customWidth="1" min="4" max="4" width="31.29"/>
    <col customWidth="1" min="5" max="5" width="18.29"/>
    <col customWidth="1" min="6" max="6" width="28.43"/>
    <col customWidth="1" min="7" max="7" width="19.86"/>
    <col customWidth="1" min="8" max="8" width="18.71"/>
    <col customWidth="1" min="9" max="9" width="26.43"/>
    <col customWidth="1" min="10" max="10" width="14.14"/>
    <col customWidth="1" min="11" max="26" width="10.0"/>
  </cols>
  <sheetData>
    <row r="1" ht="19.5" customHeight="1">
      <c r="A1" s="62"/>
      <c r="B1" s="5"/>
      <c r="C1" s="85"/>
      <c r="D1" s="85"/>
      <c r="E1" s="86"/>
      <c r="F1" s="85"/>
      <c r="G1" s="86"/>
      <c r="H1" s="86"/>
      <c r="I1" s="85"/>
      <c r="J1" s="62"/>
      <c r="K1" s="62"/>
      <c r="L1" s="95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9.5" customHeight="1">
      <c r="A2" s="62"/>
      <c r="B2" s="5"/>
      <c r="C2" s="85"/>
      <c r="D2" s="85"/>
      <c r="E2" s="86"/>
      <c r="F2" s="85"/>
      <c r="G2" s="86"/>
      <c r="H2" s="86"/>
      <c r="I2" s="85"/>
      <c r="J2" s="62"/>
      <c r="K2" s="62"/>
      <c r="L2" s="95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9.5" customHeight="1">
      <c r="A3" s="62"/>
      <c r="B3" s="85"/>
      <c r="C3" s="85"/>
      <c r="D3" s="85"/>
      <c r="E3" s="86"/>
      <c r="F3" s="85"/>
      <c r="G3" s="86"/>
      <c r="H3" s="86"/>
      <c r="I3" s="85"/>
      <c r="J3" s="62"/>
      <c r="K3" s="62"/>
      <c r="L3" s="95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9.5" customHeight="1">
      <c r="A4" s="62"/>
      <c r="B4" s="96"/>
      <c r="C4" s="87"/>
      <c r="D4" s="87"/>
      <c r="E4" s="88"/>
      <c r="F4" s="87"/>
      <c r="G4" s="88"/>
      <c r="H4" s="88"/>
      <c r="I4" s="87"/>
      <c r="J4" s="87"/>
      <c r="K4" s="62"/>
      <c r="L4" s="95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9.5" customHeight="1">
      <c r="A5" s="62"/>
      <c r="B5" s="82" t="s">
        <v>396</v>
      </c>
      <c r="C5" s="49"/>
      <c r="D5" s="89"/>
      <c r="E5" s="97"/>
      <c r="F5" s="90"/>
      <c r="G5" s="97"/>
      <c r="H5" s="86"/>
      <c r="I5" s="85"/>
      <c r="J5" s="62"/>
      <c r="K5" s="62"/>
      <c r="L5" s="95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9.5" customHeight="1">
      <c r="A6" s="62"/>
      <c r="B6" s="6"/>
      <c r="C6" s="85"/>
      <c r="D6" s="85"/>
      <c r="E6" s="86"/>
      <c r="F6" s="85"/>
      <c r="G6" s="86"/>
      <c r="H6" s="86"/>
      <c r="I6" s="85"/>
      <c r="J6" s="62"/>
      <c r="K6" s="62"/>
      <c r="L6" s="95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9.5" customHeight="1">
      <c r="A7" s="62"/>
      <c r="B7" s="98" t="s">
        <v>152</v>
      </c>
      <c r="C7" s="99" t="s">
        <v>153</v>
      </c>
      <c r="D7" s="100" t="s">
        <v>2</v>
      </c>
      <c r="E7" s="101" t="s">
        <v>154</v>
      </c>
      <c r="F7" s="100" t="s">
        <v>283</v>
      </c>
      <c r="G7" s="101" t="s">
        <v>284</v>
      </c>
      <c r="H7" s="101" t="s">
        <v>11</v>
      </c>
      <c r="I7" s="102" t="s">
        <v>155</v>
      </c>
      <c r="J7" s="100" t="s">
        <v>285</v>
      </c>
      <c r="K7" s="62"/>
      <c r="L7" s="95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9.5" customHeight="1">
      <c r="A8" s="62"/>
      <c r="B8" s="103">
        <v>1.0</v>
      </c>
      <c r="C8" s="104" t="s">
        <v>206</v>
      </c>
      <c r="D8" s="105" t="str">
        <f>IFERROR(VLOOKUP(C8,'Listado Pilotos y Equipos'!$B$3:$M$86,2,0),"")</f>
        <v>Alex Robles</v>
      </c>
      <c r="E8" s="106">
        <f>IFERROR(VLOOKUP(Inscritos_CronoOK!$D8,Clasificaicon_Pilotos!$B$7:$M$91,13,0),0)</f>
        <v>0</v>
      </c>
      <c r="F8" s="104" t="str">
        <f>IFERROR(VLOOKUP(C8,'Listado Pilotos y Equipos'!$B$3:$M$86,7,0),"")</f>
        <v>Jordi Robles</v>
      </c>
      <c r="G8" s="106">
        <f>IFERROR(VLOOKUP(Inscritos_CronoOK!$F8,Clasificaicon_Pilotos!$B$7:$M$91,13,0),0)</f>
        <v>0</v>
      </c>
      <c r="H8" s="106">
        <f t="shared" ref="H8:H52" si="1">IF(ISTEXT(E8),0,E8)+IF(ISTEXT(G8),0,G8)</f>
        <v>0</v>
      </c>
      <c r="I8" s="107" t="str">
        <f>IFERROR(VLOOKUP(C8,'Listado Pilotos y Equipos'!$B$3:$P$86,12,0),"")</f>
        <v>RESISBARNA</v>
      </c>
      <c r="J8" s="163" t="s">
        <v>287</v>
      </c>
      <c r="K8" s="62"/>
      <c r="L8" s="95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9.5" customHeight="1">
      <c r="A9" s="62"/>
      <c r="B9" s="103">
        <f t="shared" ref="B9:B52" si="2">+B8+1</f>
        <v>2</v>
      </c>
      <c r="C9" s="104" t="s">
        <v>39</v>
      </c>
      <c r="D9" s="105" t="str">
        <f>IFERROR(VLOOKUP(C9,'Listado Pilotos y Equipos'!$B$3:$M$86,2,0),"")</f>
        <v>Israel Nevado</v>
      </c>
      <c r="E9" s="106">
        <f>IFERROR(VLOOKUP(Inscritos_CronoOK!$D9,Clasificaicon_Pilotos!$B$7:$M$91,13,0),0)</f>
        <v>0</v>
      </c>
      <c r="F9" s="104" t="s">
        <v>157</v>
      </c>
      <c r="G9" s="106">
        <f>IFERROR(VLOOKUP(Inscritos_CronoOK!$F9,Clasificaicon_Pilotos!$B$7:$M$91,13,0),0)</f>
        <v>0</v>
      </c>
      <c r="H9" s="106">
        <f t="shared" si="1"/>
        <v>0</v>
      </c>
      <c r="I9" s="107" t="str">
        <f>IFERROR(VLOOKUP(C9,'Listado Pilotos y Equipos'!$B$3:$P$86,12,0),"")</f>
        <v>SCALEAUTO_CUP</v>
      </c>
      <c r="J9" s="163" t="s">
        <v>397</v>
      </c>
      <c r="K9" s="62"/>
      <c r="L9" s="95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9.5" customHeight="1">
      <c r="A10" s="62"/>
      <c r="B10" s="103">
        <f t="shared" si="2"/>
        <v>3</v>
      </c>
      <c r="C10" s="104" t="s">
        <v>51</v>
      </c>
      <c r="D10" s="105" t="str">
        <f>IFERROR(VLOOKUP(C10,'Listado Pilotos y Equipos'!$B$3:$M$86,2,0),"")</f>
        <v>Albert Figuerola</v>
      </c>
      <c r="E10" s="106">
        <f>IFERROR(VLOOKUP(Inscritos_CronoOK!$D10,Clasificaicon_Pilotos!$B$7:$M$91,13,0),0)</f>
        <v>0</v>
      </c>
      <c r="F10" s="104" t="str">
        <f>IFERROR(VLOOKUP(C10,'Listado Pilotos y Equipos'!$B$3:$M$86,7,0),"")</f>
        <v>Cesc Figueras</v>
      </c>
      <c r="G10" s="110">
        <f>IFERROR(VLOOKUP(Inscritos_CronoOK!$F10,Clasificaicon_Pilotos!$B$7:$M$96,13,0),0)</f>
        <v>0</v>
      </c>
      <c r="H10" s="106">
        <f t="shared" si="1"/>
        <v>0</v>
      </c>
      <c r="I10" s="107" t="str">
        <f>IFERROR(VLOOKUP(C10,'Listado Pilotos y Equipos'!$B$3:$P$86,12,0),"")</f>
        <v>GT2</v>
      </c>
      <c r="J10" s="163" t="s">
        <v>397</v>
      </c>
      <c r="K10" s="62"/>
      <c r="L10" s="95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9.5" customHeight="1">
      <c r="A11" s="62"/>
      <c r="B11" s="103">
        <f t="shared" si="2"/>
        <v>4</v>
      </c>
      <c r="C11" s="104" t="s">
        <v>61</v>
      </c>
      <c r="D11" s="105" t="str">
        <f>IFERROR(VLOOKUP(C11,'Listado Pilotos y Equipos'!$B$3:$M$86,2,0),"")</f>
        <v>Enric Illa</v>
      </c>
      <c r="E11" s="106">
        <f>IFERROR(VLOOKUP(Inscritos_CronoOK!$D11,Clasificaicon_Pilotos!$B$7:$M$91,13,0),0)</f>
        <v>0</v>
      </c>
      <c r="F11" s="104" t="str">
        <f>IFERROR(VLOOKUP(C11,'Listado Pilotos y Equipos'!$B$3:$M$86,7,0),"")</f>
        <v>Jordi Simo</v>
      </c>
      <c r="G11" s="106">
        <f>IFERROR(VLOOKUP(Inscritos_CronoOK!$F11,Clasificaicon_Pilotos!$B$7:$M$91,13,0),0)</f>
        <v>0</v>
      </c>
      <c r="H11" s="106">
        <f t="shared" si="1"/>
        <v>0</v>
      </c>
      <c r="I11" s="107" t="str">
        <f>IFERROR(VLOOKUP(C11,'Listado Pilotos y Equipos'!$B$3:$P$86,12,0),"")</f>
        <v>RESISBARNA</v>
      </c>
      <c r="J11" s="163" t="s">
        <v>397</v>
      </c>
      <c r="K11" s="62"/>
      <c r="L11" s="95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9.5" customHeight="1">
      <c r="A12" s="62"/>
      <c r="B12" s="103">
        <f t="shared" si="2"/>
        <v>5</v>
      </c>
      <c r="C12" s="104" t="s">
        <v>25</v>
      </c>
      <c r="D12" s="105" t="str">
        <f>IFERROR(VLOOKUP(C12,'Listado Pilotos y Equipos'!$B$3:$M$86,2,0),"")</f>
        <v>Xavi Cortada</v>
      </c>
      <c r="E12" s="106">
        <f>IFERROR(VLOOKUP(Inscritos_CronoOK!$D12,Clasificaicon_Pilotos!$B$7:$M$91,13,0),0)</f>
        <v>0</v>
      </c>
      <c r="F12" s="104" t="str">
        <f>IFERROR(VLOOKUP(C12,'Listado Pilotos y Equipos'!$B$3:$M$86,7,0),"")</f>
        <v>Adam Parera</v>
      </c>
      <c r="G12" s="106">
        <f>IFERROR(VLOOKUP(Inscritos_CronoOK!$F12,Clasificaicon_Pilotos!$B$7:$M$91,13,0),0)</f>
        <v>0</v>
      </c>
      <c r="H12" s="106">
        <f t="shared" si="1"/>
        <v>0</v>
      </c>
      <c r="I12" s="107" t="str">
        <f>IFERROR(VLOOKUP(C12,'Listado Pilotos y Equipos'!$B$3:$P$86,12,0),"")</f>
        <v>RESISBARNA</v>
      </c>
      <c r="J12" s="163" t="s">
        <v>398</v>
      </c>
      <c r="K12" s="62"/>
      <c r="L12" s="95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9.5" customHeight="1">
      <c r="A13" s="62"/>
      <c r="B13" s="103">
        <f t="shared" si="2"/>
        <v>6</v>
      </c>
      <c r="C13" s="104" t="s">
        <v>217</v>
      </c>
      <c r="D13" s="105" t="str">
        <f>IFERROR(VLOOKUP(C13,'Listado Pilotos y Equipos'!$B$3:$M$86,2,0),"")</f>
        <v>Joel Mendizabal</v>
      </c>
      <c r="E13" s="110">
        <f>IFERROR(VLOOKUP(Inscritos_CronoOK!$D13,Clasificaicon_Pilotos!$B$7:$M$96,13,0),0)</f>
        <v>0</v>
      </c>
      <c r="F13" s="104" t="str">
        <f>IFERROR(VLOOKUP(C13,'Listado Pilotos y Equipos'!$B$3:$M$86,7,0),"")</f>
        <v>Vicens Febrero</v>
      </c>
      <c r="G13" s="106">
        <f>IFERROR(VLOOKUP(Inscritos_CronoOK!$F13,Clasificaicon_Pilotos!$B$7:$M$91,13,0),0)</f>
        <v>0</v>
      </c>
      <c r="H13" s="106">
        <f t="shared" si="1"/>
        <v>0</v>
      </c>
      <c r="I13" s="107" t="str">
        <f>IFERROR(VLOOKUP(C13,'Listado Pilotos y Equipos'!$B$3:$P$86,12,0),"")</f>
        <v>RESISBARNA</v>
      </c>
      <c r="J13" s="163" t="s">
        <v>287</v>
      </c>
      <c r="K13" s="62"/>
      <c r="L13" s="95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9.5" customHeight="1">
      <c r="A14" s="62"/>
      <c r="B14" s="103">
        <f t="shared" si="2"/>
        <v>7</v>
      </c>
      <c r="C14" s="104" t="s">
        <v>163</v>
      </c>
      <c r="D14" s="105" t="str">
        <f>IFERROR(VLOOKUP(C14,'Listado Pilotos y Equipos'!$B$3:$M$86,2,0),"")</f>
        <v>Oscar Sanchez</v>
      </c>
      <c r="E14" s="106">
        <f>IFERROR(VLOOKUP(Inscritos_CronoOK!$D14,Clasificaicon_Pilotos!$B$7:$M$91,13,0),0)</f>
        <v>0</v>
      </c>
      <c r="F14" s="104" t="str">
        <f>IFERROR(VLOOKUP(C14,'Listado Pilotos y Equipos'!$B$3:$M$86,7,0),"")</f>
        <v>Jose Maria Martinez</v>
      </c>
      <c r="G14" s="106">
        <f>IFERROR(VLOOKUP(Inscritos_CronoOK!$F14,Clasificaicon_Pilotos!$B$7:$M$91,13,0),0)</f>
        <v>0</v>
      </c>
      <c r="H14" s="106">
        <f t="shared" si="1"/>
        <v>0</v>
      </c>
      <c r="I14" s="107" t="str">
        <f>IFERROR(VLOOKUP(C14,'Listado Pilotos y Equipos'!$B$3:$P$86,12,0),"")</f>
        <v>SCALEAUTO_CUP</v>
      </c>
      <c r="J14" s="163" t="s">
        <v>286</v>
      </c>
      <c r="K14" s="62"/>
      <c r="L14" s="95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9.5" customHeight="1">
      <c r="A15" s="62"/>
      <c r="B15" s="103">
        <f t="shared" si="2"/>
        <v>8</v>
      </c>
      <c r="C15" s="104" t="s">
        <v>42</v>
      </c>
      <c r="D15" s="105" t="str">
        <f>IFERROR(VLOOKUP(C15,'Listado Pilotos y Equipos'!$B$3:$M$86,2,0),"")</f>
        <v>Manel Soriano</v>
      </c>
      <c r="E15" s="106">
        <f>IFERROR(VLOOKUP(Inscritos_CronoOK!$D15,Clasificaicon_Pilotos!$B$7:$M$91,13,0),0)</f>
        <v>0</v>
      </c>
      <c r="F15" s="104" t="str">
        <f>IFERROR(VLOOKUP(C15,'Listado Pilotos y Equipos'!$B$3:$M$86,7,0),"")</f>
        <v>David Mercader</v>
      </c>
      <c r="G15" s="106">
        <f>IFERROR(VLOOKUP(Inscritos_CronoOK!$F15,Clasificaicon_Pilotos!$B$7:$M$91,13,0),0)</f>
        <v>0</v>
      </c>
      <c r="H15" s="106">
        <f t="shared" si="1"/>
        <v>0</v>
      </c>
      <c r="I15" s="107" t="str">
        <f>IFERROR(VLOOKUP(C15,'Listado Pilotos y Equipos'!$B$3:$P$86,12,0),"")</f>
        <v>RESISBARNA</v>
      </c>
      <c r="J15" s="163" t="s">
        <v>287</v>
      </c>
      <c r="K15" s="62"/>
      <c r="L15" s="95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9.5" customHeight="1">
      <c r="A16" s="62"/>
      <c r="B16" s="103">
        <f t="shared" si="2"/>
        <v>9</v>
      </c>
      <c r="C16" s="104" t="s">
        <v>128</v>
      </c>
      <c r="D16" s="105" t="str">
        <f>IFERROR(VLOOKUP(C16,'Listado Pilotos y Equipos'!$B$3:$M$86,2,0),"")</f>
        <v>Lluis aldea</v>
      </c>
      <c r="E16" s="106">
        <f>IFERROR(VLOOKUP(Inscritos_CronoOK!$D16,Clasificaicon_Pilotos!$B$7:$M$91,13,0),0)</f>
        <v>0</v>
      </c>
      <c r="F16" s="104" t="str">
        <f>IFERROR(VLOOKUP(C16,'Listado Pilotos y Equipos'!$B$3:$M$86,7,0),"")</f>
        <v>Miki Teres</v>
      </c>
      <c r="G16" s="106">
        <f>IFERROR(VLOOKUP(Inscritos_CronoOK!$F16,Clasificaicon_Pilotos!$B$7:$M$91,13,0),0)</f>
        <v>0</v>
      </c>
      <c r="H16" s="106">
        <f t="shared" si="1"/>
        <v>0</v>
      </c>
      <c r="I16" s="107" t="str">
        <f>IFERROR(VLOOKUP(C16,'Listado Pilotos y Equipos'!$B$3:$P$86,12,0),"")</f>
        <v>GT2</v>
      </c>
      <c r="J16" s="163" t="s">
        <v>397</v>
      </c>
      <c r="K16" s="62"/>
      <c r="L16" s="95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9.5" customHeight="1">
      <c r="A17" s="62"/>
      <c r="B17" s="103">
        <f t="shared" si="2"/>
        <v>10</v>
      </c>
      <c r="C17" s="104" t="s">
        <v>209</v>
      </c>
      <c r="D17" s="105" t="str">
        <f>IFERROR(VLOOKUP(C17,'Listado Pilotos y Equipos'!$B$3:$M$86,2,0),"")</f>
        <v>JM Sererols</v>
      </c>
      <c r="E17" s="106">
        <f>IFERROR(VLOOKUP(Inscritos_CronoOK!$D17,Clasificaicon_Pilotos!$B$7:$M$91,13,0),0)</f>
        <v>0</v>
      </c>
      <c r="F17" s="104" t="str">
        <f>IFERROR(VLOOKUP(C17,'Listado Pilotos y Equipos'!$B$3:$M$86,7,0),"")</f>
        <v>Eduard Cerda</v>
      </c>
      <c r="G17" s="106">
        <f>IFERROR(VLOOKUP(Inscritos_CronoOK!$F17,Clasificaicon_Pilotos!$B$7:$M$91,13,0),0)</f>
        <v>0</v>
      </c>
      <c r="H17" s="106">
        <f t="shared" si="1"/>
        <v>0</v>
      </c>
      <c r="I17" s="107" t="str">
        <f>IFERROR(VLOOKUP(C17,'Listado Pilotos y Equipos'!$B$3:$P$86,12,0),"")</f>
        <v>SCALEAUTO_CUP</v>
      </c>
      <c r="J17" s="163" t="s">
        <v>287</v>
      </c>
      <c r="K17" s="62"/>
      <c r="L17" s="95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9.5" customHeight="1">
      <c r="A18" s="62"/>
      <c r="B18" s="103">
        <f t="shared" si="2"/>
        <v>11</v>
      </c>
      <c r="C18" s="104" t="s">
        <v>177</v>
      </c>
      <c r="D18" s="105" t="str">
        <f>IFERROR(VLOOKUP(C18,'Listado Pilotos y Equipos'!$B$3:$M$86,2,0),"")</f>
        <v>Jorge Valdivieso</v>
      </c>
      <c r="E18" s="106">
        <f>IFERROR(VLOOKUP(Inscritos_CronoOK!$D18,Clasificaicon_Pilotos!$B$7:$M$91,13,0),0)</f>
        <v>0</v>
      </c>
      <c r="F18" s="104" t="str">
        <f>IFERROR(VLOOKUP(C18,'Listado Pilotos y Equipos'!$B$3:$M$86,7,0),"")</f>
        <v>Alberto Bolsa</v>
      </c>
      <c r="G18" s="106">
        <f>IFERROR(VLOOKUP(Inscritos_CronoOK!$F18,Clasificaicon_Pilotos!$B$7:$M$91,13,0),0)</f>
        <v>0</v>
      </c>
      <c r="H18" s="106">
        <f t="shared" si="1"/>
        <v>0</v>
      </c>
      <c r="I18" s="107" t="str">
        <f>IFERROR(VLOOKUP(C18,'Listado Pilotos y Equipos'!$B$3:$P$86,12,0),"")</f>
        <v>GT2</v>
      </c>
      <c r="J18" s="163" t="s">
        <v>397</v>
      </c>
      <c r="K18" s="62"/>
      <c r="L18" s="95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9.5" customHeight="1">
      <c r="A19" s="62"/>
      <c r="B19" s="103">
        <f t="shared" si="2"/>
        <v>12</v>
      </c>
      <c r="C19" s="104" t="s">
        <v>181</v>
      </c>
      <c r="D19" s="105" t="str">
        <f>IFERROR(VLOOKUP(C19,'Listado Pilotos y Equipos'!$B$3:$M$86,2,0),"")</f>
        <v>Sergi Saladrigas</v>
      </c>
      <c r="E19" s="106">
        <f>IFERROR(VLOOKUP(Inscritos_CronoOK!$D19,Clasificaicon_Pilotos!$B$7:$M$91,13,0),0)</f>
        <v>0</v>
      </c>
      <c r="F19" s="104" t="str">
        <f>IFERROR(VLOOKUP(C19,'Listado Pilotos y Equipos'!$B$3:$M$86,7,0),"")</f>
        <v>Marc Casanovas</v>
      </c>
      <c r="G19" s="106">
        <f>IFERROR(VLOOKUP(Inscritos_CronoOK!$F19,Clasificaicon_Pilotos!$B$7:$M$91,13,0),0)</f>
        <v>0</v>
      </c>
      <c r="H19" s="106">
        <f t="shared" si="1"/>
        <v>0</v>
      </c>
      <c r="I19" s="107" t="str">
        <f>IFERROR(VLOOKUP(C19,'Listado Pilotos y Equipos'!$B$3:$P$86,12,0),"")</f>
        <v>SCALEAUTO_CUP</v>
      </c>
      <c r="J19" s="163" t="s">
        <v>287</v>
      </c>
      <c r="K19" s="62"/>
      <c r="L19" s="95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9.5" customHeight="1">
      <c r="A20" s="62"/>
      <c r="B20" s="103">
        <f t="shared" si="2"/>
        <v>13</v>
      </c>
      <c r="C20" s="104" t="s">
        <v>59</v>
      </c>
      <c r="D20" s="105" t="str">
        <f>IFERROR(VLOOKUP(C20,'Listado Pilotos y Equipos'!$B$3:$M$86,2,0),"")</f>
        <v>Jaume Llobet</v>
      </c>
      <c r="E20" s="106">
        <f>IFERROR(VLOOKUP(Inscritos_CronoOK!$D20,Clasificaicon_Pilotos!$B$7:$M$91,13,0),0)</f>
        <v>0</v>
      </c>
      <c r="F20" s="104" t="str">
        <f>IFERROR(VLOOKUP(C20,'Listado Pilotos y Equipos'!$B$3:$M$86,7,0),"")</f>
        <v>Oscar Vila</v>
      </c>
      <c r="G20" s="106">
        <f>IFERROR(VLOOKUP(Inscritos_CronoOK!$F20,Clasificaicon_Pilotos!$B$7:$M$91,13,0),0)</f>
        <v>0</v>
      </c>
      <c r="H20" s="106">
        <f t="shared" si="1"/>
        <v>0</v>
      </c>
      <c r="I20" s="107" t="str">
        <f>IFERROR(VLOOKUP(C20,'Listado Pilotos y Equipos'!$B$3:$P$86,12,0),"")</f>
        <v>GT2</v>
      </c>
      <c r="J20" s="163" t="s">
        <v>397</v>
      </c>
      <c r="K20" s="62"/>
      <c r="L20" s="95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9.5" customHeight="1">
      <c r="A21" s="62"/>
      <c r="B21" s="103">
        <f t="shared" si="2"/>
        <v>14</v>
      </c>
      <c r="C21" s="104" t="s">
        <v>193</v>
      </c>
      <c r="D21" s="105" t="str">
        <f>IFERROR(VLOOKUP(C21,'Listado Pilotos y Equipos'!$B$3:$M$86,2,0),"")</f>
        <v>Eduard Gil</v>
      </c>
      <c r="E21" s="106">
        <f>IFERROR(VLOOKUP(Inscritos_CronoOK!$D21,Clasificaicon_Pilotos!$B$7:$M$91,13,0),0)</f>
        <v>0</v>
      </c>
      <c r="F21" s="104" t="str">
        <f>IFERROR(VLOOKUP(C21,'Listado Pilotos y Equipos'!$B$3:$M$86,7,0),"")</f>
        <v>Adolfo Chico</v>
      </c>
      <c r="G21" s="106">
        <f>IFERROR(VLOOKUP(Inscritos_CronoOK!$F21,Clasificaicon_Pilotos!$B$7:$M$91,13,0),0)</f>
        <v>0</v>
      </c>
      <c r="H21" s="106">
        <f t="shared" si="1"/>
        <v>0</v>
      </c>
      <c r="I21" s="107" t="str">
        <f>IFERROR(VLOOKUP(C21,'Listado Pilotos y Equipos'!$B$3:$P$86,12,0),"")</f>
        <v>RESISBARNA</v>
      </c>
      <c r="J21" s="163" t="s">
        <v>397</v>
      </c>
      <c r="K21" s="62"/>
      <c r="L21" s="95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9.5" customHeight="1">
      <c r="A22" s="62"/>
      <c r="B22" s="103">
        <f t="shared" si="2"/>
        <v>15</v>
      </c>
      <c r="C22" s="104" t="s">
        <v>13</v>
      </c>
      <c r="D22" s="105" t="str">
        <f>IFERROR(VLOOKUP(C22,'Listado Pilotos y Equipos'!$B$3:$M$86,2,0),"")</f>
        <v>Besay Porta</v>
      </c>
      <c r="E22" s="106">
        <f>IFERROR(VLOOKUP(Inscritos_CronoOK!$D22,Clasificaicon_Pilotos!$B$7:$M$91,13,0),0)</f>
        <v>0</v>
      </c>
      <c r="F22" s="104" t="str">
        <f>IFERROR(VLOOKUP(C22,'Listado Pilotos y Equipos'!$B$3:$M$86,7,0),"")</f>
        <v>Ignasi Baldominos</v>
      </c>
      <c r="G22" s="106">
        <f>IFERROR(VLOOKUP(Inscritos_CronoOK!$F22,Clasificaicon_Pilotos!$B$7:$M$91,13,0),0)</f>
        <v>0</v>
      </c>
      <c r="H22" s="106">
        <f t="shared" si="1"/>
        <v>0</v>
      </c>
      <c r="I22" s="107" t="str">
        <f>IFERROR(VLOOKUP(C22,'Listado Pilotos y Equipos'!$B$3:$P$86,12,0),"")</f>
        <v>RESISBARNA</v>
      </c>
      <c r="J22" s="163" t="s">
        <v>287</v>
      </c>
      <c r="K22" s="62"/>
      <c r="L22" s="95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9.5" customHeight="1">
      <c r="A23" s="62"/>
      <c r="B23" s="103">
        <f t="shared" si="2"/>
        <v>16</v>
      </c>
      <c r="C23" s="104" t="s">
        <v>212</v>
      </c>
      <c r="D23" s="105" t="str">
        <f>IFERROR(VLOOKUP(C23,'Listado Pilotos y Equipos'!$B$3:$M$86,2,0),"")</f>
        <v>Miquel Bonavida</v>
      </c>
      <c r="E23" s="106">
        <f>IFERROR(VLOOKUP(Inscritos_CronoOK!$D23,Clasificaicon_Pilotos!$B$7:$M$91,13,0),0)</f>
        <v>0</v>
      </c>
      <c r="F23" s="104" t="str">
        <f>IFERROR(VLOOKUP(C23,'Listado Pilotos y Equipos'!$B$3:$M$86,7,0),"")</f>
        <v>Lorenzo Rodriguez</v>
      </c>
      <c r="G23" s="106">
        <f>IFERROR(VLOOKUP(Inscritos_CronoOK!$F23,Clasificaicon_Pilotos!$B$7:$M$91,13,0),0)</f>
        <v>0</v>
      </c>
      <c r="H23" s="106">
        <f t="shared" si="1"/>
        <v>0</v>
      </c>
      <c r="I23" s="107" t="str">
        <f>IFERROR(VLOOKUP(C23,'Listado Pilotos y Equipos'!$B$3:$P$86,12,0),"")</f>
        <v>RESISBARNA</v>
      </c>
      <c r="J23" s="163" t="s">
        <v>287</v>
      </c>
      <c r="K23" s="62"/>
      <c r="L23" s="95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9.5" customHeight="1">
      <c r="A24" s="62"/>
      <c r="B24" s="103">
        <f t="shared" si="2"/>
        <v>17</v>
      </c>
      <c r="C24" s="104" t="s">
        <v>234</v>
      </c>
      <c r="D24" s="105" t="str">
        <f>IFERROR(VLOOKUP(C24,'Listado Pilotos y Equipos'!$B$3:$M$86,2,0),"")</f>
        <v>Rafael Muñoz</v>
      </c>
      <c r="E24" s="106">
        <f>IFERROR(VLOOKUP(Inscritos_CronoOK!$D24,Clasificaicon_Pilotos!$B$7:$M$91,13,0),0)</f>
        <v>0</v>
      </c>
      <c r="F24" s="104" t="str">
        <f>IFERROR(VLOOKUP(C24,'Listado Pilotos y Equipos'!$B$3:$M$86,7,0),"")</f>
        <v>Victor Lopez</v>
      </c>
      <c r="G24" s="106">
        <f>IFERROR(VLOOKUP(Inscritos_CronoOK!$F24,Clasificaicon_Pilotos!$B$7:$M$91,13,0),0)</f>
        <v>0</v>
      </c>
      <c r="H24" s="106">
        <f t="shared" si="1"/>
        <v>0</v>
      </c>
      <c r="I24" s="107" t="str">
        <f>IFERROR(VLOOKUP(C24,'Listado Pilotos y Equipos'!$B$3:$P$86,12,0),"")</f>
        <v>GT2</v>
      </c>
      <c r="J24" s="163" t="s">
        <v>397</v>
      </c>
      <c r="K24" s="62"/>
      <c r="L24" s="95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9.5" customHeight="1">
      <c r="A25" s="62"/>
      <c r="B25" s="103">
        <f t="shared" si="2"/>
        <v>18</v>
      </c>
      <c r="C25" s="104" t="s">
        <v>399</v>
      </c>
      <c r="D25" s="105" t="str">
        <f>IFERROR(VLOOKUP(C25,'Listado Pilotos y Equipos'!$B$3:$M$86,2,0),"")</f>
        <v>Javier Muñoz</v>
      </c>
      <c r="E25" s="110">
        <f>IFERROR(VLOOKUP(Inscritos_CronoOK!$D25,Clasificaicon_Pilotos!$B$7:$M$96,13,0),0)</f>
        <v>0</v>
      </c>
      <c r="F25" s="104" t="str">
        <f>IFERROR(VLOOKUP(C25,'Listado Pilotos y Equipos'!$B$3:$M$86,7,0),"")</f>
        <v>Miguel Angel Garcia</v>
      </c>
      <c r="G25" s="110">
        <f>IFERROR(VLOOKUP(Inscritos_CronoOK!$F25,Clasificaicon_Pilotos!$B$7:$M$96,13,0),0)</f>
        <v>0</v>
      </c>
      <c r="H25" s="106">
        <f t="shared" si="1"/>
        <v>0</v>
      </c>
      <c r="I25" s="107" t="str">
        <f>IFERROR(VLOOKUP(C25,'Listado Pilotos y Equipos'!$B$3:$P$86,12,0),"")</f>
        <v>SCALEAUTO_CUP</v>
      </c>
      <c r="J25" s="163" t="s">
        <v>287</v>
      </c>
      <c r="K25" s="62"/>
      <c r="L25" s="95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9.5" customHeight="1">
      <c r="A26" s="62"/>
      <c r="B26" s="103">
        <f t="shared" si="2"/>
        <v>19</v>
      </c>
      <c r="C26" s="104" t="s">
        <v>400</v>
      </c>
      <c r="D26" s="105" t="str">
        <f>IFERROR(VLOOKUP(C26,'Listado Pilotos y Equipos'!$B$3:$M$86,2,0),"")</f>
        <v>Marius Magro</v>
      </c>
      <c r="E26" s="106">
        <f>IFERROR(VLOOKUP(Inscritos_CronoOK!$D26,Clasificaicon_Pilotos!$B$7:$M$91,13,0),0)</f>
        <v>0</v>
      </c>
      <c r="F26" s="104" t="str">
        <f>IFERROR(VLOOKUP(C26,'Listado Pilotos y Equipos'!$B$3:$M$86,7,0),"")</f>
        <v>Raul Cabello</v>
      </c>
      <c r="G26" s="106">
        <f>IFERROR(VLOOKUP(Inscritos_CronoOK!$F26,Clasificaicon_Pilotos!$B$7:$M$91,13,0),0)</f>
        <v>0</v>
      </c>
      <c r="H26" s="106">
        <f t="shared" si="1"/>
        <v>0</v>
      </c>
      <c r="I26" s="107" t="str">
        <f>IFERROR(VLOOKUP(C26,'Listado Pilotos y Equipos'!$B$3:$P$86,12,0),"")</f>
        <v>GT2</v>
      </c>
      <c r="J26" s="163" t="s">
        <v>287</v>
      </c>
      <c r="K26" s="62"/>
      <c r="L26" s="95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9.5" customHeight="1">
      <c r="A27" s="62"/>
      <c r="B27" s="103">
        <f t="shared" si="2"/>
        <v>20</v>
      </c>
      <c r="C27" s="104" t="s">
        <v>188</v>
      </c>
      <c r="D27" s="105" t="str">
        <f>IFERROR(VLOOKUP(C27,'Listado Pilotos y Equipos'!$B$3:$M$86,2,0),"")</f>
        <v>Sergi Martinez</v>
      </c>
      <c r="E27" s="106">
        <f>IFERROR(VLOOKUP(Inscritos_CronoOK!$D27,Clasificaicon_Pilotos!$B$7:$M$91,13,0),0)</f>
        <v>0</v>
      </c>
      <c r="F27" s="104" t="str">
        <f>IFERROR(VLOOKUP(C27,'Listado Pilotos y Equipos'!$B$3:$M$86,7,0),"")</f>
        <v>Victor Leon</v>
      </c>
      <c r="G27" s="106">
        <f>IFERROR(VLOOKUP(Inscritos_CronoOK!$F27,Clasificaicon_Pilotos!$B$7:$M$91,13,0),0)</f>
        <v>0</v>
      </c>
      <c r="H27" s="106">
        <f t="shared" si="1"/>
        <v>0</v>
      </c>
      <c r="I27" s="107" t="str">
        <f>IFERROR(VLOOKUP(C27,'Listado Pilotos y Equipos'!$B$3:$P$86,12,0),"")</f>
        <v>SCALEAUTO_CUP</v>
      </c>
      <c r="J27" s="163" t="s">
        <v>397</v>
      </c>
      <c r="K27" s="62"/>
      <c r="L27" s="95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9.5" customHeight="1">
      <c r="A28" s="62"/>
      <c r="B28" s="103">
        <f t="shared" si="2"/>
        <v>21</v>
      </c>
      <c r="C28" s="104" t="s">
        <v>226</v>
      </c>
      <c r="D28" s="105" t="str">
        <f>IFERROR(VLOOKUP(C28,'Listado Pilotos y Equipos'!$B$3:$M$86,2,0),"")</f>
        <v>Xavi Bellot</v>
      </c>
      <c r="E28" s="106">
        <f>IFERROR(VLOOKUP(Inscritos_CronoOK!$D28,Clasificaicon_Pilotos!$B$7:$M$91,13,0),0)</f>
        <v>0</v>
      </c>
      <c r="F28" s="104" t="str">
        <f>IFERROR(VLOOKUP(C28,'Listado Pilotos y Equipos'!$B$3:$M$86,7,0),"")</f>
        <v>Cristian Diaz</v>
      </c>
      <c r="G28" s="106">
        <f>IFERROR(VLOOKUP(Inscritos_CronoOK!$F28,Clasificaicon_Pilotos!$B$7:$M$91,13,0),0)</f>
        <v>0</v>
      </c>
      <c r="H28" s="106">
        <f t="shared" si="1"/>
        <v>0</v>
      </c>
      <c r="I28" s="107" t="str">
        <f>IFERROR(VLOOKUP(C28,'Listado Pilotos y Equipos'!$B$3:$P$86,12,0),"")</f>
        <v>GT2</v>
      </c>
      <c r="J28" s="163" t="s">
        <v>397</v>
      </c>
      <c r="K28" s="62"/>
      <c r="L28" s="95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9.5" customHeight="1">
      <c r="A29" s="62"/>
      <c r="B29" s="103">
        <f t="shared" si="2"/>
        <v>22</v>
      </c>
      <c r="C29" s="104" t="s">
        <v>229</v>
      </c>
      <c r="D29" s="105" t="str">
        <f>IFERROR(VLOOKUP(C29,'Listado Pilotos y Equipos'!$B$3:$M$86,2,0),"")</f>
        <v>Richard Arredondo</v>
      </c>
      <c r="E29" s="106">
        <f>IFERROR(VLOOKUP(Inscritos_CronoOK!$D29,Clasificaicon_Pilotos!$B$7:$M$91,13,0),0)</f>
        <v>0</v>
      </c>
      <c r="F29" s="104" t="str">
        <f>IFERROR(VLOOKUP(C29,'Listado Pilotos y Equipos'!$B$3:$M$86,7,0),"")</f>
        <v>Gabriel Rodriguez</v>
      </c>
      <c r="G29" s="106">
        <f>IFERROR(VLOOKUP(Inscritos_CronoOK!$F29,Clasificaicon_Pilotos!$B$7:$M$91,13,0),0)</f>
        <v>0</v>
      </c>
      <c r="H29" s="106">
        <f t="shared" si="1"/>
        <v>0</v>
      </c>
      <c r="I29" s="107" t="str">
        <f>IFERROR(VLOOKUP(C29,'Listado Pilotos y Equipos'!$B$3:$P$86,12,0),"")</f>
        <v>RESISBARNA</v>
      </c>
      <c r="J29" s="163" t="s">
        <v>287</v>
      </c>
      <c r="K29" s="62"/>
      <c r="L29" s="95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9.5" customHeight="1">
      <c r="A30" s="62"/>
      <c r="B30" s="103">
        <f t="shared" si="2"/>
        <v>23</v>
      </c>
      <c r="C30" s="104" t="s">
        <v>166</v>
      </c>
      <c r="D30" s="105" t="str">
        <f>IFERROR(VLOOKUP(C30,'Listado Pilotos y Equipos'!$B$3:$M$86,2,0),"")</f>
        <v>Jordi Muñoz</v>
      </c>
      <c r="E30" s="106">
        <f>IFERROR(VLOOKUP(Inscritos_CronoOK!$D30,Clasificaicon_Pilotos!$B$7:$M$91,13,0),0)</f>
        <v>0</v>
      </c>
      <c r="F30" s="104" t="str">
        <f>IFERROR(VLOOKUP(C30,'Listado Pilotos y Equipos'!$B$3:$M$86,7,0),"")</f>
        <v>David Vendrell</v>
      </c>
      <c r="G30" s="106">
        <f>IFERROR(VLOOKUP(Inscritos_CronoOK!$F30,Clasificaicon_Pilotos!$B$7:$M$91,13,0),0)</f>
        <v>0</v>
      </c>
      <c r="H30" s="106">
        <f t="shared" si="1"/>
        <v>0</v>
      </c>
      <c r="I30" s="107" t="str">
        <f>IFERROR(VLOOKUP(C30,'Listado Pilotos y Equipos'!$B$3:$P$86,12,0),"")</f>
        <v>GT2</v>
      </c>
      <c r="J30" s="163" t="s">
        <v>397</v>
      </c>
      <c r="K30" s="62"/>
      <c r="L30" s="95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9.5" customHeight="1">
      <c r="A31" s="62"/>
      <c r="B31" s="103">
        <f t="shared" si="2"/>
        <v>24</v>
      </c>
      <c r="C31" s="104" t="s">
        <v>401</v>
      </c>
      <c r="D31" s="105" t="str">
        <f>IFERROR(VLOOKUP(C31,'Listado Pilotos y Equipos'!$B$3:$M$86,2,0),"")</f>
        <v>Jordi Cantos</v>
      </c>
      <c r="E31" s="106">
        <f>IFERROR(VLOOKUP(Inscritos_CronoOK!$D31,Clasificaicon_Pilotos!$B$7:$M$91,13,0),0)</f>
        <v>0</v>
      </c>
      <c r="F31" s="104" t="str">
        <f>IFERROR(VLOOKUP(C31,'Listado Pilotos y Equipos'!$B$3:$M$86,7,0),"")</f>
        <v>Raul Ramírez</v>
      </c>
      <c r="G31" s="106">
        <f>IFERROR(VLOOKUP(Inscritos_CronoOK!$F31,Clasificaicon_Pilotos!$B$7:$M$91,13,0),0)</f>
        <v>0</v>
      </c>
      <c r="H31" s="106">
        <f t="shared" si="1"/>
        <v>0</v>
      </c>
      <c r="I31" s="107" t="str">
        <f>IFERROR(VLOOKUP(C31,'Listado Pilotos y Equipos'!$B$3:$P$86,12,0),"")</f>
        <v>GT2</v>
      </c>
      <c r="J31" s="163" t="s">
        <v>397</v>
      </c>
      <c r="K31" s="62"/>
      <c r="L31" s="95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9.5" hidden="1" customHeight="1">
      <c r="A32" s="62"/>
      <c r="B32" s="103">
        <f t="shared" si="2"/>
        <v>25</v>
      </c>
      <c r="C32" s="104"/>
      <c r="D32" s="105" t="str">
        <f>IFERROR(VLOOKUP(C32,'Listado Pilotos y Equipos'!$B$3:$M$86,2,0),"")</f>
        <v/>
      </c>
      <c r="E32" s="106">
        <f>IFERROR(VLOOKUP(Inscritos_CronoOK!$D32,Clasificaicon_Pilotos!$B$7:$M$91,13,0),0)</f>
        <v>0</v>
      </c>
      <c r="F32" s="104" t="str">
        <f>IFERROR(VLOOKUP(C32,'Listado Pilotos y Equipos'!$B$3:$M$86,7,0),"")</f>
        <v/>
      </c>
      <c r="G32" s="106">
        <f>IFERROR(VLOOKUP(Inscritos_CronoOK!$F32,Clasificaicon_Pilotos!$B$7:$M$91,13,0),0)</f>
        <v>0</v>
      </c>
      <c r="H32" s="106">
        <f t="shared" si="1"/>
        <v>0</v>
      </c>
      <c r="I32" s="107" t="str">
        <f>IFERROR(VLOOKUP(C32,'Listado Pilotos y Equipos'!$B$3:$P$86,12,0),"")</f>
        <v/>
      </c>
      <c r="J32" s="108"/>
      <c r="K32" s="62"/>
      <c r="L32" s="95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9.5" hidden="1" customHeight="1">
      <c r="A33" s="62"/>
      <c r="B33" s="103">
        <f t="shared" si="2"/>
        <v>26</v>
      </c>
      <c r="C33" s="104"/>
      <c r="D33" s="105" t="str">
        <f>IFERROR(VLOOKUP(C33,'Listado Pilotos y Equipos'!$B$3:$M$86,2,0),"")</f>
        <v/>
      </c>
      <c r="E33" s="110">
        <f>IFERROR(VLOOKUP(Inscritos_CronoOK!$D33,Clasificaicon_Pilotos!$B$7:$M$96,13,0),0)</f>
        <v>0</v>
      </c>
      <c r="F33" s="104" t="str">
        <f>IFERROR(VLOOKUP(C33,'Listado Pilotos y Equipos'!$B$3:$M$86,7,0),"")</f>
        <v/>
      </c>
      <c r="G33" s="110">
        <f>IFERROR(VLOOKUP(Inscritos_CronoOK!$F33,Clasificaicon_Pilotos!$B$7:$M$96,13,0),0)</f>
        <v>0</v>
      </c>
      <c r="H33" s="106">
        <f t="shared" si="1"/>
        <v>0</v>
      </c>
      <c r="I33" s="107" t="str">
        <f>IFERROR(VLOOKUP(C33,'Listado Pilotos y Equipos'!$B$3:$P$86,12,0),"")</f>
        <v/>
      </c>
      <c r="J33" s="108"/>
      <c r="K33" s="62"/>
      <c r="L33" s="95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9.5" hidden="1" customHeight="1">
      <c r="A34" s="62"/>
      <c r="B34" s="103">
        <f t="shared" si="2"/>
        <v>27</v>
      </c>
      <c r="C34" s="104"/>
      <c r="D34" s="105" t="str">
        <f>IFERROR(VLOOKUP(C34,'Listado Pilotos y Equipos'!$B$3:$M$86,2,0),"")</f>
        <v/>
      </c>
      <c r="E34" s="106">
        <f>IFERROR(VLOOKUP(Inscritos_CronoOK!$D34,Clasificaicon_Pilotos!$B$7:$M$91,13,0),0)</f>
        <v>0</v>
      </c>
      <c r="F34" s="104" t="str">
        <f>IFERROR(VLOOKUP(C34,'Listado Pilotos y Equipos'!$B$3:$M$86,7,0),"")</f>
        <v/>
      </c>
      <c r="G34" s="106">
        <f>IFERROR(VLOOKUP(Inscritos_CronoOK!$F34,Clasificaicon_Pilotos!$B$7:$M$91,13,0),0)</f>
        <v>0</v>
      </c>
      <c r="H34" s="106">
        <f t="shared" si="1"/>
        <v>0</v>
      </c>
      <c r="I34" s="107" t="str">
        <f>IFERROR(VLOOKUP(C34,'Listado Pilotos y Equipos'!$B$3:$P$86,12,0),"")</f>
        <v/>
      </c>
      <c r="J34" s="108"/>
      <c r="K34" s="62"/>
      <c r="L34" s="95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9.5" hidden="1" customHeight="1">
      <c r="A35" s="62"/>
      <c r="B35" s="103">
        <f t="shared" si="2"/>
        <v>28</v>
      </c>
      <c r="C35" s="104"/>
      <c r="D35" s="105" t="str">
        <f>IFERROR(VLOOKUP(C35,'Listado Pilotos y Equipos'!$B$3:$M$86,2,0),"")</f>
        <v/>
      </c>
      <c r="E35" s="106">
        <f>IFERROR(VLOOKUP(Inscritos_CronoOK!$D35,Clasificaicon_Pilotos!$B$7:$M$91,13,0),0)</f>
        <v>0</v>
      </c>
      <c r="F35" s="104" t="str">
        <f>IFERROR(VLOOKUP(C35,'Listado Pilotos y Equipos'!$B$3:$M$86,7,0),"")</f>
        <v/>
      </c>
      <c r="G35" s="106">
        <f>IFERROR(VLOOKUP(Inscritos_CronoOK!$F35,Clasificaicon_Pilotos!$B$7:$M$91,13,0),0)</f>
        <v>0</v>
      </c>
      <c r="H35" s="106">
        <f t="shared" si="1"/>
        <v>0</v>
      </c>
      <c r="I35" s="107" t="str">
        <f>IFERROR(VLOOKUP(C35,'Listado Pilotos y Equipos'!$B$3:$P$86,12,0),"")</f>
        <v/>
      </c>
      <c r="J35" s="108"/>
      <c r="K35" s="62"/>
      <c r="L35" s="95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9.5" hidden="1" customHeight="1">
      <c r="A36" s="62"/>
      <c r="B36" s="164">
        <f t="shared" si="2"/>
        <v>29</v>
      </c>
      <c r="C36" s="104"/>
      <c r="D36" s="105" t="str">
        <f>IFERROR(VLOOKUP(C36,'Listado Pilotos y Equipos'!$B$3:$M$86,2,0),"")</f>
        <v/>
      </c>
      <c r="E36" s="106">
        <f>IFERROR(VLOOKUP(Inscritos_CronoOK!$D36,Clasificaicon_Pilotos!$B$7:$M$91,13,0),0)</f>
        <v>0</v>
      </c>
      <c r="F36" s="104" t="str">
        <f>IFERROR(VLOOKUP(C36,'Listado Pilotos y Equipos'!$B$3:$M$86,7,0),"")</f>
        <v/>
      </c>
      <c r="G36" s="106">
        <f>IFERROR(VLOOKUP(Inscritos_CronoOK!$F36,Clasificaicon_Pilotos!$B$7:$M$91,13,0),0)</f>
        <v>0</v>
      </c>
      <c r="H36" s="106">
        <f t="shared" si="1"/>
        <v>0</v>
      </c>
      <c r="I36" s="107" t="str">
        <f>IFERROR(VLOOKUP(C36,'Listado Pilotos y Equipos'!$B$3:$P$86,12,0),"")</f>
        <v/>
      </c>
      <c r="J36" s="108"/>
      <c r="K36" s="62"/>
      <c r="L36" s="95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9.5" hidden="1" customHeight="1">
      <c r="A37" s="62"/>
      <c r="B37" s="164">
        <f t="shared" si="2"/>
        <v>30</v>
      </c>
      <c r="C37" s="104"/>
      <c r="D37" s="105" t="str">
        <f>IFERROR(VLOOKUP(C37,'Listado Pilotos y Equipos'!$B$3:$M$86,2,0),"")</f>
        <v/>
      </c>
      <c r="E37" s="106">
        <f>IFERROR(VLOOKUP(Inscritos_CronoOK!$D37,Clasificaicon_Pilotos!$B$7:$M$91,13,0),0)</f>
        <v>0</v>
      </c>
      <c r="F37" s="104" t="str">
        <f>IFERROR(VLOOKUP(C37,'Listado Pilotos y Equipos'!$B$3:$M$86,7,0),"")</f>
        <v/>
      </c>
      <c r="G37" s="106">
        <f>IFERROR(VLOOKUP(Inscritos_CronoOK!$F37,Clasificaicon_Pilotos!$B$7:$M$91,13,0),0)</f>
        <v>0</v>
      </c>
      <c r="H37" s="106">
        <f t="shared" si="1"/>
        <v>0</v>
      </c>
      <c r="I37" s="107" t="str">
        <f>IFERROR(VLOOKUP(C37,'Listado Pilotos y Equipos'!$B$3:$P$86,12,0),"")</f>
        <v/>
      </c>
      <c r="J37" s="108"/>
      <c r="K37" s="62"/>
      <c r="L37" s="95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9.5" hidden="1" customHeight="1">
      <c r="A38" s="62"/>
      <c r="B38" s="164">
        <f t="shared" si="2"/>
        <v>31</v>
      </c>
      <c r="C38" s="104"/>
      <c r="D38" s="105" t="str">
        <f>IFERROR(VLOOKUP(C38,'Listado Pilotos y Equipos'!$B$3:$M$86,2,0),"")</f>
        <v/>
      </c>
      <c r="E38" s="106">
        <f>IFERROR(VLOOKUP(Inscritos_CronoOK!$D38,Clasificaicon_Pilotos!$B$7:$M$91,13,0),0)</f>
        <v>0</v>
      </c>
      <c r="F38" s="104" t="str">
        <f>IFERROR(VLOOKUP(C38,'Listado Pilotos y Equipos'!$B$3:$M$86,7,0),"")</f>
        <v/>
      </c>
      <c r="G38" s="106">
        <f>IFERROR(VLOOKUP(Inscritos_CronoOK!$F38,Clasificaicon_Pilotos!$B$7:$M$91,13,0),0)</f>
        <v>0</v>
      </c>
      <c r="H38" s="106">
        <f t="shared" si="1"/>
        <v>0</v>
      </c>
      <c r="I38" s="107" t="str">
        <f>IFERROR(VLOOKUP(C38,'Listado Pilotos y Equipos'!$B$3:$P$86,12,0),"")</f>
        <v/>
      </c>
      <c r="J38" s="108"/>
      <c r="K38" s="62"/>
      <c r="L38" s="95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9.5" hidden="1" customHeight="1">
      <c r="A39" s="62"/>
      <c r="B39" s="164">
        <f t="shared" si="2"/>
        <v>32</v>
      </c>
      <c r="C39" s="104"/>
      <c r="D39" s="105" t="str">
        <f>IFERROR(VLOOKUP(C39,'Listado Pilotos y Equipos'!$B$3:$M$86,2,0),"")</f>
        <v/>
      </c>
      <c r="E39" s="106">
        <f>IFERROR(VLOOKUP(Inscritos_CronoOK!$D39,Clasificaicon_Pilotos!$B$7:$M$91,13,0),0)</f>
        <v>0</v>
      </c>
      <c r="F39" s="104" t="str">
        <f>IFERROR(VLOOKUP(C39,'Listado Pilotos y Equipos'!$B$3:$M$86,7,0),"")</f>
        <v/>
      </c>
      <c r="G39" s="106">
        <f>IFERROR(VLOOKUP(Inscritos_CronoOK!$F39,Clasificaicon_Pilotos!$B$7:$M$91,13,0),0)</f>
        <v>0</v>
      </c>
      <c r="H39" s="106">
        <f t="shared" si="1"/>
        <v>0</v>
      </c>
      <c r="I39" s="107" t="str">
        <f>IFERROR(VLOOKUP(C39,'Listado Pilotos y Equipos'!$B$3:$P$86,12,0),"")</f>
        <v/>
      </c>
      <c r="J39" s="108"/>
      <c r="K39" s="62"/>
      <c r="L39" s="95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9.5" hidden="1" customHeight="1">
      <c r="A40" s="62"/>
      <c r="B40" s="164">
        <f t="shared" si="2"/>
        <v>33</v>
      </c>
      <c r="C40" s="104"/>
      <c r="D40" s="105" t="str">
        <f>IFERROR(VLOOKUP(C40,'Listado Pilotos y Equipos'!$B$3:$M$86,2,0),"")</f>
        <v/>
      </c>
      <c r="E40" s="106">
        <f>IFERROR(VLOOKUP(Inscritos_CronoOK!$D40,Clasificaicon_Pilotos!$B$7:$M$91,13,0),0)</f>
        <v>0</v>
      </c>
      <c r="F40" s="104" t="str">
        <f>IFERROR(VLOOKUP(C40,'Listado Pilotos y Equipos'!$B$3:$M$86,7,0),"")</f>
        <v/>
      </c>
      <c r="G40" s="106">
        <f>IFERROR(VLOOKUP(Inscritos_CronoOK!$F40,Clasificaicon_Pilotos!$B$7:$M$91,13,0),0)</f>
        <v>0</v>
      </c>
      <c r="H40" s="106">
        <f t="shared" si="1"/>
        <v>0</v>
      </c>
      <c r="I40" s="107" t="str">
        <f>IFERROR(VLOOKUP(C40,'Listado Pilotos y Equipos'!$B$3:$P$86,12,0),"")</f>
        <v/>
      </c>
      <c r="J40" s="108"/>
      <c r="K40" s="62"/>
      <c r="L40" s="95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9.5" hidden="1" customHeight="1">
      <c r="A41" s="62"/>
      <c r="B41" s="164">
        <f t="shared" si="2"/>
        <v>34</v>
      </c>
      <c r="C41" s="104"/>
      <c r="D41" s="105" t="str">
        <f>IFERROR(VLOOKUP(C41,'Listado Pilotos y Equipos'!$B$3:$M$86,2,0),"")</f>
        <v/>
      </c>
      <c r="E41" s="110">
        <f>IFERROR(VLOOKUP(Inscritos_CronoOK!$D41,Clasificaicon_Pilotos!$B$7:$M$96,13,0),0)</f>
        <v>0</v>
      </c>
      <c r="F41" s="104" t="str">
        <f>IFERROR(VLOOKUP(C41,'Listado Pilotos y Equipos'!$B$3:$M$86,7,0),"")</f>
        <v/>
      </c>
      <c r="G41" s="110">
        <f>IFERROR(VLOOKUP(Inscritos_CronoOK!$F41,Clasificaicon_Pilotos!$B$7:$M$96,13,0),0)</f>
        <v>0</v>
      </c>
      <c r="H41" s="106">
        <f t="shared" si="1"/>
        <v>0</v>
      </c>
      <c r="I41" s="107" t="str">
        <f>IFERROR(VLOOKUP(C41,'Listado Pilotos y Equipos'!$B$3:$P$86,12,0),"")</f>
        <v/>
      </c>
      <c r="J41" s="108"/>
      <c r="K41" s="62"/>
      <c r="L41" s="95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9.5" hidden="1" customHeight="1">
      <c r="A42" s="62"/>
      <c r="B42" s="164">
        <f t="shared" si="2"/>
        <v>35</v>
      </c>
      <c r="C42" s="104"/>
      <c r="D42" s="105" t="str">
        <f>IFERROR(VLOOKUP(C42,'Listado Pilotos y Equipos'!$B$3:$M$86,2,0),"")</f>
        <v/>
      </c>
      <c r="E42" s="106">
        <f>IFERROR(VLOOKUP(Inscritos_CronoOK!$D42,Clasificaicon_Pilotos!$B$7:$M$91,13,0),0)</f>
        <v>0</v>
      </c>
      <c r="F42" s="104" t="str">
        <f>IFERROR(VLOOKUP(C42,'Listado Pilotos y Equipos'!$B$3:$M$86,7,0),"")</f>
        <v/>
      </c>
      <c r="G42" s="106">
        <f>IFERROR(VLOOKUP(Inscritos_CronoOK!$F42,Clasificaicon_Pilotos!$B$7:$M$91,13,0),0)</f>
        <v>0</v>
      </c>
      <c r="H42" s="106">
        <f t="shared" si="1"/>
        <v>0</v>
      </c>
      <c r="I42" s="107" t="str">
        <f>IFERROR(VLOOKUP(C42,'Listado Pilotos y Equipos'!$B$3:$P$86,12,0),"")</f>
        <v/>
      </c>
      <c r="J42" s="108"/>
      <c r="K42" s="62"/>
      <c r="L42" s="95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9.5" hidden="1" customHeight="1">
      <c r="A43" s="62"/>
      <c r="B43" s="164">
        <f t="shared" si="2"/>
        <v>36</v>
      </c>
      <c r="C43" s="104"/>
      <c r="D43" s="105" t="str">
        <f>IFERROR(VLOOKUP(C43,'Listado Pilotos y Equipos'!$B$3:$M$86,2,0),"")</f>
        <v/>
      </c>
      <c r="E43" s="106">
        <f>IFERROR(VLOOKUP(Inscritos_CronoOK!$D43,Clasificaicon_Pilotos!$B$7:$M$91,13,0),0)</f>
        <v>0</v>
      </c>
      <c r="F43" s="104" t="str">
        <f>IFERROR(VLOOKUP(C43,'Listado Pilotos y Equipos'!$B$3:$M$86,7,0),"")</f>
        <v/>
      </c>
      <c r="G43" s="106">
        <f>IFERROR(VLOOKUP(Inscritos_CronoOK!$F43,Clasificaicon_Pilotos!$B$7:$M$91,13,0),0)</f>
        <v>0</v>
      </c>
      <c r="H43" s="106">
        <f t="shared" si="1"/>
        <v>0</v>
      </c>
      <c r="I43" s="107" t="str">
        <f>IFERROR(VLOOKUP(C43,'Listado Pilotos y Equipos'!$B$3:$P$86,12,0),"")</f>
        <v/>
      </c>
      <c r="J43" s="108"/>
      <c r="K43" s="62"/>
      <c r="L43" s="95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9.5" hidden="1" customHeight="1">
      <c r="A44" s="62"/>
      <c r="B44" s="164">
        <f t="shared" si="2"/>
        <v>37</v>
      </c>
      <c r="C44" s="104"/>
      <c r="D44" s="105" t="str">
        <f>IFERROR(VLOOKUP(C44,'Listado Pilotos y Equipos'!$B$3:$M$86,2,0),"")</f>
        <v/>
      </c>
      <c r="E44" s="106">
        <f>IFERROR(VLOOKUP(Inscritos_CronoOK!$D44,Clasificaicon_Pilotos!$B$7:$M$91,13,0),0)</f>
        <v>0</v>
      </c>
      <c r="F44" s="104" t="str">
        <f>IFERROR(VLOOKUP(C44,'Listado Pilotos y Equipos'!$B$3:$M$86,7,0),"")</f>
        <v/>
      </c>
      <c r="G44" s="106">
        <f>IFERROR(VLOOKUP(Inscritos_CronoOK!$F44,Clasificaicon_Pilotos!$B$7:$M$91,13,0),0)</f>
        <v>0</v>
      </c>
      <c r="H44" s="106">
        <f t="shared" si="1"/>
        <v>0</v>
      </c>
      <c r="I44" s="107" t="str">
        <f>IFERROR(VLOOKUP(C44,'Listado Pilotos y Equipos'!$B$3:$P$86,12,0),"")</f>
        <v/>
      </c>
      <c r="J44" s="108"/>
      <c r="K44" s="62"/>
      <c r="L44" s="95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9.5" hidden="1" customHeight="1">
      <c r="A45" s="62"/>
      <c r="B45" s="164">
        <f t="shared" si="2"/>
        <v>38</v>
      </c>
      <c r="C45" s="104"/>
      <c r="D45" s="105" t="str">
        <f>IFERROR(VLOOKUP(C45,'Listado Pilotos y Equipos'!$B$3:$M$86,2,0),"")</f>
        <v/>
      </c>
      <c r="E45" s="106">
        <f>IFERROR(VLOOKUP(Inscritos_CronoOK!$D45,Clasificaicon_Pilotos!$B$7:$M$91,13,0),0)</f>
        <v>0</v>
      </c>
      <c r="F45" s="104" t="str">
        <f>IFERROR(VLOOKUP(C45,'Listado Pilotos y Equipos'!$B$3:$M$86,7,0),"")</f>
        <v/>
      </c>
      <c r="G45" s="106">
        <f>IFERROR(VLOOKUP(Inscritos_CronoOK!$F45,Clasificaicon_Pilotos!$B$7:$M$91,13,0),0)</f>
        <v>0</v>
      </c>
      <c r="H45" s="106">
        <f t="shared" si="1"/>
        <v>0</v>
      </c>
      <c r="I45" s="107" t="str">
        <f>IFERROR(VLOOKUP(C45,'Listado Pilotos y Equipos'!$B$3:$P$86,12,0),"")</f>
        <v/>
      </c>
      <c r="J45" s="108"/>
      <c r="K45" s="62"/>
      <c r="L45" s="95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9.5" hidden="1" customHeight="1">
      <c r="A46" s="62"/>
      <c r="B46" s="164">
        <f t="shared" si="2"/>
        <v>39</v>
      </c>
      <c r="C46" s="104"/>
      <c r="D46" s="105" t="str">
        <f>IFERROR(VLOOKUP(C46,'Listado Pilotos y Equipos'!$B$3:$M$86,2,0),"")</f>
        <v/>
      </c>
      <c r="E46" s="106">
        <f>IFERROR(VLOOKUP(Inscritos_CronoOK!$D46,Clasificaicon_Pilotos!$B$7:$M$91,13,0),0)</f>
        <v>0</v>
      </c>
      <c r="F46" s="104" t="str">
        <f>IFERROR(VLOOKUP(C46,'Listado Pilotos y Equipos'!$B$3:$M$86,7,0),"")</f>
        <v/>
      </c>
      <c r="G46" s="106">
        <f>IFERROR(VLOOKUP(Inscritos_CronoOK!$F46,Clasificaicon_Pilotos!$B$7:$M$91,13,0),0)</f>
        <v>0</v>
      </c>
      <c r="H46" s="106">
        <f t="shared" si="1"/>
        <v>0</v>
      </c>
      <c r="I46" s="107" t="str">
        <f>IFERROR(VLOOKUP(C46,'Listado Pilotos y Equipos'!$B$3:$P$86,12,0),"")</f>
        <v/>
      </c>
      <c r="J46" s="108"/>
      <c r="K46" s="62"/>
      <c r="L46" s="95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9.5" hidden="1" customHeight="1">
      <c r="A47" s="62"/>
      <c r="B47" s="164">
        <f t="shared" si="2"/>
        <v>40</v>
      </c>
      <c r="C47" s="104"/>
      <c r="D47" s="105" t="str">
        <f>IFERROR(VLOOKUP(C47,'Listado Pilotos y Equipos'!$B$3:$M$86,2,0),"")</f>
        <v/>
      </c>
      <c r="E47" s="106">
        <f>IFERROR(VLOOKUP(Inscritos_CronoOK!$D47,Clasificaicon_Pilotos!$B$7:$M$91,13,0),0)</f>
        <v>0</v>
      </c>
      <c r="F47" s="104" t="str">
        <f>IFERROR(VLOOKUP(C47,'Listado Pilotos y Equipos'!$B$3:$M$86,7,0),"")</f>
        <v/>
      </c>
      <c r="G47" s="106">
        <f>IFERROR(VLOOKUP(Inscritos_CronoOK!$F47,Clasificaicon_Pilotos!$B$7:$M$91,13,0),0)</f>
        <v>0</v>
      </c>
      <c r="H47" s="106">
        <f t="shared" si="1"/>
        <v>0</v>
      </c>
      <c r="I47" s="107" t="str">
        <f>IFERROR(VLOOKUP(C47,'Listado Pilotos y Equipos'!$B$3:$P$86,12,0),"")</f>
        <v/>
      </c>
      <c r="J47" s="108"/>
      <c r="K47" s="62"/>
      <c r="L47" s="95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9.5" hidden="1" customHeight="1">
      <c r="A48" s="62"/>
      <c r="B48" s="164">
        <f t="shared" si="2"/>
        <v>41</v>
      </c>
      <c r="C48" s="104"/>
      <c r="D48" s="105" t="str">
        <f>IFERROR(VLOOKUP(C48,'Listado Pilotos y Equipos'!$B$3:$M$86,2,0),"")</f>
        <v/>
      </c>
      <c r="E48" s="106">
        <f>IFERROR(VLOOKUP(Inscritos_CronoOK!$D48,Clasificaicon_Pilotos!$B$7:$M$91,13,0),0)</f>
        <v>0</v>
      </c>
      <c r="F48" s="104" t="str">
        <f>IFERROR(VLOOKUP(C48,'Listado Pilotos y Equipos'!$B$3:$M$86,7,0),"")</f>
        <v/>
      </c>
      <c r="G48" s="106">
        <f>IFERROR(VLOOKUP(Inscritos_CronoOK!$F48,Clasificaicon_Pilotos!$B$7:$M$91,13,0),0)</f>
        <v>0</v>
      </c>
      <c r="H48" s="106">
        <f t="shared" si="1"/>
        <v>0</v>
      </c>
      <c r="I48" s="107" t="str">
        <f>IFERROR(VLOOKUP(C48,'Listado Pilotos y Equipos'!$B$3:$P$86,12,0),"")</f>
        <v/>
      </c>
      <c r="J48" s="108"/>
      <c r="K48" s="62"/>
      <c r="L48" s="95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9.5" hidden="1" customHeight="1">
      <c r="A49" s="62"/>
      <c r="B49" s="164">
        <f t="shared" si="2"/>
        <v>42</v>
      </c>
      <c r="C49" s="104"/>
      <c r="D49" s="105" t="str">
        <f>IFERROR(VLOOKUP(C49,'Listado Pilotos y Equipos'!$B$3:$M$86,2,0),"")</f>
        <v/>
      </c>
      <c r="E49" s="106">
        <f>IFERROR(VLOOKUP(Inscritos_CronoOK!$D49,Clasificaicon_Pilotos!$B$7:$M$91,13,0),0)</f>
        <v>0</v>
      </c>
      <c r="F49" s="104" t="str">
        <f>IFERROR(VLOOKUP(C49,'Listado Pilotos y Equipos'!$B$3:$M$86,7,0),"")</f>
        <v/>
      </c>
      <c r="G49" s="110">
        <f>IFERROR(VLOOKUP(Inscritos_CronoOK!$F49,Clasificaicon_Pilotos!$B$7:$M$96,13,0),0)</f>
        <v>0</v>
      </c>
      <c r="H49" s="106">
        <f t="shared" si="1"/>
        <v>0</v>
      </c>
      <c r="I49" s="107" t="str">
        <f>IFERROR(VLOOKUP(C49,'Listado Pilotos y Equipos'!$B$3:$P$86,12,0),"")</f>
        <v/>
      </c>
      <c r="J49" s="108"/>
      <c r="K49" s="62"/>
      <c r="L49" s="95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9.5" hidden="1" customHeight="1">
      <c r="A50" s="62"/>
      <c r="B50" s="164">
        <f t="shared" si="2"/>
        <v>43</v>
      </c>
      <c r="C50" s="104"/>
      <c r="D50" s="105" t="str">
        <f>IFERROR(VLOOKUP(C50,'Listado Pilotos y Equipos'!$B$3:$M$86,2,0),"")</f>
        <v/>
      </c>
      <c r="E50" s="106">
        <f>IFERROR(VLOOKUP(Inscritos_CronoOK!$D50,Clasificaicon_Pilotos!$B$7:$M$91,13,0),0)</f>
        <v>0</v>
      </c>
      <c r="F50" s="104" t="str">
        <f>IFERROR(VLOOKUP(C50,'Listado Pilotos y Equipos'!$B$3:$M$86,7,0),"")</f>
        <v/>
      </c>
      <c r="G50" s="106">
        <f>IFERROR(VLOOKUP(Inscritos_CronoOK!$F50,Clasificaicon_Pilotos!$B$7:$M$91,13,0),0)</f>
        <v>0</v>
      </c>
      <c r="H50" s="106">
        <f t="shared" si="1"/>
        <v>0</v>
      </c>
      <c r="I50" s="107" t="str">
        <f>IFERROR(VLOOKUP(C50,'Listado Pilotos y Equipos'!$B$3:$P$86,12,0),"")</f>
        <v/>
      </c>
      <c r="J50" s="108"/>
      <c r="K50" s="62"/>
      <c r="L50" s="95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9.5" hidden="1" customHeight="1">
      <c r="A51" s="62"/>
      <c r="B51" s="164">
        <f t="shared" si="2"/>
        <v>44</v>
      </c>
      <c r="C51" s="104"/>
      <c r="D51" s="105" t="str">
        <f>IFERROR(VLOOKUP(C51,'Listado Pilotos y Equipos'!$B$3:$M$86,2,0),"")</f>
        <v/>
      </c>
      <c r="E51" s="106">
        <f>IFERROR(VLOOKUP(Inscritos_CronoOK!$D51,Clasificaicon_Pilotos!$B$7:$M$91,13,0),0)</f>
        <v>0</v>
      </c>
      <c r="F51" s="104" t="str">
        <f>IFERROR(VLOOKUP(C51,'Listado Pilotos y Equipos'!$B$3:$M$86,7,0),"")</f>
        <v/>
      </c>
      <c r="G51" s="106">
        <f>IFERROR(VLOOKUP(Inscritos_CronoOK!$F51,Clasificaicon_Pilotos!$B$7:$M$91,13,0),0)</f>
        <v>0</v>
      </c>
      <c r="H51" s="106">
        <f t="shared" si="1"/>
        <v>0</v>
      </c>
      <c r="I51" s="107" t="str">
        <f>IFERROR(VLOOKUP(C51,'Listado Pilotos y Equipos'!$B$3:$P$86,12,0),"")</f>
        <v/>
      </c>
      <c r="J51" s="108"/>
      <c r="K51" s="62"/>
      <c r="L51" s="95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9.5" hidden="1" customHeight="1">
      <c r="A52" s="62"/>
      <c r="B52" s="164">
        <f t="shared" si="2"/>
        <v>45</v>
      </c>
      <c r="C52" s="104"/>
      <c r="D52" s="105" t="str">
        <f>IFERROR(VLOOKUP(C52,'Listado Pilotos y Equipos'!$B$3:$M$86,2,0),"")</f>
        <v/>
      </c>
      <c r="E52" s="106">
        <f>IFERROR(VLOOKUP(Inscritos_CronoOK!$D52,Clasificaicon_Pilotos!$B$7:$M$91,13,0),0)</f>
        <v>0</v>
      </c>
      <c r="F52" s="104" t="str">
        <f>IFERROR(VLOOKUP(C52,'Listado Pilotos y Equipos'!$B$3:$M$86,7,0),"")</f>
        <v/>
      </c>
      <c r="G52" s="106">
        <f>IFERROR(VLOOKUP(Inscritos_CronoOK!$F52,Clasificaicon_Pilotos!$B$7:$M$91,13,0),0)</f>
        <v>0</v>
      </c>
      <c r="H52" s="106">
        <f t="shared" si="1"/>
        <v>0</v>
      </c>
      <c r="I52" s="107" t="str">
        <f>IFERROR(VLOOKUP(C52,'Listado Pilotos y Equipos'!$B$3:$P$86,12,0),"")</f>
        <v/>
      </c>
      <c r="J52" s="108"/>
      <c r="K52" s="62"/>
      <c r="L52" s="95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9.5" customHeight="1">
      <c r="A53" s="62"/>
      <c r="B53" s="62"/>
      <c r="C53" s="62"/>
      <c r="D53" s="62"/>
      <c r="E53" s="109"/>
      <c r="F53" s="62"/>
      <c r="G53" s="109"/>
      <c r="H53" s="109"/>
      <c r="I53" s="62"/>
      <c r="J53" s="62"/>
      <c r="K53" s="62"/>
      <c r="L53" s="95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9.5" customHeight="1">
      <c r="A54" s="62"/>
      <c r="B54" s="62"/>
      <c r="C54" s="62"/>
      <c r="D54" s="62"/>
      <c r="E54" s="109"/>
      <c r="F54" s="62"/>
      <c r="G54" s="109"/>
      <c r="H54" s="109"/>
      <c r="I54" s="62"/>
      <c r="J54" s="62"/>
      <c r="K54" s="62"/>
      <c r="L54" s="95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9.5" customHeight="1">
      <c r="A55" s="62"/>
      <c r="B55" s="62"/>
      <c r="C55" s="62"/>
      <c r="D55" s="62"/>
      <c r="E55" s="109"/>
      <c r="F55" s="62"/>
      <c r="G55" s="109"/>
      <c r="H55" s="109"/>
      <c r="I55" s="62"/>
      <c r="J55" s="62"/>
      <c r="K55" s="62"/>
      <c r="L55" s="95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9.5" customHeight="1">
      <c r="A56" s="62"/>
      <c r="B56" s="62"/>
      <c r="C56" s="62"/>
      <c r="D56" s="62"/>
      <c r="E56" s="109"/>
      <c r="F56" s="62"/>
      <c r="G56" s="109"/>
      <c r="H56" s="109"/>
      <c r="I56" s="62"/>
      <c r="J56" s="62"/>
      <c r="K56" s="62"/>
      <c r="L56" s="95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9.5" customHeight="1">
      <c r="A57" s="62"/>
      <c r="B57" s="62"/>
      <c r="C57" s="62"/>
      <c r="D57" s="62"/>
      <c r="E57" s="109"/>
      <c r="F57" s="62"/>
      <c r="G57" s="109"/>
      <c r="H57" s="109"/>
      <c r="I57" s="62"/>
      <c r="J57" s="62"/>
      <c r="K57" s="62"/>
      <c r="L57" s="95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9.5" customHeight="1">
      <c r="A58" s="62"/>
      <c r="B58" s="62"/>
      <c r="C58" s="62"/>
      <c r="D58" s="62"/>
      <c r="E58" s="109"/>
      <c r="F58" s="62"/>
      <c r="G58" s="109"/>
      <c r="H58" s="109"/>
      <c r="I58" s="62"/>
      <c r="J58" s="62"/>
      <c r="K58" s="62"/>
      <c r="L58" s="95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9.5" customHeight="1">
      <c r="A59" s="62"/>
      <c r="B59" s="62"/>
      <c r="C59" s="62"/>
      <c r="D59" s="62"/>
      <c r="E59" s="109"/>
      <c r="F59" s="62"/>
      <c r="G59" s="109"/>
      <c r="H59" s="109"/>
      <c r="I59" s="62"/>
      <c r="J59" s="62"/>
      <c r="K59" s="62"/>
      <c r="L59" s="95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9.5" customHeight="1">
      <c r="A60" s="62"/>
      <c r="B60" s="62"/>
      <c r="C60" s="62"/>
      <c r="D60" s="62"/>
      <c r="E60" s="109"/>
      <c r="F60" s="62"/>
      <c r="G60" s="109"/>
      <c r="H60" s="109"/>
      <c r="I60" s="62"/>
      <c r="J60" s="62"/>
      <c r="K60" s="62"/>
      <c r="L60" s="95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9.5" customHeight="1">
      <c r="A61" s="62"/>
      <c r="B61" s="62"/>
      <c r="C61" s="62"/>
      <c r="D61" s="62"/>
      <c r="E61" s="109"/>
      <c r="F61" s="62"/>
      <c r="G61" s="109"/>
      <c r="H61" s="109"/>
      <c r="I61" s="62"/>
      <c r="J61" s="62"/>
      <c r="K61" s="62"/>
      <c r="L61" s="95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9.5" customHeight="1">
      <c r="A62" s="62"/>
      <c r="B62" s="62"/>
      <c r="C62" s="62"/>
      <c r="D62" s="62"/>
      <c r="E62" s="109"/>
      <c r="F62" s="62"/>
      <c r="G62" s="109"/>
      <c r="H62" s="109"/>
      <c r="I62" s="62"/>
      <c r="J62" s="62"/>
      <c r="K62" s="62"/>
      <c r="L62" s="95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9.5" customHeight="1">
      <c r="A63" s="62"/>
      <c r="B63" s="62"/>
      <c r="C63" s="62"/>
      <c r="D63" s="62"/>
      <c r="E63" s="109"/>
      <c r="F63" s="62"/>
      <c r="G63" s="109"/>
      <c r="H63" s="109"/>
      <c r="I63" s="62"/>
      <c r="J63" s="62"/>
      <c r="K63" s="62"/>
      <c r="L63" s="95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9.5" customHeight="1">
      <c r="A64" s="62"/>
      <c r="B64" s="62"/>
      <c r="C64" s="62"/>
      <c r="D64" s="62"/>
      <c r="E64" s="109"/>
      <c r="F64" s="62"/>
      <c r="G64" s="109"/>
      <c r="H64" s="109"/>
      <c r="I64" s="62"/>
      <c r="J64" s="62"/>
      <c r="K64" s="62"/>
      <c r="L64" s="95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9.5" customHeight="1">
      <c r="A65" s="62"/>
      <c r="B65" s="62"/>
      <c r="C65" s="62"/>
      <c r="D65" s="62"/>
      <c r="E65" s="109"/>
      <c r="F65" s="62"/>
      <c r="G65" s="109"/>
      <c r="H65" s="109"/>
      <c r="I65" s="62"/>
      <c r="J65" s="62"/>
      <c r="K65" s="62"/>
      <c r="L65" s="95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9.5" customHeight="1">
      <c r="A66" s="62"/>
      <c r="B66" s="62"/>
      <c r="C66" s="62"/>
      <c r="D66" s="62"/>
      <c r="E66" s="109"/>
      <c r="F66" s="62"/>
      <c r="G66" s="109"/>
      <c r="H66" s="109"/>
      <c r="I66" s="62"/>
      <c r="J66" s="62"/>
      <c r="K66" s="62"/>
      <c r="L66" s="95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9.5" customHeight="1">
      <c r="A67" s="62"/>
      <c r="B67" s="62"/>
      <c r="C67" s="62"/>
      <c r="D67" s="62"/>
      <c r="E67" s="109"/>
      <c r="F67" s="62"/>
      <c r="G67" s="109"/>
      <c r="H67" s="109"/>
      <c r="I67" s="62"/>
      <c r="J67" s="62"/>
      <c r="K67" s="62"/>
      <c r="L67" s="95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9.5" customHeight="1">
      <c r="A68" s="62"/>
      <c r="B68" s="62"/>
      <c r="C68" s="62"/>
      <c r="D68" s="62"/>
      <c r="E68" s="109"/>
      <c r="F68" s="62"/>
      <c r="G68" s="109"/>
      <c r="H68" s="109"/>
      <c r="I68" s="62"/>
      <c r="J68" s="62"/>
      <c r="K68" s="62"/>
      <c r="L68" s="95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9.5" customHeight="1">
      <c r="A69" s="62"/>
      <c r="B69" s="62"/>
      <c r="C69" s="62"/>
      <c r="D69" s="62"/>
      <c r="E69" s="109"/>
      <c r="F69" s="62"/>
      <c r="G69" s="109"/>
      <c r="H69" s="109"/>
      <c r="I69" s="62"/>
      <c r="J69" s="62"/>
      <c r="K69" s="62"/>
      <c r="L69" s="95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9.5" customHeight="1">
      <c r="A70" s="62"/>
      <c r="B70" s="62"/>
      <c r="C70" s="62"/>
      <c r="D70" s="62"/>
      <c r="E70" s="109"/>
      <c r="F70" s="62"/>
      <c r="G70" s="109"/>
      <c r="H70" s="109"/>
      <c r="I70" s="62"/>
      <c r="J70" s="62"/>
      <c r="K70" s="62"/>
      <c r="L70" s="95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9.5" customHeight="1">
      <c r="A71" s="62"/>
      <c r="B71" s="62"/>
      <c r="C71" s="62"/>
      <c r="D71" s="62"/>
      <c r="E71" s="109"/>
      <c r="F71" s="62"/>
      <c r="G71" s="109"/>
      <c r="H71" s="109"/>
      <c r="I71" s="62"/>
      <c r="J71" s="62"/>
      <c r="K71" s="62"/>
      <c r="L71" s="95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9.5" customHeight="1">
      <c r="A72" s="62"/>
      <c r="B72" s="62"/>
      <c r="C72" s="62"/>
      <c r="D72" s="62"/>
      <c r="E72" s="109"/>
      <c r="F72" s="62"/>
      <c r="G72" s="109"/>
      <c r="H72" s="109"/>
      <c r="I72" s="62"/>
      <c r="J72" s="62"/>
      <c r="K72" s="62"/>
      <c r="L72" s="95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9.5" customHeight="1">
      <c r="A73" s="62"/>
      <c r="B73" s="62"/>
      <c r="C73" s="62"/>
      <c r="D73" s="62"/>
      <c r="E73" s="109"/>
      <c r="F73" s="62"/>
      <c r="G73" s="109"/>
      <c r="H73" s="109"/>
      <c r="I73" s="62"/>
      <c r="J73" s="62"/>
      <c r="K73" s="62"/>
      <c r="L73" s="95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9.5" customHeight="1">
      <c r="A74" s="62"/>
      <c r="B74" s="62"/>
      <c r="C74" s="62"/>
      <c r="D74" s="62"/>
      <c r="E74" s="109"/>
      <c r="F74" s="62"/>
      <c r="G74" s="109"/>
      <c r="H74" s="109"/>
      <c r="I74" s="62"/>
      <c r="J74" s="62"/>
      <c r="K74" s="62"/>
      <c r="L74" s="95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9.5" customHeight="1">
      <c r="A75" s="62"/>
      <c r="B75" s="62"/>
      <c r="C75" s="62"/>
      <c r="D75" s="62"/>
      <c r="E75" s="109"/>
      <c r="F75" s="62"/>
      <c r="G75" s="109"/>
      <c r="H75" s="109"/>
      <c r="I75" s="62"/>
      <c r="J75" s="62"/>
      <c r="K75" s="62"/>
      <c r="L75" s="95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9.5" customHeight="1">
      <c r="A76" s="62"/>
      <c r="B76" s="62"/>
      <c r="C76" s="62"/>
      <c r="D76" s="62"/>
      <c r="E76" s="109"/>
      <c r="F76" s="62"/>
      <c r="G76" s="109"/>
      <c r="H76" s="109"/>
      <c r="I76" s="62"/>
      <c r="J76" s="62"/>
      <c r="K76" s="62"/>
      <c r="L76" s="95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9.5" customHeight="1">
      <c r="A77" s="62"/>
      <c r="B77" s="62"/>
      <c r="C77" s="62"/>
      <c r="D77" s="62"/>
      <c r="E77" s="109"/>
      <c r="F77" s="62"/>
      <c r="G77" s="109"/>
      <c r="H77" s="109"/>
      <c r="I77" s="62"/>
      <c r="J77" s="62"/>
      <c r="K77" s="62"/>
      <c r="L77" s="95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9.5" customHeight="1">
      <c r="A78" s="62"/>
      <c r="B78" s="62"/>
      <c r="C78" s="62"/>
      <c r="D78" s="62"/>
      <c r="E78" s="109"/>
      <c r="F78" s="62"/>
      <c r="G78" s="109"/>
      <c r="H78" s="109"/>
      <c r="I78" s="62"/>
      <c r="J78" s="62"/>
      <c r="K78" s="62"/>
      <c r="L78" s="95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9.5" customHeight="1">
      <c r="A79" s="62"/>
      <c r="B79" s="62"/>
      <c r="C79" s="62"/>
      <c r="D79" s="62"/>
      <c r="E79" s="109"/>
      <c r="F79" s="62"/>
      <c r="G79" s="109"/>
      <c r="H79" s="109"/>
      <c r="I79" s="62"/>
      <c r="J79" s="62"/>
      <c r="K79" s="62"/>
      <c r="L79" s="95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9.5" customHeight="1">
      <c r="A80" s="62"/>
      <c r="B80" s="62"/>
      <c r="C80" s="62"/>
      <c r="D80" s="62"/>
      <c r="E80" s="109"/>
      <c r="F80" s="62"/>
      <c r="G80" s="109"/>
      <c r="H80" s="109"/>
      <c r="I80" s="62"/>
      <c r="J80" s="62"/>
      <c r="K80" s="62"/>
      <c r="L80" s="95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9.5" customHeight="1">
      <c r="A81" s="62"/>
      <c r="B81" s="62"/>
      <c r="C81" s="62"/>
      <c r="D81" s="62"/>
      <c r="E81" s="109"/>
      <c r="F81" s="62"/>
      <c r="G81" s="109"/>
      <c r="H81" s="109"/>
      <c r="I81" s="62"/>
      <c r="J81" s="62"/>
      <c r="K81" s="62"/>
      <c r="L81" s="95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9.5" customHeight="1">
      <c r="A82" s="62"/>
      <c r="B82" s="62"/>
      <c r="C82" s="62"/>
      <c r="D82" s="62"/>
      <c r="E82" s="109"/>
      <c r="F82" s="62"/>
      <c r="G82" s="109"/>
      <c r="H82" s="109"/>
      <c r="I82" s="62"/>
      <c r="J82" s="62"/>
      <c r="K82" s="62"/>
      <c r="L82" s="95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9.5" customHeight="1">
      <c r="A83" s="62"/>
      <c r="B83" s="62"/>
      <c r="C83" s="62"/>
      <c r="D83" s="62"/>
      <c r="E83" s="109"/>
      <c r="F83" s="62"/>
      <c r="G83" s="109"/>
      <c r="H83" s="109"/>
      <c r="I83" s="62"/>
      <c r="J83" s="62"/>
      <c r="K83" s="62"/>
      <c r="L83" s="95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9.5" customHeight="1">
      <c r="A84" s="62"/>
      <c r="B84" s="62"/>
      <c r="C84" s="62"/>
      <c r="D84" s="62"/>
      <c r="E84" s="109"/>
      <c r="F84" s="62"/>
      <c r="G84" s="109"/>
      <c r="H84" s="109"/>
      <c r="I84" s="62"/>
      <c r="J84" s="62"/>
      <c r="K84" s="62"/>
      <c r="L84" s="95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9.5" customHeight="1">
      <c r="A85" s="62"/>
      <c r="B85" s="62"/>
      <c r="C85" s="62"/>
      <c r="D85" s="62"/>
      <c r="E85" s="109"/>
      <c r="F85" s="62"/>
      <c r="G85" s="109"/>
      <c r="H85" s="109"/>
      <c r="I85" s="62"/>
      <c r="J85" s="62"/>
      <c r="K85" s="62"/>
      <c r="L85" s="95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9.5" customHeight="1">
      <c r="A86" s="62"/>
      <c r="B86" s="62"/>
      <c r="C86" s="62"/>
      <c r="D86" s="62"/>
      <c r="E86" s="109"/>
      <c r="F86" s="62"/>
      <c r="G86" s="109"/>
      <c r="H86" s="109"/>
      <c r="I86" s="62"/>
      <c r="J86" s="62"/>
      <c r="K86" s="62"/>
      <c r="L86" s="95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9.5" customHeight="1">
      <c r="A87" s="62"/>
      <c r="B87" s="62"/>
      <c r="C87" s="62"/>
      <c r="D87" s="62"/>
      <c r="E87" s="109"/>
      <c r="F87" s="62"/>
      <c r="G87" s="109"/>
      <c r="H87" s="109"/>
      <c r="I87" s="62"/>
      <c r="J87" s="62"/>
      <c r="K87" s="62"/>
      <c r="L87" s="95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9.5" customHeight="1">
      <c r="A88" s="62"/>
      <c r="B88" s="62"/>
      <c r="C88" s="62"/>
      <c r="D88" s="62"/>
      <c r="E88" s="109"/>
      <c r="F88" s="62"/>
      <c r="G88" s="109"/>
      <c r="H88" s="109"/>
      <c r="I88" s="62"/>
      <c r="J88" s="62"/>
      <c r="K88" s="62"/>
      <c r="L88" s="95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9.5" customHeight="1">
      <c r="A89" s="62"/>
      <c r="B89" s="62"/>
      <c r="C89" s="62"/>
      <c r="D89" s="62"/>
      <c r="E89" s="109"/>
      <c r="F89" s="62"/>
      <c r="G89" s="109"/>
      <c r="H89" s="109"/>
      <c r="I89" s="62"/>
      <c r="J89" s="62"/>
      <c r="K89" s="62"/>
      <c r="L89" s="95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9.5" customHeight="1">
      <c r="A90" s="62"/>
      <c r="B90" s="62"/>
      <c r="C90" s="62"/>
      <c r="D90" s="62"/>
      <c r="E90" s="109"/>
      <c r="F90" s="62"/>
      <c r="G90" s="109"/>
      <c r="H90" s="109"/>
      <c r="I90" s="62"/>
      <c r="J90" s="62"/>
      <c r="K90" s="62"/>
      <c r="L90" s="95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9.5" customHeight="1">
      <c r="A91" s="62"/>
      <c r="B91" s="62"/>
      <c r="C91" s="62"/>
      <c r="D91" s="62"/>
      <c r="E91" s="109"/>
      <c r="F91" s="62"/>
      <c r="G91" s="109"/>
      <c r="H91" s="109"/>
      <c r="I91" s="62"/>
      <c r="J91" s="62"/>
      <c r="K91" s="62"/>
      <c r="L91" s="95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9.5" customHeight="1">
      <c r="A92" s="62"/>
      <c r="B92" s="62"/>
      <c r="C92" s="62"/>
      <c r="D92" s="62"/>
      <c r="E92" s="109"/>
      <c r="F92" s="62"/>
      <c r="G92" s="109"/>
      <c r="H92" s="109"/>
      <c r="I92" s="62"/>
      <c r="J92" s="62"/>
      <c r="K92" s="62"/>
      <c r="L92" s="95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9.5" customHeight="1">
      <c r="A93" s="62"/>
      <c r="B93" s="62"/>
      <c r="C93" s="62"/>
      <c r="D93" s="62"/>
      <c r="E93" s="109"/>
      <c r="F93" s="62"/>
      <c r="G93" s="109"/>
      <c r="H93" s="109"/>
      <c r="I93" s="62"/>
      <c r="J93" s="62"/>
      <c r="K93" s="62"/>
      <c r="L93" s="95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9.5" customHeight="1">
      <c r="A94" s="62"/>
      <c r="B94" s="62"/>
      <c r="C94" s="62"/>
      <c r="D94" s="62"/>
      <c r="E94" s="109"/>
      <c r="F94" s="62"/>
      <c r="G94" s="109"/>
      <c r="H94" s="109"/>
      <c r="I94" s="62"/>
      <c r="J94" s="62"/>
      <c r="K94" s="62"/>
      <c r="L94" s="95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9.5" customHeight="1">
      <c r="A95" s="62"/>
      <c r="B95" s="62"/>
      <c r="C95" s="62"/>
      <c r="D95" s="62"/>
      <c r="E95" s="109"/>
      <c r="F95" s="62"/>
      <c r="G95" s="109"/>
      <c r="H95" s="109"/>
      <c r="I95" s="62"/>
      <c r="J95" s="62"/>
      <c r="K95" s="62"/>
      <c r="L95" s="95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9.5" customHeight="1">
      <c r="A96" s="62"/>
      <c r="B96" s="62"/>
      <c r="C96" s="62"/>
      <c r="D96" s="62"/>
      <c r="E96" s="109"/>
      <c r="F96" s="62"/>
      <c r="G96" s="109"/>
      <c r="H96" s="109"/>
      <c r="I96" s="62"/>
      <c r="J96" s="62"/>
      <c r="K96" s="62"/>
      <c r="L96" s="95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9.5" customHeight="1">
      <c r="A97" s="62"/>
      <c r="B97" s="62"/>
      <c r="C97" s="62"/>
      <c r="D97" s="62"/>
      <c r="E97" s="109"/>
      <c r="F97" s="62"/>
      <c r="G97" s="109"/>
      <c r="H97" s="109"/>
      <c r="I97" s="62"/>
      <c r="J97" s="62"/>
      <c r="K97" s="62"/>
      <c r="L97" s="95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9.5" customHeight="1">
      <c r="A98" s="62"/>
      <c r="B98" s="62"/>
      <c r="C98" s="62"/>
      <c r="D98" s="62"/>
      <c r="E98" s="109"/>
      <c r="F98" s="62"/>
      <c r="G98" s="109"/>
      <c r="H98" s="109"/>
      <c r="I98" s="62"/>
      <c r="J98" s="62"/>
      <c r="K98" s="62"/>
      <c r="L98" s="95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9.5" customHeight="1">
      <c r="A99" s="62"/>
      <c r="B99" s="62"/>
      <c r="C99" s="62"/>
      <c r="D99" s="62"/>
      <c r="E99" s="109"/>
      <c r="F99" s="62"/>
      <c r="G99" s="109"/>
      <c r="H99" s="109"/>
      <c r="I99" s="62"/>
      <c r="J99" s="62"/>
      <c r="K99" s="62"/>
      <c r="L99" s="95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9.5" customHeight="1">
      <c r="A100" s="62"/>
      <c r="B100" s="62"/>
      <c r="C100" s="62"/>
      <c r="D100" s="62"/>
      <c r="E100" s="109"/>
      <c r="F100" s="62"/>
      <c r="G100" s="109"/>
      <c r="H100" s="109"/>
      <c r="I100" s="62"/>
      <c r="J100" s="62"/>
      <c r="K100" s="62"/>
      <c r="L100" s="95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9.5" customHeight="1">
      <c r="A101" s="62"/>
      <c r="B101" s="62"/>
      <c r="C101" s="62"/>
      <c r="D101" s="62"/>
      <c r="E101" s="109"/>
      <c r="F101" s="62"/>
      <c r="G101" s="109"/>
      <c r="H101" s="109"/>
      <c r="I101" s="62"/>
      <c r="J101" s="62"/>
      <c r="K101" s="62"/>
      <c r="L101" s="95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9.5" customHeight="1">
      <c r="A102" s="62"/>
      <c r="B102" s="62"/>
      <c r="C102" s="62"/>
      <c r="D102" s="62"/>
      <c r="E102" s="109"/>
      <c r="F102" s="62"/>
      <c r="G102" s="109"/>
      <c r="H102" s="109"/>
      <c r="I102" s="62"/>
      <c r="J102" s="62"/>
      <c r="K102" s="62"/>
      <c r="L102" s="95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9.5" customHeight="1">
      <c r="A103" s="62"/>
      <c r="B103" s="62"/>
      <c r="C103" s="62"/>
      <c r="D103" s="62"/>
      <c r="E103" s="109"/>
      <c r="F103" s="62"/>
      <c r="G103" s="109"/>
      <c r="H103" s="109"/>
      <c r="I103" s="62"/>
      <c r="J103" s="62"/>
      <c r="K103" s="62"/>
      <c r="L103" s="95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9.5" customHeight="1">
      <c r="A104" s="62"/>
      <c r="B104" s="62"/>
      <c r="C104" s="62"/>
      <c r="D104" s="62"/>
      <c r="E104" s="109"/>
      <c r="F104" s="62"/>
      <c r="G104" s="109"/>
      <c r="H104" s="109"/>
      <c r="I104" s="62"/>
      <c r="J104" s="62"/>
      <c r="K104" s="62"/>
      <c r="L104" s="95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9.5" customHeight="1">
      <c r="A105" s="62"/>
      <c r="B105" s="62"/>
      <c r="C105" s="62"/>
      <c r="D105" s="62"/>
      <c r="E105" s="109"/>
      <c r="F105" s="62"/>
      <c r="G105" s="109"/>
      <c r="H105" s="109"/>
      <c r="I105" s="62"/>
      <c r="J105" s="62"/>
      <c r="K105" s="62"/>
      <c r="L105" s="95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9.5" customHeight="1">
      <c r="A106" s="62"/>
      <c r="B106" s="62"/>
      <c r="C106" s="62"/>
      <c r="D106" s="62"/>
      <c r="E106" s="109"/>
      <c r="F106" s="62"/>
      <c r="G106" s="109"/>
      <c r="H106" s="109"/>
      <c r="I106" s="62"/>
      <c r="J106" s="62"/>
      <c r="K106" s="62"/>
      <c r="L106" s="95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9.5" customHeight="1">
      <c r="A107" s="62"/>
      <c r="B107" s="62"/>
      <c r="C107" s="62"/>
      <c r="D107" s="62"/>
      <c r="E107" s="109"/>
      <c r="F107" s="62"/>
      <c r="G107" s="109"/>
      <c r="H107" s="109"/>
      <c r="I107" s="62"/>
      <c r="J107" s="62"/>
      <c r="K107" s="62"/>
      <c r="L107" s="95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9.5" customHeight="1">
      <c r="A108" s="62"/>
      <c r="B108" s="62"/>
      <c r="C108" s="62"/>
      <c r="D108" s="62"/>
      <c r="E108" s="109"/>
      <c r="F108" s="62"/>
      <c r="G108" s="109"/>
      <c r="H108" s="109"/>
      <c r="I108" s="62"/>
      <c r="J108" s="62"/>
      <c r="K108" s="62"/>
      <c r="L108" s="95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9.5" customHeight="1">
      <c r="A109" s="62"/>
      <c r="B109" s="62"/>
      <c r="C109" s="62"/>
      <c r="D109" s="62"/>
      <c r="E109" s="109"/>
      <c r="F109" s="62"/>
      <c r="G109" s="109"/>
      <c r="H109" s="109"/>
      <c r="I109" s="62"/>
      <c r="J109" s="62"/>
      <c r="K109" s="62"/>
      <c r="L109" s="95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9.5" customHeight="1">
      <c r="A110" s="62"/>
      <c r="B110" s="62"/>
      <c r="C110" s="62"/>
      <c r="D110" s="62"/>
      <c r="E110" s="109"/>
      <c r="F110" s="62"/>
      <c r="G110" s="109"/>
      <c r="H110" s="109"/>
      <c r="I110" s="62"/>
      <c r="J110" s="62"/>
      <c r="K110" s="62"/>
      <c r="L110" s="95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9.5" customHeight="1">
      <c r="A111" s="62"/>
      <c r="B111" s="62"/>
      <c r="C111" s="62"/>
      <c r="D111" s="62"/>
      <c r="E111" s="109"/>
      <c r="F111" s="62"/>
      <c r="G111" s="109"/>
      <c r="H111" s="109"/>
      <c r="I111" s="62"/>
      <c r="J111" s="62"/>
      <c r="K111" s="62"/>
      <c r="L111" s="95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9.5" customHeight="1">
      <c r="A112" s="62"/>
      <c r="B112" s="62"/>
      <c r="C112" s="62"/>
      <c r="D112" s="62"/>
      <c r="E112" s="109"/>
      <c r="F112" s="62"/>
      <c r="G112" s="109"/>
      <c r="H112" s="109"/>
      <c r="I112" s="62"/>
      <c r="J112" s="62"/>
      <c r="K112" s="62"/>
      <c r="L112" s="95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9.5" customHeight="1">
      <c r="A113" s="62"/>
      <c r="B113" s="62"/>
      <c r="C113" s="62"/>
      <c r="D113" s="62"/>
      <c r="E113" s="109"/>
      <c r="F113" s="62"/>
      <c r="G113" s="109"/>
      <c r="H113" s="109"/>
      <c r="I113" s="62"/>
      <c r="J113" s="62"/>
      <c r="K113" s="62"/>
      <c r="L113" s="95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9.5" customHeight="1">
      <c r="A114" s="62"/>
      <c r="B114" s="62"/>
      <c r="C114" s="62"/>
      <c r="D114" s="62"/>
      <c r="E114" s="109"/>
      <c r="F114" s="62"/>
      <c r="G114" s="109"/>
      <c r="H114" s="109"/>
      <c r="I114" s="62"/>
      <c r="J114" s="62"/>
      <c r="K114" s="62"/>
      <c r="L114" s="95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9.5" customHeight="1">
      <c r="A115" s="62"/>
      <c r="B115" s="62"/>
      <c r="C115" s="62"/>
      <c r="D115" s="62"/>
      <c r="E115" s="109"/>
      <c r="F115" s="62"/>
      <c r="G115" s="109"/>
      <c r="H115" s="109"/>
      <c r="I115" s="62"/>
      <c r="J115" s="62"/>
      <c r="K115" s="62"/>
      <c r="L115" s="95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9.5" customHeight="1">
      <c r="A116" s="62"/>
      <c r="B116" s="62"/>
      <c r="C116" s="62"/>
      <c r="D116" s="62"/>
      <c r="E116" s="109"/>
      <c r="F116" s="62"/>
      <c r="G116" s="109"/>
      <c r="H116" s="109"/>
      <c r="I116" s="62"/>
      <c r="J116" s="62"/>
      <c r="K116" s="62"/>
      <c r="L116" s="95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9.5" customHeight="1">
      <c r="A117" s="62"/>
      <c r="B117" s="62"/>
      <c r="C117" s="62"/>
      <c r="D117" s="62"/>
      <c r="E117" s="109"/>
      <c r="F117" s="62"/>
      <c r="G117" s="109"/>
      <c r="H117" s="109"/>
      <c r="I117" s="62"/>
      <c r="J117" s="62"/>
      <c r="K117" s="62"/>
      <c r="L117" s="95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9.5" customHeight="1">
      <c r="A118" s="62"/>
      <c r="B118" s="62"/>
      <c r="C118" s="62"/>
      <c r="D118" s="62"/>
      <c r="E118" s="109"/>
      <c r="F118" s="62"/>
      <c r="G118" s="109"/>
      <c r="H118" s="109"/>
      <c r="I118" s="62"/>
      <c r="J118" s="62"/>
      <c r="K118" s="62"/>
      <c r="L118" s="95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9.5" customHeight="1">
      <c r="A119" s="62"/>
      <c r="B119" s="62"/>
      <c r="C119" s="62"/>
      <c r="D119" s="62"/>
      <c r="E119" s="109"/>
      <c r="F119" s="62"/>
      <c r="G119" s="109"/>
      <c r="H119" s="109"/>
      <c r="I119" s="62"/>
      <c r="J119" s="62"/>
      <c r="K119" s="62"/>
      <c r="L119" s="95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9.5" customHeight="1">
      <c r="A120" s="62"/>
      <c r="B120" s="62"/>
      <c r="C120" s="62"/>
      <c r="D120" s="62"/>
      <c r="E120" s="109"/>
      <c r="F120" s="62"/>
      <c r="G120" s="109"/>
      <c r="H120" s="109"/>
      <c r="I120" s="62"/>
      <c r="J120" s="62"/>
      <c r="K120" s="62"/>
      <c r="L120" s="95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9.5" customHeight="1">
      <c r="A121" s="62"/>
      <c r="B121" s="62"/>
      <c r="C121" s="62"/>
      <c r="D121" s="62"/>
      <c r="E121" s="109"/>
      <c r="F121" s="62"/>
      <c r="G121" s="109"/>
      <c r="H121" s="109"/>
      <c r="I121" s="62"/>
      <c r="J121" s="62"/>
      <c r="K121" s="62"/>
      <c r="L121" s="95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9.5" customHeight="1">
      <c r="A122" s="62"/>
      <c r="B122" s="62"/>
      <c r="C122" s="62"/>
      <c r="D122" s="62"/>
      <c r="E122" s="109"/>
      <c r="F122" s="62"/>
      <c r="G122" s="109"/>
      <c r="H122" s="109"/>
      <c r="I122" s="62"/>
      <c r="J122" s="62"/>
      <c r="K122" s="62"/>
      <c r="L122" s="95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9.5" customHeight="1">
      <c r="A123" s="62"/>
      <c r="B123" s="62"/>
      <c r="C123" s="62"/>
      <c r="D123" s="62"/>
      <c r="E123" s="109"/>
      <c r="F123" s="62"/>
      <c r="G123" s="109"/>
      <c r="H123" s="109"/>
      <c r="I123" s="62"/>
      <c r="J123" s="62"/>
      <c r="K123" s="62"/>
      <c r="L123" s="95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9.5" customHeight="1">
      <c r="A124" s="62"/>
      <c r="B124" s="62"/>
      <c r="C124" s="62"/>
      <c r="D124" s="62"/>
      <c r="E124" s="109"/>
      <c r="F124" s="62"/>
      <c r="G124" s="109"/>
      <c r="H124" s="109"/>
      <c r="I124" s="62"/>
      <c r="J124" s="62"/>
      <c r="K124" s="62"/>
      <c r="L124" s="95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9.5" customHeight="1">
      <c r="A125" s="62"/>
      <c r="B125" s="62"/>
      <c r="C125" s="62"/>
      <c r="D125" s="62"/>
      <c r="E125" s="109"/>
      <c r="F125" s="62"/>
      <c r="G125" s="109"/>
      <c r="H125" s="109"/>
      <c r="I125" s="62"/>
      <c r="J125" s="62"/>
      <c r="K125" s="62"/>
      <c r="L125" s="95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9.5" customHeight="1">
      <c r="A126" s="62"/>
      <c r="B126" s="62"/>
      <c r="C126" s="62"/>
      <c r="D126" s="62"/>
      <c r="E126" s="109"/>
      <c r="F126" s="62"/>
      <c r="G126" s="109"/>
      <c r="H126" s="109"/>
      <c r="I126" s="62"/>
      <c r="J126" s="62"/>
      <c r="K126" s="62"/>
      <c r="L126" s="95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9.5" customHeight="1">
      <c r="A127" s="62"/>
      <c r="B127" s="62"/>
      <c r="C127" s="62"/>
      <c r="D127" s="62"/>
      <c r="E127" s="109"/>
      <c r="F127" s="62"/>
      <c r="G127" s="109"/>
      <c r="H127" s="109"/>
      <c r="I127" s="62"/>
      <c r="J127" s="62"/>
      <c r="K127" s="62"/>
      <c r="L127" s="95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9.5" customHeight="1">
      <c r="A128" s="62"/>
      <c r="B128" s="62"/>
      <c r="C128" s="62"/>
      <c r="D128" s="62"/>
      <c r="E128" s="109"/>
      <c r="F128" s="62"/>
      <c r="G128" s="109"/>
      <c r="H128" s="109"/>
      <c r="I128" s="62"/>
      <c r="J128" s="62"/>
      <c r="K128" s="62"/>
      <c r="L128" s="95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9.5" customHeight="1">
      <c r="A129" s="62"/>
      <c r="B129" s="62"/>
      <c r="C129" s="62"/>
      <c r="D129" s="62"/>
      <c r="E129" s="109"/>
      <c r="F129" s="62"/>
      <c r="G129" s="109"/>
      <c r="H129" s="109"/>
      <c r="I129" s="62"/>
      <c r="J129" s="62"/>
      <c r="K129" s="62"/>
      <c r="L129" s="95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9.5" customHeight="1">
      <c r="A130" s="62"/>
      <c r="B130" s="62"/>
      <c r="C130" s="62"/>
      <c r="D130" s="62"/>
      <c r="E130" s="109"/>
      <c r="F130" s="62"/>
      <c r="G130" s="109"/>
      <c r="H130" s="109"/>
      <c r="I130" s="62"/>
      <c r="J130" s="62"/>
      <c r="K130" s="62"/>
      <c r="L130" s="95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9.5" customHeight="1">
      <c r="A131" s="62"/>
      <c r="B131" s="62"/>
      <c r="C131" s="62"/>
      <c r="D131" s="62"/>
      <c r="E131" s="109"/>
      <c r="F131" s="62"/>
      <c r="G131" s="109"/>
      <c r="H131" s="109"/>
      <c r="I131" s="62"/>
      <c r="J131" s="62"/>
      <c r="K131" s="62"/>
      <c r="L131" s="95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9.5" customHeight="1">
      <c r="A132" s="62"/>
      <c r="B132" s="62"/>
      <c r="C132" s="62"/>
      <c r="D132" s="62"/>
      <c r="E132" s="109"/>
      <c r="F132" s="62"/>
      <c r="G132" s="109"/>
      <c r="H132" s="109"/>
      <c r="I132" s="62"/>
      <c r="J132" s="62"/>
      <c r="K132" s="62"/>
      <c r="L132" s="95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9.5" customHeight="1">
      <c r="A133" s="62"/>
      <c r="B133" s="62"/>
      <c r="C133" s="62"/>
      <c r="D133" s="62"/>
      <c r="E133" s="109"/>
      <c r="F133" s="62"/>
      <c r="G133" s="109"/>
      <c r="H133" s="109"/>
      <c r="I133" s="62"/>
      <c r="J133" s="62"/>
      <c r="K133" s="62"/>
      <c r="L133" s="95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9.5" customHeight="1">
      <c r="A134" s="62"/>
      <c r="B134" s="62"/>
      <c r="C134" s="62"/>
      <c r="D134" s="62"/>
      <c r="E134" s="109"/>
      <c r="F134" s="62"/>
      <c r="G134" s="109"/>
      <c r="H134" s="109"/>
      <c r="I134" s="62"/>
      <c r="J134" s="62"/>
      <c r="K134" s="62"/>
      <c r="L134" s="95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9.5" customHeight="1">
      <c r="A135" s="62"/>
      <c r="B135" s="62"/>
      <c r="C135" s="62"/>
      <c r="D135" s="62"/>
      <c r="E135" s="109"/>
      <c r="F135" s="62"/>
      <c r="G135" s="109"/>
      <c r="H135" s="109"/>
      <c r="I135" s="62"/>
      <c r="J135" s="62"/>
      <c r="K135" s="62"/>
      <c r="L135" s="95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9.5" customHeight="1">
      <c r="A136" s="62"/>
      <c r="B136" s="62"/>
      <c r="C136" s="62"/>
      <c r="D136" s="62"/>
      <c r="E136" s="109"/>
      <c r="F136" s="62"/>
      <c r="G136" s="109"/>
      <c r="H136" s="109"/>
      <c r="I136" s="62"/>
      <c r="J136" s="62"/>
      <c r="K136" s="62"/>
      <c r="L136" s="95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9.5" customHeight="1">
      <c r="A137" s="62"/>
      <c r="B137" s="62"/>
      <c r="C137" s="62"/>
      <c r="D137" s="62"/>
      <c r="E137" s="109"/>
      <c r="F137" s="62"/>
      <c r="G137" s="109"/>
      <c r="H137" s="109"/>
      <c r="I137" s="62"/>
      <c r="J137" s="62"/>
      <c r="K137" s="62"/>
      <c r="L137" s="95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9.5" customHeight="1">
      <c r="A138" s="62"/>
      <c r="B138" s="62"/>
      <c r="C138" s="62"/>
      <c r="D138" s="62"/>
      <c r="E138" s="109"/>
      <c r="F138" s="62"/>
      <c r="G138" s="109"/>
      <c r="H138" s="109"/>
      <c r="I138" s="62"/>
      <c r="J138" s="62"/>
      <c r="K138" s="62"/>
      <c r="L138" s="95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9.5" customHeight="1">
      <c r="A139" s="62"/>
      <c r="B139" s="62"/>
      <c r="C139" s="62"/>
      <c r="D139" s="62"/>
      <c r="E139" s="109"/>
      <c r="F139" s="62"/>
      <c r="G139" s="109"/>
      <c r="H139" s="109"/>
      <c r="I139" s="62"/>
      <c r="J139" s="62"/>
      <c r="K139" s="62"/>
      <c r="L139" s="95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9.5" customHeight="1">
      <c r="A140" s="62"/>
      <c r="B140" s="62"/>
      <c r="C140" s="62"/>
      <c r="D140" s="62"/>
      <c r="E140" s="109"/>
      <c r="F140" s="62"/>
      <c r="G140" s="109"/>
      <c r="H140" s="109"/>
      <c r="I140" s="62"/>
      <c r="J140" s="62"/>
      <c r="K140" s="62"/>
      <c r="L140" s="95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9.5" customHeight="1">
      <c r="A141" s="62"/>
      <c r="B141" s="62"/>
      <c r="C141" s="62"/>
      <c r="D141" s="62"/>
      <c r="E141" s="109"/>
      <c r="F141" s="62"/>
      <c r="G141" s="109"/>
      <c r="H141" s="109"/>
      <c r="I141" s="62"/>
      <c r="J141" s="62"/>
      <c r="K141" s="62"/>
      <c r="L141" s="95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9.5" customHeight="1">
      <c r="A142" s="62"/>
      <c r="B142" s="62"/>
      <c r="C142" s="62"/>
      <c r="D142" s="62"/>
      <c r="E142" s="109"/>
      <c r="F142" s="62"/>
      <c r="G142" s="109"/>
      <c r="H142" s="109"/>
      <c r="I142" s="62"/>
      <c r="J142" s="62"/>
      <c r="K142" s="62"/>
      <c r="L142" s="95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9.5" customHeight="1">
      <c r="A143" s="62"/>
      <c r="B143" s="62"/>
      <c r="C143" s="62"/>
      <c r="D143" s="62"/>
      <c r="E143" s="109"/>
      <c r="F143" s="62"/>
      <c r="G143" s="109"/>
      <c r="H143" s="109"/>
      <c r="I143" s="62"/>
      <c r="J143" s="62"/>
      <c r="K143" s="62"/>
      <c r="L143" s="95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9.5" customHeight="1">
      <c r="A144" s="62"/>
      <c r="B144" s="62"/>
      <c r="C144" s="62"/>
      <c r="D144" s="62"/>
      <c r="E144" s="109"/>
      <c r="F144" s="62"/>
      <c r="G144" s="109"/>
      <c r="H144" s="109"/>
      <c r="I144" s="62"/>
      <c r="J144" s="62"/>
      <c r="K144" s="62"/>
      <c r="L144" s="95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9.5" customHeight="1">
      <c r="A145" s="62"/>
      <c r="B145" s="62"/>
      <c r="C145" s="62"/>
      <c r="D145" s="62"/>
      <c r="E145" s="109"/>
      <c r="F145" s="62"/>
      <c r="G145" s="109"/>
      <c r="H145" s="109"/>
      <c r="I145" s="62"/>
      <c r="J145" s="62"/>
      <c r="K145" s="62"/>
      <c r="L145" s="95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9.5" customHeight="1">
      <c r="A146" s="62"/>
      <c r="B146" s="62"/>
      <c r="C146" s="62"/>
      <c r="D146" s="62"/>
      <c r="E146" s="109"/>
      <c r="F146" s="62"/>
      <c r="G146" s="109"/>
      <c r="H146" s="109"/>
      <c r="I146" s="62"/>
      <c r="J146" s="62"/>
      <c r="K146" s="62"/>
      <c r="L146" s="95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9.5" customHeight="1">
      <c r="A147" s="62"/>
      <c r="B147" s="62"/>
      <c r="C147" s="62"/>
      <c r="D147" s="62"/>
      <c r="E147" s="109"/>
      <c r="F147" s="62"/>
      <c r="G147" s="109"/>
      <c r="H147" s="109"/>
      <c r="I147" s="62"/>
      <c r="J147" s="62"/>
      <c r="K147" s="62"/>
      <c r="L147" s="95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9.5" customHeight="1">
      <c r="A148" s="62"/>
      <c r="B148" s="62"/>
      <c r="C148" s="62"/>
      <c r="D148" s="62"/>
      <c r="E148" s="109"/>
      <c r="F148" s="62"/>
      <c r="G148" s="109"/>
      <c r="H148" s="109"/>
      <c r="I148" s="62"/>
      <c r="J148" s="62"/>
      <c r="K148" s="62"/>
      <c r="L148" s="95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9.5" customHeight="1">
      <c r="A149" s="62"/>
      <c r="B149" s="62"/>
      <c r="C149" s="62"/>
      <c r="D149" s="62"/>
      <c r="E149" s="109"/>
      <c r="F149" s="62"/>
      <c r="G149" s="109"/>
      <c r="H149" s="109"/>
      <c r="I149" s="62"/>
      <c r="J149" s="62"/>
      <c r="K149" s="62"/>
      <c r="L149" s="95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9.5" customHeight="1">
      <c r="A150" s="62"/>
      <c r="B150" s="62"/>
      <c r="C150" s="62"/>
      <c r="D150" s="62"/>
      <c r="E150" s="109"/>
      <c r="F150" s="62"/>
      <c r="G150" s="109"/>
      <c r="H150" s="109"/>
      <c r="I150" s="62"/>
      <c r="J150" s="62"/>
      <c r="K150" s="62"/>
      <c r="L150" s="95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9.5" customHeight="1">
      <c r="A151" s="62"/>
      <c r="B151" s="62"/>
      <c r="C151" s="62"/>
      <c r="D151" s="62"/>
      <c r="E151" s="109"/>
      <c r="F151" s="62"/>
      <c r="G151" s="109"/>
      <c r="H151" s="109"/>
      <c r="I151" s="62"/>
      <c r="J151" s="62"/>
      <c r="K151" s="62"/>
      <c r="L151" s="95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9.5" customHeight="1">
      <c r="A152" s="62"/>
      <c r="B152" s="62"/>
      <c r="C152" s="62"/>
      <c r="D152" s="62"/>
      <c r="E152" s="109"/>
      <c r="F152" s="62"/>
      <c r="G152" s="109"/>
      <c r="H152" s="109"/>
      <c r="I152" s="62"/>
      <c r="J152" s="62"/>
      <c r="K152" s="62"/>
      <c r="L152" s="95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9.5" customHeight="1">
      <c r="A153" s="62"/>
      <c r="B153" s="62"/>
      <c r="C153" s="62"/>
      <c r="D153" s="62"/>
      <c r="E153" s="109"/>
      <c r="F153" s="62"/>
      <c r="G153" s="109"/>
      <c r="H153" s="109"/>
      <c r="I153" s="62"/>
      <c r="J153" s="62"/>
      <c r="K153" s="62"/>
      <c r="L153" s="95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9.5" customHeight="1">
      <c r="A154" s="62"/>
      <c r="B154" s="62"/>
      <c r="C154" s="62"/>
      <c r="D154" s="62"/>
      <c r="E154" s="109"/>
      <c r="F154" s="62"/>
      <c r="G154" s="109"/>
      <c r="H154" s="109"/>
      <c r="I154" s="62"/>
      <c r="J154" s="62"/>
      <c r="K154" s="62"/>
      <c r="L154" s="95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9.5" customHeight="1">
      <c r="A155" s="62"/>
      <c r="B155" s="62"/>
      <c r="C155" s="62"/>
      <c r="D155" s="62"/>
      <c r="E155" s="109"/>
      <c r="F155" s="62"/>
      <c r="G155" s="109"/>
      <c r="H155" s="109"/>
      <c r="I155" s="62"/>
      <c r="J155" s="62"/>
      <c r="K155" s="62"/>
      <c r="L155" s="95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9.5" customHeight="1">
      <c r="A156" s="62"/>
      <c r="B156" s="62"/>
      <c r="C156" s="62"/>
      <c r="D156" s="62"/>
      <c r="E156" s="109"/>
      <c r="F156" s="62"/>
      <c r="G156" s="109"/>
      <c r="H156" s="109"/>
      <c r="I156" s="62"/>
      <c r="J156" s="62"/>
      <c r="K156" s="62"/>
      <c r="L156" s="95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9.5" customHeight="1">
      <c r="A157" s="62"/>
      <c r="B157" s="62"/>
      <c r="C157" s="62"/>
      <c r="D157" s="62"/>
      <c r="E157" s="109"/>
      <c r="F157" s="62"/>
      <c r="G157" s="109"/>
      <c r="H157" s="109"/>
      <c r="I157" s="62"/>
      <c r="J157" s="62"/>
      <c r="K157" s="62"/>
      <c r="L157" s="95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9.5" customHeight="1">
      <c r="A158" s="62"/>
      <c r="B158" s="62"/>
      <c r="C158" s="62"/>
      <c r="D158" s="62"/>
      <c r="E158" s="109"/>
      <c r="F158" s="62"/>
      <c r="G158" s="109"/>
      <c r="H158" s="109"/>
      <c r="I158" s="62"/>
      <c r="J158" s="62"/>
      <c r="K158" s="62"/>
      <c r="L158" s="95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9.5" customHeight="1">
      <c r="A159" s="62"/>
      <c r="B159" s="62"/>
      <c r="C159" s="62"/>
      <c r="D159" s="62"/>
      <c r="E159" s="109"/>
      <c r="F159" s="62"/>
      <c r="G159" s="109"/>
      <c r="H159" s="109"/>
      <c r="I159" s="62"/>
      <c r="J159" s="62"/>
      <c r="K159" s="62"/>
      <c r="L159" s="95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9.5" customHeight="1">
      <c r="A160" s="62"/>
      <c r="B160" s="62"/>
      <c r="C160" s="62"/>
      <c r="D160" s="62"/>
      <c r="E160" s="109"/>
      <c r="F160" s="62"/>
      <c r="G160" s="109"/>
      <c r="H160" s="109"/>
      <c r="I160" s="62"/>
      <c r="J160" s="62"/>
      <c r="K160" s="62"/>
      <c r="L160" s="95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9.5" customHeight="1">
      <c r="A161" s="62"/>
      <c r="B161" s="62"/>
      <c r="C161" s="62"/>
      <c r="D161" s="62"/>
      <c r="E161" s="109"/>
      <c r="F161" s="62"/>
      <c r="G161" s="109"/>
      <c r="H161" s="109"/>
      <c r="I161" s="62"/>
      <c r="J161" s="62"/>
      <c r="K161" s="62"/>
      <c r="L161" s="95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9.5" customHeight="1">
      <c r="A162" s="62"/>
      <c r="B162" s="62"/>
      <c r="C162" s="62"/>
      <c r="D162" s="62"/>
      <c r="E162" s="109"/>
      <c r="F162" s="62"/>
      <c r="G162" s="109"/>
      <c r="H162" s="109"/>
      <c r="I162" s="62"/>
      <c r="J162" s="62"/>
      <c r="K162" s="62"/>
      <c r="L162" s="95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9.5" customHeight="1">
      <c r="A163" s="62"/>
      <c r="B163" s="62"/>
      <c r="C163" s="62"/>
      <c r="D163" s="62"/>
      <c r="E163" s="109"/>
      <c r="F163" s="62"/>
      <c r="G163" s="109"/>
      <c r="H163" s="109"/>
      <c r="I163" s="62"/>
      <c r="J163" s="62"/>
      <c r="K163" s="62"/>
      <c r="L163" s="95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9.5" customHeight="1">
      <c r="A164" s="62"/>
      <c r="B164" s="62"/>
      <c r="C164" s="62"/>
      <c r="D164" s="62"/>
      <c r="E164" s="109"/>
      <c r="F164" s="62"/>
      <c r="G164" s="109"/>
      <c r="H164" s="109"/>
      <c r="I164" s="62"/>
      <c r="J164" s="62"/>
      <c r="K164" s="62"/>
      <c r="L164" s="95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9.5" customHeight="1">
      <c r="A165" s="62"/>
      <c r="B165" s="62"/>
      <c r="C165" s="62"/>
      <c r="D165" s="62"/>
      <c r="E165" s="109"/>
      <c r="F165" s="62"/>
      <c r="G165" s="109"/>
      <c r="H165" s="109"/>
      <c r="I165" s="62"/>
      <c r="J165" s="62"/>
      <c r="K165" s="62"/>
      <c r="L165" s="95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9.5" customHeight="1">
      <c r="A166" s="62"/>
      <c r="B166" s="62"/>
      <c r="C166" s="62"/>
      <c r="D166" s="62"/>
      <c r="E166" s="109"/>
      <c r="F166" s="62"/>
      <c r="G166" s="109"/>
      <c r="H166" s="109"/>
      <c r="I166" s="62"/>
      <c r="J166" s="62"/>
      <c r="K166" s="62"/>
      <c r="L166" s="95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9.5" customHeight="1">
      <c r="A167" s="62"/>
      <c r="B167" s="62"/>
      <c r="C167" s="62"/>
      <c r="D167" s="62"/>
      <c r="E167" s="109"/>
      <c r="F167" s="62"/>
      <c r="G167" s="109"/>
      <c r="H167" s="109"/>
      <c r="I167" s="62"/>
      <c r="J167" s="62"/>
      <c r="K167" s="62"/>
      <c r="L167" s="95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9.5" customHeight="1">
      <c r="A168" s="62"/>
      <c r="B168" s="62"/>
      <c r="C168" s="62"/>
      <c r="D168" s="62"/>
      <c r="E168" s="109"/>
      <c r="F168" s="62"/>
      <c r="G168" s="109"/>
      <c r="H168" s="109"/>
      <c r="I168" s="62"/>
      <c r="J168" s="62"/>
      <c r="K168" s="62"/>
      <c r="L168" s="95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9.5" customHeight="1">
      <c r="A169" s="62"/>
      <c r="B169" s="62"/>
      <c r="C169" s="62"/>
      <c r="D169" s="62"/>
      <c r="E169" s="109"/>
      <c r="F169" s="62"/>
      <c r="G169" s="109"/>
      <c r="H169" s="109"/>
      <c r="I169" s="62"/>
      <c r="J169" s="62"/>
      <c r="K169" s="62"/>
      <c r="L169" s="95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9.5" customHeight="1">
      <c r="A170" s="62"/>
      <c r="B170" s="62"/>
      <c r="C170" s="62"/>
      <c r="D170" s="62"/>
      <c r="E170" s="109"/>
      <c r="F170" s="62"/>
      <c r="G170" s="109"/>
      <c r="H170" s="109"/>
      <c r="I170" s="62"/>
      <c r="J170" s="62"/>
      <c r="K170" s="62"/>
      <c r="L170" s="95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9.5" customHeight="1">
      <c r="A171" s="62"/>
      <c r="B171" s="62"/>
      <c r="C171" s="62"/>
      <c r="D171" s="62"/>
      <c r="E171" s="109"/>
      <c r="F171" s="62"/>
      <c r="G171" s="109"/>
      <c r="H171" s="109"/>
      <c r="I171" s="62"/>
      <c r="J171" s="62"/>
      <c r="K171" s="62"/>
      <c r="L171" s="95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9.5" customHeight="1">
      <c r="A172" s="62"/>
      <c r="B172" s="62"/>
      <c r="C172" s="62"/>
      <c r="D172" s="62"/>
      <c r="E172" s="109"/>
      <c r="F172" s="62"/>
      <c r="G172" s="109"/>
      <c r="H172" s="109"/>
      <c r="I172" s="62"/>
      <c r="J172" s="62"/>
      <c r="K172" s="62"/>
      <c r="L172" s="95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9.5" customHeight="1">
      <c r="A173" s="62"/>
      <c r="B173" s="62"/>
      <c r="C173" s="62"/>
      <c r="D173" s="62"/>
      <c r="E173" s="109"/>
      <c r="F173" s="62"/>
      <c r="G173" s="109"/>
      <c r="H173" s="109"/>
      <c r="I173" s="62"/>
      <c r="J173" s="62"/>
      <c r="K173" s="62"/>
      <c r="L173" s="95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9.5" customHeight="1">
      <c r="A174" s="62"/>
      <c r="B174" s="62"/>
      <c r="C174" s="62"/>
      <c r="D174" s="62"/>
      <c r="E174" s="109"/>
      <c r="F174" s="62"/>
      <c r="G174" s="109"/>
      <c r="H174" s="109"/>
      <c r="I174" s="62"/>
      <c r="J174" s="62"/>
      <c r="K174" s="62"/>
      <c r="L174" s="95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9.5" customHeight="1">
      <c r="A175" s="62"/>
      <c r="B175" s="62"/>
      <c r="C175" s="62"/>
      <c r="D175" s="62"/>
      <c r="E175" s="109"/>
      <c r="F175" s="62"/>
      <c r="G175" s="109"/>
      <c r="H175" s="109"/>
      <c r="I175" s="62"/>
      <c r="J175" s="62"/>
      <c r="K175" s="62"/>
      <c r="L175" s="95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9.5" customHeight="1">
      <c r="A176" s="62"/>
      <c r="B176" s="62"/>
      <c r="C176" s="62"/>
      <c r="D176" s="62"/>
      <c r="E176" s="109"/>
      <c r="F176" s="62"/>
      <c r="G176" s="109"/>
      <c r="H176" s="109"/>
      <c r="I176" s="62"/>
      <c r="J176" s="62"/>
      <c r="K176" s="62"/>
      <c r="L176" s="95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9.5" customHeight="1">
      <c r="A177" s="62"/>
      <c r="B177" s="62"/>
      <c r="C177" s="62"/>
      <c r="D177" s="62"/>
      <c r="E177" s="109"/>
      <c r="F177" s="62"/>
      <c r="G177" s="109"/>
      <c r="H177" s="109"/>
      <c r="I177" s="62"/>
      <c r="J177" s="62"/>
      <c r="K177" s="62"/>
      <c r="L177" s="95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9.5" customHeight="1">
      <c r="A178" s="62"/>
      <c r="B178" s="62"/>
      <c r="C178" s="62"/>
      <c r="D178" s="62"/>
      <c r="E178" s="109"/>
      <c r="F178" s="62"/>
      <c r="G178" s="109"/>
      <c r="H178" s="109"/>
      <c r="I178" s="62"/>
      <c r="J178" s="62"/>
      <c r="K178" s="62"/>
      <c r="L178" s="95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9.5" customHeight="1">
      <c r="A179" s="62"/>
      <c r="B179" s="62"/>
      <c r="C179" s="62"/>
      <c r="D179" s="62"/>
      <c r="E179" s="109"/>
      <c r="F179" s="62"/>
      <c r="G179" s="109"/>
      <c r="H179" s="109"/>
      <c r="I179" s="62"/>
      <c r="J179" s="62"/>
      <c r="K179" s="62"/>
      <c r="L179" s="95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9.5" customHeight="1">
      <c r="A180" s="62"/>
      <c r="B180" s="62"/>
      <c r="C180" s="62"/>
      <c r="D180" s="62"/>
      <c r="E180" s="109"/>
      <c r="F180" s="62"/>
      <c r="G180" s="109"/>
      <c r="H180" s="109"/>
      <c r="I180" s="62"/>
      <c r="J180" s="62"/>
      <c r="K180" s="62"/>
      <c r="L180" s="95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9.5" customHeight="1">
      <c r="A181" s="62"/>
      <c r="B181" s="62"/>
      <c r="C181" s="62"/>
      <c r="D181" s="62"/>
      <c r="E181" s="109"/>
      <c r="F181" s="62"/>
      <c r="G181" s="109"/>
      <c r="H181" s="109"/>
      <c r="I181" s="62"/>
      <c r="J181" s="62"/>
      <c r="K181" s="62"/>
      <c r="L181" s="95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9.5" customHeight="1">
      <c r="A182" s="62"/>
      <c r="B182" s="62"/>
      <c r="C182" s="62"/>
      <c r="D182" s="62"/>
      <c r="E182" s="109"/>
      <c r="F182" s="62"/>
      <c r="G182" s="109"/>
      <c r="H182" s="109"/>
      <c r="I182" s="62"/>
      <c r="J182" s="62"/>
      <c r="K182" s="62"/>
      <c r="L182" s="95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9.5" customHeight="1">
      <c r="A183" s="62"/>
      <c r="B183" s="62"/>
      <c r="C183" s="62"/>
      <c r="D183" s="62"/>
      <c r="E183" s="109"/>
      <c r="F183" s="62"/>
      <c r="G183" s="109"/>
      <c r="H183" s="109"/>
      <c r="I183" s="62"/>
      <c r="J183" s="62"/>
      <c r="K183" s="62"/>
      <c r="L183" s="95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9.5" customHeight="1">
      <c r="A184" s="62"/>
      <c r="B184" s="62"/>
      <c r="C184" s="62"/>
      <c r="D184" s="62"/>
      <c r="E184" s="109"/>
      <c r="F184" s="62"/>
      <c r="G184" s="109"/>
      <c r="H184" s="109"/>
      <c r="I184" s="62"/>
      <c r="J184" s="62"/>
      <c r="K184" s="62"/>
      <c r="L184" s="95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9.5" customHeight="1">
      <c r="A185" s="62"/>
      <c r="B185" s="62"/>
      <c r="C185" s="62"/>
      <c r="D185" s="62"/>
      <c r="E185" s="109"/>
      <c r="F185" s="62"/>
      <c r="G185" s="109"/>
      <c r="H185" s="109"/>
      <c r="I185" s="62"/>
      <c r="J185" s="62"/>
      <c r="K185" s="62"/>
      <c r="L185" s="95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9.5" customHeight="1">
      <c r="A186" s="62"/>
      <c r="B186" s="62"/>
      <c r="C186" s="62"/>
      <c r="D186" s="62"/>
      <c r="E186" s="109"/>
      <c r="F186" s="62"/>
      <c r="G186" s="109"/>
      <c r="H186" s="109"/>
      <c r="I186" s="62"/>
      <c r="J186" s="62"/>
      <c r="K186" s="62"/>
      <c r="L186" s="95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9.5" customHeight="1">
      <c r="A187" s="62"/>
      <c r="B187" s="62"/>
      <c r="C187" s="62"/>
      <c r="D187" s="62"/>
      <c r="E187" s="109"/>
      <c r="F187" s="62"/>
      <c r="G187" s="109"/>
      <c r="H187" s="109"/>
      <c r="I187" s="62"/>
      <c r="J187" s="62"/>
      <c r="K187" s="62"/>
      <c r="L187" s="95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9.5" customHeight="1">
      <c r="A188" s="62"/>
      <c r="B188" s="62"/>
      <c r="C188" s="62"/>
      <c r="D188" s="62"/>
      <c r="E188" s="109"/>
      <c r="F188" s="62"/>
      <c r="G188" s="109"/>
      <c r="H188" s="109"/>
      <c r="I188" s="62"/>
      <c r="J188" s="62"/>
      <c r="K188" s="62"/>
      <c r="L188" s="95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9.5" customHeight="1">
      <c r="A189" s="62"/>
      <c r="B189" s="62"/>
      <c r="C189" s="62"/>
      <c r="D189" s="62"/>
      <c r="E189" s="109"/>
      <c r="F189" s="62"/>
      <c r="G189" s="109"/>
      <c r="H189" s="109"/>
      <c r="I189" s="62"/>
      <c r="J189" s="62"/>
      <c r="K189" s="62"/>
      <c r="L189" s="95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9.5" customHeight="1">
      <c r="A190" s="62"/>
      <c r="B190" s="62"/>
      <c r="C190" s="62"/>
      <c r="D190" s="62"/>
      <c r="E190" s="109"/>
      <c r="F190" s="62"/>
      <c r="G190" s="109"/>
      <c r="H190" s="109"/>
      <c r="I190" s="62"/>
      <c r="J190" s="62"/>
      <c r="K190" s="62"/>
      <c r="L190" s="95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9.5" customHeight="1">
      <c r="A191" s="62"/>
      <c r="B191" s="62"/>
      <c r="C191" s="62"/>
      <c r="D191" s="62"/>
      <c r="E191" s="109"/>
      <c r="F191" s="62"/>
      <c r="G191" s="109"/>
      <c r="H191" s="109"/>
      <c r="I191" s="62"/>
      <c r="J191" s="62"/>
      <c r="K191" s="62"/>
      <c r="L191" s="95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9.5" customHeight="1">
      <c r="A192" s="62"/>
      <c r="B192" s="62"/>
      <c r="C192" s="62"/>
      <c r="D192" s="62"/>
      <c r="E192" s="109"/>
      <c r="F192" s="62"/>
      <c r="G192" s="109"/>
      <c r="H192" s="109"/>
      <c r="I192" s="62"/>
      <c r="J192" s="62"/>
      <c r="K192" s="62"/>
      <c r="L192" s="95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9.5" customHeight="1">
      <c r="A193" s="62"/>
      <c r="B193" s="62"/>
      <c r="C193" s="62"/>
      <c r="D193" s="62"/>
      <c r="E193" s="109"/>
      <c r="F193" s="62"/>
      <c r="G193" s="109"/>
      <c r="H193" s="109"/>
      <c r="I193" s="62"/>
      <c r="J193" s="62"/>
      <c r="K193" s="62"/>
      <c r="L193" s="95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9.5" customHeight="1">
      <c r="A194" s="62"/>
      <c r="B194" s="62"/>
      <c r="C194" s="62"/>
      <c r="D194" s="62"/>
      <c r="E194" s="109"/>
      <c r="F194" s="62"/>
      <c r="G194" s="109"/>
      <c r="H194" s="109"/>
      <c r="I194" s="62"/>
      <c r="J194" s="62"/>
      <c r="K194" s="62"/>
      <c r="L194" s="95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9.5" customHeight="1">
      <c r="A195" s="62"/>
      <c r="B195" s="62"/>
      <c r="C195" s="62"/>
      <c r="D195" s="62"/>
      <c r="E195" s="109"/>
      <c r="F195" s="62"/>
      <c r="G195" s="109"/>
      <c r="H195" s="109"/>
      <c r="I195" s="62"/>
      <c r="J195" s="62"/>
      <c r="K195" s="62"/>
      <c r="L195" s="95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9.5" customHeight="1">
      <c r="A196" s="62"/>
      <c r="B196" s="62"/>
      <c r="C196" s="62"/>
      <c r="D196" s="62"/>
      <c r="E196" s="109"/>
      <c r="F196" s="62"/>
      <c r="G196" s="109"/>
      <c r="H196" s="109"/>
      <c r="I196" s="62"/>
      <c r="J196" s="62"/>
      <c r="K196" s="62"/>
      <c r="L196" s="95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9.5" customHeight="1">
      <c r="A197" s="62"/>
      <c r="B197" s="62"/>
      <c r="C197" s="62"/>
      <c r="D197" s="62"/>
      <c r="E197" s="109"/>
      <c r="F197" s="62"/>
      <c r="G197" s="109"/>
      <c r="H197" s="109"/>
      <c r="I197" s="62"/>
      <c r="J197" s="62"/>
      <c r="K197" s="62"/>
      <c r="L197" s="95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9.5" customHeight="1">
      <c r="A198" s="62"/>
      <c r="B198" s="62"/>
      <c r="C198" s="62"/>
      <c r="D198" s="62"/>
      <c r="E198" s="109"/>
      <c r="F198" s="62"/>
      <c r="G198" s="109"/>
      <c r="H198" s="109"/>
      <c r="I198" s="62"/>
      <c r="J198" s="62"/>
      <c r="K198" s="62"/>
      <c r="L198" s="95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9.5" customHeight="1">
      <c r="A199" s="62"/>
      <c r="B199" s="62"/>
      <c r="C199" s="62"/>
      <c r="D199" s="62"/>
      <c r="E199" s="109"/>
      <c r="F199" s="62"/>
      <c r="G199" s="109"/>
      <c r="H199" s="109"/>
      <c r="I199" s="62"/>
      <c r="J199" s="62"/>
      <c r="K199" s="62"/>
      <c r="L199" s="95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9.5" customHeight="1">
      <c r="A200" s="62"/>
      <c r="B200" s="62"/>
      <c r="C200" s="62"/>
      <c r="D200" s="62"/>
      <c r="E200" s="109"/>
      <c r="F200" s="62"/>
      <c r="G200" s="109"/>
      <c r="H200" s="109"/>
      <c r="I200" s="62"/>
      <c r="J200" s="62"/>
      <c r="K200" s="62"/>
      <c r="L200" s="95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9.5" customHeight="1">
      <c r="A201" s="62"/>
      <c r="B201" s="62"/>
      <c r="C201" s="62"/>
      <c r="D201" s="62"/>
      <c r="E201" s="109"/>
      <c r="F201" s="62"/>
      <c r="G201" s="109"/>
      <c r="H201" s="109"/>
      <c r="I201" s="62"/>
      <c r="J201" s="62"/>
      <c r="K201" s="62"/>
      <c r="L201" s="95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9.5" customHeight="1">
      <c r="A202" s="62"/>
      <c r="B202" s="62"/>
      <c r="C202" s="62"/>
      <c r="D202" s="62"/>
      <c r="E202" s="109"/>
      <c r="F202" s="62"/>
      <c r="G202" s="109"/>
      <c r="H202" s="109"/>
      <c r="I202" s="62"/>
      <c r="J202" s="62"/>
      <c r="K202" s="62"/>
      <c r="L202" s="95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9.5" customHeight="1">
      <c r="A203" s="62"/>
      <c r="B203" s="62"/>
      <c r="C203" s="62"/>
      <c r="D203" s="62"/>
      <c r="E203" s="109"/>
      <c r="F203" s="62"/>
      <c r="G203" s="109"/>
      <c r="H203" s="109"/>
      <c r="I203" s="62"/>
      <c r="J203" s="62"/>
      <c r="K203" s="62"/>
      <c r="L203" s="95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9.5" customHeight="1">
      <c r="A204" s="62"/>
      <c r="B204" s="62"/>
      <c r="C204" s="62"/>
      <c r="D204" s="62"/>
      <c r="E204" s="109"/>
      <c r="F204" s="62"/>
      <c r="G204" s="109"/>
      <c r="H204" s="109"/>
      <c r="I204" s="62"/>
      <c r="J204" s="62"/>
      <c r="K204" s="62"/>
      <c r="L204" s="95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9.5" customHeight="1">
      <c r="A205" s="62"/>
      <c r="B205" s="62"/>
      <c r="C205" s="62"/>
      <c r="D205" s="62"/>
      <c r="E205" s="109"/>
      <c r="F205" s="62"/>
      <c r="G205" s="109"/>
      <c r="H205" s="109"/>
      <c r="I205" s="62"/>
      <c r="J205" s="62"/>
      <c r="K205" s="62"/>
      <c r="L205" s="95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9.5" customHeight="1">
      <c r="A206" s="62"/>
      <c r="B206" s="62"/>
      <c r="C206" s="62"/>
      <c r="D206" s="62"/>
      <c r="E206" s="109"/>
      <c r="F206" s="62"/>
      <c r="G206" s="109"/>
      <c r="H206" s="109"/>
      <c r="I206" s="62"/>
      <c r="J206" s="62"/>
      <c r="K206" s="62"/>
      <c r="L206" s="95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9.5" customHeight="1">
      <c r="A207" s="62"/>
      <c r="B207" s="62"/>
      <c r="C207" s="62"/>
      <c r="D207" s="62"/>
      <c r="E207" s="109"/>
      <c r="F207" s="62"/>
      <c r="G207" s="109"/>
      <c r="H207" s="109"/>
      <c r="I207" s="62"/>
      <c r="J207" s="62"/>
      <c r="K207" s="62"/>
      <c r="L207" s="95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9.5" customHeight="1">
      <c r="A208" s="62"/>
      <c r="B208" s="62"/>
      <c r="C208" s="62"/>
      <c r="D208" s="62"/>
      <c r="E208" s="109"/>
      <c r="F208" s="62"/>
      <c r="G208" s="109"/>
      <c r="H208" s="109"/>
      <c r="I208" s="62"/>
      <c r="J208" s="62"/>
      <c r="K208" s="62"/>
      <c r="L208" s="95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9.5" customHeight="1">
      <c r="A209" s="62"/>
      <c r="B209" s="62"/>
      <c r="C209" s="62"/>
      <c r="D209" s="62"/>
      <c r="E209" s="109"/>
      <c r="F209" s="62"/>
      <c r="G209" s="109"/>
      <c r="H209" s="109"/>
      <c r="I209" s="62"/>
      <c r="J209" s="62"/>
      <c r="K209" s="62"/>
      <c r="L209" s="95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9.5" customHeight="1">
      <c r="A210" s="62"/>
      <c r="B210" s="62"/>
      <c r="C210" s="62"/>
      <c r="D210" s="62"/>
      <c r="E210" s="109"/>
      <c r="F210" s="62"/>
      <c r="G210" s="109"/>
      <c r="H210" s="109"/>
      <c r="I210" s="62"/>
      <c r="J210" s="62"/>
      <c r="K210" s="62"/>
      <c r="L210" s="95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9.5" customHeight="1">
      <c r="A211" s="62"/>
      <c r="B211" s="62"/>
      <c r="C211" s="62"/>
      <c r="D211" s="62"/>
      <c r="E211" s="109"/>
      <c r="F211" s="62"/>
      <c r="G211" s="109"/>
      <c r="H211" s="109"/>
      <c r="I211" s="62"/>
      <c r="J211" s="62"/>
      <c r="K211" s="62"/>
      <c r="L211" s="95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9.5" customHeight="1">
      <c r="A212" s="62"/>
      <c r="B212" s="62"/>
      <c r="C212" s="62"/>
      <c r="D212" s="62"/>
      <c r="E212" s="109"/>
      <c r="F212" s="62"/>
      <c r="G212" s="109"/>
      <c r="H212" s="109"/>
      <c r="I212" s="62"/>
      <c r="J212" s="62"/>
      <c r="K212" s="62"/>
      <c r="L212" s="95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9.5" customHeight="1">
      <c r="A213" s="62"/>
      <c r="B213" s="62"/>
      <c r="C213" s="62"/>
      <c r="D213" s="62"/>
      <c r="E213" s="109"/>
      <c r="F213" s="62"/>
      <c r="G213" s="109"/>
      <c r="H213" s="109"/>
      <c r="I213" s="62"/>
      <c r="J213" s="62"/>
      <c r="K213" s="62"/>
      <c r="L213" s="95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9.5" customHeight="1">
      <c r="A214" s="62"/>
      <c r="B214" s="62"/>
      <c r="C214" s="62"/>
      <c r="D214" s="62"/>
      <c r="E214" s="109"/>
      <c r="F214" s="62"/>
      <c r="G214" s="109"/>
      <c r="H214" s="109"/>
      <c r="I214" s="62"/>
      <c r="J214" s="62"/>
      <c r="K214" s="62"/>
      <c r="L214" s="95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9.5" customHeight="1">
      <c r="A215" s="62"/>
      <c r="B215" s="62"/>
      <c r="C215" s="62"/>
      <c r="D215" s="62"/>
      <c r="E215" s="109"/>
      <c r="F215" s="62"/>
      <c r="G215" s="109"/>
      <c r="H215" s="109"/>
      <c r="I215" s="62"/>
      <c r="J215" s="62"/>
      <c r="K215" s="62"/>
      <c r="L215" s="95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9.5" customHeight="1">
      <c r="A216" s="62"/>
      <c r="B216" s="62"/>
      <c r="C216" s="62"/>
      <c r="D216" s="62"/>
      <c r="E216" s="109"/>
      <c r="F216" s="62"/>
      <c r="G216" s="109"/>
      <c r="H216" s="109"/>
      <c r="I216" s="62"/>
      <c r="J216" s="62"/>
      <c r="K216" s="62"/>
      <c r="L216" s="95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9.5" customHeight="1">
      <c r="A217" s="62"/>
      <c r="B217" s="62"/>
      <c r="C217" s="62"/>
      <c r="D217" s="62"/>
      <c r="E217" s="109"/>
      <c r="F217" s="62"/>
      <c r="G217" s="109"/>
      <c r="H217" s="109"/>
      <c r="I217" s="62"/>
      <c r="J217" s="62"/>
      <c r="K217" s="62"/>
      <c r="L217" s="95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9.5" customHeight="1">
      <c r="A218" s="62"/>
      <c r="B218" s="62"/>
      <c r="C218" s="62"/>
      <c r="D218" s="62"/>
      <c r="E218" s="109"/>
      <c r="F218" s="62"/>
      <c r="G218" s="109"/>
      <c r="H218" s="109"/>
      <c r="I218" s="62"/>
      <c r="J218" s="62"/>
      <c r="K218" s="62"/>
      <c r="L218" s="95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9.5" customHeight="1">
      <c r="A219" s="62"/>
      <c r="B219" s="62"/>
      <c r="C219" s="62"/>
      <c r="D219" s="62"/>
      <c r="E219" s="109"/>
      <c r="F219" s="62"/>
      <c r="G219" s="109"/>
      <c r="H219" s="109"/>
      <c r="I219" s="62"/>
      <c r="J219" s="62"/>
      <c r="K219" s="62"/>
      <c r="L219" s="95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9.5" customHeight="1">
      <c r="A220" s="62"/>
      <c r="B220" s="62"/>
      <c r="C220" s="62"/>
      <c r="D220" s="62"/>
      <c r="E220" s="109"/>
      <c r="F220" s="62"/>
      <c r="G220" s="109"/>
      <c r="H220" s="109"/>
      <c r="I220" s="62"/>
      <c r="J220" s="62"/>
      <c r="K220" s="62"/>
      <c r="L220" s="95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9.5" customHeight="1">
      <c r="A221" s="62"/>
      <c r="B221" s="62"/>
      <c r="C221" s="62"/>
      <c r="D221" s="62"/>
      <c r="E221" s="109"/>
      <c r="F221" s="62"/>
      <c r="G221" s="109"/>
      <c r="H221" s="109"/>
      <c r="I221" s="62"/>
      <c r="J221" s="62"/>
      <c r="K221" s="62"/>
      <c r="L221" s="95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9.5" customHeight="1">
      <c r="A222" s="62"/>
      <c r="B222" s="62"/>
      <c r="C222" s="62"/>
      <c r="D222" s="62"/>
      <c r="E222" s="109"/>
      <c r="F222" s="62"/>
      <c r="G222" s="109"/>
      <c r="H222" s="109"/>
      <c r="I222" s="62"/>
      <c r="J222" s="62"/>
      <c r="K222" s="62"/>
      <c r="L222" s="95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9.5" customHeight="1">
      <c r="A223" s="62"/>
      <c r="B223" s="62"/>
      <c r="C223" s="62"/>
      <c r="D223" s="62"/>
      <c r="E223" s="109"/>
      <c r="F223" s="62"/>
      <c r="G223" s="109"/>
      <c r="H223" s="109"/>
      <c r="I223" s="62"/>
      <c r="J223" s="62"/>
      <c r="K223" s="62"/>
      <c r="L223" s="95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9.5" customHeight="1">
      <c r="A224" s="62"/>
      <c r="B224" s="62"/>
      <c r="C224" s="62"/>
      <c r="D224" s="62"/>
      <c r="E224" s="109"/>
      <c r="F224" s="62"/>
      <c r="G224" s="109"/>
      <c r="H224" s="109"/>
      <c r="I224" s="62"/>
      <c r="J224" s="62"/>
      <c r="K224" s="62"/>
      <c r="L224" s="95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9.5" customHeight="1">
      <c r="A225" s="62"/>
      <c r="B225" s="62"/>
      <c r="C225" s="62"/>
      <c r="D225" s="62"/>
      <c r="E225" s="109"/>
      <c r="F225" s="62"/>
      <c r="G225" s="109"/>
      <c r="H225" s="109"/>
      <c r="I225" s="62"/>
      <c r="J225" s="62"/>
      <c r="K225" s="62"/>
      <c r="L225" s="95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9.5" customHeight="1">
      <c r="A226" s="62"/>
      <c r="B226" s="62"/>
      <c r="C226" s="62"/>
      <c r="D226" s="62"/>
      <c r="E226" s="109"/>
      <c r="F226" s="62"/>
      <c r="G226" s="109"/>
      <c r="H226" s="109"/>
      <c r="I226" s="62"/>
      <c r="J226" s="62"/>
      <c r="K226" s="62"/>
      <c r="L226" s="95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9.5" customHeight="1">
      <c r="A227" s="62"/>
      <c r="B227" s="62"/>
      <c r="C227" s="62"/>
      <c r="D227" s="62"/>
      <c r="E227" s="109"/>
      <c r="F227" s="62"/>
      <c r="G227" s="109"/>
      <c r="H227" s="109"/>
      <c r="I227" s="62"/>
      <c r="J227" s="62"/>
      <c r="K227" s="62"/>
      <c r="L227" s="95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9.5" customHeight="1">
      <c r="A228" s="62"/>
      <c r="B228" s="62"/>
      <c r="C228" s="62"/>
      <c r="D228" s="62"/>
      <c r="E228" s="109"/>
      <c r="F228" s="62"/>
      <c r="G228" s="109"/>
      <c r="H228" s="109"/>
      <c r="I228" s="62"/>
      <c r="J228" s="62"/>
      <c r="K228" s="62"/>
      <c r="L228" s="95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9.5" customHeight="1">
      <c r="A229" s="62"/>
      <c r="B229" s="62"/>
      <c r="C229" s="62"/>
      <c r="D229" s="62"/>
      <c r="E229" s="109"/>
      <c r="F229" s="62"/>
      <c r="G229" s="109"/>
      <c r="H229" s="109"/>
      <c r="I229" s="62"/>
      <c r="J229" s="62"/>
      <c r="K229" s="62"/>
      <c r="L229" s="95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9.5" customHeight="1">
      <c r="A230" s="62"/>
      <c r="B230" s="62"/>
      <c r="C230" s="62"/>
      <c r="D230" s="62"/>
      <c r="E230" s="109"/>
      <c r="F230" s="62"/>
      <c r="G230" s="109"/>
      <c r="H230" s="109"/>
      <c r="I230" s="62"/>
      <c r="J230" s="62"/>
      <c r="K230" s="62"/>
      <c r="L230" s="95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9.5" customHeight="1">
      <c r="A231" s="62"/>
      <c r="B231" s="62"/>
      <c r="C231" s="62"/>
      <c r="D231" s="62"/>
      <c r="E231" s="109"/>
      <c r="F231" s="62"/>
      <c r="G231" s="109"/>
      <c r="H231" s="109"/>
      <c r="I231" s="62"/>
      <c r="J231" s="62"/>
      <c r="K231" s="62"/>
      <c r="L231" s="95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9.5" customHeight="1">
      <c r="A232" s="62"/>
      <c r="B232" s="62"/>
      <c r="C232" s="62"/>
      <c r="D232" s="62"/>
      <c r="E232" s="109"/>
      <c r="F232" s="62"/>
      <c r="G232" s="109"/>
      <c r="H232" s="109"/>
      <c r="I232" s="62"/>
      <c r="J232" s="62"/>
      <c r="K232" s="62"/>
      <c r="L232" s="95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9.5" customHeight="1">
      <c r="A233" s="62"/>
      <c r="B233" s="62"/>
      <c r="C233" s="62"/>
      <c r="D233" s="62"/>
      <c r="E233" s="109"/>
      <c r="F233" s="62"/>
      <c r="G233" s="109"/>
      <c r="H233" s="109"/>
      <c r="I233" s="62"/>
      <c r="J233" s="62"/>
      <c r="K233" s="62"/>
      <c r="L233" s="95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9.5" customHeight="1">
      <c r="A234" s="62"/>
      <c r="B234" s="62"/>
      <c r="C234" s="62"/>
      <c r="D234" s="62"/>
      <c r="E234" s="109"/>
      <c r="F234" s="62"/>
      <c r="G234" s="109"/>
      <c r="H234" s="109"/>
      <c r="I234" s="62"/>
      <c r="J234" s="62"/>
      <c r="K234" s="62"/>
      <c r="L234" s="95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9.5" customHeight="1">
      <c r="A235" s="62"/>
      <c r="B235" s="62"/>
      <c r="C235" s="62"/>
      <c r="D235" s="62"/>
      <c r="E235" s="109"/>
      <c r="F235" s="62"/>
      <c r="G235" s="109"/>
      <c r="H235" s="109"/>
      <c r="I235" s="62"/>
      <c r="J235" s="62"/>
      <c r="K235" s="62"/>
      <c r="L235" s="95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9.5" customHeight="1">
      <c r="A236" s="62"/>
      <c r="B236" s="62"/>
      <c r="C236" s="62"/>
      <c r="D236" s="62"/>
      <c r="E236" s="109"/>
      <c r="F236" s="62"/>
      <c r="G236" s="109"/>
      <c r="H236" s="109"/>
      <c r="I236" s="62"/>
      <c r="J236" s="62"/>
      <c r="K236" s="62"/>
      <c r="L236" s="95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9.5" customHeight="1">
      <c r="A237" s="62"/>
      <c r="B237" s="62"/>
      <c r="C237" s="62"/>
      <c r="D237" s="62"/>
      <c r="E237" s="109"/>
      <c r="F237" s="62"/>
      <c r="G237" s="109"/>
      <c r="H237" s="109"/>
      <c r="I237" s="62"/>
      <c r="J237" s="62"/>
      <c r="K237" s="62"/>
      <c r="L237" s="95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9.5" customHeight="1">
      <c r="A238" s="62"/>
      <c r="B238" s="62"/>
      <c r="C238" s="62"/>
      <c r="D238" s="62"/>
      <c r="E238" s="109"/>
      <c r="F238" s="62"/>
      <c r="G238" s="109"/>
      <c r="H238" s="109"/>
      <c r="I238" s="62"/>
      <c r="J238" s="62"/>
      <c r="K238" s="62"/>
      <c r="L238" s="95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9.5" customHeight="1">
      <c r="A239" s="62"/>
      <c r="B239" s="62"/>
      <c r="C239" s="62"/>
      <c r="D239" s="62"/>
      <c r="E239" s="109"/>
      <c r="F239" s="62"/>
      <c r="G239" s="109"/>
      <c r="H239" s="109"/>
      <c r="I239" s="62"/>
      <c r="J239" s="62"/>
      <c r="K239" s="62"/>
      <c r="L239" s="95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9.5" customHeight="1">
      <c r="A240" s="62"/>
      <c r="B240" s="62"/>
      <c r="C240" s="62"/>
      <c r="D240" s="62"/>
      <c r="E240" s="109"/>
      <c r="F240" s="62"/>
      <c r="G240" s="109"/>
      <c r="H240" s="109"/>
      <c r="I240" s="62"/>
      <c r="J240" s="62"/>
      <c r="K240" s="62"/>
      <c r="L240" s="95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9.5" customHeight="1">
      <c r="A241" s="62"/>
      <c r="B241" s="62"/>
      <c r="C241" s="62"/>
      <c r="D241" s="62"/>
      <c r="E241" s="109"/>
      <c r="F241" s="62"/>
      <c r="G241" s="109"/>
      <c r="H241" s="109"/>
      <c r="I241" s="62"/>
      <c r="J241" s="62"/>
      <c r="K241" s="62"/>
      <c r="L241" s="95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9.5" customHeight="1">
      <c r="A242" s="62"/>
      <c r="B242" s="62"/>
      <c r="C242" s="62"/>
      <c r="D242" s="62"/>
      <c r="E242" s="109"/>
      <c r="F242" s="62"/>
      <c r="G242" s="109"/>
      <c r="H242" s="109"/>
      <c r="I242" s="62"/>
      <c r="J242" s="62"/>
      <c r="K242" s="62"/>
      <c r="L242" s="95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9.5" customHeight="1">
      <c r="A243" s="62"/>
      <c r="B243" s="62"/>
      <c r="C243" s="62"/>
      <c r="D243" s="62"/>
      <c r="E243" s="109"/>
      <c r="F243" s="62"/>
      <c r="G243" s="109"/>
      <c r="H243" s="109"/>
      <c r="I243" s="62"/>
      <c r="J243" s="62"/>
      <c r="K243" s="62"/>
      <c r="L243" s="95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9.5" customHeight="1">
      <c r="A244" s="62"/>
      <c r="B244" s="62"/>
      <c r="C244" s="62"/>
      <c r="D244" s="62"/>
      <c r="E244" s="109"/>
      <c r="F244" s="62"/>
      <c r="G244" s="109"/>
      <c r="H244" s="109"/>
      <c r="I244" s="62"/>
      <c r="J244" s="62"/>
      <c r="K244" s="62"/>
      <c r="L244" s="95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9.5" customHeight="1">
      <c r="A245" s="62"/>
      <c r="B245" s="62"/>
      <c r="C245" s="62"/>
      <c r="D245" s="62"/>
      <c r="E245" s="109"/>
      <c r="F245" s="62"/>
      <c r="G245" s="109"/>
      <c r="H245" s="109"/>
      <c r="I245" s="62"/>
      <c r="J245" s="62"/>
      <c r="K245" s="62"/>
      <c r="L245" s="95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9.5" customHeight="1">
      <c r="A246" s="62"/>
      <c r="B246" s="62"/>
      <c r="C246" s="62"/>
      <c r="D246" s="62"/>
      <c r="E246" s="109"/>
      <c r="F246" s="62"/>
      <c r="G246" s="109"/>
      <c r="H246" s="109"/>
      <c r="I246" s="62"/>
      <c r="J246" s="62"/>
      <c r="K246" s="62"/>
      <c r="L246" s="95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9.5" customHeight="1">
      <c r="A247" s="62"/>
      <c r="B247" s="62"/>
      <c r="C247" s="62"/>
      <c r="D247" s="62"/>
      <c r="E247" s="109"/>
      <c r="F247" s="62"/>
      <c r="G247" s="109"/>
      <c r="H247" s="109"/>
      <c r="I247" s="62"/>
      <c r="J247" s="62"/>
      <c r="K247" s="62"/>
      <c r="L247" s="95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9.5" customHeight="1">
      <c r="A248" s="62"/>
      <c r="B248" s="62"/>
      <c r="C248" s="62"/>
      <c r="D248" s="62"/>
      <c r="E248" s="109"/>
      <c r="F248" s="62"/>
      <c r="G248" s="109"/>
      <c r="H248" s="109"/>
      <c r="I248" s="62"/>
      <c r="J248" s="62"/>
      <c r="K248" s="62"/>
      <c r="L248" s="95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9.5" customHeight="1">
      <c r="A249" s="62"/>
      <c r="B249" s="62"/>
      <c r="C249" s="62"/>
      <c r="D249" s="62"/>
      <c r="E249" s="109"/>
      <c r="F249" s="62"/>
      <c r="G249" s="109"/>
      <c r="H249" s="109"/>
      <c r="I249" s="62"/>
      <c r="J249" s="62"/>
      <c r="K249" s="62"/>
      <c r="L249" s="95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9.5" customHeight="1">
      <c r="A250" s="62"/>
      <c r="B250" s="62"/>
      <c r="C250" s="62"/>
      <c r="D250" s="62"/>
      <c r="E250" s="109"/>
      <c r="F250" s="62"/>
      <c r="G250" s="109"/>
      <c r="H250" s="109"/>
      <c r="I250" s="62"/>
      <c r="J250" s="62"/>
      <c r="K250" s="62"/>
      <c r="L250" s="95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9.5" customHeight="1">
      <c r="A251" s="62"/>
      <c r="B251" s="62"/>
      <c r="C251" s="62"/>
      <c r="D251" s="62"/>
      <c r="E251" s="109"/>
      <c r="F251" s="62"/>
      <c r="G251" s="109"/>
      <c r="H251" s="109"/>
      <c r="I251" s="62"/>
      <c r="J251" s="62"/>
      <c r="K251" s="62"/>
      <c r="L251" s="95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9.5" customHeight="1">
      <c r="A252" s="62"/>
      <c r="B252" s="62"/>
      <c r="C252" s="62"/>
      <c r="D252" s="62"/>
      <c r="E252" s="109"/>
      <c r="F252" s="62"/>
      <c r="G252" s="109"/>
      <c r="H252" s="109"/>
      <c r="I252" s="62"/>
      <c r="J252" s="62"/>
      <c r="K252" s="62"/>
      <c r="L252" s="95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8:C30 C32:C52">
      <formula1>'Listado Pilotos y Equipos'!$B$3:$B$86</formula1>
    </dataValidation>
    <dataValidation type="list" allowBlank="1" showErrorMessage="1" sqref="J8:J52">
      <formula1>Tabla_de_Datos_COPA_PALMARES!$H$3:$H$5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7.14"/>
    <col customWidth="1" min="3" max="3" width="23.14"/>
    <col customWidth="1" min="4" max="4" width="22.0"/>
    <col customWidth="1" min="5" max="5" width="17.0"/>
    <col customWidth="1" min="6" max="6" width="12.71"/>
    <col customWidth="1" min="7" max="7" width="22.29"/>
    <col customWidth="1" min="8" max="8" width="18.29"/>
    <col customWidth="1" min="9" max="9" width="14.14"/>
    <col customWidth="1" min="10" max="10" width="13.43"/>
    <col customWidth="1" min="11" max="11" width="7.86"/>
    <col customWidth="1" min="12" max="26" width="11.43"/>
  </cols>
  <sheetData>
    <row r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>
      <c r="A4" s="148"/>
      <c r="B4" s="45"/>
      <c r="C4" s="45"/>
      <c r="D4" s="45"/>
      <c r="E4" s="45"/>
      <c r="F4" s="45"/>
      <c r="G4" s="45"/>
      <c r="H4" s="45"/>
      <c r="I4" s="45"/>
      <c r="J4" s="45"/>
      <c r="K4" s="46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>
      <c r="A5" s="64" t="s">
        <v>383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>
      <c r="A6" s="1"/>
      <c r="B6" s="4"/>
      <c r="C6" s="4"/>
      <c r="D6" s="4"/>
      <c r="E6" s="4"/>
      <c r="F6" s="4"/>
      <c r="G6" s="61"/>
      <c r="H6" s="59"/>
      <c r="I6" s="59"/>
      <c r="J6" s="59"/>
      <c r="K6" s="59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>
      <c r="A7" s="149" t="s">
        <v>152</v>
      </c>
      <c r="B7" s="150" t="s">
        <v>153</v>
      </c>
      <c r="C7" s="150" t="s">
        <v>384</v>
      </c>
      <c r="D7" s="150" t="s">
        <v>385</v>
      </c>
      <c r="E7" s="150" t="s">
        <v>386</v>
      </c>
      <c r="F7" s="150" t="s">
        <v>154</v>
      </c>
      <c r="G7" s="150" t="s">
        <v>283</v>
      </c>
      <c r="H7" s="150" t="s">
        <v>387</v>
      </c>
      <c r="I7" s="150" t="s">
        <v>388</v>
      </c>
      <c r="J7" s="150" t="s">
        <v>11</v>
      </c>
      <c r="K7" s="59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ht="15.0" customHeight="1">
      <c r="A8" s="151">
        <v>1.0</v>
      </c>
      <c r="B8" s="165" t="s">
        <v>39</v>
      </c>
      <c r="C8" s="165">
        <v>2.0</v>
      </c>
      <c r="D8" s="165" t="str">
        <f>IFERROR(VLOOKUP(B8,'Listado Pilotos y Equipos'!$B$3:$M$86,2,0),"")</f>
        <v>Israel Nevado</v>
      </c>
      <c r="E8" s="165"/>
      <c r="F8" s="165">
        <f>IFERROR(VLOOKUP(Mangas_CronoOK!$D8,Clasificaicon_Pilotos!$B$7:$M$91,13,0),0)</f>
        <v>0</v>
      </c>
      <c r="G8" s="165" t="str">
        <f>IFERROR(VLOOKUP(B8,'Listado Pilotos y Equipos'!$B$3:$M$86,7,0),"")</f>
        <v>Victor Gonzalez</v>
      </c>
      <c r="H8" s="165"/>
      <c r="I8" s="165">
        <f>IFERROR(VLOOKUP(Mangas_CronoOK!$G8,Clasificaicon_Pilotos!$B$7:$M$91,13,0),0)</f>
        <v>0</v>
      </c>
      <c r="J8" s="166">
        <f t="shared" ref="J8:J25" si="1">IFERROR(F8+I8,0)</f>
        <v>0</v>
      </c>
      <c r="K8" s="59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>
      <c r="A9" s="154">
        <v>2.0</v>
      </c>
      <c r="B9" s="152" t="s">
        <v>177</v>
      </c>
      <c r="C9" s="152">
        <v>4.0</v>
      </c>
      <c r="D9" s="152" t="str">
        <f>IFERROR(VLOOKUP(B9,'Listado Pilotos y Equipos'!$B$3:$M$86,2,0),"")</f>
        <v>Jorge Valdivieso</v>
      </c>
      <c r="E9" s="152"/>
      <c r="F9" s="152">
        <f>IFERROR(VLOOKUP(Mangas_CronoOK!$D9,Clasificaicon_Pilotos!$B$7:$M$91,13,0),0)</f>
        <v>0</v>
      </c>
      <c r="G9" s="152" t="str">
        <f>IFERROR(VLOOKUP(B9,'Listado Pilotos y Equipos'!$B$3:$M$86,7,0),"")</f>
        <v>Alberto Bolsa</v>
      </c>
      <c r="H9" s="152"/>
      <c r="I9" s="152">
        <f>IFERROR(VLOOKUP(Mangas_CronoOK!$G9,Clasificaicon_Pilotos!$B$7:$M$91,13,0),0)</f>
        <v>0</v>
      </c>
      <c r="J9" s="167">
        <f t="shared" si="1"/>
        <v>0</v>
      </c>
      <c r="K9" s="59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ht="15.0" customHeight="1">
      <c r="A10" s="154">
        <v>3.0</v>
      </c>
      <c r="B10" s="152" t="s">
        <v>226</v>
      </c>
      <c r="C10" s="152">
        <v>1.0</v>
      </c>
      <c r="D10" s="152" t="str">
        <f>IFERROR(VLOOKUP(B10,'Listado Pilotos y Equipos'!$B$3:$M$86,2,0),"")</f>
        <v>Xavi Bellot</v>
      </c>
      <c r="E10" s="152"/>
      <c r="F10" s="152">
        <f>IFERROR(VLOOKUP(Mangas_CronoOK!$D10,Clasificaicon_Pilotos!$B$7:$M$91,13,0),0)</f>
        <v>0</v>
      </c>
      <c r="G10" s="152" t="str">
        <f>IFERROR(VLOOKUP(B10,'Listado Pilotos y Equipos'!$B$3:$M$86,7,0),"")</f>
        <v>Cristian Diaz</v>
      </c>
      <c r="H10" s="152"/>
      <c r="I10" s="152">
        <f>IFERROR(VLOOKUP(Mangas_CronoOK!$G10,Clasificaicon_Pilotos!$B$7:$M$91,13,0),0)</f>
        <v>0</v>
      </c>
      <c r="J10" s="167">
        <f t="shared" si="1"/>
        <v>0</v>
      </c>
      <c r="K10" s="59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>
      <c r="A11" s="154">
        <v>4.0</v>
      </c>
      <c r="B11" s="152" t="s">
        <v>51</v>
      </c>
      <c r="C11" s="152">
        <v>3.0</v>
      </c>
      <c r="D11" s="152" t="str">
        <f>IFERROR(VLOOKUP(B11,'Listado Pilotos y Equipos'!$B$3:$M$86,2,0),"")</f>
        <v>Albert Figuerola</v>
      </c>
      <c r="E11" s="152"/>
      <c r="F11" s="152">
        <f>IFERROR(VLOOKUP(Mangas_CronoOK!$D11,Clasificaicon_Pilotos!$B$7:$M$91,13,0),0)</f>
        <v>0</v>
      </c>
      <c r="G11" s="152" t="str">
        <f>IFERROR(VLOOKUP(B11,'Listado Pilotos y Equipos'!$B$3:$M$86,7,0),"")</f>
        <v>Cesc Figueras</v>
      </c>
      <c r="H11" s="152"/>
      <c r="I11" s="152">
        <f>IFERROR(VLOOKUP(Mangas_CronoOK!$G11,Clasificaicon_Pilotos!$B$7:$M$91,13,0),0)</f>
        <v>0</v>
      </c>
      <c r="J11" s="167">
        <f t="shared" si="1"/>
        <v>0</v>
      </c>
      <c r="K11" s="59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>
      <c r="A12" s="154">
        <v>5.0</v>
      </c>
      <c r="B12" s="152" t="s">
        <v>59</v>
      </c>
      <c r="C12" s="152">
        <v>6.0</v>
      </c>
      <c r="D12" s="152" t="str">
        <f>IFERROR(VLOOKUP(B12,'Listado Pilotos y Equipos'!$B$3:$M$86,2,0),"")</f>
        <v>Jaume Llobet</v>
      </c>
      <c r="E12" s="152"/>
      <c r="F12" s="152">
        <f>IFERROR(VLOOKUP(Mangas_CronoOK!$D12,Clasificaicon_Pilotos!$B$7:$M$91,13,0),0)</f>
        <v>0</v>
      </c>
      <c r="G12" s="152" t="str">
        <f>IFERROR(VLOOKUP(B12,'Listado Pilotos y Equipos'!$B$3:$M$86,7,0),"")</f>
        <v>Oscar Vila</v>
      </c>
      <c r="H12" s="152"/>
      <c r="I12" s="152">
        <f>IFERROR(VLOOKUP(Mangas_CronoOK!$G12,Clasificaicon_Pilotos!$B$7:$M$91,13,0),0)</f>
        <v>0</v>
      </c>
      <c r="J12" s="167">
        <f t="shared" si="1"/>
        <v>0</v>
      </c>
      <c r="K12" s="59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155">
        <v>6.0</v>
      </c>
      <c r="B13" s="168" t="s">
        <v>61</v>
      </c>
      <c r="C13" s="168">
        <v>5.0</v>
      </c>
      <c r="D13" s="168" t="str">
        <f>IFERROR(VLOOKUP(B13,'Listado Pilotos y Equipos'!$B$3:$M$86,2,0),"")</f>
        <v>Enric Illa</v>
      </c>
      <c r="E13" s="168"/>
      <c r="F13" s="168">
        <f>IFERROR(VLOOKUP(Mangas_CronoOK!$D13,Clasificaicon_Pilotos!$B$7:$M$91,13,0),0)</f>
        <v>0</v>
      </c>
      <c r="G13" s="168" t="str">
        <f>IFERROR(VLOOKUP(B13,'Listado Pilotos y Equipos'!$B$3:$M$86,7,0),"")</f>
        <v>Jordi Simo</v>
      </c>
      <c r="H13" s="168"/>
      <c r="I13" s="168">
        <f>IFERROR(VLOOKUP(Mangas_CronoOK!$G13,Clasificaicon_Pilotos!$B$7:$M$91,13,0),0)</f>
        <v>0</v>
      </c>
      <c r="J13" s="169">
        <f t="shared" si="1"/>
        <v>0</v>
      </c>
      <c r="K13" s="59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>
      <c r="A14" s="156">
        <v>7.0</v>
      </c>
      <c r="B14" s="170" t="s">
        <v>188</v>
      </c>
      <c r="C14" s="165">
        <v>4.0</v>
      </c>
      <c r="D14" s="165" t="str">
        <f>IFERROR(VLOOKUP(B14,'Listado Pilotos y Equipos'!$B$3:$M$86,2,0),"")</f>
        <v>Sergi Martinez</v>
      </c>
      <c r="E14" s="165"/>
      <c r="F14" s="165">
        <f>IFERROR(VLOOKUP(Mangas_CronoOK!$D14,Clasificaicon_Pilotos!$B$7:$M$91,13,0),0)</f>
        <v>0</v>
      </c>
      <c r="G14" s="165" t="str">
        <f>IFERROR(VLOOKUP(B14,'Listado Pilotos y Equipos'!$B$3:$M$86,7,0),"")</f>
        <v>Victor Leon</v>
      </c>
      <c r="H14" s="165"/>
      <c r="I14" s="165">
        <f>IFERROR(VLOOKUP(Mangas_CronoOK!$G14,Clasificaicon_Pilotos!$B$7:$M$91,13,0),0)</f>
        <v>0</v>
      </c>
      <c r="J14" s="166">
        <f t="shared" si="1"/>
        <v>0</v>
      </c>
      <c r="K14" s="59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157">
        <v>8.0</v>
      </c>
      <c r="B15" s="171" t="s">
        <v>401</v>
      </c>
      <c r="C15" s="152">
        <v>2.0</v>
      </c>
      <c r="D15" s="152" t="str">
        <f>IFERROR(VLOOKUP(B15,'Listado Pilotos y Equipos'!$B$3:$M$86,2,0),"")</f>
        <v>Jordi Cantos</v>
      </c>
      <c r="E15" s="152"/>
      <c r="F15" s="152">
        <f>IFERROR(VLOOKUP(Mangas_CronoOK!$D15,Clasificaicon_Pilotos!$B$7:$M$91,13,0),0)</f>
        <v>0</v>
      </c>
      <c r="G15" s="152" t="str">
        <f>IFERROR(VLOOKUP(B15,'Listado Pilotos y Equipos'!$B$3:$M$86,7,0),"")</f>
        <v>Raul Ramírez</v>
      </c>
      <c r="H15" s="152"/>
      <c r="I15" s="152">
        <f>IFERROR(VLOOKUP(Mangas_CronoOK!$G15,Clasificaicon_Pilotos!$B$7:$M$91,13,0),0)</f>
        <v>0</v>
      </c>
      <c r="J15" s="167">
        <f t="shared" si="1"/>
        <v>0</v>
      </c>
      <c r="K15" s="59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157">
        <v>9.0</v>
      </c>
      <c r="B16" s="172" t="s">
        <v>163</v>
      </c>
      <c r="C16" s="152">
        <v>3.0</v>
      </c>
      <c r="D16" s="152" t="str">
        <f>IFERROR(VLOOKUP(B16,'Listado Pilotos y Equipos'!$B$3:$M$86,2,0),"")</f>
        <v>Oscar Sanchez</v>
      </c>
      <c r="E16" s="152"/>
      <c r="F16" s="152">
        <f>IFERROR(VLOOKUP(Mangas_CronoOK!$D16,Clasificaicon_Pilotos!$B$7:$M$91,13,0),0)</f>
        <v>0</v>
      </c>
      <c r="G16" s="152" t="str">
        <f>IFERROR(VLOOKUP(B16,'Listado Pilotos y Equipos'!$B$3:$M$86,7,0),"")</f>
        <v>Jose Maria Martinez</v>
      </c>
      <c r="H16" s="152"/>
      <c r="I16" s="152">
        <f>IFERROR(VLOOKUP(Mangas_CronoOK!$G16,Clasificaicon_Pilotos!$B$7:$M$91,13,0),0)</f>
        <v>0</v>
      </c>
      <c r="J16" s="167">
        <f t="shared" si="1"/>
        <v>0</v>
      </c>
      <c r="K16" s="59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>
      <c r="A17" s="157">
        <v>10.0</v>
      </c>
      <c r="B17" s="171" t="s">
        <v>193</v>
      </c>
      <c r="C17" s="152">
        <v>1.0</v>
      </c>
      <c r="D17" s="152" t="str">
        <f>IFERROR(VLOOKUP(B17,'Listado Pilotos y Equipos'!$B$3:$M$86,2,0),"")</f>
        <v>Eduard Gil</v>
      </c>
      <c r="E17" s="152"/>
      <c r="F17" s="152">
        <f>IFERROR(VLOOKUP(Mangas_CronoOK!$D17,Clasificaicon_Pilotos!$B$7:$M$91,13,0),0)</f>
        <v>0</v>
      </c>
      <c r="G17" s="152" t="s">
        <v>402</v>
      </c>
      <c r="H17" s="152"/>
      <c r="I17" s="152">
        <f>IFERROR(VLOOKUP(Mangas_CronoOK!$G17,Clasificaicon_Pilotos!$B$7:$M$91,13,0),0)</f>
        <v>0</v>
      </c>
      <c r="J17" s="167">
        <f t="shared" si="1"/>
        <v>0</v>
      </c>
      <c r="K17" s="59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157">
        <v>11.0</v>
      </c>
      <c r="B18" s="171" t="s">
        <v>234</v>
      </c>
      <c r="C18" s="152"/>
      <c r="D18" s="152" t="str">
        <f>IFERROR(VLOOKUP(B18,'Listado Pilotos y Equipos'!$B$3:$M$86,2,0),"")</f>
        <v>Rafael Muñoz</v>
      </c>
      <c r="E18" s="152"/>
      <c r="F18" s="152">
        <f>IFERROR(VLOOKUP(Mangas_CronoOK!$D18,Clasificaicon_Pilotos!$B$7:$M$91,13,0),0)</f>
        <v>0</v>
      </c>
      <c r="G18" s="152" t="str">
        <f>IFERROR(VLOOKUP(B18,'Listado Pilotos y Equipos'!$B$3:$M$86,7,0),"")</f>
        <v>Victor Lopez</v>
      </c>
      <c r="H18" s="152"/>
      <c r="I18" s="152">
        <f>IFERROR(VLOOKUP(Mangas_CronoOK!$G18,Clasificaicon_Pilotos!$B$7:$M$91,13,0),0)</f>
        <v>0</v>
      </c>
      <c r="J18" s="167">
        <f t="shared" si="1"/>
        <v>0</v>
      </c>
      <c r="K18" s="59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>
      <c r="A19" s="157">
        <v>12.0</v>
      </c>
      <c r="B19" s="171" t="s">
        <v>166</v>
      </c>
      <c r="C19" s="152">
        <v>6.0</v>
      </c>
      <c r="D19" s="152" t="str">
        <f>IFERROR(VLOOKUP(B19,'Listado Pilotos y Equipos'!$B$3:$M$86,2,0),"")</f>
        <v>Jordi Muñoz</v>
      </c>
      <c r="E19" s="152"/>
      <c r="F19" s="152">
        <f>IFERROR(VLOOKUP(Mangas_CronoOK!$D19,Clasificaicon_Pilotos!$B$7:$M$91,13,0),0)</f>
        <v>0</v>
      </c>
      <c r="G19" s="152" t="str">
        <f>IFERROR(VLOOKUP(B19,'Listado Pilotos y Equipos'!$B$3:$M$86,7,0),"")</f>
        <v>David Vendrell</v>
      </c>
      <c r="H19" s="152"/>
      <c r="I19" s="152">
        <f>IFERROR(VLOOKUP(Mangas_CronoOK!$G19,Clasificaicon_Pilotos!$B$7:$M$91,13,0),0)</f>
        <v>0</v>
      </c>
      <c r="J19" s="167">
        <f t="shared" si="1"/>
        <v>0</v>
      </c>
      <c r="K19" s="59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A20" s="157">
        <v>13.0</v>
      </c>
      <c r="B20" s="173" t="s">
        <v>128</v>
      </c>
      <c r="C20" s="168">
        <v>5.0</v>
      </c>
      <c r="D20" s="168" t="str">
        <f>IFERROR(VLOOKUP(B20,'Listado Pilotos y Equipos'!$B$3:$M$86,2,0),"")</f>
        <v>Lluis aldea</v>
      </c>
      <c r="E20" s="168"/>
      <c r="F20" s="168">
        <f>IFERROR(VLOOKUP(Mangas_CronoOK!$D20,Clasificaicon_Pilotos!$B$7:$M$91,13,0),0)</f>
        <v>0</v>
      </c>
      <c r="G20" s="168" t="str">
        <f>IFERROR(VLOOKUP(B20,'Listado Pilotos y Equipos'!$B$3:$M$86,7,0),"")</f>
        <v>Miki Teres</v>
      </c>
      <c r="H20" s="168"/>
      <c r="I20" s="168">
        <f>IFERROR(VLOOKUP(Mangas_CronoOK!$G20,Clasificaicon_Pilotos!$B$7:$M$91,13,0),0)</f>
        <v>0</v>
      </c>
      <c r="J20" s="169">
        <f t="shared" si="1"/>
        <v>0</v>
      </c>
      <c r="K20" s="59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ht="15.75" customHeight="1">
      <c r="A21" s="157">
        <v>14.0</v>
      </c>
      <c r="B21" s="174"/>
      <c r="C21" s="174"/>
      <c r="D21" s="174" t="str">
        <f>IFERROR(VLOOKUP(B21,'Listado Pilotos y Equipos'!$B$3:$M$86,2,0),"")</f>
        <v/>
      </c>
      <c r="E21" s="174"/>
      <c r="F21" s="174">
        <f>IFERROR(VLOOKUP(Mangas_CronoOK!$D21,Clasificaicon_Pilotos!$B$7:$M$91,13,0),0)</f>
        <v>0</v>
      </c>
      <c r="G21" s="174" t="str">
        <f>IFERROR(VLOOKUP(B21,'Listado Pilotos y Equipos'!$B$3:$M$86,7,0),"")</f>
        <v/>
      </c>
      <c r="H21" s="174"/>
      <c r="I21" s="174">
        <f>IFERROR(VLOOKUP(Mangas_CronoOK!$G21,Clasificaicon_Pilotos!$B$7:$M$91,13,0),0)</f>
        <v>0</v>
      </c>
      <c r="J21" s="175">
        <f t="shared" si="1"/>
        <v>0</v>
      </c>
      <c r="K21" s="59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157">
        <v>15.0</v>
      </c>
      <c r="B22" s="152"/>
      <c r="C22" s="152"/>
      <c r="D22" s="152"/>
      <c r="E22" s="152"/>
      <c r="F22" s="152">
        <f>IFERROR(VLOOKUP(Mangas_CronoOK!$D22,Clasificaicon_Pilotos!$B$7:$M$91,13,0),0)</f>
        <v>0</v>
      </c>
      <c r="G22" s="152" t="str">
        <f>IFERROR(VLOOKUP(B22,'Listado Pilotos y Equipos'!$B$3:$M$86,7,0),"")</f>
        <v/>
      </c>
      <c r="H22" s="152"/>
      <c r="I22" s="152">
        <f>IFERROR(VLOOKUP(Mangas_CronoOK!$G22,Clasificaicon_Pilotos!$B$7:$M$91,13,0),0)</f>
        <v>0</v>
      </c>
      <c r="J22" s="153">
        <f t="shared" si="1"/>
        <v>0</v>
      </c>
      <c r="K22" s="59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157">
        <v>16.0</v>
      </c>
      <c r="B23" s="152"/>
      <c r="C23" s="152"/>
      <c r="D23" s="152"/>
      <c r="E23" s="152"/>
      <c r="F23" s="152">
        <f>IFERROR(VLOOKUP(Mangas_CronoOK!$D23,Clasificaicon_Pilotos!$B$7:$M$91,13,0),0)</f>
        <v>0</v>
      </c>
      <c r="G23" s="152" t="str">
        <f>IFERROR(VLOOKUP(B23,'Listado Pilotos y Equipos'!$B$3:$M$86,7,0),"")</f>
        <v/>
      </c>
      <c r="H23" s="152"/>
      <c r="I23" s="152">
        <f>IFERROR(VLOOKUP(Mangas_CronoOK!$G23,Clasificaicon_Pilotos!$B$7:$M$91,13,0),0)</f>
        <v>0</v>
      </c>
      <c r="J23" s="153">
        <f t="shared" si="1"/>
        <v>0</v>
      </c>
      <c r="K23" s="59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157">
        <v>17.0</v>
      </c>
      <c r="B24" s="152"/>
      <c r="C24" s="152"/>
      <c r="D24" s="152" t="str">
        <f>IFERROR(VLOOKUP(B24,'Listado Pilotos y Equipos'!$B$3:$M$86,2,0),"")</f>
        <v/>
      </c>
      <c r="E24" s="152"/>
      <c r="F24" s="152">
        <f>IFERROR(VLOOKUP(Mangas_CronoOK!$D24,Clasificaicon_Pilotos!$B$7:$M$91,13,0),0)</f>
        <v>0</v>
      </c>
      <c r="G24" s="152" t="str">
        <f>IFERROR(VLOOKUP(B24,'Listado Pilotos y Equipos'!$B$3:$M$86,7,0),"")</f>
        <v/>
      </c>
      <c r="H24" s="152"/>
      <c r="I24" s="152">
        <f>IFERROR(VLOOKUP(Mangas_CronoOK!$G24,Clasificaicon_Pilotos!$B$7:$M$91,13,0),0)</f>
        <v>0</v>
      </c>
      <c r="J24" s="153">
        <f t="shared" si="1"/>
        <v>0</v>
      </c>
      <c r="K24" s="59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157">
        <v>18.0</v>
      </c>
      <c r="B25" s="152"/>
      <c r="C25" s="160"/>
      <c r="D25" s="160" t="str">
        <f>IFERROR(VLOOKUP(B25,'Listado Pilotos y Equipos'!$B$3:$M$86,2,0),"")</f>
        <v/>
      </c>
      <c r="E25" s="152"/>
      <c r="F25" s="152">
        <f>IFERROR(VLOOKUP(Mangas_CronoOK!$D25,Clasificaicon_Pilotos!$B$7:$M$91,13,0),0)</f>
        <v>0</v>
      </c>
      <c r="G25" s="152" t="str">
        <f>IFERROR(VLOOKUP(B25,'Listado Pilotos y Equipos'!$B$3:$M$86,7,0),"")</f>
        <v/>
      </c>
      <c r="H25" s="152"/>
      <c r="I25" s="152">
        <f>IFERROR(VLOOKUP(Mangas_CronoOK!$G25,Clasificaicon_Pilotos!$B$7:$M$91,13,0),0)</f>
        <v>0</v>
      </c>
      <c r="J25" s="161">
        <f t="shared" si="1"/>
        <v>0</v>
      </c>
      <c r="K25" s="59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1"/>
      <c r="B26" s="4"/>
      <c r="C26" s="4"/>
      <c r="D26" s="4"/>
      <c r="E26" s="4"/>
      <c r="F26" s="4"/>
      <c r="G26" s="61"/>
      <c r="H26" s="59"/>
      <c r="I26" s="59"/>
      <c r="J26" s="59"/>
      <c r="K26" s="59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4"/>
      <c r="B27" s="4"/>
      <c r="C27" s="4"/>
      <c r="D27" s="4"/>
      <c r="E27" s="4"/>
      <c r="F27" s="4"/>
      <c r="G27" s="61"/>
      <c r="H27" s="59"/>
      <c r="I27" s="59"/>
      <c r="J27" s="59"/>
      <c r="K27" s="59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148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159" t="s">
        <v>389</v>
      </c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1"/>
      <c r="B30" s="4"/>
      <c r="C30" s="4"/>
      <c r="D30" s="4"/>
      <c r="E30" s="4"/>
      <c r="F30" s="4"/>
      <c r="G30" s="61"/>
      <c r="H30" s="59"/>
      <c r="I30" s="59"/>
      <c r="J30" s="59"/>
      <c r="K30" s="59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ht="15.75" customHeight="1">
      <c r="A31" s="149" t="s">
        <v>152</v>
      </c>
      <c r="B31" s="150" t="s">
        <v>153</v>
      </c>
      <c r="C31" s="150" t="s">
        <v>384</v>
      </c>
      <c r="D31" s="150" t="s">
        <v>385</v>
      </c>
      <c r="E31" s="150" t="s">
        <v>386</v>
      </c>
      <c r="F31" s="150" t="s">
        <v>154</v>
      </c>
      <c r="G31" s="150" t="s">
        <v>283</v>
      </c>
      <c r="H31" s="150" t="s">
        <v>387</v>
      </c>
      <c r="I31" s="150" t="s">
        <v>388</v>
      </c>
      <c r="J31" s="150" t="s">
        <v>11</v>
      </c>
      <c r="K31" s="59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ht="15.0" customHeight="1">
      <c r="A32" s="151">
        <v>1.0</v>
      </c>
      <c r="B32" s="176" t="s">
        <v>13</v>
      </c>
      <c r="C32" s="165">
        <v>6.0</v>
      </c>
      <c r="D32" s="176" t="str">
        <f>IFERROR(VLOOKUP(B32,'Listado Pilotos y Equipos'!$B$3:$M$86,2,0),"")</f>
        <v>Besay Porta</v>
      </c>
      <c r="E32" s="165"/>
      <c r="F32" s="165">
        <f>IFERROR(VLOOKUP(Mangas_CronoOK!$D32,Clasificaicon_Pilotos!$B$7:$M$91,13,0),0)</f>
        <v>0</v>
      </c>
      <c r="G32" s="165" t="str">
        <f>IFERROR(VLOOKUP(B32,'Listado Pilotos y Equipos'!$B$3:$M$86,7,0),"")</f>
        <v>Ignasi Baldominos</v>
      </c>
      <c r="H32" s="165"/>
      <c r="I32" s="165">
        <f>IFERROR(VLOOKUP(Mangas_CronoOK!$G32,Clasificaicon_Pilotos!$B$7:$M$91,13,0),0)</f>
        <v>0</v>
      </c>
      <c r="J32" s="166">
        <f t="shared" ref="J32:J57" si="2">IFERROR(F32+I32,0)</f>
        <v>0</v>
      </c>
      <c r="K32" s="59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ht="15.75" customHeight="1">
      <c r="A33" s="154">
        <v>2.0</v>
      </c>
      <c r="B33" s="158" t="s">
        <v>25</v>
      </c>
      <c r="C33" s="152">
        <v>1.0</v>
      </c>
      <c r="D33" s="158" t="str">
        <f>IFERROR(VLOOKUP(B33,'Listado Pilotos y Equipos'!$B$3:$M$86,2,0),"")</f>
        <v>Xavi Cortada</v>
      </c>
      <c r="E33" s="152"/>
      <c r="F33" s="152">
        <f>IFERROR(VLOOKUP(Mangas_CronoOK!$D33,Clasificaicon_Pilotos!$B$7:$M$91,13,0),0)</f>
        <v>0</v>
      </c>
      <c r="G33" s="152" t="str">
        <f>IFERROR(VLOOKUP(B33,'Listado Pilotos y Equipos'!$B$3:$M$86,7,0),"")</f>
        <v>Adam Parera</v>
      </c>
      <c r="H33" s="152"/>
      <c r="I33" s="152">
        <f>IFERROR(VLOOKUP(Mangas_CronoOK!$G33,Clasificaicon_Pilotos!$B$7:$M$91,13,0),0)</f>
        <v>0</v>
      </c>
      <c r="J33" s="167">
        <f t="shared" si="2"/>
        <v>0</v>
      </c>
      <c r="K33" s="59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ht="15.75" customHeight="1">
      <c r="A34" s="154">
        <v>3.0</v>
      </c>
      <c r="B34" s="158" t="s">
        <v>209</v>
      </c>
      <c r="C34" s="152">
        <v>4.0</v>
      </c>
      <c r="D34" s="158" t="str">
        <f>IFERROR(VLOOKUP(B34,'Listado Pilotos y Equipos'!$B$3:$M$86,2,0),"")</f>
        <v>JM Sererols</v>
      </c>
      <c r="E34" s="152"/>
      <c r="F34" s="152">
        <f>IFERROR(VLOOKUP(Mangas_CronoOK!$D34,Clasificaicon_Pilotos!$B$7:$M$91,13,0),0)</f>
        <v>0</v>
      </c>
      <c r="G34" s="152" t="str">
        <f>IFERROR(VLOOKUP(B34,'Listado Pilotos y Equipos'!$B$3:$M$86,7,0),"")</f>
        <v>Eduard Cerda</v>
      </c>
      <c r="H34" s="152"/>
      <c r="I34" s="152">
        <f>IFERROR(VLOOKUP(Mangas_CronoOK!$G34,Clasificaicon_Pilotos!$B$7:$M$91,13,0),0)</f>
        <v>0</v>
      </c>
      <c r="J34" s="167">
        <f t="shared" si="2"/>
        <v>0</v>
      </c>
      <c r="K34" s="59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15.75" customHeight="1">
      <c r="A35" s="154">
        <v>4.0</v>
      </c>
      <c r="B35" s="158" t="s">
        <v>206</v>
      </c>
      <c r="C35" s="152">
        <v>2.0</v>
      </c>
      <c r="D35" s="158" t="str">
        <f>IFERROR(VLOOKUP(B35,'Listado Pilotos y Equipos'!$B$3:$M$86,2,0),"")</f>
        <v>Alex Robles</v>
      </c>
      <c r="E35" s="152"/>
      <c r="F35" s="152">
        <f>IFERROR(VLOOKUP(Mangas_CronoOK!$D35,Clasificaicon_Pilotos!$B$7:$M$91,13,0),0)</f>
        <v>0</v>
      </c>
      <c r="G35" s="152" t="str">
        <f>IFERROR(VLOOKUP(B35,'Listado Pilotos y Equipos'!$B$3:$M$86,7,0),"")</f>
        <v>Jordi Robles</v>
      </c>
      <c r="H35" s="152"/>
      <c r="I35" s="152">
        <f>IFERROR(VLOOKUP(Mangas_CronoOK!$G35,Clasificaicon_Pilotos!$B$7:$M$91,13,0),0)</f>
        <v>0</v>
      </c>
      <c r="J35" s="167">
        <f t="shared" si="2"/>
        <v>0</v>
      </c>
      <c r="K35" s="59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15.75" customHeight="1">
      <c r="A36" s="154">
        <v>5.0</v>
      </c>
      <c r="B36" s="158" t="s">
        <v>212</v>
      </c>
      <c r="C36" s="152">
        <v>5.0</v>
      </c>
      <c r="D36" s="158" t="str">
        <f>IFERROR(VLOOKUP(B36,'Listado Pilotos y Equipos'!$B$3:$M$86,2,0),"")</f>
        <v>Miquel Bonavida</v>
      </c>
      <c r="E36" s="152"/>
      <c r="F36" s="152">
        <f>IFERROR(VLOOKUP(Mangas_CronoOK!$D36,Clasificaicon_Pilotos!$B$7:$M$91,13,0),0)</f>
        <v>0</v>
      </c>
      <c r="G36" s="152" t="str">
        <f>IFERROR(VLOOKUP(B36,'Listado Pilotos y Equipos'!$B$3:$M$86,7,0),"")</f>
        <v>Lorenzo Rodriguez</v>
      </c>
      <c r="H36" s="152"/>
      <c r="I36" s="152">
        <f>IFERROR(VLOOKUP(Mangas_CronoOK!$G36,Clasificaicon_Pilotos!$B$7:$M$91,13,0),0)</f>
        <v>0</v>
      </c>
      <c r="J36" s="167">
        <f t="shared" si="2"/>
        <v>0</v>
      </c>
      <c r="K36" s="59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15.75" customHeight="1">
      <c r="A37" s="155">
        <v>6.0</v>
      </c>
      <c r="B37" s="177" t="s">
        <v>229</v>
      </c>
      <c r="C37" s="168">
        <v>3.0</v>
      </c>
      <c r="D37" s="177" t="str">
        <f>IFERROR(VLOOKUP(B37,'Listado Pilotos y Equipos'!$B$3:$M$86,2,0),"")</f>
        <v>Richard Arredondo</v>
      </c>
      <c r="E37" s="168"/>
      <c r="F37" s="168">
        <f>IFERROR(VLOOKUP(Mangas_CronoOK!$D37,Clasificaicon_Pilotos!$B$7:$M$91,13,0),0)</f>
        <v>0</v>
      </c>
      <c r="G37" s="168" t="str">
        <f>IFERROR(VLOOKUP(B37,'Listado Pilotos y Equipos'!$B$3:$M$86,7,0),"")</f>
        <v>Gabriel Rodriguez</v>
      </c>
      <c r="H37" s="168"/>
      <c r="I37" s="168">
        <f>IFERROR(VLOOKUP(Mangas_CronoOK!$G37,Clasificaicon_Pilotos!$B$7:$M$91,13,0),0)</f>
        <v>0</v>
      </c>
      <c r="J37" s="169">
        <f t="shared" si="2"/>
        <v>0</v>
      </c>
      <c r="K37" s="59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5.75" customHeight="1">
      <c r="A38" s="151">
        <v>7.0</v>
      </c>
      <c r="B38" s="176" t="s">
        <v>217</v>
      </c>
      <c r="C38" s="165">
        <v>6.0</v>
      </c>
      <c r="D38" s="176" t="str">
        <f>IFERROR(VLOOKUP(B38,'Listado Pilotos y Equipos'!$B$3:$M$86,2,0),"")</f>
        <v>Joel Mendizabal</v>
      </c>
      <c r="E38" s="165"/>
      <c r="F38" s="165">
        <f>IFERROR(VLOOKUP(Mangas_CronoOK!$D38,Clasificaicon_Pilotos!$B$7:$M$91,13,0),0)</f>
        <v>0</v>
      </c>
      <c r="G38" s="165" t="str">
        <f>IFERROR(VLOOKUP(B38,'Listado Pilotos y Equipos'!$B$3:$M$86,7,0),"")</f>
        <v>Vicens Febrero</v>
      </c>
      <c r="H38" s="165"/>
      <c r="I38" s="165">
        <f>IFERROR(VLOOKUP(Mangas_CronoOK!$G38,Clasificaicon_Pilotos!$B$7:$M$91,13,0),0)</f>
        <v>0</v>
      </c>
      <c r="J38" s="166">
        <f t="shared" si="2"/>
        <v>0</v>
      </c>
      <c r="K38" s="59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5.75" customHeight="1">
      <c r="A39" s="154">
        <v>8.0</v>
      </c>
      <c r="B39" s="158" t="s">
        <v>42</v>
      </c>
      <c r="C39" s="152">
        <v>4.0</v>
      </c>
      <c r="D39" s="158" t="str">
        <f>IFERROR(VLOOKUP(B39,'Listado Pilotos y Equipos'!$B$3:$M$86,2,0),"")</f>
        <v>Manel Soriano</v>
      </c>
      <c r="E39" s="152"/>
      <c r="F39" s="152">
        <f>IFERROR(VLOOKUP(Mangas_CronoOK!$D39,Clasificaicon_Pilotos!$B$7:$M$91,13,0),0)</f>
        <v>0</v>
      </c>
      <c r="G39" s="152" t="str">
        <f>IFERROR(VLOOKUP(B39,'Listado Pilotos y Equipos'!$B$3:$M$86,7,0),"")</f>
        <v>David Mercader</v>
      </c>
      <c r="H39" s="152"/>
      <c r="I39" s="152">
        <f>IFERROR(VLOOKUP(Mangas_CronoOK!$G39,Clasificaicon_Pilotos!$B$7:$M$91,13,0),0)</f>
        <v>0</v>
      </c>
      <c r="J39" s="167">
        <f t="shared" si="2"/>
        <v>0</v>
      </c>
      <c r="K39" s="59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ht="15.75" customHeight="1">
      <c r="A40" s="154">
        <v>9.0</v>
      </c>
      <c r="B40" s="158" t="s">
        <v>181</v>
      </c>
      <c r="C40" s="152">
        <v>2.0</v>
      </c>
      <c r="D40" s="158" t="str">
        <f>IFERROR(VLOOKUP(B40,'Listado Pilotos y Equipos'!$B$3:$M$86,2,0),"")</f>
        <v>Sergi Saladrigas</v>
      </c>
      <c r="E40" s="152"/>
      <c r="F40" s="152">
        <f>IFERROR(VLOOKUP(Mangas_CronoOK!$D40,Clasificaicon_Pilotos!$B$7:$M$91,13,0),0)</f>
        <v>0</v>
      </c>
      <c r="G40" s="152" t="str">
        <f>IFERROR(VLOOKUP(B40,'Listado Pilotos y Equipos'!$B$3:$M$86,7,0),"")</f>
        <v>Marc Casanovas</v>
      </c>
      <c r="H40" s="152"/>
      <c r="I40" s="152">
        <f>IFERROR(VLOOKUP(Mangas_CronoOK!$G40,Clasificaicon_Pilotos!$B$7:$M$91,13,0),0)</f>
        <v>0</v>
      </c>
      <c r="J40" s="167">
        <f t="shared" si="2"/>
        <v>0</v>
      </c>
      <c r="K40" s="59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ht="15.75" customHeight="1">
      <c r="A41" s="154">
        <v>10.0</v>
      </c>
      <c r="B41" s="158" t="s">
        <v>399</v>
      </c>
      <c r="C41" s="152">
        <v>1.0</v>
      </c>
      <c r="D41" s="158" t="str">
        <f>IFERROR(VLOOKUP(B41,'Listado Pilotos y Equipos'!$B$3:$M$86,2,0),"")</f>
        <v>Javier Muñoz</v>
      </c>
      <c r="E41" s="152"/>
      <c r="F41" s="152">
        <f>IFERROR(VLOOKUP(Mangas_CronoOK!$D41,Clasificaicon_Pilotos!$B$7:$M$91,13,0),0)</f>
        <v>0</v>
      </c>
      <c r="G41" s="152" t="s">
        <v>201</v>
      </c>
      <c r="H41" s="152"/>
      <c r="I41" s="152">
        <f>IFERROR(VLOOKUP(Mangas_CronoOK!$G41,Clasificaicon_Pilotos!$B$7:$M$91,13,0),0)</f>
        <v>0</v>
      </c>
      <c r="J41" s="167">
        <f t="shared" si="2"/>
        <v>0</v>
      </c>
      <c r="K41" s="59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ht="15.75" customHeight="1">
      <c r="A42" s="155">
        <v>11.0</v>
      </c>
      <c r="B42" s="177" t="s">
        <v>234</v>
      </c>
      <c r="C42" s="168">
        <v>3.0</v>
      </c>
      <c r="D42" s="177" t="str">
        <f>IFERROR(VLOOKUP(B42,'Listado Pilotos y Equipos'!$B$3:$M$86,2,0),"")</f>
        <v>Rafael Muñoz</v>
      </c>
      <c r="E42" s="168"/>
      <c r="F42" s="168">
        <f>IFERROR(VLOOKUP(Mangas_CronoOK!$D42,Clasificaicon_Pilotos!$B$7:$M$91,13,0),0)</f>
        <v>0</v>
      </c>
      <c r="G42" s="168" t="s">
        <v>403</v>
      </c>
      <c r="H42" s="168"/>
      <c r="I42" s="168">
        <f>IFERROR(VLOOKUP(Mangas_CronoOK!$G42,Clasificaicon_Pilotos!$B$7:$M$91,13,0),0)</f>
        <v>0</v>
      </c>
      <c r="J42" s="169">
        <f t="shared" si="2"/>
        <v>0</v>
      </c>
      <c r="K42" s="59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ht="15.75" customHeight="1">
      <c r="A43" s="156">
        <v>12.0</v>
      </c>
      <c r="B43" s="178"/>
      <c r="C43" s="174"/>
      <c r="D43" s="178" t="str">
        <f>IFERROR(VLOOKUP(B43,'Listado Pilotos y Equipos'!$B$3:$M$86,2,0),"")</f>
        <v/>
      </c>
      <c r="E43" s="174"/>
      <c r="F43" s="174">
        <f>IFERROR(VLOOKUP(Mangas_CronoOK!$D43,Clasificaicon_Pilotos!$B$7:$M$91,13,0),0)</f>
        <v>0</v>
      </c>
      <c r="G43" s="174" t="str">
        <f>IFERROR(VLOOKUP(B43,'Listado Pilotos y Equipos'!$B$3:$M$86,7,0),"")</f>
        <v/>
      </c>
      <c r="H43" s="174"/>
      <c r="I43" s="174">
        <f>IFERROR(VLOOKUP(Mangas_CronoOK!$G43,Clasificaicon_Pilotos!$B$7:$M$91,13,0),0)</f>
        <v>0</v>
      </c>
      <c r="J43" s="175">
        <f t="shared" si="2"/>
        <v>0</v>
      </c>
      <c r="K43" s="59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ht="15.75" customHeight="1">
      <c r="A44" s="157">
        <v>13.0</v>
      </c>
      <c r="B44" s="158"/>
      <c r="C44" s="152"/>
      <c r="D44" s="158" t="str">
        <f>IFERROR(VLOOKUP(B44,'Listado Pilotos y Equipos'!$B$3:$M$86,2,0),"")</f>
        <v/>
      </c>
      <c r="E44" s="152"/>
      <c r="F44" s="152">
        <f>IFERROR(VLOOKUP(Mangas_CronoOK!$D44,Clasificaicon_Pilotos!$B$7:$M$91,13,0),0)</f>
        <v>0</v>
      </c>
      <c r="G44" s="152" t="str">
        <f>IFERROR(VLOOKUP(B44,'Listado Pilotos y Equipos'!$B$3:$M$86,7,0),"")</f>
        <v/>
      </c>
      <c r="H44" s="152"/>
      <c r="I44" s="152">
        <f>IFERROR(VLOOKUP(Mangas_CronoOK!$G44,Clasificaicon_Pilotos!$B$7:$M$91,13,0),0)</f>
        <v>0</v>
      </c>
      <c r="J44" s="153">
        <f t="shared" si="2"/>
        <v>0</v>
      </c>
      <c r="K44" s="59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ht="15.75" customHeight="1">
      <c r="A45" s="157">
        <v>14.0</v>
      </c>
      <c r="B45" s="152"/>
      <c r="C45" s="152"/>
      <c r="D45" s="158" t="str">
        <f>IFERROR(VLOOKUP(B45,'Listado Pilotos y Equipos'!$B$3:$M$86,2,0),"")</f>
        <v/>
      </c>
      <c r="E45" s="152"/>
      <c r="F45" s="152">
        <f>IFERROR(VLOOKUP(Mangas_CronoOK!$D45,Clasificaicon_Pilotos!$B$7:$M$91,13,0),0)</f>
        <v>0</v>
      </c>
      <c r="G45" s="152" t="str">
        <f>IFERROR(VLOOKUP(B45,'Listado Pilotos y Equipos'!$B$3:$M$86,7,0),"")</f>
        <v/>
      </c>
      <c r="H45" s="152"/>
      <c r="I45" s="152">
        <f>IFERROR(VLOOKUP(Mangas_CronoOK!$G45,Clasificaicon_Pilotos!$B$7:$M$91,13,0),0)</f>
        <v>0</v>
      </c>
      <c r="J45" s="153">
        <f t="shared" si="2"/>
        <v>0</v>
      </c>
      <c r="K45" s="59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ht="15.75" customHeight="1">
      <c r="A46" s="157">
        <v>15.0</v>
      </c>
      <c r="B46" s="152"/>
      <c r="C46" s="152"/>
      <c r="D46" s="158" t="str">
        <f>IFERROR(VLOOKUP(B46,'Listado Pilotos y Equipos'!$B$3:$M$86,2,0),"")</f>
        <v/>
      </c>
      <c r="E46" s="152"/>
      <c r="F46" s="152">
        <f>IFERROR(VLOOKUP(Mangas_CronoOK!$D46,Clasificaicon_Pilotos!$B$7:$M$91,13,0),0)</f>
        <v>0</v>
      </c>
      <c r="G46" s="152" t="str">
        <f>IFERROR(VLOOKUP(B46,'Listado Pilotos y Equipos'!$B$3:$M$86,7,0),"")</f>
        <v/>
      </c>
      <c r="H46" s="152"/>
      <c r="I46" s="152">
        <f>IFERROR(VLOOKUP(Mangas_CronoOK!$G46,Clasificaicon_Pilotos!$B$7:$M$91,13,0),0)</f>
        <v>0</v>
      </c>
      <c r="J46" s="152">
        <f t="shared" si="2"/>
        <v>0</v>
      </c>
      <c r="K46" s="59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ht="15.75" customHeight="1">
      <c r="A47" s="157">
        <v>16.0</v>
      </c>
      <c r="B47" s="152"/>
      <c r="C47" s="152"/>
      <c r="D47" s="158" t="str">
        <f>IFERROR(VLOOKUP(B47,'Listado Pilotos y Equipos'!$B$3:$M$86,2,0),"")</f>
        <v/>
      </c>
      <c r="E47" s="152"/>
      <c r="F47" s="152">
        <f>IFERROR(VLOOKUP(Mangas_CronoOK!$D47,Clasificaicon_Pilotos!$B$7:$M$91,13,0),0)</f>
        <v>0</v>
      </c>
      <c r="G47" s="152" t="str">
        <f>IFERROR(VLOOKUP(B47,'Listado Pilotos y Equipos'!$B$3:$M$86,7,0),"")</f>
        <v/>
      </c>
      <c r="H47" s="152"/>
      <c r="I47" s="152">
        <f>IFERROR(VLOOKUP(Mangas_CronoOK!$G47,Clasificaicon_Pilotos!$B$7:$M$91,13,0),0)</f>
        <v>0</v>
      </c>
      <c r="J47" s="153">
        <f t="shared" si="2"/>
        <v>0</v>
      </c>
      <c r="K47" s="59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ht="15.75" customHeight="1">
      <c r="A48" s="157">
        <v>17.0</v>
      </c>
      <c r="B48" s="152"/>
      <c r="C48" s="152"/>
      <c r="D48" s="158" t="str">
        <f>IFERROR(VLOOKUP(B48,'Listado Pilotos y Equipos'!$B$3:$M$86,2,0),"")</f>
        <v/>
      </c>
      <c r="E48" s="152"/>
      <c r="F48" s="152">
        <f>IFERROR(VLOOKUP(Mangas_CronoOK!$D48,Clasificaicon_Pilotos!$B$7:$M$91,13,0),0)</f>
        <v>0</v>
      </c>
      <c r="G48" s="152" t="str">
        <f>IFERROR(VLOOKUP(B48,'Listado Pilotos y Equipos'!$B$3:$M$86,7,0),"")</f>
        <v/>
      </c>
      <c r="H48" s="152"/>
      <c r="I48" s="152">
        <f>IFERROR(VLOOKUP(Mangas_CronoOK!$G48,Clasificaicon_Pilotos!$B$7:$M$91,13,0),0)</f>
        <v>0</v>
      </c>
      <c r="J48" s="153">
        <f t="shared" si="2"/>
        <v>0</v>
      </c>
      <c r="K48" s="59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ht="15.0" customHeight="1">
      <c r="A49" s="157">
        <v>18.0</v>
      </c>
      <c r="B49" s="152"/>
      <c r="C49" s="152"/>
      <c r="D49" s="158" t="str">
        <f>IFERROR(VLOOKUP(B49,'Listado Pilotos y Equipos'!$B$3:$M$86,2,0),"")</f>
        <v/>
      </c>
      <c r="E49" s="152"/>
      <c r="F49" s="152">
        <f>IFERROR(VLOOKUP(Mangas_CronoOK!$D49,Clasificaicon_Pilotos!$B$7:$M$91,13,0),0)</f>
        <v>0</v>
      </c>
      <c r="G49" s="152" t="str">
        <f>IFERROR(VLOOKUP(B49,'Listado Pilotos y Equipos'!$B$3:$M$86,7,0),"")</f>
        <v/>
      </c>
      <c r="H49" s="152"/>
      <c r="I49" s="152">
        <f>IFERROR(VLOOKUP(Mangas_CronoOK!$G49,Clasificaicon_Pilotos!$B$7:$M$91,13,0),0)</f>
        <v>0</v>
      </c>
      <c r="J49" s="153">
        <f t="shared" si="2"/>
        <v>0</v>
      </c>
      <c r="K49" s="59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ht="15.75" customHeight="1">
      <c r="A50" s="157">
        <v>19.0</v>
      </c>
      <c r="B50" s="152"/>
      <c r="C50" s="152"/>
      <c r="D50" s="158" t="str">
        <f>IFERROR(VLOOKUP(B50,'Listado Pilotos y Equipos'!$B$3:$M$86,2,0),"")</f>
        <v/>
      </c>
      <c r="E50" s="152"/>
      <c r="F50" s="152">
        <f>IFERROR(VLOOKUP(Mangas_CronoOK!$D50,Clasificaicon_Pilotos!$B$7:$M$91,13,0),0)</f>
        <v>0</v>
      </c>
      <c r="G50" s="152" t="str">
        <f>IFERROR(VLOOKUP(B50,'Listado Pilotos y Equipos'!$B$3:$M$86,7,0),"")</f>
        <v/>
      </c>
      <c r="H50" s="152"/>
      <c r="I50" s="152">
        <f>IFERROR(VLOOKUP(Mangas_CronoOK!$G50,Clasificaicon_Pilotos!$B$7:$M$91,13,0),0)</f>
        <v>0</v>
      </c>
      <c r="J50" s="153">
        <f t="shared" si="2"/>
        <v>0</v>
      </c>
      <c r="K50" s="59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ht="15.75" customHeight="1">
      <c r="A51" s="157">
        <v>20.0</v>
      </c>
      <c r="B51" s="152"/>
      <c r="C51" s="152"/>
      <c r="D51" s="158" t="str">
        <f>IFERROR(VLOOKUP(B51,'Listado Pilotos y Equipos'!$B$3:$M$86,2,0),"")</f>
        <v/>
      </c>
      <c r="E51" s="152"/>
      <c r="F51" s="152">
        <f>IFERROR(VLOOKUP(Mangas_CronoOK!$D51,Clasificaicon_Pilotos!$B$7:$M$91,13,0),0)</f>
        <v>0</v>
      </c>
      <c r="G51" s="152" t="str">
        <f>IFERROR(VLOOKUP(B51,'Listado Pilotos y Equipos'!$B$3:$M$86,7,0),"")</f>
        <v/>
      </c>
      <c r="H51" s="152"/>
      <c r="I51" s="152">
        <f>IFERROR(VLOOKUP(Mangas_CronoOK!$G51,Clasificaicon_Pilotos!$B$7:$M$91,13,0),0)</f>
        <v>0</v>
      </c>
      <c r="J51" s="153">
        <f t="shared" si="2"/>
        <v>0</v>
      </c>
      <c r="K51" s="59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ht="15.75" customHeight="1">
      <c r="A52" s="157">
        <v>21.0</v>
      </c>
      <c r="B52" s="152"/>
      <c r="C52" s="152"/>
      <c r="D52" s="158" t="str">
        <f>IFERROR(VLOOKUP(B52,'Listado Pilotos y Equipos'!$B$3:$M$86,2,0),"")</f>
        <v/>
      </c>
      <c r="E52" s="152"/>
      <c r="F52" s="152">
        <f>IFERROR(VLOOKUP(Mangas_CronoOK!$D52,Clasificaicon_Pilotos!$B$7:$M$91,13,0),0)</f>
        <v>0</v>
      </c>
      <c r="G52" s="152" t="str">
        <f>IFERROR(VLOOKUP(B52,'Listado Pilotos y Equipos'!$B$3:$M$86,7,0),"")</f>
        <v/>
      </c>
      <c r="H52" s="152"/>
      <c r="I52" s="152">
        <f>IFERROR(VLOOKUP(Mangas_CronoOK!$G52,Clasificaicon_Pilotos!$B$7:$M$91,13,0),0)</f>
        <v>0</v>
      </c>
      <c r="J52" s="153">
        <f t="shared" si="2"/>
        <v>0</v>
      </c>
      <c r="K52" s="59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ht="15.75" customHeight="1">
      <c r="A53" s="157">
        <v>22.0</v>
      </c>
      <c r="B53" s="152"/>
      <c r="C53" s="152"/>
      <c r="D53" s="158" t="str">
        <f>IFERROR(VLOOKUP(B53,'Listado Pilotos y Equipos'!$B$3:$M$86,2,0),"")</f>
        <v/>
      </c>
      <c r="E53" s="152"/>
      <c r="F53" s="152">
        <f>IFERROR(VLOOKUP(Mangas_CronoOK!$D53,Clasificaicon_Pilotos!$B$7:$M$91,13,0),0)</f>
        <v>0</v>
      </c>
      <c r="G53" s="152" t="str">
        <f>IFERROR(VLOOKUP(B53,'Listado Pilotos y Equipos'!$B$3:$M$86,7,0),"")</f>
        <v/>
      </c>
      <c r="H53" s="152"/>
      <c r="I53" s="152">
        <f>IFERROR(VLOOKUP(Mangas_CronoOK!$G53,Clasificaicon_Pilotos!$B$7:$M$91,13,0),0)</f>
        <v>0</v>
      </c>
      <c r="J53" s="153">
        <f t="shared" si="2"/>
        <v>0</v>
      </c>
      <c r="K53" s="59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ht="15.75" customHeight="1">
      <c r="A54" s="157">
        <v>23.0</v>
      </c>
      <c r="B54" s="152"/>
      <c r="C54" s="152"/>
      <c r="D54" s="158" t="str">
        <f>IFERROR(VLOOKUP(B54,'Listado Pilotos y Equipos'!$B$3:$M$86,2,0),"")</f>
        <v/>
      </c>
      <c r="E54" s="152"/>
      <c r="F54" s="152">
        <f>IFERROR(VLOOKUP(Mangas_CronoOK!$D54,Clasificaicon_Pilotos!$B$7:$M$91,13,0),0)</f>
        <v>0</v>
      </c>
      <c r="G54" s="152" t="str">
        <f>IFERROR(VLOOKUP(B54,'Listado Pilotos y Equipos'!$B$3:$M$86,7,0),"")</f>
        <v/>
      </c>
      <c r="H54" s="152"/>
      <c r="I54" s="152">
        <f>IFERROR(VLOOKUP(Mangas_CronoOK!$G54,Clasificaicon_Pilotos!$B$7:$M$91,13,0),0)</f>
        <v>0</v>
      </c>
      <c r="J54" s="153">
        <f t="shared" si="2"/>
        <v>0</v>
      </c>
      <c r="K54" s="59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ht="15.75" customHeight="1">
      <c r="A55" s="157">
        <v>24.0</v>
      </c>
      <c r="B55" s="152"/>
      <c r="C55" s="152"/>
      <c r="D55" s="158" t="str">
        <f>IFERROR(VLOOKUP(B55,'Listado Pilotos y Equipos'!$B$3:$M$86,2,0),"")</f>
        <v/>
      </c>
      <c r="E55" s="152"/>
      <c r="F55" s="152">
        <f>IFERROR(VLOOKUP(Mangas_CronoOK!$D55,Clasificaicon_Pilotos!$B$7:$M$91,13,0),0)</f>
        <v>0</v>
      </c>
      <c r="G55" s="152" t="str">
        <f>IFERROR(VLOOKUP(B55,'Listado Pilotos y Equipos'!$B$3:$M$86,7,0),"")</f>
        <v/>
      </c>
      <c r="H55" s="152"/>
      <c r="I55" s="152">
        <f>IFERROR(VLOOKUP(Mangas_CronoOK!$G55,Clasificaicon_Pilotos!$B$7:$M$91,13,0),0)</f>
        <v>0</v>
      </c>
      <c r="J55" s="153">
        <f t="shared" si="2"/>
        <v>0</v>
      </c>
      <c r="K55" s="59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ht="15.75" customHeight="1">
      <c r="A56" s="157">
        <v>25.0</v>
      </c>
      <c r="B56" s="152"/>
      <c r="C56" s="152"/>
      <c r="D56" s="158" t="str">
        <f>IFERROR(VLOOKUP(B56,'Listado Pilotos y Equipos'!$B$3:$M$86,2,0),"")</f>
        <v/>
      </c>
      <c r="E56" s="152"/>
      <c r="F56" s="152">
        <f>IFERROR(VLOOKUP(Mangas_CronoOK!$D56,Clasificaicon_Pilotos!$B$7:$M$91,13,0),0)</f>
        <v>0</v>
      </c>
      <c r="G56" s="152" t="str">
        <f>IFERROR(VLOOKUP(B56,'Listado Pilotos y Equipos'!$B$3:$M$86,7,0),"")</f>
        <v/>
      </c>
      <c r="H56" s="152"/>
      <c r="I56" s="152">
        <f>IFERROR(VLOOKUP(Mangas_CronoOK!$G56,Clasificaicon_Pilotos!$B$7:$M$91,13,0),0)</f>
        <v>0</v>
      </c>
      <c r="J56" s="153">
        <f t="shared" si="2"/>
        <v>0</v>
      </c>
      <c r="K56" s="59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ht="15.75" customHeight="1">
      <c r="A57" s="157">
        <v>26.0</v>
      </c>
      <c r="B57" s="152"/>
      <c r="C57" s="152"/>
      <c r="D57" s="158" t="str">
        <f>IFERROR(VLOOKUP(B57,'Listado Pilotos y Equipos'!$B$3:$M$86,2,0),"")</f>
        <v/>
      </c>
      <c r="E57" s="152"/>
      <c r="F57" s="152">
        <f>IFERROR(VLOOKUP(Mangas_CronoOK!$D57,Clasificaicon_Pilotos!$B$7:$M$91,13,0),0)</f>
        <v>0</v>
      </c>
      <c r="G57" s="152" t="str">
        <f>IFERROR(VLOOKUP(B57,'Listado Pilotos y Equipos'!$B$3:$M$86,7,0),"")</f>
        <v/>
      </c>
      <c r="H57" s="152"/>
      <c r="I57" s="152">
        <f>IFERROR(VLOOKUP(Mangas_CronoOK!$G57,Clasificaicon_Pilotos!$B$7:$M$91,13,0),0)</f>
        <v>0</v>
      </c>
      <c r="J57" s="153">
        <f t="shared" si="2"/>
        <v>0</v>
      </c>
      <c r="K57" s="59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ht="15.75" customHeight="1">
      <c r="A59" s="148"/>
      <c r="B59" s="45"/>
      <c r="C59" s="45"/>
      <c r="D59" s="45"/>
      <c r="E59" s="45"/>
      <c r="F59" s="45"/>
      <c r="G59" s="45"/>
      <c r="H59" s="45"/>
      <c r="I59" s="45"/>
      <c r="J59" s="45"/>
      <c r="K59" s="46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ht="15.75" customHeight="1">
      <c r="A60" s="159" t="s">
        <v>390</v>
      </c>
      <c r="B60" s="45"/>
      <c r="C60" s="45"/>
      <c r="D60" s="45"/>
      <c r="E60" s="45"/>
      <c r="F60" s="45"/>
      <c r="G60" s="45"/>
      <c r="H60" s="45"/>
      <c r="I60" s="45"/>
      <c r="J60" s="45"/>
      <c r="K60" s="46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ht="15.75" customHeight="1">
      <c r="A61" s="1"/>
      <c r="B61" s="4"/>
      <c r="C61" s="4"/>
      <c r="D61" s="4"/>
      <c r="E61" s="4"/>
      <c r="F61" s="4"/>
      <c r="G61" s="61"/>
      <c r="H61" s="59"/>
      <c r="I61" s="59"/>
      <c r="J61" s="59"/>
      <c r="K61" s="59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ht="15.75" customHeight="1">
      <c r="A62" s="149" t="s">
        <v>152</v>
      </c>
      <c r="B62" s="150" t="s">
        <v>153</v>
      </c>
      <c r="C62" s="150" t="s">
        <v>384</v>
      </c>
      <c r="D62" s="150" t="s">
        <v>385</v>
      </c>
      <c r="E62" s="150" t="s">
        <v>386</v>
      </c>
      <c r="F62" s="150" t="s">
        <v>154</v>
      </c>
      <c r="G62" s="150" t="s">
        <v>283</v>
      </c>
      <c r="H62" s="150" t="s">
        <v>387</v>
      </c>
      <c r="I62" s="150" t="s">
        <v>388</v>
      </c>
      <c r="J62" s="150" t="s">
        <v>11</v>
      </c>
      <c r="K62" s="59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ht="15.0" customHeight="1">
      <c r="A63" s="157">
        <v>1.0</v>
      </c>
      <c r="B63" s="152"/>
      <c r="C63" s="152"/>
      <c r="D63" s="152" t="str">
        <f>IFERROR(VLOOKUP(B63,'Listado Pilotos y Equipos'!$B$3:$M$86,2,0),"")</f>
        <v/>
      </c>
      <c r="E63" s="152"/>
      <c r="F63" s="152">
        <f>IFERROR(VLOOKUP(Mangas_CronoOK!$D63,Clasificaicon_Pilotos!$B$7:$M$91,13,0),0)</f>
        <v>0</v>
      </c>
      <c r="G63" s="152" t="str">
        <f>IFERROR(VLOOKUP(B63,'Listado Pilotos y Equipos'!$B$3:$M$86,7,0),"")</f>
        <v/>
      </c>
      <c r="H63" s="152"/>
      <c r="I63" s="152">
        <f>IFERROR(VLOOKUP(Mangas_CronoOK!$G63,Clasificaicon_Pilotos!$B$7:$M$91,13,0),0)</f>
        <v>0</v>
      </c>
      <c r="J63" s="153">
        <f t="shared" ref="J63:J80" si="3">IFERROR(F63+I63,0)</f>
        <v>0</v>
      </c>
      <c r="K63" s="59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ht="15.75" customHeight="1">
      <c r="A64" s="157">
        <v>2.0</v>
      </c>
      <c r="B64" s="152"/>
      <c r="C64" s="152"/>
      <c r="D64" s="152" t="str">
        <f>IFERROR(VLOOKUP(B64,'Listado Pilotos y Equipos'!$B$3:$M$86,2,0),"")</f>
        <v/>
      </c>
      <c r="E64" s="152"/>
      <c r="F64" s="152">
        <f>IFERROR(VLOOKUP(Mangas_CronoOK!$D64,Clasificaicon_Pilotos!$B$7:$M$91,13,0),0)</f>
        <v>0</v>
      </c>
      <c r="G64" s="152" t="str">
        <f>IFERROR(VLOOKUP(B64,'Listado Pilotos y Equipos'!$B$3:$M$86,7,0),"")</f>
        <v/>
      </c>
      <c r="H64" s="152"/>
      <c r="I64" s="152">
        <f>IFERROR(VLOOKUP(Mangas_CronoOK!$G64,Clasificaicon_Pilotos!$B$7:$M$91,13,0),0)</f>
        <v>0</v>
      </c>
      <c r="J64" s="153">
        <f t="shared" si="3"/>
        <v>0</v>
      </c>
      <c r="K64" s="59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ht="15.75" customHeight="1">
      <c r="A65" s="157">
        <v>3.0</v>
      </c>
      <c r="B65" s="152"/>
      <c r="C65" s="152"/>
      <c r="D65" s="152" t="str">
        <f>IFERROR(VLOOKUP(B65,'Listado Pilotos y Equipos'!$B$3:$M$86,2,0),"")</f>
        <v/>
      </c>
      <c r="E65" s="152"/>
      <c r="F65" s="152">
        <f>IFERROR(VLOOKUP(Mangas_CronoOK!$D65,Clasificaicon_Pilotos!$B$7:$M$91,13,0),0)</f>
        <v>0</v>
      </c>
      <c r="G65" s="152" t="str">
        <f>IFERROR(VLOOKUP(B65,'Listado Pilotos y Equipos'!$B$3:$M$86,7,0),"")</f>
        <v/>
      </c>
      <c r="H65" s="152"/>
      <c r="I65" s="152">
        <f>IFERROR(VLOOKUP(Mangas_CronoOK!$G65,Clasificaicon_Pilotos!$B$7:$M$91,13,0),0)</f>
        <v>0</v>
      </c>
      <c r="J65" s="153">
        <f t="shared" si="3"/>
        <v>0</v>
      </c>
      <c r="K65" s="59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ht="15.75" customHeight="1">
      <c r="A66" s="157">
        <v>4.0</v>
      </c>
      <c r="B66" s="152"/>
      <c r="C66" s="152"/>
      <c r="D66" s="152" t="str">
        <f>IFERROR(VLOOKUP(B66,'Listado Pilotos y Equipos'!$B$3:$M$86,2,0),"")</f>
        <v/>
      </c>
      <c r="E66" s="152"/>
      <c r="F66" s="152">
        <f>IFERROR(VLOOKUP(Mangas_CronoOK!$D66,Clasificaicon_Pilotos!$B$7:$M$91,13,0),0)</f>
        <v>0</v>
      </c>
      <c r="G66" s="152" t="str">
        <f>IFERROR(VLOOKUP(B66,'Listado Pilotos y Equipos'!$B$3:$M$86,7,0),"")</f>
        <v/>
      </c>
      <c r="H66" s="152"/>
      <c r="I66" s="152">
        <f>IFERROR(VLOOKUP(Mangas_CronoOK!$G66,Clasificaicon_Pilotos!$B$7:$M$91,13,0),0)</f>
        <v>0</v>
      </c>
      <c r="J66" s="153">
        <f t="shared" si="3"/>
        <v>0</v>
      </c>
      <c r="K66" s="59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ht="15.75" customHeight="1">
      <c r="A67" s="157">
        <v>5.0</v>
      </c>
      <c r="B67" s="152"/>
      <c r="C67" s="152"/>
      <c r="D67" s="152" t="str">
        <f>IFERROR(VLOOKUP(B67,'Listado Pilotos y Equipos'!$B$3:$M$86,2,0),"")</f>
        <v/>
      </c>
      <c r="E67" s="152"/>
      <c r="F67" s="152">
        <f>IFERROR(VLOOKUP(Mangas_CronoOK!$D67,Clasificaicon_Pilotos!$B$7:$M$91,13,0),0)</f>
        <v>0</v>
      </c>
      <c r="G67" s="152" t="str">
        <f>IFERROR(VLOOKUP(B67,'Listado Pilotos y Equipos'!$B$3:$M$86,7,0),"")</f>
        <v/>
      </c>
      <c r="H67" s="152"/>
      <c r="I67" s="152">
        <f>IFERROR(VLOOKUP(Mangas_CronoOK!$G67,Clasificaicon_Pilotos!$B$7:$M$91,13,0),0)</f>
        <v>0</v>
      </c>
      <c r="J67" s="153">
        <f t="shared" si="3"/>
        <v>0</v>
      </c>
      <c r="K67" s="59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ht="15.75" customHeight="1">
      <c r="A68" s="157">
        <v>6.0</v>
      </c>
      <c r="B68" s="152"/>
      <c r="C68" s="152"/>
      <c r="D68" s="152" t="str">
        <f>IFERROR(VLOOKUP(B68,'Listado Pilotos y Equipos'!$B$3:$M$86,2,0),"")</f>
        <v/>
      </c>
      <c r="E68" s="152"/>
      <c r="F68" s="152">
        <f>IFERROR(VLOOKUP(Mangas_CronoOK!$D68,Clasificaicon_Pilotos!$B$7:$M$91,13,0),0)</f>
        <v>0</v>
      </c>
      <c r="G68" s="152" t="str">
        <f>IFERROR(VLOOKUP(B68,'Listado Pilotos y Equipos'!$B$3:$M$86,7,0),"")</f>
        <v/>
      </c>
      <c r="H68" s="152"/>
      <c r="I68" s="152">
        <f>IFERROR(VLOOKUP(Mangas_CronoOK!$G68,Clasificaicon_Pilotos!$B$7:$M$91,13,0),0)</f>
        <v>0</v>
      </c>
      <c r="J68" s="153">
        <f t="shared" si="3"/>
        <v>0</v>
      </c>
      <c r="K68" s="59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ht="15.75" customHeight="1">
      <c r="A69" s="157">
        <v>7.0</v>
      </c>
      <c r="B69" s="152"/>
      <c r="C69" s="152"/>
      <c r="D69" s="152" t="str">
        <f>IFERROR(VLOOKUP(B69,'Listado Pilotos y Equipos'!$B$3:$M$86,2,0),"")</f>
        <v/>
      </c>
      <c r="E69" s="152"/>
      <c r="F69" s="152">
        <f>IFERROR(VLOOKUP(Mangas_CronoOK!$D69,Clasificaicon_Pilotos!$B$7:$M$91,13,0),0)</f>
        <v>0</v>
      </c>
      <c r="G69" s="152" t="str">
        <f>IFERROR(VLOOKUP(B69,'Listado Pilotos y Equipos'!$B$3:$M$86,7,0),"")</f>
        <v/>
      </c>
      <c r="H69" s="152"/>
      <c r="I69" s="152">
        <f>IFERROR(VLOOKUP(Mangas_CronoOK!$G69,Clasificaicon_Pilotos!$B$7:$M$91,13,0),0)</f>
        <v>0</v>
      </c>
      <c r="J69" s="153">
        <f t="shared" si="3"/>
        <v>0</v>
      </c>
      <c r="K69" s="59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ht="15.75" customHeight="1">
      <c r="A70" s="157">
        <v>8.0</v>
      </c>
      <c r="B70" s="152"/>
      <c r="C70" s="152"/>
      <c r="D70" s="152" t="str">
        <f>IFERROR(VLOOKUP(B70,'Listado Pilotos y Equipos'!$B$3:$M$86,2,0),"")</f>
        <v/>
      </c>
      <c r="E70" s="152"/>
      <c r="F70" s="152">
        <f>IFERROR(VLOOKUP(Mangas_CronoOK!$D70,Clasificaicon_Pilotos!$B$7:$M$91,13,0),0)</f>
        <v>0</v>
      </c>
      <c r="G70" s="152" t="str">
        <f>IFERROR(VLOOKUP(B70,'Listado Pilotos y Equipos'!$B$3:$M$86,7,0),"")</f>
        <v/>
      </c>
      <c r="H70" s="152"/>
      <c r="I70" s="152">
        <f>IFERROR(VLOOKUP(Mangas_CronoOK!$G70,Clasificaicon_Pilotos!$B$7:$M$91,13,0),0)</f>
        <v>0</v>
      </c>
      <c r="J70" s="153">
        <f t="shared" si="3"/>
        <v>0</v>
      </c>
      <c r="K70" s="59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ht="15.75" customHeight="1">
      <c r="A71" s="157">
        <v>9.0</v>
      </c>
      <c r="B71" s="152"/>
      <c r="C71" s="152"/>
      <c r="D71" s="152" t="str">
        <f>IFERROR(VLOOKUP(B71,'Listado Pilotos y Equipos'!$B$3:$M$86,2,0),"")</f>
        <v/>
      </c>
      <c r="E71" s="152"/>
      <c r="F71" s="152">
        <f>IFERROR(VLOOKUP(Mangas_CronoOK!$D71,Clasificaicon_Pilotos!$B$7:$M$91,13,0),0)</f>
        <v>0</v>
      </c>
      <c r="G71" s="152" t="str">
        <f>IFERROR(VLOOKUP(B71,'Listado Pilotos y Equipos'!$B$3:$M$86,7,0),"")</f>
        <v/>
      </c>
      <c r="H71" s="152"/>
      <c r="I71" s="152">
        <f>IFERROR(VLOOKUP(Mangas_CronoOK!$G71,Clasificaicon_Pilotos!$B$7:$M$91,13,0),0)</f>
        <v>0</v>
      </c>
      <c r="J71" s="153">
        <f t="shared" si="3"/>
        <v>0</v>
      </c>
      <c r="K71" s="59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ht="15.0" customHeight="1">
      <c r="A72" s="157">
        <v>10.0</v>
      </c>
      <c r="B72" s="152"/>
      <c r="C72" s="152"/>
      <c r="D72" s="152" t="str">
        <f>IFERROR(VLOOKUP(B72,'Listado Pilotos y Equipos'!$B$3:$M$86,2,0),"")</f>
        <v/>
      </c>
      <c r="E72" s="152"/>
      <c r="F72" s="152">
        <f>IFERROR(VLOOKUP(Mangas_CronoOK!$D72,Clasificaicon_Pilotos!$B$7:$M$91,13,0),0)</f>
        <v>0</v>
      </c>
      <c r="G72" s="152" t="str">
        <f>IFERROR(VLOOKUP(B72,'Listado Pilotos y Equipos'!$B$3:$M$86,7,0),"")</f>
        <v/>
      </c>
      <c r="H72" s="152"/>
      <c r="I72" s="152">
        <f>IFERROR(VLOOKUP(Mangas_CronoOK!$G72,Clasificaicon_Pilotos!$B$7:$M$91,13,0),0)</f>
        <v>0</v>
      </c>
      <c r="J72" s="153">
        <f t="shared" si="3"/>
        <v>0</v>
      </c>
      <c r="K72" s="59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ht="15.75" customHeight="1">
      <c r="A73" s="157">
        <v>11.0</v>
      </c>
      <c r="B73" s="152"/>
      <c r="C73" s="152"/>
      <c r="D73" s="152" t="str">
        <f>IFERROR(VLOOKUP(B73,'Listado Pilotos y Equipos'!$B$3:$M$86,2,0),"")</f>
        <v/>
      </c>
      <c r="E73" s="152"/>
      <c r="F73" s="152">
        <f>IFERROR(VLOOKUP(Mangas_CronoOK!$D73,Clasificaicon_Pilotos!$B$7:$M$91,13,0),0)</f>
        <v>0</v>
      </c>
      <c r="G73" s="152" t="str">
        <f>IFERROR(VLOOKUP(B73,'Listado Pilotos y Equipos'!$B$3:$M$86,7,0),"")</f>
        <v/>
      </c>
      <c r="H73" s="152"/>
      <c r="I73" s="152">
        <f>IFERROR(VLOOKUP(Mangas_CronoOK!$G73,Clasificaicon_Pilotos!$B$7:$M$91,13,0),0)</f>
        <v>0</v>
      </c>
      <c r="J73" s="153">
        <f t="shared" si="3"/>
        <v>0</v>
      </c>
      <c r="K73" s="59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ht="15.75" customHeight="1">
      <c r="A74" s="157">
        <v>12.0</v>
      </c>
      <c r="B74" s="152"/>
      <c r="C74" s="152"/>
      <c r="D74" s="152" t="str">
        <f>IFERROR(VLOOKUP(B74,'Listado Pilotos y Equipos'!$B$3:$M$86,2,0),"")</f>
        <v/>
      </c>
      <c r="E74" s="152"/>
      <c r="F74" s="152">
        <f>IFERROR(VLOOKUP(Mangas_CronoOK!$D74,Clasificaicon_Pilotos!$B$7:$M$91,13,0),0)</f>
        <v>0</v>
      </c>
      <c r="G74" s="152" t="str">
        <f>IFERROR(VLOOKUP(B74,'Listado Pilotos y Equipos'!$B$3:$M$86,7,0),"")</f>
        <v/>
      </c>
      <c r="H74" s="152"/>
      <c r="I74" s="152">
        <f>IFERROR(VLOOKUP(Mangas_CronoOK!$G74,Clasificaicon_Pilotos!$B$7:$M$91,13,0),0)</f>
        <v>0</v>
      </c>
      <c r="J74" s="153">
        <f t="shared" si="3"/>
        <v>0</v>
      </c>
      <c r="K74" s="59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ht="15.75" customHeight="1">
      <c r="A75" s="157">
        <v>13.0</v>
      </c>
      <c r="B75" s="152"/>
      <c r="C75" s="152"/>
      <c r="D75" s="152" t="str">
        <f>IFERROR(VLOOKUP(B75,'Listado Pilotos y Equipos'!$B$3:$M$86,2,0),"")</f>
        <v/>
      </c>
      <c r="E75" s="152"/>
      <c r="F75" s="152">
        <f>IFERROR(VLOOKUP(Mangas_CronoOK!$D75,Clasificaicon_Pilotos!$B$7:$M$91,13,0),0)</f>
        <v>0</v>
      </c>
      <c r="G75" s="152" t="str">
        <f>IFERROR(VLOOKUP(B75,'Listado Pilotos y Equipos'!$B$3:$M$86,7,0),"")</f>
        <v/>
      </c>
      <c r="H75" s="152"/>
      <c r="I75" s="152">
        <f>IFERROR(VLOOKUP(Mangas_CronoOK!$G75,Clasificaicon_Pilotos!$B$7:$M$91,13,0),0)</f>
        <v>0</v>
      </c>
      <c r="J75" s="153">
        <f t="shared" si="3"/>
        <v>0</v>
      </c>
      <c r="K75" s="59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ht="15.75" customHeight="1">
      <c r="A76" s="157">
        <v>14.0</v>
      </c>
      <c r="B76" s="152"/>
      <c r="C76" s="152"/>
      <c r="D76" s="152" t="str">
        <f>IFERROR(VLOOKUP(B76,'Listado Pilotos y Equipos'!$B$3:$M$86,2,0),"")</f>
        <v/>
      </c>
      <c r="E76" s="152"/>
      <c r="F76" s="152">
        <f>IFERROR(VLOOKUP(Mangas_CronoOK!$D76,Clasificaicon_Pilotos!$B$7:$M$91,13,0),0)</f>
        <v>0</v>
      </c>
      <c r="G76" s="152" t="str">
        <f>IFERROR(VLOOKUP(B76,'Listado Pilotos y Equipos'!$B$3:$M$86,7,0),"")</f>
        <v/>
      </c>
      <c r="H76" s="152"/>
      <c r="I76" s="152">
        <f>IFERROR(VLOOKUP(Mangas_CronoOK!$G76,Clasificaicon_Pilotos!$B$7:$M$91,13,0),0)</f>
        <v>0</v>
      </c>
      <c r="J76" s="153">
        <f t="shared" si="3"/>
        <v>0</v>
      </c>
      <c r="K76" s="59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ht="15.75" customHeight="1">
      <c r="A77" s="157">
        <v>15.0</v>
      </c>
      <c r="B77" s="152"/>
      <c r="C77" s="152"/>
      <c r="D77" s="152" t="str">
        <f>IFERROR(VLOOKUP(B77,'Listado Pilotos y Equipos'!$B$3:$M$86,2,0),"")</f>
        <v/>
      </c>
      <c r="E77" s="152"/>
      <c r="F77" s="152">
        <f>IFERROR(VLOOKUP(Mangas_CronoOK!$D77,Clasificaicon_Pilotos!$B$7:$M$91,13,0),0)</f>
        <v>0</v>
      </c>
      <c r="G77" s="152" t="str">
        <f>IFERROR(VLOOKUP(B77,'Listado Pilotos y Equipos'!$B$3:$M$86,7,0),"")</f>
        <v/>
      </c>
      <c r="H77" s="152"/>
      <c r="I77" s="152">
        <f>IFERROR(VLOOKUP(Mangas_CronoOK!$G77,Clasificaicon_Pilotos!$B$7:$M$91,13,0),0)</f>
        <v>0</v>
      </c>
      <c r="J77" s="153">
        <f t="shared" si="3"/>
        <v>0</v>
      </c>
      <c r="K77" s="59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ht="15.75" customHeight="1">
      <c r="A78" s="157">
        <v>16.0</v>
      </c>
      <c r="B78" s="152"/>
      <c r="C78" s="152"/>
      <c r="D78" s="152" t="str">
        <f>IFERROR(VLOOKUP(B78,'Listado Pilotos y Equipos'!$B$3:$M$86,2,0),"")</f>
        <v/>
      </c>
      <c r="E78" s="152"/>
      <c r="F78" s="152">
        <f>IFERROR(VLOOKUP(Mangas_CronoOK!$D78,Clasificaicon_Pilotos!$B$7:$M$91,13,0),0)</f>
        <v>0</v>
      </c>
      <c r="G78" s="152" t="str">
        <f>IFERROR(VLOOKUP(B78,'Listado Pilotos y Equipos'!$B$3:$M$86,7,0),"")</f>
        <v/>
      </c>
      <c r="H78" s="152"/>
      <c r="I78" s="152">
        <f>IFERROR(VLOOKUP(Mangas_CronoOK!$G78,Clasificaicon_Pilotos!$B$7:$M$91,13,0),0)</f>
        <v>0</v>
      </c>
      <c r="J78" s="153">
        <f t="shared" si="3"/>
        <v>0</v>
      </c>
      <c r="K78" s="59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ht="15.75" customHeight="1">
      <c r="A79" s="157">
        <v>17.0</v>
      </c>
      <c r="B79" s="152"/>
      <c r="C79" s="152"/>
      <c r="D79" s="152" t="str">
        <f>IFERROR(VLOOKUP(B79,'Listado Pilotos y Equipos'!$B$3:$M$86,2,0),"")</f>
        <v/>
      </c>
      <c r="E79" s="152"/>
      <c r="F79" s="152">
        <f>IFERROR(VLOOKUP(Mangas_CronoOK!$D79,Clasificaicon_Pilotos!$B$7:$M$91,13,0),0)</f>
        <v>0</v>
      </c>
      <c r="G79" s="152" t="str">
        <f>IFERROR(VLOOKUP(B79,'Listado Pilotos y Equipos'!$B$3:$M$86,7,0),"")</f>
        <v/>
      </c>
      <c r="H79" s="152"/>
      <c r="I79" s="152">
        <f>IFERROR(VLOOKUP(Mangas_CronoOK!$G79,Clasificaicon_Pilotos!$B$7:$M$91,13,0),0)</f>
        <v>0</v>
      </c>
      <c r="J79" s="153">
        <f t="shared" si="3"/>
        <v>0</v>
      </c>
      <c r="K79" s="59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ht="15.75" customHeight="1">
      <c r="A80" s="157">
        <v>18.0</v>
      </c>
      <c r="B80" s="152"/>
      <c r="C80" s="160"/>
      <c r="D80" s="152" t="str">
        <f>IFERROR(VLOOKUP(B80,'Listado Pilotos y Equipos'!$B$3:$M$86,2,0),"")</f>
        <v/>
      </c>
      <c r="E80" s="160"/>
      <c r="F80" s="152">
        <f>IFERROR(VLOOKUP(Mangas_CronoOK!$D80,Clasificaicon_Pilotos!$B$7:$M$91,13,0),0)</f>
        <v>0</v>
      </c>
      <c r="G80" s="152" t="str">
        <f>IFERROR(VLOOKUP(B80,'Listado Pilotos y Equipos'!$B$3:$M$86,7,0),"")</f>
        <v/>
      </c>
      <c r="H80" s="160"/>
      <c r="I80" s="152">
        <f>IFERROR(VLOOKUP(Mangas_CronoOK!$G80,Clasificaicon_Pilotos!$B$7:$M$91,13,0),0)</f>
        <v>0</v>
      </c>
      <c r="J80" s="161">
        <f t="shared" si="3"/>
        <v>0</v>
      </c>
      <c r="K80" s="59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K4"/>
    <mergeCell ref="A28:K28"/>
    <mergeCell ref="A29:K29"/>
    <mergeCell ref="A59:K59"/>
    <mergeCell ref="A60:K60"/>
  </mergeCells>
  <dataValidations>
    <dataValidation type="list" allowBlank="1" showErrorMessage="1" sqref="B8:B18 B20 B32:B46">
      <formula1>'Listado Pilotos y Equipos'!$B$3:$B$86</formula1>
    </dataValidation>
    <dataValidation type="list" allowBlank="1" showErrorMessage="1" sqref="B21:B25 B47:B57 B63:B80">
      <formula1>#REF!</formula1>
    </dataValidation>
  </dataValidations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0.86"/>
    <col customWidth="1" min="3" max="3" width="19.29"/>
    <col customWidth="1" min="4" max="4" width="11.43"/>
    <col customWidth="1" min="5" max="5" width="22.86"/>
    <col customWidth="1" min="6" max="7" width="11.43"/>
  </cols>
  <sheetData>
    <row r="2">
      <c r="A2" s="5" t="s">
        <v>404</v>
      </c>
      <c r="D2" s="41"/>
      <c r="E2" s="41"/>
      <c r="F2" s="41"/>
    </row>
    <row r="3">
      <c r="A3" s="5" t="s">
        <v>405</v>
      </c>
      <c r="D3" s="41"/>
      <c r="E3" s="41"/>
      <c r="F3" s="41"/>
    </row>
    <row r="4">
      <c r="A4" s="41"/>
      <c r="B4" s="41"/>
      <c r="C4" s="41"/>
      <c r="D4" s="41"/>
      <c r="E4" s="41"/>
      <c r="F4" s="41"/>
    </row>
    <row r="5">
      <c r="A5" s="42"/>
      <c r="B5" s="43"/>
      <c r="C5" s="43"/>
      <c r="D5" s="43"/>
      <c r="E5" s="43"/>
      <c r="F5" s="43"/>
    </row>
    <row r="6">
      <c r="A6" s="44" t="s">
        <v>148</v>
      </c>
      <c r="B6" s="45"/>
      <c r="C6" s="46"/>
      <c r="D6" s="47"/>
      <c r="E6" s="47"/>
      <c r="F6" s="47"/>
    </row>
    <row r="7">
      <c r="A7" s="44" t="s">
        <v>149</v>
      </c>
      <c r="B7" s="45"/>
      <c r="C7" s="46"/>
      <c r="D7" s="41"/>
      <c r="E7" s="41"/>
      <c r="F7" s="41"/>
    </row>
    <row r="9">
      <c r="A9" s="42"/>
      <c r="B9" s="43"/>
      <c r="C9" s="43"/>
      <c r="D9" s="43"/>
      <c r="E9" s="43"/>
      <c r="F9" s="43"/>
      <c r="G9" s="48"/>
    </row>
    <row r="10">
      <c r="A10" s="44" t="s">
        <v>150</v>
      </c>
      <c r="B10" s="45"/>
      <c r="C10" s="45"/>
      <c r="D10" s="45"/>
      <c r="E10" s="45"/>
      <c r="F10" s="45"/>
      <c r="G10" s="70"/>
    </row>
    <row r="11">
      <c r="A11" s="44" t="s">
        <v>406</v>
      </c>
      <c r="B11" s="45"/>
      <c r="C11" s="45"/>
      <c r="D11" s="45"/>
      <c r="E11" s="45"/>
      <c r="F11" s="45"/>
      <c r="G11" s="70"/>
    </row>
    <row r="12">
      <c r="A12" s="1"/>
      <c r="B12" s="41"/>
      <c r="C12" s="41"/>
      <c r="D12" s="41"/>
      <c r="E12" s="41"/>
      <c r="F12" s="41"/>
      <c r="G12" s="41"/>
    </row>
    <row r="13">
      <c r="A13" s="50" t="s">
        <v>152</v>
      </c>
      <c r="B13" s="51" t="s">
        <v>153</v>
      </c>
      <c r="C13" s="52" t="s">
        <v>2</v>
      </c>
      <c r="D13" s="52" t="s">
        <v>154</v>
      </c>
      <c r="E13" s="52" t="s">
        <v>2</v>
      </c>
      <c r="F13" s="52" t="s">
        <v>154</v>
      </c>
      <c r="G13" s="53" t="s">
        <v>11</v>
      </c>
    </row>
    <row r="14">
      <c r="A14" s="54">
        <v>1.0</v>
      </c>
      <c r="B14" s="54" t="s">
        <v>188</v>
      </c>
      <c r="C14" s="54" t="s">
        <v>189</v>
      </c>
      <c r="D14" s="54">
        <v>79.0</v>
      </c>
      <c r="E14" s="54" t="s">
        <v>190</v>
      </c>
      <c r="F14" s="54">
        <v>79.0</v>
      </c>
      <c r="G14" s="54">
        <v>158.0</v>
      </c>
    </row>
    <row r="15">
      <c r="A15" s="54">
        <v>2.0</v>
      </c>
      <c r="B15" s="54" t="s">
        <v>401</v>
      </c>
      <c r="C15" s="54" t="s">
        <v>233</v>
      </c>
      <c r="D15" s="54">
        <v>56.0</v>
      </c>
      <c r="E15" s="54" t="s">
        <v>191</v>
      </c>
      <c r="F15" s="54">
        <v>72.0</v>
      </c>
      <c r="G15" s="54">
        <v>128.0</v>
      </c>
    </row>
    <row r="16">
      <c r="A16" s="54">
        <v>3.0</v>
      </c>
      <c r="B16" s="54" t="s">
        <v>163</v>
      </c>
      <c r="C16" s="54" t="s">
        <v>164</v>
      </c>
      <c r="D16" s="54">
        <v>56.0</v>
      </c>
      <c r="E16" s="54" t="s">
        <v>165</v>
      </c>
      <c r="F16" s="54">
        <v>56.0</v>
      </c>
      <c r="G16" s="54">
        <v>112.0</v>
      </c>
    </row>
    <row r="17">
      <c r="A17" s="54">
        <v>4.0</v>
      </c>
      <c r="B17" s="54" t="s">
        <v>193</v>
      </c>
      <c r="C17" s="54" t="s">
        <v>194</v>
      </c>
      <c r="D17" s="54">
        <v>69.0</v>
      </c>
      <c r="E17" s="54" t="s">
        <v>195</v>
      </c>
      <c r="F17" s="54">
        <v>37.0</v>
      </c>
      <c r="G17" s="54">
        <v>106.0</v>
      </c>
    </row>
    <row r="18">
      <c r="A18" s="54">
        <v>5.0</v>
      </c>
      <c r="B18" s="54" t="s">
        <v>234</v>
      </c>
      <c r="C18" s="54" t="s">
        <v>235</v>
      </c>
      <c r="D18" s="54">
        <v>39.0</v>
      </c>
      <c r="E18" s="54" t="s">
        <v>236</v>
      </c>
      <c r="F18" s="54">
        <v>39.0</v>
      </c>
      <c r="G18" s="54">
        <v>78.0</v>
      </c>
    </row>
    <row r="19">
      <c r="A19" s="54">
        <v>6.0</v>
      </c>
      <c r="B19" s="54" t="s">
        <v>166</v>
      </c>
      <c r="C19" s="54" t="s">
        <v>167</v>
      </c>
      <c r="D19" s="54">
        <v>47.0</v>
      </c>
      <c r="E19" s="54" t="s">
        <v>168</v>
      </c>
      <c r="F19" s="54">
        <v>0.0</v>
      </c>
      <c r="G19" s="54">
        <v>47.0</v>
      </c>
    </row>
    <row r="20">
      <c r="A20" s="54">
        <v>7.0</v>
      </c>
      <c r="B20" s="54" t="s">
        <v>128</v>
      </c>
      <c r="C20" s="54" t="s">
        <v>169</v>
      </c>
      <c r="D20" s="54">
        <v>45.0</v>
      </c>
      <c r="E20" s="54" t="s">
        <v>170</v>
      </c>
      <c r="F20" s="54">
        <v>0.0</v>
      </c>
      <c r="G20" s="54">
        <v>45.0</v>
      </c>
    </row>
    <row r="21" ht="15.75" customHeight="1">
      <c r="A21" s="1"/>
      <c r="B21" s="1"/>
      <c r="C21" s="1"/>
      <c r="D21" s="1"/>
      <c r="E21" s="1"/>
      <c r="F21" s="1"/>
      <c r="G21" s="1"/>
    </row>
    <row r="22" ht="15.75" customHeight="1">
      <c r="A22" s="42"/>
      <c r="B22" s="43"/>
      <c r="C22" s="43"/>
      <c r="D22" s="43"/>
      <c r="E22" s="43"/>
      <c r="F22" s="43"/>
      <c r="G22" s="48"/>
    </row>
    <row r="23" ht="15.75" customHeight="1">
      <c r="A23" s="44" t="s">
        <v>173</v>
      </c>
      <c r="B23" s="45"/>
      <c r="C23" s="45"/>
      <c r="D23" s="45"/>
      <c r="E23" s="45"/>
      <c r="F23" s="45"/>
      <c r="G23" s="70"/>
    </row>
    <row r="24" ht="15.75" customHeight="1">
      <c r="A24" s="44" t="s">
        <v>407</v>
      </c>
      <c r="B24" s="45"/>
      <c r="C24" s="45"/>
      <c r="D24" s="45"/>
      <c r="E24" s="45"/>
      <c r="F24" s="45"/>
      <c r="G24" s="70"/>
    </row>
    <row r="25" ht="15.75" customHeight="1">
      <c r="A25" s="1"/>
      <c r="B25" s="41"/>
      <c r="C25" s="41"/>
      <c r="D25" s="41"/>
      <c r="E25" s="41"/>
      <c r="F25" s="41"/>
      <c r="G25" s="41"/>
    </row>
    <row r="26" ht="15.75" customHeight="1">
      <c r="A26" s="50" t="s">
        <v>152</v>
      </c>
      <c r="B26" s="51" t="s">
        <v>153</v>
      </c>
      <c r="C26" s="52" t="s">
        <v>2</v>
      </c>
      <c r="D26" s="52" t="s">
        <v>154</v>
      </c>
      <c r="E26" s="52" t="s">
        <v>2</v>
      </c>
      <c r="F26" s="52" t="s">
        <v>154</v>
      </c>
      <c r="G26" s="53" t="s">
        <v>11</v>
      </c>
    </row>
    <row r="27" ht="15.75" customHeight="1">
      <c r="A27" s="54">
        <v>1.0</v>
      </c>
      <c r="B27" s="54" t="s">
        <v>39</v>
      </c>
      <c r="C27" s="54" t="s">
        <v>157</v>
      </c>
      <c r="D27" s="54">
        <v>106.0</v>
      </c>
      <c r="E27" s="54" t="s">
        <v>158</v>
      </c>
      <c r="F27" s="54">
        <v>106.0</v>
      </c>
      <c r="G27" s="54">
        <v>212.0</v>
      </c>
    </row>
    <row r="28" ht="15.75" customHeight="1">
      <c r="A28" s="54">
        <v>2.0</v>
      </c>
      <c r="B28" s="54" t="s">
        <v>177</v>
      </c>
      <c r="C28" s="54" t="s">
        <v>178</v>
      </c>
      <c r="D28" s="54">
        <v>104.0</v>
      </c>
      <c r="E28" s="54" t="s">
        <v>179</v>
      </c>
      <c r="F28" s="54">
        <v>104.0</v>
      </c>
      <c r="G28" s="54">
        <v>208.0</v>
      </c>
    </row>
    <row r="29" ht="15.75" customHeight="1">
      <c r="A29" s="54">
        <v>3.0</v>
      </c>
      <c r="B29" s="54" t="s">
        <v>226</v>
      </c>
      <c r="C29" s="54" t="s">
        <v>227</v>
      </c>
      <c r="D29" s="54">
        <v>102.0</v>
      </c>
      <c r="E29" s="54" t="s">
        <v>228</v>
      </c>
      <c r="F29" s="54">
        <v>102.0</v>
      </c>
      <c r="G29" s="54">
        <v>204.0</v>
      </c>
    </row>
    <row r="30" ht="15.75" customHeight="1">
      <c r="A30" s="54">
        <v>4.0</v>
      </c>
      <c r="B30" s="54" t="s">
        <v>51</v>
      </c>
      <c r="C30" s="54" t="s">
        <v>224</v>
      </c>
      <c r="D30" s="54">
        <v>95.0</v>
      </c>
      <c r="E30" s="54" t="s">
        <v>225</v>
      </c>
      <c r="F30" s="54">
        <v>95.0</v>
      </c>
      <c r="G30" s="54">
        <v>190.0</v>
      </c>
    </row>
    <row r="31" ht="15.75" customHeight="1">
      <c r="A31" s="54">
        <v>5.0</v>
      </c>
      <c r="B31" s="54" t="s">
        <v>59</v>
      </c>
      <c r="C31" s="54" t="s">
        <v>160</v>
      </c>
      <c r="D31" s="54">
        <v>85.0</v>
      </c>
      <c r="E31" s="54" t="s">
        <v>161</v>
      </c>
      <c r="F31" s="54">
        <v>85.0</v>
      </c>
      <c r="G31" s="54">
        <v>170.0</v>
      </c>
    </row>
    <row r="32" ht="15.75" customHeight="1">
      <c r="A32" s="54">
        <v>6.0</v>
      </c>
      <c r="B32" s="54" t="s">
        <v>61</v>
      </c>
      <c r="C32" s="54" t="s">
        <v>185</v>
      </c>
      <c r="D32" s="54">
        <v>82.0</v>
      </c>
      <c r="E32" s="54" t="s">
        <v>186</v>
      </c>
      <c r="F32" s="54">
        <v>82.0</v>
      </c>
      <c r="G32" s="54">
        <v>164.0</v>
      </c>
    </row>
    <row r="33" ht="15.75" customHeight="1">
      <c r="A33" s="41"/>
      <c r="B33" s="56"/>
      <c r="C33" s="41"/>
      <c r="D33" s="41"/>
      <c r="E33" s="41"/>
      <c r="F33" s="41"/>
      <c r="G33" s="41"/>
    </row>
    <row r="34" ht="15.75" customHeight="1">
      <c r="A34" s="42"/>
      <c r="B34" s="43"/>
      <c r="C34" s="43"/>
      <c r="D34" s="43"/>
      <c r="E34" s="43"/>
      <c r="F34" s="43"/>
      <c r="G34" s="48"/>
    </row>
    <row r="35" ht="15.75" customHeight="1">
      <c r="A35" s="44" t="s">
        <v>150</v>
      </c>
      <c r="B35" s="45"/>
      <c r="C35" s="45"/>
      <c r="D35" s="45"/>
      <c r="E35" s="45"/>
      <c r="F35" s="45"/>
      <c r="G35" s="70"/>
    </row>
    <row r="36" ht="15.75" customHeight="1">
      <c r="A36" s="44" t="s">
        <v>408</v>
      </c>
      <c r="B36" s="45"/>
      <c r="C36" s="45"/>
      <c r="D36" s="45"/>
      <c r="E36" s="45"/>
      <c r="F36" s="45"/>
      <c r="G36" s="70"/>
    </row>
    <row r="37" ht="15.75" customHeight="1">
      <c r="A37" s="1"/>
      <c r="B37" s="41"/>
      <c r="C37" s="41"/>
      <c r="D37" s="41"/>
      <c r="E37" s="41"/>
      <c r="F37" s="41"/>
      <c r="G37" s="41"/>
    </row>
    <row r="38" ht="15.75" customHeight="1">
      <c r="A38" s="50" t="s">
        <v>152</v>
      </c>
      <c r="B38" s="51" t="s">
        <v>153</v>
      </c>
      <c r="C38" s="52" t="s">
        <v>2</v>
      </c>
      <c r="D38" s="52" t="s">
        <v>154</v>
      </c>
      <c r="E38" s="52" t="s">
        <v>2</v>
      </c>
      <c r="F38" s="52" t="s">
        <v>154</v>
      </c>
      <c r="G38" s="53" t="s">
        <v>11</v>
      </c>
    </row>
    <row r="39" ht="15.75" customHeight="1">
      <c r="A39" s="54">
        <v>1.0</v>
      </c>
      <c r="B39" s="54" t="s">
        <v>217</v>
      </c>
      <c r="C39" s="54" t="s">
        <v>218</v>
      </c>
      <c r="D39" s="54">
        <v>137.0</v>
      </c>
      <c r="E39" s="54" t="s">
        <v>219</v>
      </c>
      <c r="F39" s="54">
        <v>137.0</v>
      </c>
      <c r="G39" s="54">
        <v>274.0</v>
      </c>
    </row>
    <row r="40" ht="15.75" customHeight="1">
      <c r="A40" s="54">
        <v>2.0</v>
      </c>
      <c r="B40" s="54" t="s">
        <v>42</v>
      </c>
      <c r="C40" s="54" t="s">
        <v>220</v>
      </c>
      <c r="D40" s="54">
        <v>96.0</v>
      </c>
      <c r="E40" s="54" t="s">
        <v>221</v>
      </c>
      <c r="F40" s="54">
        <v>96.0</v>
      </c>
      <c r="G40" s="54">
        <v>192.0</v>
      </c>
    </row>
    <row r="41" ht="15.75" customHeight="1">
      <c r="A41" s="54">
        <v>3.0</v>
      </c>
      <c r="B41" s="54" t="s">
        <v>181</v>
      </c>
      <c r="C41" s="54" t="s">
        <v>182</v>
      </c>
      <c r="D41" s="54">
        <v>80.0</v>
      </c>
      <c r="E41" s="54" t="s">
        <v>183</v>
      </c>
      <c r="F41" s="54">
        <v>80.0</v>
      </c>
      <c r="G41" s="54">
        <v>160.0</v>
      </c>
    </row>
    <row r="42" ht="15.75" customHeight="1">
      <c r="A42" s="54">
        <v>4.0</v>
      </c>
      <c r="B42" s="54" t="s">
        <v>399</v>
      </c>
      <c r="C42" s="54" t="s">
        <v>200</v>
      </c>
      <c r="D42" s="54">
        <v>40.0</v>
      </c>
      <c r="E42" s="54" t="s">
        <v>409</v>
      </c>
      <c r="F42" s="54">
        <v>40.0</v>
      </c>
      <c r="G42" s="54">
        <v>80.0</v>
      </c>
    </row>
    <row r="43" ht="15.75" customHeight="1">
      <c r="A43" s="54">
        <v>5.0</v>
      </c>
      <c r="B43" s="54" t="s">
        <v>400</v>
      </c>
      <c r="C43" s="54" t="s">
        <v>201</v>
      </c>
      <c r="D43" s="54">
        <v>24.0</v>
      </c>
      <c r="E43" s="54" t="s">
        <v>410</v>
      </c>
      <c r="F43" s="54">
        <v>24.0</v>
      </c>
      <c r="G43" s="54">
        <v>48.0</v>
      </c>
    </row>
    <row r="44" ht="15.75" customHeight="1">
      <c r="A44" s="54">
        <v>6.0</v>
      </c>
      <c r="B44" s="54"/>
      <c r="C44" s="54"/>
      <c r="D44" s="54"/>
      <c r="E44" s="54"/>
      <c r="F44" s="54"/>
      <c r="G44" s="54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42"/>
      <c r="B46" s="43"/>
      <c r="C46" s="43"/>
      <c r="D46" s="43"/>
      <c r="E46" s="43"/>
      <c r="F46" s="43"/>
      <c r="G46" s="48"/>
    </row>
    <row r="47" ht="15.75" customHeight="1">
      <c r="A47" s="44" t="s">
        <v>173</v>
      </c>
      <c r="B47" s="45"/>
      <c r="C47" s="45"/>
      <c r="D47" s="45"/>
      <c r="E47" s="45"/>
      <c r="F47" s="45"/>
      <c r="G47" s="70"/>
    </row>
    <row r="48" ht="15.75" customHeight="1">
      <c r="A48" s="44" t="s">
        <v>411</v>
      </c>
      <c r="B48" s="45"/>
      <c r="C48" s="45"/>
      <c r="D48" s="45"/>
      <c r="E48" s="45"/>
      <c r="F48" s="45"/>
      <c r="G48" s="70"/>
    </row>
    <row r="49" ht="15.75" customHeight="1">
      <c r="A49" s="1"/>
      <c r="B49" s="41"/>
      <c r="C49" s="41"/>
      <c r="D49" s="41"/>
      <c r="E49" s="41"/>
      <c r="F49" s="41"/>
      <c r="G49" s="41"/>
    </row>
    <row r="50" ht="15.75" customHeight="1">
      <c r="A50" s="50" t="s">
        <v>152</v>
      </c>
      <c r="B50" s="51" t="s">
        <v>153</v>
      </c>
      <c r="C50" s="52" t="s">
        <v>2</v>
      </c>
      <c r="D50" s="52" t="s">
        <v>154</v>
      </c>
      <c r="E50" s="52" t="s">
        <v>2</v>
      </c>
      <c r="F50" s="52" t="s">
        <v>154</v>
      </c>
      <c r="G50" s="53" t="s">
        <v>11</v>
      </c>
    </row>
    <row r="51" ht="15.75" customHeight="1">
      <c r="A51" s="54">
        <v>1.0</v>
      </c>
      <c r="B51" s="54" t="s">
        <v>13</v>
      </c>
      <c r="C51" s="54" t="s">
        <v>204</v>
      </c>
      <c r="D51" s="54">
        <v>204.0</v>
      </c>
      <c r="E51" s="54" t="s">
        <v>205</v>
      </c>
      <c r="F51" s="54">
        <v>204.0</v>
      </c>
      <c r="G51" s="54">
        <v>408.0</v>
      </c>
    </row>
    <row r="52" ht="15.75" customHeight="1">
      <c r="A52" s="54">
        <v>2.0</v>
      </c>
      <c r="B52" s="54" t="s">
        <v>25</v>
      </c>
      <c r="C52" s="54" t="s">
        <v>215</v>
      </c>
      <c r="D52" s="54">
        <v>169.0</v>
      </c>
      <c r="E52" s="54" t="s">
        <v>216</v>
      </c>
      <c r="F52" s="54">
        <v>169.0</v>
      </c>
      <c r="G52" s="54">
        <v>338.0</v>
      </c>
    </row>
    <row r="53" ht="15.75" customHeight="1">
      <c r="A53" s="54">
        <v>3.0</v>
      </c>
      <c r="B53" s="54" t="s">
        <v>209</v>
      </c>
      <c r="C53" s="54" t="s">
        <v>210</v>
      </c>
      <c r="D53" s="54">
        <v>154.0</v>
      </c>
      <c r="E53" s="54" t="s">
        <v>211</v>
      </c>
      <c r="F53" s="54">
        <v>154.0</v>
      </c>
      <c r="G53" s="54">
        <v>308.0</v>
      </c>
    </row>
    <row r="54" ht="15.75" customHeight="1">
      <c r="A54" s="54">
        <v>4.0</v>
      </c>
      <c r="B54" s="54" t="s">
        <v>206</v>
      </c>
      <c r="C54" s="54" t="s">
        <v>207</v>
      </c>
      <c r="D54" s="54">
        <v>149.0</v>
      </c>
      <c r="E54" s="54" t="s">
        <v>208</v>
      </c>
      <c r="F54" s="54">
        <v>149.0</v>
      </c>
      <c r="G54" s="54">
        <v>298.0</v>
      </c>
    </row>
    <row r="55" ht="15.75" customHeight="1">
      <c r="A55" s="54">
        <v>5.0</v>
      </c>
      <c r="B55" s="54" t="s">
        <v>212</v>
      </c>
      <c r="C55" s="54" t="s">
        <v>213</v>
      </c>
      <c r="D55" s="54">
        <v>146.0</v>
      </c>
      <c r="E55" s="54" t="s">
        <v>214</v>
      </c>
      <c r="F55" s="54">
        <v>146.0</v>
      </c>
      <c r="G55" s="54">
        <v>292.0</v>
      </c>
    </row>
    <row r="56" ht="15.75" customHeight="1">
      <c r="A56" s="54">
        <v>6.0</v>
      </c>
      <c r="B56" s="54" t="s">
        <v>229</v>
      </c>
      <c r="C56" s="54" t="s">
        <v>270</v>
      </c>
      <c r="D56" s="54">
        <v>139.0</v>
      </c>
      <c r="E56" s="54" t="s">
        <v>231</v>
      </c>
      <c r="F56" s="54">
        <v>139.0</v>
      </c>
      <c r="G56" s="54">
        <v>278.0</v>
      </c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56"/>
      <c r="C58" s="56"/>
      <c r="D58" s="56"/>
      <c r="E58" s="56"/>
      <c r="F58" s="56"/>
      <c r="G58" s="56"/>
    </row>
    <row r="59" ht="15.75" customHeight="1">
      <c r="A59" s="42"/>
      <c r="B59" s="43"/>
      <c r="C59" s="43"/>
      <c r="D59" s="43"/>
      <c r="E59" s="43"/>
      <c r="F59" s="43"/>
      <c r="G59" s="48"/>
    </row>
    <row r="60" ht="15.75" customHeight="1">
      <c r="A60" s="82" t="s">
        <v>222</v>
      </c>
      <c r="B60" s="82"/>
      <c r="C60" s="82"/>
      <c r="D60" s="82"/>
      <c r="E60" s="82"/>
      <c r="F60" s="82"/>
      <c r="G60" s="83"/>
    </row>
    <row r="61" ht="15.75" customHeight="1">
      <c r="A61" s="44" t="s">
        <v>223</v>
      </c>
      <c r="B61" s="45"/>
      <c r="C61" s="45"/>
      <c r="D61" s="45"/>
      <c r="E61" s="45"/>
      <c r="F61" s="45"/>
      <c r="G61" s="70"/>
    </row>
    <row r="62" ht="15.75" customHeight="1">
      <c r="A62" s="1"/>
      <c r="B62" s="41"/>
      <c r="C62" s="41"/>
      <c r="D62" s="41"/>
      <c r="E62" s="41"/>
      <c r="F62" s="41"/>
      <c r="G62" s="41"/>
    </row>
    <row r="63" ht="15.75" customHeight="1">
      <c r="A63" s="50" t="s">
        <v>152</v>
      </c>
      <c r="B63" s="51" t="s">
        <v>153</v>
      </c>
      <c r="C63" s="52" t="s">
        <v>2</v>
      </c>
      <c r="D63" s="52" t="s">
        <v>154</v>
      </c>
      <c r="E63" s="52" t="s">
        <v>2</v>
      </c>
      <c r="F63" s="52" t="s">
        <v>154</v>
      </c>
      <c r="G63" s="53" t="s">
        <v>11</v>
      </c>
    </row>
    <row r="64" ht="15.75" customHeight="1">
      <c r="A64" s="54">
        <v>1.0</v>
      </c>
      <c r="B64" s="179"/>
      <c r="C64" s="180"/>
      <c r="D64" s="181"/>
      <c r="E64" s="182"/>
      <c r="F64" s="181"/>
      <c r="G64" s="183"/>
    </row>
    <row r="65" ht="15.75" customHeight="1">
      <c r="A65" s="54">
        <v>2.0</v>
      </c>
      <c r="B65" s="179"/>
      <c r="C65" s="184"/>
      <c r="D65" s="185"/>
      <c r="E65" s="186"/>
      <c r="F65" s="185"/>
      <c r="G65" s="187"/>
    </row>
    <row r="66" ht="15.75" customHeight="1">
      <c r="A66" s="54">
        <v>3.0</v>
      </c>
      <c r="B66" s="179"/>
      <c r="C66" s="184"/>
      <c r="D66" s="185"/>
      <c r="E66" s="186"/>
      <c r="F66" s="185"/>
      <c r="G66" s="187"/>
    </row>
    <row r="67" ht="15.75" customHeight="1">
      <c r="A67" s="54">
        <v>4.0</v>
      </c>
      <c r="B67" s="186"/>
      <c r="C67" s="184"/>
      <c r="D67" s="185"/>
      <c r="E67" s="186"/>
      <c r="F67" s="185"/>
      <c r="G67" s="187"/>
    </row>
    <row r="68" ht="15.75" customHeight="1">
      <c r="A68" s="54">
        <v>5.0</v>
      </c>
      <c r="B68" s="179"/>
      <c r="C68" s="184"/>
      <c r="D68" s="185"/>
      <c r="E68" s="186"/>
      <c r="F68" s="185"/>
      <c r="G68" s="187"/>
    </row>
    <row r="69" ht="15.75" customHeight="1">
      <c r="A69" s="54">
        <v>6.0</v>
      </c>
      <c r="B69" s="179"/>
      <c r="C69" s="184"/>
      <c r="D69" s="185"/>
      <c r="E69" s="186"/>
      <c r="F69" s="185"/>
      <c r="G69" s="187"/>
    </row>
    <row r="70" ht="15.75" customHeight="1">
      <c r="A70" s="41"/>
      <c r="B70" s="56"/>
      <c r="C70" s="41"/>
      <c r="D70" s="41"/>
      <c r="E70" s="41"/>
      <c r="F70" s="41"/>
      <c r="G70" s="41"/>
    </row>
    <row r="71" ht="15.75" customHeight="1">
      <c r="A71" s="42"/>
      <c r="B71" s="43"/>
      <c r="C71" s="43"/>
      <c r="D71" s="43"/>
      <c r="E71" s="43"/>
      <c r="F71" s="43"/>
      <c r="G71" s="48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4:G24"/>
    <mergeCell ref="A35:G35"/>
    <mergeCell ref="A36:G36"/>
    <mergeCell ref="A47:G47"/>
    <mergeCell ref="A48:G48"/>
    <mergeCell ref="A61:G61"/>
    <mergeCell ref="A2:C2"/>
    <mergeCell ref="A3:C3"/>
    <mergeCell ref="A6:C6"/>
    <mergeCell ref="A7:C7"/>
    <mergeCell ref="A10:G10"/>
    <mergeCell ref="A11:G11"/>
    <mergeCell ref="A23:G23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6.0" topLeftCell="G17" activePane="bottomRight" state="frozen"/>
      <selection activeCell="G1" sqref="G1" pane="topRight"/>
      <selection activeCell="A17" sqref="A17" pane="bottomLeft"/>
      <selection activeCell="G17" sqref="G17" pane="bottomRight"/>
    </sheetView>
  </sheetViews>
  <sheetFormatPr customHeight="1" defaultColWidth="14.43" defaultRowHeight="15.0"/>
  <cols>
    <col customWidth="1" min="1" max="1" width="6.86"/>
    <col customWidth="1" min="2" max="2" width="14.86"/>
    <col customWidth="1" min="3" max="3" width="11.14"/>
    <col customWidth="1" min="4" max="4" width="9.0"/>
    <col customWidth="1" min="5" max="5" width="8.0"/>
    <col customWidth="1" min="6" max="6" width="13.86"/>
    <col customWidth="1" min="7" max="7" width="10.0"/>
    <col customWidth="1" min="8" max="8" width="7.14"/>
    <col customWidth="1" min="9" max="9" width="8.86"/>
    <col customWidth="1" min="10" max="10" width="12.43"/>
    <col customWidth="1" min="11" max="11" width="10.29"/>
    <col customWidth="1" min="12" max="12" width="13.86"/>
    <col customWidth="1" min="13" max="13" width="10.29"/>
    <col customWidth="1" min="14" max="14" width="16.86"/>
    <col customWidth="1" min="15" max="15" width="8.0"/>
    <col customWidth="1" min="16" max="16" width="6.86"/>
    <col customWidth="1" min="17" max="17" width="9.86"/>
    <col customWidth="1" min="18" max="18" width="8.0"/>
    <col customWidth="1" min="19" max="19" width="11.86"/>
    <col customWidth="1" min="20" max="20" width="21.29"/>
    <col customWidth="1" min="21" max="21" width="16.14"/>
    <col customWidth="1" min="22" max="26" width="8.0"/>
  </cols>
  <sheetData>
    <row r="1" ht="8.25" customHeight="1">
      <c r="A1" s="111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  <c r="N1" s="113"/>
      <c r="O1" s="112"/>
      <c r="P1" s="112"/>
      <c r="Q1" s="112"/>
      <c r="R1" s="112"/>
      <c r="S1" s="112"/>
      <c r="T1" s="112"/>
      <c r="U1" s="112"/>
      <c r="V1" s="112"/>
      <c r="W1" s="111"/>
      <c r="X1" s="112"/>
      <c r="Y1" s="112"/>
      <c r="Z1" s="112"/>
    </row>
    <row r="2" ht="8.25" customHeight="1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  <c r="N2" s="113"/>
      <c r="O2" s="112"/>
      <c r="P2" s="112"/>
      <c r="Q2" s="112"/>
      <c r="R2" s="112"/>
      <c r="S2" s="112"/>
      <c r="T2" s="112"/>
      <c r="U2" s="112"/>
      <c r="V2" s="112"/>
      <c r="W2" s="111"/>
      <c r="X2" s="112"/>
      <c r="Y2" s="112"/>
      <c r="Z2" s="112"/>
    </row>
    <row r="3" ht="8.25" customHeight="1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3"/>
      <c r="N3" s="113"/>
      <c r="O3" s="112"/>
      <c r="P3" s="112"/>
      <c r="Q3" s="112"/>
      <c r="R3" s="112"/>
      <c r="S3" s="112"/>
      <c r="T3" s="112"/>
      <c r="U3" s="112"/>
      <c r="V3" s="112"/>
      <c r="W3" s="111"/>
      <c r="X3" s="112"/>
      <c r="Y3" s="112"/>
      <c r="Z3" s="112"/>
    </row>
    <row r="4" ht="8.25" customHeight="1">
      <c r="A4" s="114"/>
      <c r="V4" s="112"/>
      <c r="W4" s="111"/>
      <c r="X4" s="112"/>
      <c r="Y4" s="112"/>
      <c r="Z4" s="112"/>
    </row>
    <row r="5" ht="8.25" customHeight="1">
      <c r="A5" s="111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3"/>
      <c r="N5" s="113"/>
      <c r="O5" s="112"/>
      <c r="P5" s="112"/>
      <c r="Q5" s="112"/>
      <c r="R5" s="112"/>
      <c r="S5" s="112"/>
      <c r="T5" s="112"/>
      <c r="U5" s="112"/>
      <c r="V5" s="112"/>
      <c r="W5" s="111"/>
      <c r="X5" s="112"/>
      <c r="Y5" s="112"/>
      <c r="Z5" s="112"/>
    </row>
    <row r="6" ht="8.25" customHeight="1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7"/>
      <c r="N6" s="117"/>
      <c r="O6" s="116"/>
      <c r="P6" s="116"/>
      <c r="Q6" s="116"/>
      <c r="R6" s="116"/>
      <c r="S6" s="116"/>
      <c r="T6" s="116"/>
      <c r="U6" s="116"/>
      <c r="V6" s="112"/>
      <c r="W6" s="111"/>
      <c r="X6" s="112"/>
      <c r="Y6" s="112"/>
      <c r="Z6" s="112"/>
    </row>
    <row r="7" ht="8.25" customHeight="1">
      <c r="A7" s="118" t="s">
        <v>292</v>
      </c>
      <c r="B7" s="119"/>
      <c r="C7" s="119"/>
      <c r="D7" s="120"/>
      <c r="E7" s="112"/>
      <c r="F7" s="112"/>
      <c r="G7" s="112"/>
      <c r="H7" s="112"/>
      <c r="I7" s="112"/>
      <c r="J7" s="112"/>
      <c r="K7" s="112"/>
      <c r="L7" s="112"/>
      <c r="M7" s="113"/>
      <c r="N7" s="113"/>
      <c r="O7" s="112"/>
      <c r="P7" s="112"/>
      <c r="Q7" s="112"/>
      <c r="R7" s="112"/>
      <c r="S7" s="112"/>
      <c r="T7" s="112"/>
      <c r="U7" s="112"/>
      <c r="V7" s="112"/>
      <c r="W7" s="111"/>
      <c r="X7" s="112"/>
      <c r="Y7" s="112"/>
      <c r="Z7" s="112"/>
    </row>
    <row r="8" ht="8.25" customHeight="1">
      <c r="A8" s="112"/>
      <c r="B8" s="112"/>
      <c r="C8" s="112"/>
      <c r="D8" s="112"/>
      <c r="E8" s="112"/>
      <c r="F8" s="112"/>
      <c r="G8" s="112"/>
      <c r="H8" s="121"/>
      <c r="I8" s="112"/>
      <c r="J8" s="112"/>
      <c r="K8" s="112"/>
      <c r="L8" s="112"/>
      <c r="M8" s="113"/>
      <c r="N8" s="113"/>
      <c r="O8" s="112"/>
      <c r="P8" s="112"/>
      <c r="Q8" s="112"/>
      <c r="R8" s="112"/>
      <c r="S8" s="112"/>
      <c r="T8" s="112"/>
      <c r="U8" s="112"/>
      <c r="V8" s="112"/>
      <c r="W8" s="111"/>
      <c r="X8" s="112"/>
      <c r="Y8" s="112"/>
      <c r="Z8" s="112"/>
    </row>
    <row r="9" ht="8.25" customHeight="1">
      <c r="A9" s="112"/>
      <c r="B9" s="112"/>
      <c r="C9" s="112"/>
      <c r="D9" s="112"/>
      <c r="E9" s="112"/>
      <c r="F9" s="112"/>
      <c r="G9" s="112"/>
      <c r="H9" s="121"/>
      <c r="I9" s="112"/>
      <c r="J9" s="112"/>
      <c r="K9" s="112"/>
      <c r="L9" s="112"/>
      <c r="M9" s="113"/>
      <c r="N9" s="113"/>
      <c r="O9" s="112"/>
      <c r="P9" s="112"/>
      <c r="Q9" s="112"/>
      <c r="R9" s="112"/>
      <c r="S9" s="112"/>
      <c r="T9" s="112"/>
      <c r="U9" s="112"/>
      <c r="V9" s="112"/>
      <c r="W9" s="111"/>
      <c r="X9" s="112"/>
      <c r="Y9" s="112"/>
      <c r="Z9" s="112"/>
    </row>
    <row r="10" ht="8.25" customHeight="1">
      <c r="A10" s="122" t="s">
        <v>152</v>
      </c>
      <c r="B10" s="123" t="s">
        <v>153</v>
      </c>
      <c r="C10" s="124" t="s">
        <v>155</v>
      </c>
      <c r="D10" s="124" t="s">
        <v>293</v>
      </c>
      <c r="E10" s="124" t="s">
        <v>294</v>
      </c>
      <c r="F10" s="125" t="s">
        <v>295</v>
      </c>
      <c r="G10" s="125" t="s">
        <v>296</v>
      </c>
      <c r="H10" s="124" t="s">
        <v>297</v>
      </c>
      <c r="I10" s="124" t="s">
        <v>298</v>
      </c>
      <c r="J10" s="126" t="s">
        <v>299</v>
      </c>
      <c r="K10" s="124" t="s">
        <v>300</v>
      </c>
      <c r="L10" s="124" t="s">
        <v>301</v>
      </c>
      <c r="M10" s="124" t="s">
        <v>302</v>
      </c>
      <c r="N10" s="124" t="s">
        <v>303</v>
      </c>
      <c r="O10" s="124" t="s">
        <v>304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27" t="s">
        <v>412</v>
      </c>
      <c r="U10" s="127" t="s">
        <v>310</v>
      </c>
      <c r="V10" s="128"/>
      <c r="W10" s="128" t="s">
        <v>413</v>
      </c>
      <c r="X10" s="128"/>
      <c r="Y10" s="128"/>
      <c r="Z10" s="128"/>
    </row>
    <row r="11" ht="8.25" customHeight="1">
      <c r="A11" s="188">
        <v>1.0</v>
      </c>
      <c r="B11" s="189" t="s">
        <v>39</v>
      </c>
      <c r="C11" s="189" t="str">
        <f>IFERROR(VLOOKUP(Verificaciones_CRONO_ok!B11,'Listado Pilotos y Equipos'!$B$3:$P$86,12,0),"")</f>
        <v>SCALEAUTO_CUP</v>
      </c>
      <c r="D11" s="190" t="s">
        <v>311</v>
      </c>
      <c r="E11" s="189">
        <v>29.0</v>
      </c>
      <c r="F11" s="191">
        <v>17.09</v>
      </c>
      <c r="G11" s="189" t="str">
        <f>IF(D11="",0,IF(C11=Tabla_de_Datos_COPA_PALMARES!$B$3,VLOOKUP(D11,Tabla_de_Datos_COCHES!$B$4:$G$18,4,0),IF(C11=Tabla_de_Datos_COPA_PALMARES!$B$4,VLOOKUP(D11,Tabla_de_Datos_COCHES!$B$28:$G$42,4,0),IF(C11=Tabla_de_Datos_COPA_PALMARES!$B$5,VLOOKUP(D11,Tabla_de_Datos_COCHES!$B$19:$G$27,4,0)))))</f>
        <v>#N/A</v>
      </c>
      <c r="H11" s="189" t="s">
        <v>314</v>
      </c>
      <c r="I11" s="189" t="s">
        <v>314</v>
      </c>
      <c r="J11" s="192" t="s">
        <v>313</v>
      </c>
      <c r="K11" s="189" t="s">
        <v>314</v>
      </c>
      <c r="L11" s="189" t="s">
        <v>315</v>
      </c>
      <c r="M11" s="189" t="s">
        <v>312</v>
      </c>
      <c r="N11" s="189" t="s">
        <v>414</v>
      </c>
      <c r="O11" s="189" t="s">
        <v>317</v>
      </c>
      <c r="P11" s="189" t="s">
        <v>415</v>
      </c>
      <c r="Q11" s="189" t="s">
        <v>319</v>
      </c>
      <c r="R11" s="189" t="s">
        <v>312</v>
      </c>
      <c r="S11" s="189"/>
      <c r="T11" s="193" t="s">
        <v>416</v>
      </c>
      <c r="U11" s="193"/>
      <c r="V11" s="194"/>
      <c r="W11" s="195">
        <v>0.0</v>
      </c>
      <c r="X11" s="111"/>
      <c r="Y11" s="111"/>
      <c r="Z11" s="111"/>
    </row>
    <row r="12" ht="8.25" customHeight="1">
      <c r="A12" s="196">
        <v>2.0</v>
      </c>
      <c r="B12" s="130" t="s">
        <v>177</v>
      </c>
      <c r="C12" s="130" t="str">
        <f>IFERROR(VLOOKUP(Verificaciones_CRONO_ok!B12,'Listado Pilotos y Equipos'!$B$3:$P$86,12,0),"")</f>
        <v>GT2</v>
      </c>
      <c r="D12" s="131" t="s">
        <v>417</v>
      </c>
      <c r="E12" s="130">
        <v>56.0</v>
      </c>
      <c r="F12" s="132">
        <v>17.04</v>
      </c>
      <c r="G12" s="132">
        <f>IF(D12="",0,IF(C12=Tabla_de_Datos_COPA_PALMARES!$B$3,VLOOKUP(D12,Tabla_de_Datos_COCHES!$B$4:$G$18,4,0),IF(C12=Tabla_de_Datos_COPA_PALMARES!$B$4,VLOOKUP(D12,Tabla_de_Datos_COCHES!$B$28:$G$42,4,0),IF(C12=Tabla_de_Datos_COPA_PALMARES!$B$5,VLOOKUP(D12,Tabla_de_Datos_COCHES!$B$19:$G$27,4,0)))))</f>
        <v>17</v>
      </c>
      <c r="H12" s="130" t="s">
        <v>317</v>
      </c>
      <c r="I12" s="130" t="s">
        <v>314</v>
      </c>
      <c r="J12" s="133" t="s">
        <v>322</v>
      </c>
      <c r="K12" s="130" t="s">
        <v>314</v>
      </c>
      <c r="L12" s="130" t="s">
        <v>341</v>
      </c>
      <c r="M12" s="130" t="s">
        <v>314</v>
      </c>
      <c r="N12" s="130" t="s">
        <v>325</v>
      </c>
      <c r="O12" s="130" t="s">
        <v>317</v>
      </c>
      <c r="P12" s="130" t="s">
        <v>326</v>
      </c>
      <c r="Q12" s="130" t="s">
        <v>327</v>
      </c>
      <c r="R12" s="130" t="s">
        <v>312</v>
      </c>
      <c r="S12" s="130"/>
      <c r="T12" s="197" t="s">
        <v>418</v>
      </c>
      <c r="U12" s="197"/>
      <c r="V12" s="111"/>
      <c r="W12" s="198">
        <v>20.0</v>
      </c>
      <c r="X12" s="111">
        <v>6.0</v>
      </c>
      <c r="Y12" s="111"/>
      <c r="Z12" s="111"/>
    </row>
    <row r="13" ht="8.25" customHeight="1">
      <c r="A13" s="199">
        <v>3.0</v>
      </c>
      <c r="B13" s="130" t="s">
        <v>226</v>
      </c>
      <c r="C13" s="130" t="str">
        <f>IFERROR(VLOOKUP(Verificaciones_CRONO_ok!B13,'Listado Pilotos y Equipos'!$B$3:$P$86,12,0),"")</f>
        <v>GT2</v>
      </c>
      <c r="D13" s="131" t="s">
        <v>339</v>
      </c>
      <c r="E13" s="130">
        <v>59.0</v>
      </c>
      <c r="F13" s="132">
        <v>17.79</v>
      </c>
      <c r="G13" s="132">
        <f>IF(D13="",0,IF(C13=Tabla_de_Datos_COPA_PALMARES!$B$3,VLOOKUP(D13,Tabla_de_Datos_COCHES!$B$4:$G$18,4,0),IF(C13=Tabla_de_Datos_COPA_PALMARES!$B$4,VLOOKUP(D13,Tabla_de_Datos_COCHES!$B$28:$G$42,4,0),IF(C13=Tabla_de_Datos_COPA_PALMARES!$B$5,VLOOKUP(D13,Tabla_de_Datos_COCHES!$B$19:$G$27,4,0)))))</f>
        <v>17</v>
      </c>
      <c r="H13" s="130" t="s">
        <v>314</v>
      </c>
      <c r="I13" s="130" t="s">
        <v>314</v>
      </c>
      <c r="J13" s="133" t="s">
        <v>322</v>
      </c>
      <c r="K13" s="130" t="s">
        <v>375</v>
      </c>
      <c r="L13" s="130" t="s">
        <v>341</v>
      </c>
      <c r="M13" s="130" t="s">
        <v>323</v>
      </c>
      <c r="N13" s="130" t="s">
        <v>325</v>
      </c>
      <c r="O13" s="130" t="s">
        <v>323</v>
      </c>
      <c r="P13" s="130" t="s">
        <v>342</v>
      </c>
      <c r="Q13" s="130" t="s">
        <v>343</v>
      </c>
      <c r="R13" s="130" t="s">
        <v>312</v>
      </c>
      <c r="S13" s="130"/>
      <c r="T13" s="197" t="s">
        <v>419</v>
      </c>
      <c r="U13" s="197"/>
      <c r="V13" s="111"/>
      <c r="W13" s="198">
        <v>20.0</v>
      </c>
      <c r="X13" s="111">
        <v>6.0</v>
      </c>
      <c r="Y13" s="111"/>
      <c r="Z13" s="111"/>
    </row>
    <row r="14" ht="8.25" customHeight="1">
      <c r="A14" s="196">
        <v>4.0</v>
      </c>
      <c r="B14" s="130" t="s">
        <v>51</v>
      </c>
      <c r="C14" s="130" t="str">
        <f>IFERROR(VLOOKUP(Verificaciones_CRONO_ok!B14,'Listado Pilotos y Equipos'!$B$3:$P$86,12,0),"")</f>
        <v>GT2</v>
      </c>
      <c r="D14" s="131" t="s">
        <v>346</v>
      </c>
      <c r="E14" s="130">
        <v>34.0</v>
      </c>
      <c r="F14" s="132">
        <v>15.01</v>
      </c>
      <c r="G14" s="132">
        <f>IF(D14="",0,IF(C14=Tabla_de_Datos_COPA_PALMARES!$B$3,VLOOKUP(D14,Tabla_de_Datos_COCHES!$B$4:$G$18,4,0),IF(C14=Tabla_de_Datos_COPA_PALMARES!$B$4,VLOOKUP(D14,Tabla_de_Datos_COCHES!$B$28:$G$42,4,0),IF(C14=Tabla_de_Datos_COPA_PALMARES!$B$5,VLOOKUP(D14,Tabla_de_Datos_COCHES!$B$19:$G$27,4,0)))))</f>
        <v>17</v>
      </c>
      <c r="H14" s="130" t="s">
        <v>323</v>
      </c>
      <c r="I14" s="130" t="s">
        <v>314</v>
      </c>
      <c r="J14" s="133" t="s">
        <v>322</v>
      </c>
      <c r="K14" s="130" t="s">
        <v>420</v>
      </c>
      <c r="L14" s="130" t="s">
        <v>341</v>
      </c>
      <c r="M14" s="130" t="s">
        <v>323</v>
      </c>
      <c r="N14" s="130" t="s">
        <v>352</v>
      </c>
      <c r="O14" s="130" t="s">
        <v>317</v>
      </c>
      <c r="P14" s="130" t="s">
        <v>421</v>
      </c>
      <c r="Q14" s="130" t="s">
        <v>319</v>
      </c>
      <c r="R14" s="130" t="s">
        <v>312</v>
      </c>
      <c r="S14" s="130"/>
      <c r="T14" s="197" t="s">
        <v>422</v>
      </c>
      <c r="U14" s="197"/>
      <c r="V14" s="111"/>
      <c r="W14" s="198">
        <v>20.0</v>
      </c>
      <c r="X14" s="111">
        <v>6.0</v>
      </c>
      <c r="Y14" s="111"/>
      <c r="Z14" s="111"/>
    </row>
    <row r="15" ht="8.25" customHeight="1">
      <c r="A15" s="196">
        <v>5.0</v>
      </c>
      <c r="B15" s="130" t="s">
        <v>59</v>
      </c>
      <c r="C15" s="130" t="str">
        <f>IFERROR(VLOOKUP(Verificaciones_CRONO_ok!B15,'Listado Pilotos y Equipos'!$B$3:$P$86,12,0),"")</f>
        <v>GT2</v>
      </c>
      <c r="D15" s="131" t="s">
        <v>346</v>
      </c>
      <c r="E15" s="130">
        <v>3.0</v>
      </c>
      <c r="F15" s="132">
        <v>15.09</v>
      </c>
      <c r="G15" s="132">
        <f>IF(D15="",0,IF(C15=Tabla_de_Datos_COPA_PALMARES!$B$3,VLOOKUP(D15,Tabla_de_Datos_COCHES!$B$4:$G$18,4,0),IF(C15=Tabla_de_Datos_COPA_PALMARES!$B$4,VLOOKUP(D15,Tabla_de_Datos_COCHES!$B$28:$G$42,4,0),IF(C15=Tabla_de_Datos_COPA_PALMARES!$B$5,VLOOKUP(D15,Tabla_de_Datos_COCHES!$B$19:$G$27,4,0)))))</f>
        <v>17</v>
      </c>
      <c r="H15" s="130" t="s">
        <v>314</v>
      </c>
      <c r="I15" s="130" t="s">
        <v>314</v>
      </c>
      <c r="J15" s="133" t="s">
        <v>322</v>
      </c>
      <c r="K15" s="130" t="s">
        <v>323</v>
      </c>
      <c r="L15" s="130" t="s">
        <v>324</v>
      </c>
      <c r="M15" s="130" t="s">
        <v>323</v>
      </c>
      <c r="N15" s="130" t="s">
        <v>423</v>
      </c>
      <c r="O15" s="130" t="s">
        <v>317</v>
      </c>
      <c r="P15" s="130" t="s">
        <v>326</v>
      </c>
      <c r="Q15" s="130" t="s">
        <v>319</v>
      </c>
      <c r="R15" s="130" t="s">
        <v>312</v>
      </c>
      <c r="S15" s="130"/>
      <c r="T15" s="197" t="s">
        <v>424</v>
      </c>
      <c r="U15" s="197"/>
      <c r="V15" s="111"/>
      <c r="W15" s="198">
        <v>20.0</v>
      </c>
      <c r="X15" s="111">
        <v>6.0</v>
      </c>
      <c r="Y15" s="111"/>
      <c r="Z15" s="111"/>
    </row>
    <row r="16" ht="8.25" customHeight="1">
      <c r="A16" s="196">
        <v>6.0</v>
      </c>
      <c r="B16" s="130" t="s">
        <v>61</v>
      </c>
      <c r="C16" s="130" t="str">
        <f>IFERROR(VLOOKUP(Verificaciones_CRONO_ok!B16,'Listado Pilotos y Equipos'!$B$3:$P$86,12,0),"")</f>
        <v>RESISBARNA</v>
      </c>
      <c r="D16" s="131" t="s">
        <v>330</v>
      </c>
      <c r="E16" s="130">
        <v>55.0</v>
      </c>
      <c r="F16" s="132">
        <v>18.25</v>
      </c>
      <c r="G16" s="132">
        <f>IF(D16="",0,IF(C16=Tabla_de_Datos_COPA_PALMARES!$B$3,VLOOKUP(D16,Tabla_de_Datos_COCHES!$B$4:$G$18,4,0),IF(C16=Tabla_de_Datos_COPA_PALMARES!$B$4,VLOOKUP(D16,Tabla_de_Datos_COCHES!$B$28:$G$42,4,0),IF(C16=Tabla_de_Datos_COPA_PALMARES!$B$5,VLOOKUP(D16,Tabla_de_Datos_COCHES!$B$19:$G$27,4,0)))))</f>
        <v>17</v>
      </c>
      <c r="H16" s="130" t="s">
        <v>323</v>
      </c>
      <c r="I16" s="130" t="s">
        <v>328</v>
      </c>
      <c r="J16" s="133" t="s">
        <v>313</v>
      </c>
      <c r="K16" s="130" t="s">
        <v>420</v>
      </c>
      <c r="L16" s="130" t="s">
        <v>341</v>
      </c>
      <c r="M16" s="130" t="s">
        <v>323</v>
      </c>
      <c r="N16" s="130" t="s">
        <v>316</v>
      </c>
      <c r="O16" s="130" t="s">
        <v>312</v>
      </c>
      <c r="P16" s="130" t="s">
        <v>326</v>
      </c>
      <c r="Q16" s="130" t="s">
        <v>319</v>
      </c>
      <c r="R16" s="130" t="s">
        <v>312</v>
      </c>
      <c r="S16" s="130"/>
      <c r="T16" s="197" t="s">
        <v>425</v>
      </c>
      <c r="U16" s="197"/>
      <c r="V16" s="111"/>
      <c r="W16" s="198">
        <v>20.0</v>
      </c>
      <c r="X16" s="111">
        <v>6.0</v>
      </c>
      <c r="Y16" s="111"/>
      <c r="Z16" s="111"/>
    </row>
    <row r="17" ht="8.25" customHeight="1">
      <c r="A17" s="196">
        <v>7.0</v>
      </c>
      <c r="B17" s="130" t="s">
        <v>188</v>
      </c>
      <c r="C17" s="130" t="str">
        <f>IFERROR(VLOOKUP(Verificaciones_CRONO_ok!B17,'Listado Pilotos y Equipos'!$B$3:$P$86,12,0),"")</f>
        <v>SCALEAUTO_CUP</v>
      </c>
      <c r="D17" s="131" t="s">
        <v>339</v>
      </c>
      <c r="E17" s="130">
        <v>47.0</v>
      </c>
      <c r="F17" s="132">
        <v>17.32</v>
      </c>
      <c r="G17" s="130" t="str">
        <f>IF(D17="",0,IF(C17=Tabla_de_Datos_COPA_PALMARES!$B$3,VLOOKUP(D17,Tabla_de_Datos_COCHES!$B$4:$G$18,4,0),IF(C17=Tabla_de_Datos_COPA_PALMARES!$B$4,VLOOKUP(D17,Tabla_de_Datos_COCHES!$B$28:$G$42,4,0),IF(C17=Tabla_de_Datos_COPA_PALMARES!$B$5,VLOOKUP(D17,Tabla_de_Datos_COCHES!$B$19:$G$27,4,0)))))</f>
        <v>#N/A</v>
      </c>
      <c r="H17" s="130" t="s">
        <v>314</v>
      </c>
      <c r="I17" s="130" t="s">
        <v>312</v>
      </c>
      <c r="J17" s="133" t="s">
        <v>313</v>
      </c>
      <c r="K17" s="130" t="s">
        <v>420</v>
      </c>
      <c r="L17" s="130" t="s">
        <v>324</v>
      </c>
      <c r="M17" s="130" t="s">
        <v>312</v>
      </c>
      <c r="N17" s="130" t="s">
        <v>426</v>
      </c>
      <c r="O17" s="130" t="s">
        <v>317</v>
      </c>
      <c r="P17" s="130" t="s">
        <v>318</v>
      </c>
      <c r="Q17" s="130" t="s">
        <v>319</v>
      </c>
      <c r="R17" s="130" t="s">
        <v>312</v>
      </c>
      <c r="S17" s="130"/>
      <c r="T17" s="197" t="s">
        <v>427</v>
      </c>
      <c r="U17" s="197"/>
      <c r="V17" s="111"/>
      <c r="W17" s="198">
        <v>20.0</v>
      </c>
      <c r="X17" s="111">
        <v>6.0</v>
      </c>
      <c r="Y17" s="111"/>
      <c r="Z17" s="111"/>
    </row>
    <row r="18" ht="8.25" customHeight="1">
      <c r="A18" s="196">
        <v>8.0</v>
      </c>
      <c r="B18" s="130" t="s">
        <v>401</v>
      </c>
      <c r="C18" s="130" t="str">
        <f>IFERROR(VLOOKUP(Verificaciones_CRONO_ok!B18,'Listado Pilotos y Equipos'!$B$3:$P$86,12,0),"")</f>
        <v>GT2</v>
      </c>
      <c r="D18" s="131" t="s">
        <v>428</v>
      </c>
      <c r="E18" s="130">
        <v>9.0</v>
      </c>
      <c r="F18" s="132">
        <v>17.17</v>
      </c>
      <c r="G18" s="132">
        <f>IF(D18="",0,IF(C18=Tabla_de_Datos_COPA_PALMARES!$B$3,VLOOKUP(D18,Tabla_de_Datos_COCHES!$B$4:$G$18,4,0),IF(C18=Tabla_de_Datos_COPA_PALMARES!$B$4,VLOOKUP(D18,Tabla_de_Datos_COCHES!$B$28:$G$42,4,0),IF(C18=Tabla_de_Datos_COPA_PALMARES!$B$5,VLOOKUP(D18,Tabla_de_Datos_COCHES!$B$19:$G$27,4,0)))))</f>
        <v>17</v>
      </c>
      <c r="H18" s="130" t="s">
        <v>314</v>
      </c>
      <c r="I18" s="130" t="s">
        <v>314</v>
      </c>
      <c r="J18" s="133" t="s">
        <v>322</v>
      </c>
      <c r="K18" s="130" t="s">
        <v>314</v>
      </c>
      <c r="L18" s="130" t="s">
        <v>341</v>
      </c>
      <c r="M18" s="130" t="s">
        <v>312</v>
      </c>
      <c r="N18" s="130" t="s">
        <v>316</v>
      </c>
      <c r="O18" s="130" t="s">
        <v>317</v>
      </c>
      <c r="P18" s="130" t="s">
        <v>326</v>
      </c>
      <c r="Q18" s="130" t="s">
        <v>319</v>
      </c>
      <c r="R18" s="130" t="s">
        <v>312</v>
      </c>
      <c r="S18" s="130"/>
      <c r="T18" s="197" t="s">
        <v>429</v>
      </c>
      <c r="U18" s="197"/>
      <c r="V18" s="111"/>
      <c r="W18" s="198">
        <v>20.0</v>
      </c>
      <c r="X18" s="111">
        <v>6.0</v>
      </c>
      <c r="Y18" s="111"/>
      <c r="Z18" s="111"/>
    </row>
    <row r="19" ht="8.25" customHeight="1">
      <c r="A19" s="196">
        <v>9.0</v>
      </c>
      <c r="B19" s="130" t="s">
        <v>163</v>
      </c>
      <c r="C19" s="130" t="str">
        <f>IFERROR(VLOOKUP(Verificaciones_CRONO_ok!B19,'Listado Pilotos y Equipos'!$B$3:$P$86,12,0),"")</f>
        <v>SCALEAUTO_CUP</v>
      </c>
      <c r="D19" s="131" t="s">
        <v>346</v>
      </c>
      <c r="E19" s="130">
        <v>20.0</v>
      </c>
      <c r="F19" s="132">
        <v>17.1</v>
      </c>
      <c r="G19" s="132">
        <f>IF(D19="",0,IF(C19=Tabla_de_Datos_COPA_PALMARES!$B$3,VLOOKUP(D19,Tabla_de_Datos_COCHES!$B$4:$G$18,4,0),IF(C19=Tabla_de_Datos_COPA_PALMARES!$B$4,VLOOKUP(D19,Tabla_de_Datos_COCHES!$B$28:$G$42,4,0),IF(C19=Tabla_de_Datos_COPA_PALMARES!$B$5,VLOOKUP(D19,Tabla_de_Datos_COCHES!$B$19:$G$27,4,0)))))</f>
        <v>15</v>
      </c>
      <c r="H19" s="130" t="s">
        <v>314</v>
      </c>
      <c r="I19" s="130" t="s">
        <v>312</v>
      </c>
      <c r="J19" s="133" t="s">
        <v>313</v>
      </c>
      <c r="K19" s="130" t="s">
        <v>312</v>
      </c>
      <c r="L19" s="130" t="s">
        <v>341</v>
      </c>
      <c r="M19" s="130" t="s">
        <v>312</v>
      </c>
      <c r="N19" s="130" t="s">
        <v>324</v>
      </c>
      <c r="O19" s="130" t="s">
        <v>317</v>
      </c>
      <c r="P19" s="130" t="s">
        <v>326</v>
      </c>
      <c r="Q19" s="130" t="s">
        <v>319</v>
      </c>
      <c r="R19" s="130" t="s">
        <v>312</v>
      </c>
      <c r="S19" s="130"/>
      <c r="T19" s="197" t="s">
        <v>430</v>
      </c>
      <c r="U19" s="197"/>
      <c r="V19" s="111"/>
      <c r="W19" s="198">
        <v>20.0</v>
      </c>
      <c r="X19" s="111">
        <v>6.0</v>
      </c>
      <c r="Y19" s="111"/>
      <c r="Z19" s="111"/>
    </row>
    <row r="20" ht="8.25" customHeight="1">
      <c r="A20" s="196">
        <v>10.0</v>
      </c>
      <c r="B20" s="130" t="s">
        <v>193</v>
      </c>
      <c r="C20" s="130" t="str">
        <f>IFERROR(VLOOKUP(Verificaciones_CRONO_ok!B20,'Listado Pilotos y Equipos'!$B$3:$P$86,12,0),"")</f>
        <v>RESISBARNA</v>
      </c>
      <c r="D20" s="131" t="s">
        <v>330</v>
      </c>
      <c r="E20" s="130">
        <v>32.0</v>
      </c>
      <c r="F20" s="132">
        <v>18.78</v>
      </c>
      <c r="G20" s="132">
        <f>IF(D20="",0,IF(C20=Tabla_de_Datos_COPA_PALMARES!$B$3,VLOOKUP(D20,Tabla_de_Datos_COCHES!$B$4:$G$18,4,0),IF(C20=Tabla_de_Datos_COPA_PALMARES!$B$4,VLOOKUP(D20,Tabla_de_Datos_COCHES!$B$28:$G$42,4,0),IF(C20=Tabla_de_Datos_COPA_PALMARES!$B$5,VLOOKUP(D20,Tabla_de_Datos_COCHES!$B$19:$G$27,4,0)))))</f>
        <v>17</v>
      </c>
      <c r="H20" s="130" t="s">
        <v>314</v>
      </c>
      <c r="I20" s="130" t="s">
        <v>314</v>
      </c>
      <c r="J20" s="133" t="s">
        <v>322</v>
      </c>
      <c r="K20" s="130" t="s">
        <v>420</v>
      </c>
      <c r="L20" s="130" t="s">
        <v>341</v>
      </c>
      <c r="M20" s="130" t="s">
        <v>323</v>
      </c>
      <c r="N20" s="130" t="s">
        <v>316</v>
      </c>
      <c r="O20" s="130" t="s">
        <v>317</v>
      </c>
      <c r="P20" s="130" t="s">
        <v>431</v>
      </c>
      <c r="Q20" s="130" t="s">
        <v>343</v>
      </c>
      <c r="R20" s="130" t="s">
        <v>328</v>
      </c>
      <c r="S20" s="130"/>
      <c r="T20" s="197" t="s">
        <v>432</v>
      </c>
      <c r="U20" s="197" t="s">
        <v>433</v>
      </c>
      <c r="V20" s="111"/>
      <c r="W20" s="198">
        <v>20.0</v>
      </c>
      <c r="X20" s="111">
        <v>6.0</v>
      </c>
      <c r="Y20" s="111"/>
      <c r="Z20" s="111"/>
    </row>
    <row r="21" ht="8.25" hidden="1" customHeight="1">
      <c r="A21" s="199">
        <v>11.0</v>
      </c>
      <c r="B21" s="130" t="s">
        <v>234</v>
      </c>
      <c r="C21" s="130" t="str">
        <f>IFERROR(VLOOKUP(Verificaciones_CRONO_ok!B21,'Listado Pilotos y Equipos'!$B$3:$P$86,12,0),"")</f>
        <v>GT2</v>
      </c>
      <c r="D21" s="131"/>
      <c r="E21" s="130"/>
      <c r="F21" s="132"/>
      <c r="G21" s="130">
        <f>IF(D21="",0,IF(C21=Tabla_de_Datos_COPA_PALMARES!$B$3,VLOOKUP(D21,Tabla_de_Datos_COCHES!$B$4:$G$18,4,0),IF(C21=Tabla_de_Datos_COPA_PALMARES!$B$4,VLOOKUP(D21,Tabla_de_Datos_COCHES!$B$28:$G$42,4,0),IF(C21=Tabla_de_Datos_COPA_PALMARES!$B$5,VLOOKUP(D21,Tabla_de_Datos_COCHES!$B$19:$G$27,4,0)))))</f>
        <v>0</v>
      </c>
      <c r="H21" s="130"/>
      <c r="I21" s="130"/>
      <c r="J21" s="133"/>
      <c r="K21" s="130"/>
      <c r="L21" s="130"/>
      <c r="M21" s="130" t="s">
        <v>323</v>
      </c>
      <c r="N21" s="130" t="s">
        <v>325</v>
      </c>
      <c r="O21" s="130" t="s">
        <v>317</v>
      </c>
      <c r="P21" s="130" t="s">
        <v>431</v>
      </c>
      <c r="Q21" s="130" t="s">
        <v>343</v>
      </c>
      <c r="R21" s="130" t="s">
        <v>328</v>
      </c>
      <c r="S21" s="130"/>
      <c r="T21" s="197"/>
      <c r="U21" s="197"/>
      <c r="V21" s="111"/>
      <c r="W21" s="198"/>
      <c r="X21" s="111"/>
      <c r="Y21" s="111"/>
      <c r="Z21" s="111"/>
    </row>
    <row r="22" ht="8.25" customHeight="1">
      <c r="A22" s="196">
        <v>12.0</v>
      </c>
      <c r="B22" s="130" t="s">
        <v>166</v>
      </c>
      <c r="C22" s="130" t="str">
        <f>IFERROR(VLOOKUP(Verificaciones_CRONO_ok!B22,'Listado Pilotos y Equipos'!$B$3:$P$86,12,0),"")</f>
        <v>GT2</v>
      </c>
      <c r="D22" s="131" t="s">
        <v>332</v>
      </c>
      <c r="E22" s="130">
        <v>46.0</v>
      </c>
      <c r="F22" s="132">
        <v>16.04</v>
      </c>
      <c r="G22" s="130" t="str">
        <f>IF(D22="",0,IF(C22=Tabla_de_Datos_COPA_PALMARES!$B$3,VLOOKUP(D22,Tabla_de_Datos_COCHES!$B$4:$G$18,4,0),IF(C22=Tabla_de_Datos_COPA_PALMARES!$B$4,VLOOKUP(D22,Tabla_de_Datos_COCHES!$B$28:$G$42,4,0),IF(C22=Tabla_de_Datos_COPA_PALMARES!$B$5,VLOOKUP(D22,Tabla_de_Datos_COCHES!$B$19:$G$27,4,0)))))</f>
        <v>#N/A</v>
      </c>
      <c r="H22" s="130" t="s">
        <v>323</v>
      </c>
      <c r="I22" s="130" t="s">
        <v>314</v>
      </c>
      <c r="J22" s="133" t="s">
        <v>322</v>
      </c>
      <c r="K22" s="130" t="s">
        <v>323</v>
      </c>
      <c r="L22" s="130" t="s">
        <v>324</v>
      </c>
      <c r="M22" s="130" t="s">
        <v>314</v>
      </c>
      <c r="N22" s="130" t="s">
        <v>333</v>
      </c>
      <c r="O22" s="130" t="s">
        <v>317</v>
      </c>
      <c r="P22" s="130" t="s">
        <v>334</v>
      </c>
      <c r="Q22" s="130" t="s">
        <v>335</v>
      </c>
      <c r="R22" s="130" t="s">
        <v>336</v>
      </c>
      <c r="S22" s="130"/>
      <c r="T22" s="197" t="s">
        <v>434</v>
      </c>
      <c r="U22" s="197"/>
      <c r="V22" s="111"/>
      <c r="W22" s="198">
        <v>20.0</v>
      </c>
      <c r="X22" s="111">
        <v>6.0</v>
      </c>
      <c r="Y22" s="111"/>
      <c r="Z22" s="111"/>
    </row>
    <row r="23" ht="8.25" customHeight="1">
      <c r="A23" s="200">
        <v>13.0</v>
      </c>
      <c r="B23" s="201" t="s">
        <v>128</v>
      </c>
      <c r="C23" s="201" t="str">
        <f>IFERROR(VLOOKUP(Verificaciones_CRONO_ok!B23,'Listado Pilotos y Equipos'!$B$3:$P$86,12,0),"")</f>
        <v>GT2</v>
      </c>
      <c r="D23" s="202" t="s">
        <v>346</v>
      </c>
      <c r="E23" s="201">
        <v>37.0</v>
      </c>
      <c r="F23" s="203">
        <v>16.54</v>
      </c>
      <c r="G23" s="203">
        <f>IF(D23="",0,IF(C23=Tabla_de_Datos_COPA_PALMARES!$B$3,VLOOKUP(D23,Tabla_de_Datos_COCHES!$B$4:$G$18,4,0),IF(C23=Tabla_de_Datos_COPA_PALMARES!$B$4,VLOOKUP(D23,Tabla_de_Datos_COCHES!$B$28:$G$42,4,0),IF(C23=Tabla_de_Datos_COPA_PALMARES!$B$5,VLOOKUP(D23,Tabla_de_Datos_COCHES!$B$19:$G$27,4,0)))))</f>
        <v>17</v>
      </c>
      <c r="H23" s="201" t="s">
        <v>323</v>
      </c>
      <c r="I23" s="201" t="s">
        <v>314</v>
      </c>
      <c r="J23" s="204" t="s">
        <v>322</v>
      </c>
      <c r="K23" s="201" t="s">
        <v>323</v>
      </c>
      <c r="L23" s="201" t="s">
        <v>324</v>
      </c>
      <c r="M23" s="201" t="s">
        <v>323</v>
      </c>
      <c r="N23" s="201" t="s">
        <v>356</v>
      </c>
      <c r="O23" s="201" t="s">
        <v>317</v>
      </c>
      <c r="P23" s="201" t="s">
        <v>326</v>
      </c>
      <c r="Q23" s="201" t="s">
        <v>319</v>
      </c>
      <c r="R23" s="201" t="s">
        <v>312</v>
      </c>
      <c r="S23" s="201"/>
      <c r="T23" s="205" t="s">
        <v>435</v>
      </c>
      <c r="U23" s="205"/>
      <c r="V23" s="206"/>
      <c r="W23" s="207">
        <v>20.0</v>
      </c>
      <c r="X23" s="111">
        <v>6.0</v>
      </c>
      <c r="Y23" s="111"/>
      <c r="Z23" s="111"/>
    </row>
    <row r="24" ht="8.25" customHeight="1">
      <c r="A24" s="188">
        <v>14.0</v>
      </c>
      <c r="B24" s="189" t="s">
        <v>13</v>
      </c>
      <c r="C24" s="189" t="str">
        <f>IFERROR(VLOOKUP(Verificaciones_CRONO_ok!B24,'Listado Pilotos y Equipos'!$B$3:$P$86,12,0),"")</f>
        <v>RESISBARNA</v>
      </c>
      <c r="D24" s="190" t="s">
        <v>339</v>
      </c>
      <c r="E24" s="189">
        <v>58.0</v>
      </c>
      <c r="F24" s="191">
        <v>17.0</v>
      </c>
      <c r="G24" s="191">
        <f>IF(D24="",0,IF(C24=Tabla_de_Datos_COPA_PALMARES!$B$3,VLOOKUP(D24,Tabla_de_Datos_COCHES!$B$4:$G$18,4,0),IF(C24=Tabla_de_Datos_COPA_PALMARES!$B$4,VLOOKUP(D24,Tabla_de_Datos_COCHES!$B$28:$G$42,4,0),IF(C24=Tabla_de_Datos_COPA_PALMARES!$B$5,VLOOKUP(D24,Tabla_de_Datos_COCHES!$B$19:$G$27,4,0)))))</f>
        <v>17</v>
      </c>
      <c r="H24" s="189" t="s">
        <v>314</v>
      </c>
      <c r="I24" s="189" t="s">
        <v>314</v>
      </c>
      <c r="J24" s="192" t="s">
        <v>313</v>
      </c>
      <c r="K24" s="189" t="s">
        <v>323</v>
      </c>
      <c r="L24" s="189" t="s">
        <v>341</v>
      </c>
      <c r="M24" s="189" t="s">
        <v>323</v>
      </c>
      <c r="N24" s="189" t="s">
        <v>325</v>
      </c>
      <c r="O24" s="189" t="s">
        <v>317</v>
      </c>
      <c r="P24" s="189" t="s">
        <v>318</v>
      </c>
      <c r="Q24" s="189" t="s">
        <v>319</v>
      </c>
      <c r="R24" s="189" t="s">
        <v>312</v>
      </c>
      <c r="S24" s="189"/>
      <c r="T24" s="193" t="s">
        <v>436</v>
      </c>
      <c r="U24" s="193"/>
      <c r="V24" s="194"/>
      <c r="W24" s="195">
        <v>20.0</v>
      </c>
      <c r="X24" s="111">
        <v>6.0</v>
      </c>
      <c r="Y24" s="111"/>
      <c r="Z24" s="111"/>
    </row>
    <row r="25" ht="8.25" customHeight="1">
      <c r="A25" s="196">
        <v>15.0</v>
      </c>
      <c r="B25" s="130" t="s">
        <v>25</v>
      </c>
      <c r="C25" s="130" t="str">
        <f>IFERROR(VLOOKUP(Verificaciones_CRONO_ok!B25,'Listado Pilotos y Equipos'!$B$3:$P$86,12,0),"")</f>
        <v>RESISBARNA</v>
      </c>
      <c r="D25" s="131" t="s">
        <v>330</v>
      </c>
      <c r="E25" s="130">
        <v>54.0</v>
      </c>
      <c r="F25" s="132">
        <v>18.55</v>
      </c>
      <c r="G25" s="132">
        <f>IF(D25="",0,IF(C25=Tabla_de_Datos_COPA_PALMARES!$B$3,VLOOKUP(D25,Tabla_de_Datos_COCHES!$B$4:$G$18,4,0),IF(C25=Tabla_de_Datos_COPA_PALMARES!$B$4,VLOOKUP(D25,Tabla_de_Datos_COCHES!$B$28:$G$42,4,0),IF(C25=Tabla_de_Datos_COPA_PALMARES!$B$5,VLOOKUP(D25,Tabla_de_Datos_COCHES!$B$19:$G$27,4,0)))))</f>
        <v>17</v>
      </c>
      <c r="H25" s="130" t="s">
        <v>314</v>
      </c>
      <c r="I25" s="130" t="s">
        <v>328</v>
      </c>
      <c r="J25" s="133" t="s">
        <v>313</v>
      </c>
      <c r="K25" s="130" t="s">
        <v>314</v>
      </c>
      <c r="L25" s="130" t="s">
        <v>341</v>
      </c>
      <c r="M25" s="130" t="s">
        <v>323</v>
      </c>
      <c r="N25" s="130" t="s">
        <v>316</v>
      </c>
      <c r="O25" s="130" t="s">
        <v>312</v>
      </c>
      <c r="P25" s="130" t="s">
        <v>318</v>
      </c>
      <c r="Q25" s="130" t="s">
        <v>319</v>
      </c>
      <c r="R25" s="130" t="s">
        <v>312</v>
      </c>
      <c r="S25" s="130"/>
      <c r="T25" s="197" t="s">
        <v>437</v>
      </c>
      <c r="U25" s="197"/>
      <c r="V25" s="111"/>
      <c r="W25" s="198">
        <v>20.0</v>
      </c>
      <c r="X25" s="111">
        <v>6.0</v>
      </c>
      <c r="Y25" s="111"/>
      <c r="Z25" s="111"/>
    </row>
    <row r="26" ht="8.25" customHeight="1">
      <c r="A26" s="199">
        <v>16.0</v>
      </c>
      <c r="B26" s="130" t="s">
        <v>209</v>
      </c>
      <c r="C26" s="130" t="str">
        <f>IFERROR(VLOOKUP(Verificaciones_CRONO_ok!B26,'Listado Pilotos y Equipos'!$B$3:$P$86,12,0),"")</f>
        <v>SCALEAUTO_CUP</v>
      </c>
      <c r="D26" s="131" t="s">
        <v>311</v>
      </c>
      <c r="E26" s="130">
        <v>52.0</v>
      </c>
      <c r="F26" s="132">
        <v>17.08</v>
      </c>
      <c r="G26" s="130" t="str">
        <f>IF(D26="",0,IF(C26=Tabla_de_Datos_COPA_PALMARES!$B$3,VLOOKUP(D26,Tabla_de_Datos_COCHES!$B$4:$G$18,4,0),IF(C26=Tabla_de_Datos_COPA_PALMARES!$B$4,VLOOKUP(D26,Tabla_de_Datos_COCHES!$B$28:$G$42,4,0),IF(C26=Tabla_de_Datos_COPA_PALMARES!$B$5,VLOOKUP(D26,Tabla_de_Datos_COCHES!$B$19:$G$27,4,0)))))</f>
        <v>#N/A</v>
      </c>
      <c r="H26" s="130" t="s">
        <v>312</v>
      </c>
      <c r="I26" s="130" t="s">
        <v>312</v>
      </c>
      <c r="J26" s="133" t="s">
        <v>313</v>
      </c>
      <c r="K26" s="130" t="s">
        <v>312</v>
      </c>
      <c r="L26" s="130" t="s">
        <v>324</v>
      </c>
      <c r="M26" s="130" t="s">
        <v>312</v>
      </c>
      <c r="N26" s="130" t="s">
        <v>364</v>
      </c>
      <c r="O26" s="130" t="s">
        <v>317</v>
      </c>
      <c r="P26" s="130" t="s">
        <v>326</v>
      </c>
      <c r="Q26" s="130" t="s">
        <v>319</v>
      </c>
      <c r="R26" s="130" t="s">
        <v>312</v>
      </c>
      <c r="S26" s="130"/>
      <c r="T26" s="197" t="s">
        <v>438</v>
      </c>
      <c r="U26" s="197"/>
      <c r="V26" s="111"/>
      <c r="W26" s="198">
        <v>20.0</v>
      </c>
      <c r="X26" s="111">
        <v>6.0</v>
      </c>
      <c r="Y26" s="111"/>
      <c r="Z26" s="111"/>
    </row>
    <row r="27" ht="8.25" customHeight="1">
      <c r="A27" s="196">
        <v>17.0</v>
      </c>
      <c r="B27" s="130" t="s">
        <v>206</v>
      </c>
      <c r="C27" s="130" t="str">
        <f>IFERROR(VLOOKUP(Verificaciones_CRONO_ok!B27,'Listado Pilotos y Equipos'!$B$3:$P$86,12,0),"")</f>
        <v>RESISBARNA</v>
      </c>
      <c r="D27" s="131" t="s">
        <v>339</v>
      </c>
      <c r="E27" s="130">
        <v>15.0</v>
      </c>
      <c r="F27" s="132">
        <v>17.0</v>
      </c>
      <c r="G27" s="132">
        <f>IF(D27="",0,IF(C27=Tabla_de_Datos_COPA_PALMARES!$B$3,VLOOKUP(D27,Tabla_de_Datos_COCHES!$B$4:$G$18,4,0),IF(C27=Tabla_de_Datos_COPA_PALMARES!$B$4,VLOOKUP(D27,Tabla_de_Datos_COCHES!$B$28:$G$42,4,0),IF(C27=Tabla_de_Datos_COPA_PALMARES!$B$5,VLOOKUP(D27,Tabla_de_Datos_COCHES!$B$19:$G$27,4,0)))))</f>
        <v>17</v>
      </c>
      <c r="H27" s="130" t="s">
        <v>314</v>
      </c>
      <c r="I27" s="130" t="s">
        <v>314</v>
      </c>
      <c r="J27" s="133" t="s">
        <v>313</v>
      </c>
      <c r="K27" s="130" t="s">
        <v>314</v>
      </c>
      <c r="L27" s="130" t="s">
        <v>439</v>
      </c>
      <c r="M27" s="130" t="s">
        <v>314</v>
      </c>
      <c r="N27" s="130" t="s">
        <v>316</v>
      </c>
      <c r="O27" s="130" t="s">
        <v>314</v>
      </c>
      <c r="P27" s="130" t="s">
        <v>342</v>
      </c>
      <c r="Q27" s="130" t="s">
        <v>319</v>
      </c>
      <c r="R27" s="130" t="s">
        <v>312</v>
      </c>
      <c r="S27" s="130" t="s">
        <v>440</v>
      </c>
      <c r="T27" s="197" t="s">
        <v>441</v>
      </c>
      <c r="U27" s="197"/>
      <c r="V27" s="111"/>
      <c r="W27" s="198">
        <v>10.0</v>
      </c>
      <c r="X27" s="111">
        <v>3.0</v>
      </c>
      <c r="Y27" s="111"/>
      <c r="Z27" s="111"/>
    </row>
    <row r="28" ht="8.25" customHeight="1">
      <c r="A28" s="196">
        <v>18.0</v>
      </c>
      <c r="B28" s="130" t="s">
        <v>212</v>
      </c>
      <c r="C28" s="130" t="str">
        <f>IFERROR(VLOOKUP(Verificaciones_CRONO_ok!B28,'Listado Pilotos y Equipos'!$B$3:$P$86,12,0),"")</f>
        <v>RESISBARNA</v>
      </c>
      <c r="D28" s="131" t="s">
        <v>346</v>
      </c>
      <c r="E28" s="130">
        <v>23.0</v>
      </c>
      <c r="F28" s="132">
        <v>15.08</v>
      </c>
      <c r="G28" s="132">
        <f>IF(D28="",0,IF(C28=Tabla_de_Datos_COPA_PALMARES!$B$3,VLOOKUP(D28,Tabla_de_Datos_COCHES!$B$4:$G$18,4,0),IF(C28=Tabla_de_Datos_COPA_PALMARES!$B$4,VLOOKUP(D28,Tabla_de_Datos_COCHES!$B$28:$G$42,4,0),IF(C28=Tabla_de_Datos_COPA_PALMARES!$B$5,VLOOKUP(D28,Tabla_de_Datos_COCHES!$B$19:$G$27,4,0)))))</f>
        <v>15</v>
      </c>
      <c r="H28" s="130" t="s">
        <v>314</v>
      </c>
      <c r="I28" s="130" t="s">
        <v>328</v>
      </c>
      <c r="J28" s="133" t="s">
        <v>313</v>
      </c>
      <c r="K28" s="130" t="s">
        <v>323</v>
      </c>
      <c r="L28" s="130" t="s">
        <v>439</v>
      </c>
      <c r="M28" s="130" t="s">
        <v>323</v>
      </c>
      <c r="N28" s="130" t="s">
        <v>442</v>
      </c>
      <c r="O28" s="130" t="s">
        <v>317</v>
      </c>
      <c r="P28" s="130" t="s">
        <v>318</v>
      </c>
      <c r="Q28" s="130" t="s">
        <v>343</v>
      </c>
      <c r="R28" s="130" t="s">
        <v>312</v>
      </c>
      <c r="S28" s="130" t="s">
        <v>440</v>
      </c>
      <c r="T28" s="197" t="s">
        <v>443</v>
      </c>
      <c r="U28" s="197" t="s">
        <v>444</v>
      </c>
      <c r="V28" s="111"/>
      <c r="W28" s="198">
        <v>20.0</v>
      </c>
      <c r="X28" s="111">
        <v>6.0</v>
      </c>
      <c r="Y28" s="111"/>
      <c r="Z28" s="111"/>
    </row>
    <row r="29" ht="8.25" customHeight="1">
      <c r="A29" s="200">
        <v>19.0</v>
      </c>
      <c r="B29" s="201" t="s">
        <v>229</v>
      </c>
      <c r="C29" s="201" t="str">
        <f>IFERROR(VLOOKUP(Verificaciones_CRONO_ok!B29,'Listado Pilotos y Equipos'!$B$3:$P$86,12,0),"")</f>
        <v>RESISBARNA</v>
      </c>
      <c r="D29" s="202" t="s">
        <v>371</v>
      </c>
      <c r="E29" s="201">
        <v>38.0</v>
      </c>
      <c r="F29" s="203">
        <v>15.47</v>
      </c>
      <c r="G29" s="203">
        <f>IF(D29="",0,IF(C29=Tabla_de_Datos_COPA_PALMARES!$B$3,VLOOKUP(D29,Tabla_de_Datos_COCHES!$B$4:$G$18,4,0),IF(C29=Tabla_de_Datos_COPA_PALMARES!$B$4,VLOOKUP(D29,Tabla_de_Datos_COCHES!$B$28:$G$42,4,0),IF(C29=Tabla_de_Datos_COPA_PALMARES!$B$5,VLOOKUP(D29,Tabla_de_Datos_COCHES!$B$19:$G$27,4,0)))))</f>
        <v>15</v>
      </c>
      <c r="H29" s="201" t="s">
        <v>314</v>
      </c>
      <c r="I29" s="201" t="s">
        <v>328</v>
      </c>
      <c r="J29" s="204" t="s">
        <v>313</v>
      </c>
      <c r="K29" s="201" t="s">
        <v>323</v>
      </c>
      <c r="L29" s="201" t="s">
        <v>445</v>
      </c>
      <c r="M29" s="201" t="s">
        <v>323</v>
      </c>
      <c r="N29" s="201" t="s">
        <v>426</v>
      </c>
      <c r="O29" s="201" t="s">
        <v>317</v>
      </c>
      <c r="P29" s="201" t="s">
        <v>377</v>
      </c>
      <c r="Q29" s="201" t="s">
        <v>343</v>
      </c>
      <c r="R29" s="201" t="s">
        <v>446</v>
      </c>
      <c r="S29" s="201"/>
      <c r="T29" s="205" t="s">
        <v>447</v>
      </c>
      <c r="U29" s="205"/>
      <c r="V29" s="206"/>
      <c r="W29" s="207">
        <v>20.0</v>
      </c>
      <c r="X29" s="111">
        <v>6.0</v>
      </c>
      <c r="Y29" s="111"/>
      <c r="Z29" s="111"/>
    </row>
    <row r="30" ht="8.25" customHeight="1">
      <c r="A30" s="188">
        <v>20.0</v>
      </c>
      <c r="B30" s="189" t="s">
        <v>217</v>
      </c>
      <c r="C30" s="189" t="str">
        <f>IFERROR(VLOOKUP(Verificaciones_CRONO_ok!B30,'Listado Pilotos y Equipos'!$B$3:$P$86,12,0),"")</f>
        <v>RESISBARNA</v>
      </c>
      <c r="D30" s="190" t="s">
        <v>351</v>
      </c>
      <c r="E30" s="189">
        <v>43.0</v>
      </c>
      <c r="F30" s="191">
        <v>18.07</v>
      </c>
      <c r="G30" s="208"/>
      <c r="H30" s="189" t="s">
        <v>328</v>
      </c>
      <c r="I30" s="189" t="s">
        <v>328</v>
      </c>
      <c r="J30" s="192" t="s">
        <v>313</v>
      </c>
      <c r="K30" s="189" t="s">
        <v>323</v>
      </c>
      <c r="L30" s="189" t="s">
        <v>341</v>
      </c>
      <c r="M30" s="189" t="s">
        <v>323</v>
      </c>
      <c r="N30" s="189" t="s">
        <v>448</v>
      </c>
      <c r="O30" s="189" t="s">
        <v>317</v>
      </c>
      <c r="P30" s="189" t="s">
        <v>431</v>
      </c>
      <c r="Q30" s="189" t="s">
        <v>343</v>
      </c>
      <c r="R30" s="189" t="s">
        <v>446</v>
      </c>
      <c r="S30" s="189"/>
      <c r="T30" s="193" t="s">
        <v>449</v>
      </c>
      <c r="U30" s="193"/>
      <c r="V30" s="194"/>
      <c r="W30" s="195">
        <v>20.0</v>
      </c>
      <c r="X30" s="111">
        <v>6.0</v>
      </c>
      <c r="Y30" s="111"/>
      <c r="Z30" s="111"/>
    </row>
    <row r="31" ht="8.25" customHeight="1">
      <c r="A31" s="196">
        <v>21.0</v>
      </c>
      <c r="B31" s="130" t="s">
        <v>42</v>
      </c>
      <c r="C31" s="130" t="str">
        <f>IFERROR(VLOOKUP(Verificaciones_CRONO_ok!B31,'Listado Pilotos y Equipos'!$B$3:$P$86,12,0),"")</f>
        <v>RESISBARNA</v>
      </c>
      <c r="D31" s="131" t="s">
        <v>321</v>
      </c>
      <c r="E31" s="130">
        <v>60.0</v>
      </c>
      <c r="F31" s="209">
        <v>17.35</v>
      </c>
      <c r="G31" s="210">
        <f>IF(D31="",0,IF(C31=Tabla_de_Datos_COPA_PALMARES!$B$3,VLOOKUP(D31,Tabla_de_Datos_COCHES!$B$4:$G$18,4,0),IF(C31=Tabla_de_Datos_COPA_PALMARES!$B$4,VLOOKUP(D31,Tabla_de_Datos_COCHES!$B$28:$G$42,4,0),IF(C31=Tabla_de_Datos_COPA_PALMARES!$B$5,VLOOKUP(D31,Tabla_de_Datos_COCHES!$B$19:$G$27,4,0)))))</f>
        <v>18</v>
      </c>
      <c r="H31" s="211" t="s">
        <v>314</v>
      </c>
      <c r="I31" s="130" t="s">
        <v>314</v>
      </c>
      <c r="J31" s="133" t="s">
        <v>313</v>
      </c>
      <c r="K31" s="130" t="s">
        <v>420</v>
      </c>
      <c r="L31" s="130" t="s">
        <v>341</v>
      </c>
      <c r="M31" s="130" t="s">
        <v>323</v>
      </c>
      <c r="N31" s="130" t="s">
        <v>316</v>
      </c>
      <c r="O31" s="130" t="s">
        <v>323</v>
      </c>
      <c r="P31" s="130" t="s">
        <v>342</v>
      </c>
      <c r="Q31" s="130"/>
      <c r="R31" s="130" t="s">
        <v>328</v>
      </c>
      <c r="S31" s="130"/>
      <c r="T31" s="197" t="s">
        <v>450</v>
      </c>
      <c r="U31" s="197"/>
      <c r="V31" s="111"/>
      <c r="W31" s="198">
        <v>10.0</v>
      </c>
      <c r="X31" s="111">
        <v>3.0</v>
      </c>
      <c r="Y31" s="111"/>
      <c r="Z31" s="111"/>
    </row>
    <row r="32" ht="8.25" customHeight="1">
      <c r="A32" s="196">
        <v>22.0</v>
      </c>
      <c r="B32" s="130" t="s">
        <v>181</v>
      </c>
      <c r="C32" s="130" t="str">
        <f>IFERROR(VLOOKUP(Verificaciones_CRONO_ok!B32,'Listado Pilotos y Equipos'!$B$3:$P$86,12,0),"")</f>
        <v>SCALEAUTO_CUP</v>
      </c>
      <c r="D32" s="131" t="s">
        <v>311</v>
      </c>
      <c r="E32" s="130">
        <v>20.0</v>
      </c>
      <c r="F32" s="132">
        <v>17.04</v>
      </c>
      <c r="G32" s="212" t="str">
        <f>IF(D32="",0,IF(C32=Tabla_de_Datos_COPA_PALMARES!$B$3,VLOOKUP(D32,Tabla_de_Datos_COCHES!$B$4:$G$18,4,0),IF(C32=Tabla_de_Datos_COPA_PALMARES!$B$4,VLOOKUP(D32,Tabla_de_Datos_COCHES!$B$28:$G$42,4,0),IF(C32=Tabla_de_Datos_COPA_PALMARES!$B$5,VLOOKUP(D32,Tabla_de_Datos_COCHES!$B$19:$G$27,4,0)))))</f>
        <v>#N/A</v>
      </c>
      <c r="H32" s="130" t="s">
        <v>312</v>
      </c>
      <c r="I32" s="130" t="s">
        <v>312</v>
      </c>
      <c r="J32" s="133" t="s">
        <v>313</v>
      </c>
      <c r="K32" s="130" t="s">
        <v>314</v>
      </c>
      <c r="L32" s="130" t="s">
        <v>341</v>
      </c>
      <c r="M32" s="130" t="s">
        <v>312</v>
      </c>
      <c r="N32" s="130" t="s">
        <v>325</v>
      </c>
      <c r="O32" s="130" t="s">
        <v>317</v>
      </c>
      <c r="P32" s="130" t="s">
        <v>451</v>
      </c>
      <c r="Q32" s="130" t="s">
        <v>319</v>
      </c>
      <c r="R32" s="130" t="s">
        <v>312</v>
      </c>
      <c r="S32" s="130"/>
      <c r="T32" s="197" t="s">
        <v>452</v>
      </c>
      <c r="U32" s="197"/>
      <c r="V32" s="111"/>
      <c r="W32" s="198">
        <v>20.0</v>
      </c>
      <c r="X32" s="111">
        <v>6.0</v>
      </c>
      <c r="Y32" s="111"/>
      <c r="Z32" s="111"/>
    </row>
    <row r="33" ht="8.25" customHeight="1">
      <c r="A33" s="196">
        <v>23.0</v>
      </c>
      <c r="B33" s="130" t="s">
        <v>399</v>
      </c>
      <c r="C33" s="130" t="str">
        <f>IFERROR(VLOOKUP(Verificaciones_CRONO_ok!B33,'Listado Pilotos y Equipos'!$B$3:$P$86,12,0),"")</f>
        <v>SCALEAUTO_CUP</v>
      </c>
      <c r="D33" s="131" t="s">
        <v>339</v>
      </c>
      <c r="E33" s="130">
        <v>17.0</v>
      </c>
      <c r="F33" s="132">
        <v>17.0</v>
      </c>
      <c r="G33" s="130" t="str">
        <f>IF(D33="",0,IF(C33=Tabla_de_Datos_COPA_PALMARES!$B$3,VLOOKUP(D33,Tabla_de_Datos_COCHES!$B$4:$G$18,4,0),IF(C33=Tabla_de_Datos_COPA_PALMARES!$B$4,VLOOKUP(D33,Tabla_de_Datos_COCHES!$B$28:$G$42,4,0),IF(C33=Tabla_de_Datos_COPA_PALMARES!$B$5,VLOOKUP(D33,Tabla_de_Datos_COCHES!$B$19:$G$27,4,0)))))</f>
        <v>#N/A</v>
      </c>
      <c r="H33" s="130" t="s">
        <v>314</v>
      </c>
      <c r="I33" s="130" t="s">
        <v>312</v>
      </c>
      <c r="J33" s="133" t="s">
        <v>313</v>
      </c>
      <c r="K33" s="130" t="s">
        <v>312</v>
      </c>
      <c r="L33" s="130" t="s">
        <v>324</v>
      </c>
      <c r="M33" s="130" t="s">
        <v>323</v>
      </c>
      <c r="N33" s="130" t="s">
        <v>453</v>
      </c>
      <c r="O33" s="130" t="s">
        <v>317</v>
      </c>
      <c r="P33" s="130" t="s">
        <v>326</v>
      </c>
      <c r="Q33" s="130" t="s">
        <v>319</v>
      </c>
      <c r="R33" s="130" t="s">
        <v>312</v>
      </c>
      <c r="S33" s="130"/>
      <c r="T33" s="197" t="s">
        <v>454</v>
      </c>
      <c r="U33" s="197"/>
      <c r="V33" s="111"/>
      <c r="W33" s="198">
        <v>6.0</v>
      </c>
      <c r="X33" s="111">
        <v>6.0</v>
      </c>
      <c r="Y33" s="111"/>
      <c r="Z33" s="111"/>
    </row>
    <row r="34" ht="8.25" customHeight="1">
      <c r="A34" s="200">
        <v>24.0</v>
      </c>
      <c r="B34" s="201" t="s">
        <v>234</v>
      </c>
      <c r="C34" s="201" t="str">
        <f>IFERROR(VLOOKUP(Verificaciones_CRONO_ok!B34,'Listado Pilotos y Equipos'!$B$3:$P$86,12,0),"")</f>
        <v>GT2</v>
      </c>
      <c r="D34" s="202" t="s">
        <v>455</v>
      </c>
      <c r="E34" s="201">
        <v>6.0</v>
      </c>
      <c r="F34" s="203">
        <v>15.3</v>
      </c>
      <c r="G34" s="203">
        <f>IF(D34="",0,IF(C34=Tabla_de_Datos_COPA_PALMARES!$B$3,VLOOKUP(D34,Tabla_de_Datos_COCHES!$B$4:$G$18,4,0),IF(C34=Tabla_de_Datos_COPA_PALMARES!$B$4,VLOOKUP(D34,Tabla_de_Datos_COCHES!$B$28:$G$42,4,0),IF(C34=Tabla_de_Datos_COPA_PALMARES!$B$5,VLOOKUP(D34,Tabla_de_Datos_COCHES!$B$19:$G$27,4,0)))))</f>
        <v>15</v>
      </c>
      <c r="H34" s="201" t="s">
        <v>323</v>
      </c>
      <c r="I34" s="201" t="s">
        <v>314</v>
      </c>
      <c r="J34" s="204" t="s">
        <v>322</v>
      </c>
      <c r="K34" s="201" t="s">
        <v>312</v>
      </c>
      <c r="L34" s="201" t="s">
        <v>324</v>
      </c>
      <c r="M34" s="201" t="s">
        <v>323</v>
      </c>
      <c r="N34" s="201" t="s">
        <v>352</v>
      </c>
      <c r="O34" s="201" t="s">
        <v>317</v>
      </c>
      <c r="P34" s="201" t="s">
        <v>326</v>
      </c>
      <c r="Q34" s="201" t="s">
        <v>327</v>
      </c>
      <c r="R34" s="201" t="s">
        <v>375</v>
      </c>
      <c r="S34" s="201"/>
      <c r="T34" s="205" t="s">
        <v>456</v>
      </c>
      <c r="U34" s="205"/>
      <c r="V34" s="206"/>
      <c r="W34" s="207">
        <v>6.0</v>
      </c>
      <c r="X34" s="111">
        <v>6.0</v>
      </c>
      <c r="Y34" s="111"/>
      <c r="Z34" s="111"/>
    </row>
    <row r="35" ht="8.25" customHeight="1">
      <c r="A35" s="213">
        <v>25.0</v>
      </c>
      <c r="B35" s="214"/>
      <c r="C35" s="212" t="str">
        <f>IFERROR(VLOOKUP(Verificaciones_CRONO_ok!B35,'Listado Pilotos y Equipos'!$B$3:$P$86,12,0),"")</f>
        <v/>
      </c>
      <c r="D35" s="215"/>
      <c r="E35" s="212"/>
      <c r="F35" s="216"/>
      <c r="G35" s="212">
        <f>IF(D35="",0,IF(C35=Tabla_de_Datos_COPA_PALMARES!$B$3,VLOOKUP(D35,Tabla_de_Datos_COCHES!$B$4:$G$18,4,0),IF(C35=Tabla_de_Datos_COPA_PALMARES!$B$4,VLOOKUP(D35,Tabla_de_Datos_COCHES!$B$28:$G$42,4,0),IF(C35=Tabla_de_Datos_COPA_PALMARES!$B$5,VLOOKUP(D35,Tabla_de_Datos_COCHES!$B$19:$G$27,4,0)))))</f>
        <v>0</v>
      </c>
      <c r="H35" s="212"/>
      <c r="I35" s="212"/>
      <c r="J35" s="217"/>
      <c r="K35" s="212"/>
      <c r="L35" s="212"/>
      <c r="M35" s="212"/>
      <c r="N35" s="212"/>
      <c r="O35" s="212"/>
      <c r="P35" s="212"/>
      <c r="Q35" s="212"/>
      <c r="R35" s="212"/>
      <c r="S35" s="212"/>
      <c r="T35" s="218"/>
      <c r="U35" s="218"/>
      <c r="V35" s="111"/>
      <c r="W35" s="111"/>
      <c r="X35" s="111"/>
      <c r="Y35" s="111"/>
      <c r="Z35" s="111"/>
    </row>
    <row r="36" ht="8.25" customHeight="1">
      <c r="A36" s="129">
        <v>26.0</v>
      </c>
      <c r="B36" s="211"/>
      <c r="C36" s="130" t="str">
        <f>IFERROR(VLOOKUP(Verificaciones_CRONO_ok!B36,'Listado Pilotos y Equipos'!$B$3:$P$86,12,0),"")</f>
        <v/>
      </c>
      <c r="D36" s="131"/>
      <c r="E36" s="219"/>
      <c r="F36" s="132"/>
      <c r="G36" s="130">
        <f>IF(D36="",0,IF(C36=Tabla_de_Datos_COPA_PALMARES!$B$3,VLOOKUP(D36,Tabla_de_Datos_COCHES!$B$4:$G$18,4,0),IF(C36=Tabla_de_Datos_COPA_PALMARES!$B$4,VLOOKUP(D36,Tabla_de_Datos_COCHES!$B$28:$G$42,4,0),IF(C36=Tabla_de_Datos_COPA_PALMARES!$B$5,VLOOKUP(D36,Tabla_de_Datos_COCHES!$B$19:$G$27,4,0)))))</f>
        <v>0</v>
      </c>
      <c r="H36" s="219"/>
      <c r="I36" s="219"/>
      <c r="J36" s="220"/>
      <c r="K36" s="219"/>
      <c r="L36" s="219"/>
      <c r="M36" s="219"/>
      <c r="N36" s="219"/>
      <c r="O36" s="219"/>
      <c r="P36" s="219"/>
      <c r="Q36" s="219"/>
      <c r="R36" s="219"/>
      <c r="S36" s="219"/>
      <c r="T36" s="221"/>
      <c r="U36" s="221"/>
      <c r="V36" s="111"/>
      <c r="W36" s="111"/>
      <c r="X36" s="111"/>
      <c r="Y36" s="111"/>
      <c r="Z36" s="111"/>
    </row>
    <row r="37" ht="8.25" customHeight="1">
      <c r="A37" s="129">
        <v>27.0</v>
      </c>
      <c r="B37" s="211"/>
      <c r="C37" s="219" t="str">
        <f>IFERROR(VLOOKUP(Verificaciones_CRONO_ok!B37,'Listado Pilotos y Equipos'!$B$3:$P$86,12,0),"")</f>
        <v/>
      </c>
      <c r="D37" s="131"/>
      <c r="E37" s="219"/>
      <c r="F37" s="222"/>
      <c r="G37" s="130">
        <f>IF(D37="",0,IF(C37=Tabla_de_Datos_COPA_PALMARES!$B$3,VLOOKUP(D37,Tabla_de_Datos_COCHES!$B$4:$G$18,4,0),IF(C37=Tabla_de_Datos_COPA_PALMARES!$B$4,VLOOKUP(D37,Tabla_de_Datos_COCHES!$B$28:$G$42,4,0),IF(C37=Tabla_de_Datos_COPA_PALMARES!$B$5,VLOOKUP(D37,Tabla_de_Datos_COCHES!$B$19:$G$27,4,0)))))</f>
        <v>0</v>
      </c>
      <c r="H37" s="219"/>
      <c r="I37" s="219"/>
      <c r="J37" s="220"/>
      <c r="K37" s="219"/>
      <c r="L37" s="219"/>
      <c r="M37" s="219"/>
      <c r="N37" s="219"/>
      <c r="O37" s="219"/>
      <c r="P37" s="219"/>
      <c r="Q37" s="219"/>
      <c r="R37" s="219"/>
      <c r="S37" s="219"/>
      <c r="T37" s="221"/>
      <c r="U37" s="221"/>
      <c r="V37" s="112"/>
      <c r="W37" s="111"/>
      <c r="X37" s="112"/>
      <c r="Y37" s="112"/>
      <c r="Z37" s="112"/>
    </row>
    <row r="38" ht="8.25" customHeight="1">
      <c r="A38" s="129">
        <v>28.0</v>
      </c>
      <c r="B38" s="211"/>
      <c r="C38" s="219" t="str">
        <f>IFERROR(VLOOKUP(Verificaciones_CRONO_ok!B38,'Listado Pilotos y Equipos'!$B$3:$P$86,12,0),"")</f>
        <v/>
      </c>
      <c r="D38" s="131"/>
      <c r="E38" s="219"/>
      <c r="F38" s="222"/>
      <c r="G38" s="130">
        <f>IF(D38="",0,IF(C38=Tabla_de_Datos_COPA_PALMARES!$B$3,VLOOKUP(D38,Tabla_de_Datos_COCHES!$B$4:$G$18,4,0),IF(C38=Tabla_de_Datos_COPA_PALMARES!$B$4,VLOOKUP(D38,Tabla_de_Datos_COCHES!$B$28:$G$42,4,0),IF(C38=Tabla_de_Datos_COPA_PALMARES!$B$5,VLOOKUP(D38,Tabla_de_Datos_COCHES!$B$19:$G$27,4,0)))))</f>
        <v>0</v>
      </c>
      <c r="H38" s="219"/>
      <c r="I38" s="219"/>
      <c r="J38" s="220"/>
      <c r="K38" s="219"/>
      <c r="L38" s="219"/>
      <c r="M38" s="219"/>
      <c r="N38" s="219"/>
      <c r="O38" s="219"/>
      <c r="P38" s="219"/>
      <c r="Q38" s="219"/>
      <c r="R38" s="219"/>
      <c r="S38" s="219"/>
      <c r="T38" s="221"/>
      <c r="U38" s="221"/>
      <c r="V38" s="112"/>
      <c r="W38" s="111"/>
      <c r="X38" s="112"/>
      <c r="Y38" s="112"/>
      <c r="Z38" s="112"/>
    </row>
    <row r="39" ht="8.25" customHeight="1">
      <c r="A39" s="129">
        <v>29.0</v>
      </c>
      <c r="B39" s="211"/>
      <c r="C39" s="219" t="str">
        <f>IFERROR(VLOOKUP(Verificaciones_CRONO_ok!B39,'Listado Pilotos y Equipos'!$B$3:$P$86,12,0),"")</f>
        <v/>
      </c>
      <c r="D39" s="131"/>
      <c r="E39" s="219"/>
      <c r="F39" s="222"/>
      <c r="G39" s="130">
        <f>IF(D39="",0,IF(C39=Tabla_de_Datos_COPA_PALMARES!$B$3,VLOOKUP(D39,Tabla_de_Datos_COCHES!$B$4:$G$18,4,0),IF(C39=Tabla_de_Datos_COPA_PALMARES!$B$4,VLOOKUP(D39,Tabla_de_Datos_COCHES!$B$28:$G$42,4,0),IF(C39=Tabla_de_Datos_COPA_PALMARES!$B$5,VLOOKUP(D39,Tabla_de_Datos_COCHES!$B$19:$G$27,4,0)))))</f>
        <v>0</v>
      </c>
      <c r="H39" s="219"/>
      <c r="I39" s="219"/>
      <c r="J39" s="220"/>
      <c r="K39" s="219"/>
      <c r="L39" s="219"/>
      <c r="M39" s="219"/>
      <c r="N39" s="219"/>
      <c r="O39" s="219"/>
      <c r="P39" s="219"/>
      <c r="Q39" s="219"/>
      <c r="R39" s="219"/>
      <c r="S39" s="219"/>
      <c r="T39" s="221"/>
      <c r="U39" s="221"/>
      <c r="V39" s="112"/>
      <c r="W39" s="111"/>
      <c r="X39" s="112"/>
      <c r="Y39" s="112"/>
      <c r="Z39" s="112"/>
    </row>
    <row r="40" ht="8.25" customHeight="1">
      <c r="A40" s="129">
        <v>30.0</v>
      </c>
      <c r="B40" s="211"/>
      <c r="C40" s="219" t="str">
        <f>IFERROR(VLOOKUP(Verificaciones_CRONO_ok!B40,'Listado Pilotos y Equipos'!$B$3:$P$86,12,0),"")</f>
        <v/>
      </c>
      <c r="D40" s="131"/>
      <c r="E40" s="219"/>
      <c r="F40" s="222"/>
      <c r="G40" s="130">
        <f>IF(D40="",0,IF(C40=Tabla_de_Datos_COPA_PALMARES!$B$3,VLOOKUP(D40,Tabla_de_Datos_COCHES!$B$4:$G$18,4,0),IF(C40=Tabla_de_Datos_COPA_PALMARES!$B$4,VLOOKUP(D40,Tabla_de_Datos_COCHES!$B$28:$G$42,4,0),IF(C40=Tabla_de_Datos_COPA_PALMARES!$B$5,VLOOKUP(D40,Tabla_de_Datos_COCHES!$B$19:$G$27,4,0)))))</f>
        <v>0</v>
      </c>
      <c r="H40" s="219"/>
      <c r="I40" s="219"/>
      <c r="J40" s="220"/>
      <c r="K40" s="219"/>
      <c r="L40" s="219"/>
      <c r="M40" s="219"/>
      <c r="N40" s="219"/>
      <c r="O40" s="219"/>
      <c r="P40" s="219"/>
      <c r="Q40" s="219"/>
      <c r="R40" s="219"/>
      <c r="S40" s="219"/>
      <c r="T40" s="221"/>
      <c r="U40" s="221"/>
      <c r="V40" s="112"/>
      <c r="W40" s="111"/>
      <c r="X40" s="112"/>
      <c r="Y40" s="112"/>
      <c r="Z40" s="112"/>
    </row>
    <row r="41" ht="8.25" customHeight="1">
      <c r="A41" s="129">
        <v>31.0</v>
      </c>
      <c r="B41" s="211"/>
      <c r="C41" s="219" t="str">
        <f>IFERROR(VLOOKUP(Verificaciones_CRONO_ok!B41,'Listado Pilotos y Equipos'!$B$3:$P$86,12,0),"")</f>
        <v/>
      </c>
      <c r="D41" s="131"/>
      <c r="E41" s="219"/>
      <c r="F41" s="222"/>
      <c r="G41" s="130">
        <f>IF(D41="",0,IF(C41=Tabla_de_Datos_COPA_PALMARES!$B$3,VLOOKUP(D41,Tabla_de_Datos_COCHES!$B$4:$G$18,4,0),IF(C41=Tabla_de_Datos_COPA_PALMARES!$B$4,VLOOKUP(D41,Tabla_de_Datos_COCHES!$B$28:$G$42,4,0),IF(C41=Tabla_de_Datos_COPA_PALMARES!$B$5,VLOOKUP(D41,Tabla_de_Datos_COCHES!$B$19:$G$27,4,0)))))</f>
        <v>0</v>
      </c>
      <c r="H41" s="219"/>
      <c r="I41" s="219"/>
      <c r="J41" s="220"/>
      <c r="K41" s="219"/>
      <c r="L41" s="219"/>
      <c r="M41" s="219"/>
      <c r="N41" s="219"/>
      <c r="O41" s="219"/>
      <c r="P41" s="219"/>
      <c r="Q41" s="219"/>
      <c r="R41" s="219"/>
      <c r="S41" s="219"/>
      <c r="T41" s="221"/>
      <c r="U41" s="221"/>
      <c r="V41" s="112"/>
      <c r="W41" s="111"/>
      <c r="X41" s="112"/>
      <c r="Y41" s="112"/>
      <c r="Z41" s="112"/>
    </row>
    <row r="42" ht="8.25" customHeight="1">
      <c r="A42" s="129">
        <v>32.0</v>
      </c>
      <c r="B42" s="211"/>
      <c r="C42" s="219" t="str">
        <f>IFERROR(VLOOKUP(Verificaciones_CRONO_ok!B42,'Listado Pilotos y Equipos'!$B$3:$P$86,12,0),"")</f>
        <v/>
      </c>
      <c r="D42" s="131"/>
      <c r="E42" s="219"/>
      <c r="F42" s="222"/>
      <c r="G42" s="130">
        <f>IF(D42="",0,IF(C42=Tabla_de_Datos_COPA_PALMARES!$B$3,VLOOKUP(D42,Tabla_de_Datos_COCHES!$B$4:$G$18,4,0),IF(C42=Tabla_de_Datos_COPA_PALMARES!$B$4,VLOOKUP(D42,Tabla_de_Datos_COCHES!$B$28:$G$42,4,0),IF(C42=Tabla_de_Datos_COPA_PALMARES!$B$5,VLOOKUP(D42,Tabla_de_Datos_COCHES!$B$19:$G$27,4,0)))))</f>
        <v>0</v>
      </c>
      <c r="H42" s="219"/>
      <c r="I42" s="219"/>
      <c r="J42" s="220"/>
      <c r="K42" s="219"/>
      <c r="L42" s="219"/>
      <c r="M42" s="219"/>
      <c r="N42" s="219"/>
      <c r="O42" s="219"/>
      <c r="P42" s="219"/>
      <c r="Q42" s="219"/>
      <c r="R42" s="219"/>
      <c r="S42" s="219"/>
      <c r="T42" s="221"/>
      <c r="U42" s="221"/>
      <c r="V42" s="112"/>
      <c r="W42" s="111"/>
      <c r="X42" s="112"/>
      <c r="Y42" s="112"/>
      <c r="Z42" s="112"/>
    </row>
    <row r="43" ht="8.25" customHeight="1">
      <c r="A43" s="129">
        <v>33.0</v>
      </c>
      <c r="B43" s="211"/>
      <c r="C43" s="219" t="str">
        <f>IFERROR(VLOOKUP(Verificaciones_CRONO_ok!B43,'Listado Pilotos y Equipos'!$B$3:$P$86,12,0),"")</f>
        <v/>
      </c>
      <c r="D43" s="131"/>
      <c r="E43" s="219"/>
      <c r="F43" s="222"/>
      <c r="G43" s="130">
        <f>IF(D43="",0,IF(C43=Tabla_de_Datos_COPA_PALMARES!$B$3,VLOOKUP(D43,Tabla_de_Datos_COCHES!$B$4:$G$18,4,0),IF(C43=Tabla_de_Datos_COPA_PALMARES!$B$4,VLOOKUP(D43,Tabla_de_Datos_COCHES!$B$28:$G$42,4,0),IF(C43=Tabla_de_Datos_COPA_PALMARES!$B$5,VLOOKUP(D43,Tabla_de_Datos_COCHES!$B$19:$G$27,4,0)))))</f>
        <v>0</v>
      </c>
      <c r="H43" s="219"/>
      <c r="I43" s="219"/>
      <c r="J43" s="220"/>
      <c r="K43" s="219"/>
      <c r="L43" s="219"/>
      <c r="M43" s="219"/>
      <c r="N43" s="219"/>
      <c r="O43" s="219"/>
      <c r="P43" s="219"/>
      <c r="Q43" s="219"/>
      <c r="R43" s="219"/>
      <c r="S43" s="219"/>
      <c r="T43" s="221"/>
      <c r="U43" s="221"/>
      <c r="V43" s="112"/>
      <c r="W43" s="111"/>
      <c r="X43" s="112"/>
      <c r="Y43" s="112"/>
      <c r="Z43" s="112"/>
    </row>
    <row r="44" ht="8.25" customHeight="1">
      <c r="A44" s="129">
        <v>34.0</v>
      </c>
      <c r="B44" s="211"/>
      <c r="C44" s="130" t="str">
        <f>IFERROR(VLOOKUP(Verificaciones_CRONO_ok!B44,'Listado Pilotos y Equipos'!$B$3:$P$86,12,0),"")</f>
        <v/>
      </c>
      <c r="D44" s="131"/>
      <c r="E44" s="130"/>
      <c r="F44" s="132"/>
      <c r="G44" s="130">
        <f>IF(D44="",0,IF(C44=Tabla_de_Datos_COPA_PALMARES!$B$3,VLOOKUP(D44,Tabla_de_Datos_COCHES!$B$4:$G$18,4,0),IF(C44=Tabla_de_Datos_COPA_PALMARES!$B$4,VLOOKUP(D44,Tabla_de_Datos_COCHES!$B$28:$G$42,4,0),IF(C44=Tabla_de_Datos_COPA_PALMARES!$B$5,VLOOKUP(D44,Tabla_de_Datos_COCHES!$B$19:$G$27,4,0)))))</f>
        <v>0</v>
      </c>
      <c r="H44" s="130"/>
      <c r="I44" s="130"/>
      <c r="J44" s="133"/>
      <c r="K44" s="130"/>
      <c r="L44" s="130"/>
      <c r="M44" s="130"/>
      <c r="N44" s="130"/>
      <c r="O44" s="130"/>
      <c r="P44" s="130"/>
      <c r="Q44" s="130"/>
      <c r="R44" s="130"/>
      <c r="S44" s="130"/>
      <c r="T44" s="197"/>
      <c r="U44" s="197"/>
      <c r="V44" s="112"/>
      <c r="W44" s="111"/>
      <c r="X44" s="112"/>
      <c r="Y44" s="112"/>
      <c r="Z44" s="112"/>
    </row>
    <row r="45" ht="8.25" customHeight="1">
      <c r="A45" s="129">
        <v>35.0</v>
      </c>
      <c r="B45" s="211"/>
      <c r="C45" s="130" t="str">
        <f>IFERROR(VLOOKUP(Verificaciones_CRONO_ok!B45,'Listado Pilotos y Equipos'!$B$3:$P$86,12,0),"")</f>
        <v/>
      </c>
      <c r="D45" s="131"/>
      <c r="E45" s="130"/>
      <c r="F45" s="132"/>
      <c r="G45" s="130">
        <f>IF(D45="",0,IF(C45=Tabla_de_Datos_COPA_PALMARES!$B$3,VLOOKUP(D45,Tabla_de_Datos_COCHES!$B$4:$G$18,4,0),IF(C45=Tabla_de_Datos_COPA_PALMARES!$B$4,VLOOKUP(D45,Tabla_de_Datos_COCHES!$B$28:$G$42,4,0),IF(C45=Tabla_de_Datos_COPA_PALMARES!$B$5,VLOOKUP(D45,Tabla_de_Datos_COCHES!$B$19:$G$27,4,0)))))</f>
        <v>0</v>
      </c>
      <c r="H45" s="130"/>
      <c r="I45" s="130"/>
      <c r="J45" s="133"/>
      <c r="K45" s="130"/>
      <c r="L45" s="130"/>
      <c r="M45" s="130"/>
      <c r="N45" s="130"/>
      <c r="O45" s="130"/>
      <c r="P45" s="130"/>
      <c r="Q45" s="130"/>
      <c r="R45" s="130"/>
      <c r="S45" s="130"/>
      <c r="T45" s="197"/>
      <c r="U45" s="197"/>
      <c r="V45" s="112"/>
      <c r="W45" s="111"/>
      <c r="X45" s="112"/>
      <c r="Y45" s="112"/>
      <c r="Z45" s="112"/>
    </row>
    <row r="46" ht="8.25" customHeight="1">
      <c r="A46" s="129">
        <v>36.0</v>
      </c>
      <c r="B46" s="211"/>
      <c r="C46" s="130" t="str">
        <f>IFERROR(VLOOKUP(Verificaciones_CRONO_ok!B46,'Listado Pilotos y Equipos'!$B$3:$P$86,12,0),"")</f>
        <v/>
      </c>
      <c r="D46" s="131"/>
      <c r="E46" s="130"/>
      <c r="F46" s="132"/>
      <c r="G46" s="130">
        <f>IF(D46="",0,IF(C46=Tabla_de_Datos_COPA_PALMARES!$B$3,VLOOKUP(D46,Tabla_de_Datos_COCHES!$B$4:$G$18,4,0),IF(C46=Tabla_de_Datos_COPA_PALMARES!$B$4,VLOOKUP(D46,Tabla_de_Datos_COCHES!$B$28:$G$42,4,0),IF(C46=Tabla_de_Datos_COPA_PALMARES!$B$5,VLOOKUP(D46,Tabla_de_Datos_COCHES!$B$19:$G$27,4,0)))))</f>
        <v>0</v>
      </c>
      <c r="H46" s="130"/>
      <c r="I46" s="130"/>
      <c r="J46" s="133"/>
      <c r="K46" s="130"/>
      <c r="L46" s="130"/>
      <c r="M46" s="130"/>
      <c r="N46" s="130"/>
      <c r="O46" s="130"/>
      <c r="P46" s="130"/>
      <c r="Q46" s="130"/>
      <c r="R46" s="130"/>
      <c r="S46" s="130"/>
      <c r="T46" s="197"/>
      <c r="U46" s="197"/>
      <c r="V46" s="112"/>
      <c r="W46" s="111"/>
      <c r="X46" s="112"/>
      <c r="Y46" s="112"/>
      <c r="Z46" s="112"/>
    </row>
    <row r="47" ht="8.25" customHeight="1">
      <c r="A47" s="129">
        <v>37.0</v>
      </c>
      <c r="B47" s="211"/>
      <c r="C47" s="130" t="str">
        <f>IFERROR(VLOOKUP(Verificaciones_CRONO_ok!B47,'Listado Pilotos y Equipos'!$B$3:$P$86,12,0),"")</f>
        <v/>
      </c>
      <c r="D47" s="131"/>
      <c r="E47" s="130"/>
      <c r="F47" s="132"/>
      <c r="G47" s="130">
        <f>IF(D47="",0,IF(C47=Tabla_de_Datos_COPA_PALMARES!$B$3,VLOOKUP(D47,Tabla_de_Datos_COCHES!$B$4:$G$18,4,0),IF(C47=Tabla_de_Datos_COPA_PALMARES!$B$4,VLOOKUP(D47,Tabla_de_Datos_COCHES!$B$28:$G$42,4,0),IF(C47=Tabla_de_Datos_COPA_PALMARES!$B$5,VLOOKUP(D47,Tabla_de_Datos_COCHES!$B$19:$G$27,4,0)))))</f>
        <v>0</v>
      </c>
      <c r="H47" s="130"/>
      <c r="I47" s="130"/>
      <c r="J47" s="133"/>
      <c r="K47" s="130"/>
      <c r="L47" s="130"/>
      <c r="M47" s="130"/>
      <c r="N47" s="130"/>
      <c r="O47" s="130"/>
      <c r="P47" s="130"/>
      <c r="Q47" s="130"/>
      <c r="R47" s="130"/>
      <c r="S47" s="130"/>
      <c r="T47" s="197"/>
      <c r="U47" s="197"/>
      <c r="V47" s="112"/>
      <c r="W47" s="111"/>
      <c r="X47" s="112"/>
      <c r="Y47" s="112"/>
      <c r="Z47" s="112"/>
    </row>
    <row r="48" ht="8.25" customHeight="1">
      <c r="A48" s="129">
        <v>38.0</v>
      </c>
      <c r="B48" s="211"/>
      <c r="C48" s="130" t="str">
        <f>IFERROR(VLOOKUP(Verificaciones_CRONO_ok!B48,'Listado Pilotos y Equipos'!$B$3:$P$86,12,0),"")</f>
        <v/>
      </c>
      <c r="D48" s="131"/>
      <c r="E48" s="130"/>
      <c r="F48" s="132"/>
      <c r="G48" s="130">
        <f>IF(D48="",0,IF(C48=Tabla_de_Datos_COPA_PALMARES!$B$3,VLOOKUP(D48,Tabla_de_Datos_COCHES!$B$4:$G$18,4,0),IF(C48=Tabla_de_Datos_COPA_PALMARES!$B$4,VLOOKUP(D48,Tabla_de_Datos_COCHES!$B$28:$G$42,4,0),IF(C48=Tabla_de_Datos_COPA_PALMARES!$B$5,VLOOKUP(D48,Tabla_de_Datos_COCHES!$B$19:$G$27,4,0)))))</f>
        <v>0</v>
      </c>
      <c r="H48" s="130"/>
      <c r="I48" s="130"/>
      <c r="J48" s="133"/>
      <c r="K48" s="130"/>
      <c r="L48" s="130"/>
      <c r="M48" s="130"/>
      <c r="N48" s="130"/>
      <c r="O48" s="130"/>
      <c r="P48" s="130"/>
      <c r="Q48" s="130"/>
      <c r="R48" s="130"/>
      <c r="S48" s="130"/>
      <c r="T48" s="197"/>
      <c r="U48" s="197"/>
      <c r="V48" s="112"/>
      <c r="W48" s="111"/>
      <c r="X48" s="112"/>
      <c r="Y48" s="112"/>
      <c r="Z48" s="112"/>
    </row>
    <row r="49" ht="8.25" customHeight="1">
      <c r="A49" s="129">
        <v>39.0</v>
      </c>
      <c r="B49" s="211"/>
      <c r="C49" s="130" t="str">
        <f>IFERROR(VLOOKUP(Verificaciones_CRONO_ok!B49,'Listado Pilotos y Equipos'!$B$3:$P$86,12,0),"")</f>
        <v/>
      </c>
      <c r="D49" s="131"/>
      <c r="E49" s="130"/>
      <c r="F49" s="132"/>
      <c r="G49" s="130">
        <f>IF(D49="",0,IF(C49=Tabla_de_Datos_COPA_PALMARES!$B$3,VLOOKUP(D49,Tabla_de_Datos_COCHES!$B$4:$G$18,4,0),IF(C49=Tabla_de_Datos_COPA_PALMARES!$B$4,VLOOKUP(D49,Tabla_de_Datos_COCHES!$B$28:$G$42,4,0),IF(C49=Tabla_de_Datos_COPA_PALMARES!$B$5,VLOOKUP(D49,Tabla_de_Datos_COCHES!$B$19:$G$27,4,0)))))</f>
        <v>0</v>
      </c>
      <c r="H49" s="130"/>
      <c r="I49" s="130"/>
      <c r="J49" s="133"/>
      <c r="K49" s="130"/>
      <c r="L49" s="130"/>
      <c r="M49" s="130"/>
      <c r="N49" s="130"/>
      <c r="O49" s="130"/>
      <c r="P49" s="130"/>
      <c r="Q49" s="130"/>
      <c r="R49" s="130"/>
      <c r="S49" s="130"/>
      <c r="T49" s="197"/>
      <c r="U49" s="197"/>
      <c r="V49" s="112"/>
      <c r="W49" s="111"/>
      <c r="X49" s="112"/>
      <c r="Y49" s="112"/>
      <c r="Z49" s="112"/>
    </row>
    <row r="50" ht="8.25" customHeight="1">
      <c r="A50" s="129">
        <v>40.0</v>
      </c>
      <c r="B50" s="211"/>
      <c r="C50" s="130" t="str">
        <f>IFERROR(VLOOKUP(Verificaciones_CRONO_ok!B50,'Listado Pilotos y Equipos'!$B$3:$P$86,12,0),"")</f>
        <v/>
      </c>
      <c r="D50" s="131"/>
      <c r="E50" s="130"/>
      <c r="F50" s="132"/>
      <c r="G50" s="130">
        <f>IF(D50="",0,IF(C50=Tabla_de_Datos_COPA_PALMARES!$B$3,VLOOKUP(D50,Tabla_de_Datos_COCHES!$B$4:$G$18,4,0),IF(C50=Tabla_de_Datos_COPA_PALMARES!$B$4,VLOOKUP(D50,Tabla_de_Datos_COCHES!$B$28:$G$42,4,0),IF(C50=Tabla_de_Datos_COPA_PALMARES!$B$5,VLOOKUP(D50,Tabla_de_Datos_COCHES!$B$19:$G$27,4,0)))))</f>
        <v>0</v>
      </c>
      <c r="H50" s="130"/>
      <c r="I50" s="130"/>
      <c r="J50" s="133"/>
      <c r="K50" s="130"/>
      <c r="L50" s="130"/>
      <c r="M50" s="130"/>
      <c r="N50" s="130"/>
      <c r="O50" s="130"/>
      <c r="P50" s="130"/>
      <c r="Q50" s="130"/>
      <c r="R50" s="130"/>
      <c r="S50" s="130"/>
      <c r="T50" s="197"/>
      <c r="U50" s="197"/>
      <c r="V50" s="112"/>
      <c r="W50" s="111"/>
      <c r="X50" s="112"/>
      <c r="Y50" s="112"/>
      <c r="Z50" s="112"/>
    </row>
    <row r="51" ht="8.25" customHeight="1">
      <c r="A51" s="129">
        <v>41.0</v>
      </c>
      <c r="B51" s="211"/>
      <c r="C51" s="130" t="str">
        <f>IFERROR(VLOOKUP(Verificaciones_CRONO_ok!B51,'Listado Pilotos y Equipos'!$B$3:$P$86,12,0),"")</f>
        <v/>
      </c>
      <c r="D51" s="131"/>
      <c r="E51" s="130"/>
      <c r="F51" s="132"/>
      <c r="G51" s="130">
        <f>IF(D51="",0,IF(C51=Tabla_de_Datos_COPA_PALMARES!$B$3,VLOOKUP(D51,Tabla_de_Datos_COCHES!$B$4:$G$18,4,0),IF(C51=Tabla_de_Datos_COPA_PALMARES!$B$4,VLOOKUP(D51,Tabla_de_Datos_COCHES!$B$28:$G$42,4,0),IF(C51=Tabla_de_Datos_COPA_PALMARES!$B$5,VLOOKUP(D51,Tabla_de_Datos_COCHES!$B$19:$G$27,4,0)))))</f>
        <v>0</v>
      </c>
      <c r="H51" s="130"/>
      <c r="I51" s="130"/>
      <c r="J51" s="133"/>
      <c r="K51" s="130"/>
      <c r="L51" s="130"/>
      <c r="M51" s="130"/>
      <c r="N51" s="130"/>
      <c r="O51" s="130"/>
      <c r="P51" s="130"/>
      <c r="Q51" s="130"/>
      <c r="R51" s="130"/>
      <c r="S51" s="130"/>
      <c r="T51" s="197"/>
      <c r="U51" s="197"/>
      <c r="V51" s="112"/>
      <c r="W51" s="111"/>
      <c r="X51" s="112"/>
      <c r="Y51" s="112"/>
      <c r="Z51" s="112"/>
    </row>
    <row r="52" ht="8.25" customHeight="1">
      <c r="A52" s="129">
        <v>42.0</v>
      </c>
      <c r="B52" s="211"/>
      <c r="C52" s="130" t="str">
        <f>IFERROR(VLOOKUP(Verificaciones_CRONO_ok!B52,'Listado Pilotos y Equipos'!$B$3:$P$86,12,0),"")</f>
        <v/>
      </c>
      <c r="D52" s="131"/>
      <c r="E52" s="130"/>
      <c r="F52" s="132"/>
      <c r="G52" s="130">
        <f>IF(D52="",0,IF(C52=Tabla_de_Datos_COPA_PALMARES!$B$3,VLOOKUP(D52,Tabla_de_Datos_COCHES!$B$4:$G$18,4,0),IF(C52=Tabla_de_Datos_COPA_PALMARES!$B$4,VLOOKUP(D52,Tabla_de_Datos_COCHES!$B$28:$G$42,4,0),IF(C52=Tabla_de_Datos_COPA_PALMARES!$B$5,VLOOKUP(D52,Tabla_de_Datos_COCHES!$B$19:$G$27,4,0)))))</f>
        <v>0</v>
      </c>
      <c r="H52" s="130"/>
      <c r="I52" s="130"/>
      <c r="J52" s="133"/>
      <c r="K52" s="130"/>
      <c r="L52" s="130"/>
      <c r="M52" s="130"/>
      <c r="N52" s="130"/>
      <c r="O52" s="130"/>
      <c r="P52" s="130"/>
      <c r="Q52" s="130"/>
      <c r="R52" s="130"/>
      <c r="S52" s="130"/>
      <c r="T52" s="197"/>
      <c r="U52" s="197"/>
      <c r="V52" s="112"/>
      <c r="W52" s="111"/>
      <c r="X52" s="112"/>
      <c r="Y52" s="112"/>
      <c r="Z52" s="112"/>
    </row>
    <row r="53" ht="8.25" customHeight="1">
      <c r="A53" s="129">
        <v>43.0</v>
      </c>
      <c r="B53" s="211"/>
      <c r="C53" s="130" t="str">
        <f>IFERROR(VLOOKUP(Verificaciones_CRONO_ok!B53,'Listado Pilotos y Equipos'!$B$3:$P$86,12,0),"")</f>
        <v/>
      </c>
      <c r="D53" s="131"/>
      <c r="E53" s="130"/>
      <c r="F53" s="132"/>
      <c r="G53" s="130">
        <f>IF(D53="",0,IF(C53=Tabla_de_Datos_COPA_PALMARES!$B$3,VLOOKUP(D53,Tabla_de_Datos_COCHES!$B$4:$G$18,4,0),IF(C53=Tabla_de_Datos_COPA_PALMARES!$B$4,VLOOKUP(D53,Tabla_de_Datos_COCHES!$B$28:$G$42,4,0),IF(C53=Tabla_de_Datos_COPA_PALMARES!$B$5,VLOOKUP(D53,Tabla_de_Datos_COCHES!$B$19:$G$27,4,0)))))</f>
        <v>0</v>
      </c>
      <c r="H53" s="130"/>
      <c r="I53" s="130"/>
      <c r="J53" s="133"/>
      <c r="K53" s="130"/>
      <c r="L53" s="130"/>
      <c r="M53" s="130"/>
      <c r="N53" s="130"/>
      <c r="O53" s="130"/>
      <c r="P53" s="130"/>
      <c r="Q53" s="130"/>
      <c r="R53" s="130"/>
      <c r="S53" s="130"/>
      <c r="T53" s="197"/>
      <c r="U53" s="197"/>
      <c r="V53" s="112"/>
      <c r="W53" s="111"/>
      <c r="X53" s="223" t="s">
        <v>457</v>
      </c>
      <c r="Y53" s="224"/>
      <c r="Z53" s="112"/>
    </row>
    <row r="54" ht="8.25" customHeight="1">
      <c r="A54" s="111"/>
      <c r="B54" s="111"/>
      <c r="C54" s="111"/>
      <c r="D54" s="142"/>
      <c r="E54" s="111"/>
      <c r="F54" s="143"/>
      <c r="G54" s="143"/>
      <c r="H54" s="111"/>
      <c r="I54" s="111"/>
      <c r="J54" s="144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2"/>
      <c r="W54" s="111">
        <f>SUM(W24:W53)</f>
        <v>172</v>
      </c>
      <c r="X54" s="225">
        <f>SUM(X11:X53)</f>
        <v>126</v>
      </c>
      <c r="Y54" s="226"/>
      <c r="Z54" s="112"/>
    </row>
    <row r="55" ht="8.25" customHeight="1">
      <c r="A55" s="111"/>
      <c r="B55" s="111"/>
      <c r="C55" s="111"/>
      <c r="D55" s="142"/>
      <c r="E55" s="111"/>
      <c r="F55" s="143"/>
      <c r="G55" s="143"/>
      <c r="H55" s="111"/>
      <c r="I55" s="111"/>
      <c r="J55" s="144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2"/>
      <c r="W55" s="111">
        <f>SUM(W11:W53)</f>
        <v>392</v>
      </c>
      <c r="X55" s="112"/>
      <c r="Y55" s="112"/>
      <c r="Z55" s="112"/>
    </row>
    <row r="56" ht="8.25" customHeight="1">
      <c r="A56" s="112"/>
      <c r="B56" s="111"/>
      <c r="C56" s="111"/>
      <c r="D56" s="142"/>
      <c r="E56" s="111"/>
      <c r="F56" s="143"/>
      <c r="G56" s="143"/>
      <c r="H56" s="111"/>
      <c r="I56" s="111"/>
      <c r="J56" s="144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2"/>
      <c r="W56" s="111"/>
      <c r="X56" s="112"/>
      <c r="Y56" s="112"/>
      <c r="Z56" s="112"/>
    </row>
    <row r="57" ht="8.25" customHeight="1">
      <c r="A57" s="112"/>
      <c r="B57" s="111"/>
      <c r="C57" s="111"/>
      <c r="D57" s="142"/>
      <c r="E57" s="111"/>
      <c r="F57" s="143"/>
      <c r="G57" s="143"/>
      <c r="H57" s="111"/>
      <c r="I57" s="111"/>
      <c r="J57" s="144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2"/>
      <c r="W57" s="111"/>
      <c r="X57" s="112"/>
      <c r="Y57" s="112">
        <f>392-126</f>
        <v>266</v>
      </c>
      <c r="Z57" s="112"/>
    </row>
    <row r="58" ht="8.25" customHeight="1">
      <c r="A58" s="112"/>
      <c r="B58" s="111"/>
      <c r="C58" s="111"/>
      <c r="D58" s="142"/>
      <c r="E58" s="111"/>
      <c r="F58" s="143"/>
      <c r="G58" s="143"/>
      <c r="H58" s="111"/>
      <c r="I58" s="111"/>
      <c r="J58" s="144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2"/>
      <c r="W58" s="111"/>
      <c r="X58" s="112"/>
      <c r="Y58" s="112"/>
      <c r="Z58" s="112"/>
    </row>
    <row r="59" ht="8.25" customHeight="1">
      <c r="A59" s="112"/>
      <c r="B59" s="111"/>
      <c r="C59" s="111"/>
      <c r="D59" s="142"/>
      <c r="E59" s="111"/>
      <c r="F59" s="143"/>
      <c r="G59" s="143"/>
      <c r="H59" s="111"/>
      <c r="I59" s="111"/>
      <c r="J59" s="144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2"/>
      <c r="W59" s="111"/>
      <c r="X59" s="112"/>
      <c r="Y59" s="112"/>
      <c r="Z59" s="112"/>
    </row>
    <row r="60" ht="8.25" customHeight="1">
      <c r="A60" s="112"/>
      <c r="B60" s="111"/>
      <c r="C60" s="111"/>
      <c r="D60" s="142"/>
      <c r="E60" s="111"/>
      <c r="F60" s="143"/>
      <c r="G60" s="143"/>
      <c r="H60" s="111"/>
      <c r="I60" s="111"/>
      <c r="J60" s="144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2"/>
      <c r="W60" s="111"/>
      <c r="X60" s="112"/>
      <c r="Y60" s="112"/>
      <c r="Z60" s="112"/>
    </row>
    <row r="61" ht="8.25" customHeight="1">
      <c r="A61" s="145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46"/>
      <c r="N61" s="146"/>
      <c r="O61" s="146"/>
      <c r="P61" s="146"/>
      <c r="Q61" s="146"/>
      <c r="R61" s="146"/>
      <c r="S61" s="146"/>
      <c r="T61" s="146"/>
      <c r="U61" s="146"/>
      <c r="V61" s="112"/>
      <c r="W61" s="111"/>
      <c r="X61" s="112"/>
      <c r="Y61" s="112"/>
      <c r="Z61" s="112"/>
    </row>
    <row r="62" ht="8.25" customHeight="1">
      <c r="A62" s="112"/>
      <c r="B62" s="147"/>
      <c r="C62" s="147"/>
      <c r="D62" s="112"/>
      <c r="E62" s="112"/>
      <c r="F62" s="112"/>
      <c r="G62" s="112"/>
      <c r="H62" s="121"/>
      <c r="I62" s="112"/>
      <c r="J62" s="112"/>
      <c r="K62" s="112"/>
      <c r="L62" s="112"/>
      <c r="M62" s="113"/>
      <c r="N62" s="113"/>
      <c r="O62" s="112"/>
      <c r="P62" s="112"/>
      <c r="Q62" s="112"/>
      <c r="R62" s="112"/>
      <c r="S62" s="112"/>
      <c r="T62" s="112"/>
      <c r="U62" s="112"/>
      <c r="V62" s="112"/>
      <c r="W62" s="111"/>
      <c r="X62" s="112"/>
      <c r="Y62" s="112"/>
      <c r="Z62" s="112"/>
    </row>
    <row r="63" ht="8.25" customHeight="1">
      <c r="A63" s="112"/>
      <c r="B63" s="147"/>
      <c r="C63" s="147"/>
      <c r="D63" s="112"/>
      <c r="E63" s="112"/>
      <c r="F63" s="112"/>
      <c r="G63" s="112"/>
      <c r="H63" s="121"/>
      <c r="I63" s="112"/>
      <c r="J63" s="112"/>
      <c r="K63" s="112"/>
      <c r="L63" s="112"/>
      <c r="M63" s="113"/>
      <c r="N63" s="113"/>
      <c r="O63" s="112"/>
      <c r="P63" s="112"/>
      <c r="Q63" s="112"/>
      <c r="R63" s="112"/>
      <c r="S63" s="112"/>
      <c r="T63" s="112"/>
      <c r="U63" s="112"/>
      <c r="V63" s="112"/>
      <c r="W63" s="111"/>
      <c r="X63" s="112"/>
      <c r="Y63" s="112"/>
      <c r="Z63" s="112"/>
    </row>
    <row r="64" ht="8.25" customHeight="1">
      <c r="A64" s="112"/>
      <c r="B64" s="147"/>
      <c r="C64" s="147"/>
      <c r="D64" s="112"/>
      <c r="E64" s="112"/>
      <c r="F64" s="112"/>
      <c r="G64" s="112"/>
      <c r="H64" s="121"/>
      <c r="I64" s="112"/>
      <c r="J64" s="112"/>
      <c r="K64" s="112"/>
      <c r="L64" s="112"/>
      <c r="M64" s="113"/>
      <c r="N64" s="113"/>
      <c r="O64" s="112"/>
      <c r="P64" s="112"/>
      <c r="Q64" s="112"/>
      <c r="R64" s="112"/>
      <c r="S64" s="112"/>
      <c r="T64" s="112"/>
      <c r="U64" s="112"/>
      <c r="V64" s="112"/>
      <c r="W64" s="111"/>
      <c r="X64" s="112"/>
      <c r="Y64" s="112"/>
      <c r="Z64" s="112"/>
    </row>
    <row r="65" ht="8.25" customHeight="1">
      <c r="A65" s="112"/>
      <c r="B65" s="147"/>
      <c r="C65" s="147"/>
      <c r="D65" s="112"/>
      <c r="E65" s="112"/>
      <c r="F65" s="112"/>
      <c r="G65" s="112"/>
      <c r="H65" s="121"/>
      <c r="I65" s="112"/>
      <c r="J65" s="112"/>
      <c r="K65" s="112"/>
      <c r="L65" s="112"/>
      <c r="M65" s="113"/>
      <c r="N65" s="113"/>
      <c r="O65" s="112"/>
      <c r="P65" s="112"/>
      <c r="Q65" s="112"/>
      <c r="R65" s="112"/>
      <c r="S65" s="112"/>
      <c r="T65" s="112"/>
      <c r="U65" s="112"/>
      <c r="V65" s="112"/>
      <c r="W65" s="111"/>
      <c r="X65" s="112"/>
      <c r="Y65" s="112"/>
      <c r="Z65" s="112"/>
    </row>
    <row r="66" ht="8.25" customHeight="1">
      <c r="A66" s="115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7"/>
      <c r="N66" s="117"/>
      <c r="O66" s="116"/>
      <c r="P66" s="116"/>
      <c r="Q66" s="116"/>
      <c r="R66" s="116"/>
      <c r="S66" s="116"/>
      <c r="T66" s="116"/>
      <c r="U66" s="116"/>
      <c r="V66" s="112"/>
      <c r="W66" s="111"/>
      <c r="X66" s="112"/>
      <c r="Y66" s="112"/>
      <c r="Z66" s="112"/>
    </row>
    <row r="67" ht="8.25" customHeight="1">
      <c r="A67" s="118" t="s">
        <v>382</v>
      </c>
      <c r="B67" s="119"/>
      <c r="C67" s="119"/>
      <c r="D67" s="120"/>
      <c r="E67" s="112"/>
      <c r="F67" s="112"/>
      <c r="G67" s="112"/>
      <c r="H67" s="112"/>
      <c r="I67" s="112"/>
      <c r="J67" s="112"/>
      <c r="K67" s="112"/>
      <c r="L67" s="112"/>
      <c r="M67" s="113"/>
      <c r="N67" s="113"/>
      <c r="O67" s="112"/>
      <c r="P67" s="112"/>
      <c r="Q67" s="112"/>
      <c r="R67" s="112"/>
      <c r="S67" s="112"/>
      <c r="T67" s="112"/>
      <c r="U67" s="112"/>
      <c r="V67" s="112"/>
      <c r="W67" s="111"/>
      <c r="X67" s="112"/>
      <c r="Y67" s="112"/>
      <c r="Z67" s="112"/>
    </row>
    <row r="68" ht="8.25" customHeight="1">
      <c r="A68" s="112"/>
      <c r="B68" s="112"/>
      <c r="C68" s="112"/>
      <c r="D68" s="112"/>
      <c r="E68" s="112"/>
      <c r="F68" s="112"/>
      <c r="G68" s="112"/>
      <c r="H68" s="121"/>
      <c r="I68" s="112"/>
      <c r="J68" s="112"/>
      <c r="K68" s="112"/>
      <c r="L68" s="112"/>
      <c r="M68" s="113"/>
      <c r="N68" s="113"/>
      <c r="O68" s="112"/>
      <c r="P68" s="112"/>
      <c r="Q68" s="112"/>
      <c r="R68" s="112"/>
      <c r="S68" s="112"/>
      <c r="T68" s="112"/>
      <c r="U68" s="112"/>
      <c r="V68" s="112"/>
      <c r="W68" s="111"/>
      <c r="X68" s="112"/>
      <c r="Y68" s="112"/>
      <c r="Z68" s="112"/>
    </row>
    <row r="69" ht="8.25" customHeight="1">
      <c r="A69" s="145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46"/>
      <c r="N69" s="146"/>
      <c r="O69" s="146"/>
      <c r="P69" s="146"/>
      <c r="Q69" s="146"/>
      <c r="R69" s="146"/>
      <c r="S69" s="146"/>
      <c r="T69" s="146"/>
      <c r="U69" s="146"/>
      <c r="V69" s="112"/>
      <c r="W69" s="111"/>
      <c r="X69" s="112"/>
      <c r="Y69" s="112"/>
      <c r="Z69" s="112"/>
    </row>
    <row r="70" ht="8.25" customHeight="1">
      <c r="A70" s="112"/>
      <c r="B70" s="112"/>
      <c r="C70" s="112"/>
      <c r="D70" s="112"/>
      <c r="E70" s="112"/>
      <c r="F70" s="112"/>
      <c r="G70" s="112"/>
      <c r="H70" s="121"/>
      <c r="I70" s="112"/>
      <c r="J70" s="112"/>
      <c r="K70" s="112"/>
      <c r="L70" s="112"/>
      <c r="M70" s="113"/>
      <c r="N70" s="113"/>
      <c r="O70" s="112"/>
      <c r="P70" s="112"/>
      <c r="Q70" s="112"/>
      <c r="R70" s="112"/>
      <c r="S70" s="112"/>
      <c r="T70" s="112"/>
      <c r="U70" s="112"/>
      <c r="V70" s="112"/>
      <c r="W70" s="111"/>
      <c r="X70" s="112"/>
      <c r="Y70" s="112"/>
      <c r="Z70" s="112"/>
    </row>
    <row r="71" ht="8.25" customHeight="1">
      <c r="A71" s="112"/>
      <c r="B71" s="112"/>
      <c r="C71" s="112"/>
      <c r="D71" s="112"/>
      <c r="E71" s="112"/>
      <c r="F71" s="112"/>
      <c r="G71" s="112"/>
      <c r="H71" s="121"/>
      <c r="I71" s="112"/>
      <c r="J71" s="112"/>
      <c r="K71" s="112"/>
      <c r="L71" s="112"/>
      <c r="M71" s="113"/>
      <c r="N71" s="113"/>
      <c r="O71" s="112"/>
      <c r="P71" s="112"/>
      <c r="Q71" s="112"/>
      <c r="R71" s="112"/>
      <c r="S71" s="112"/>
      <c r="T71" s="112"/>
      <c r="U71" s="112"/>
      <c r="V71" s="112"/>
      <c r="W71" s="111"/>
      <c r="X71" s="112"/>
      <c r="Y71" s="112"/>
      <c r="Z71" s="112"/>
    </row>
    <row r="72" ht="8.25" customHeight="1">
      <c r="A72" s="112"/>
      <c r="B72" s="112"/>
      <c r="C72" s="112"/>
      <c r="D72" s="112"/>
      <c r="E72" s="112"/>
      <c r="F72" s="112"/>
      <c r="G72" s="112"/>
      <c r="H72" s="121"/>
      <c r="I72" s="112"/>
      <c r="J72" s="112"/>
      <c r="K72" s="112"/>
      <c r="L72" s="112"/>
      <c r="M72" s="113"/>
      <c r="N72" s="113"/>
      <c r="O72" s="112"/>
      <c r="P72" s="112"/>
      <c r="Q72" s="112"/>
      <c r="R72" s="112"/>
      <c r="S72" s="112"/>
      <c r="T72" s="112"/>
      <c r="U72" s="112"/>
      <c r="V72" s="112"/>
      <c r="W72" s="111"/>
      <c r="X72" s="112"/>
      <c r="Y72" s="112"/>
      <c r="Z72" s="112"/>
    </row>
    <row r="73" ht="8.25" customHeight="1">
      <c r="A73" s="112"/>
      <c r="B73" s="112"/>
      <c r="C73" s="112"/>
      <c r="D73" s="112"/>
      <c r="E73" s="112"/>
      <c r="F73" s="112"/>
      <c r="G73" s="112"/>
      <c r="H73" s="121"/>
      <c r="I73" s="112"/>
      <c r="J73" s="112"/>
      <c r="K73" s="112"/>
      <c r="L73" s="112"/>
      <c r="M73" s="113"/>
      <c r="N73" s="113"/>
      <c r="O73" s="112"/>
      <c r="P73" s="112"/>
      <c r="Q73" s="112"/>
      <c r="R73" s="112"/>
      <c r="S73" s="112"/>
      <c r="T73" s="112"/>
      <c r="U73" s="112"/>
      <c r="V73" s="112"/>
      <c r="W73" s="111"/>
      <c r="X73" s="112"/>
      <c r="Y73" s="112"/>
      <c r="Z73" s="112"/>
    </row>
    <row r="74" ht="8.25" customHeight="1">
      <c r="A74" s="112"/>
      <c r="B74" s="112"/>
      <c r="C74" s="112"/>
      <c r="D74" s="112"/>
      <c r="E74" s="112"/>
      <c r="F74" s="112"/>
      <c r="G74" s="112"/>
      <c r="H74" s="121"/>
      <c r="I74" s="112"/>
      <c r="J74" s="112"/>
      <c r="K74" s="112"/>
      <c r="L74" s="112"/>
      <c r="M74" s="113"/>
      <c r="N74" s="113"/>
      <c r="O74" s="112"/>
      <c r="P74" s="112"/>
      <c r="Q74" s="112"/>
      <c r="R74" s="112"/>
      <c r="S74" s="112"/>
      <c r="T74" s="112"/>
      <c r="U74" s="112"/>
      <c r="V74" s="112"/>
      <c r="W74" s="111"/>
      <c r="X74" s="112"/>
      <c r="Y74" s="112"/>
      <c r="Z74" s="112"/>
    </row>
    <row r="75" ht="8.25" customHeight="1">
      <c r="A75" s="112"/>
      <c r="B75" s="112"/>
      <c r="C75" s="112"/>
      <c r="D75" s="112"/>
      <c r="E75" s="112"/>
      <c r="F75" s="112"/>
      <c r="G75" s="112"/>
      <c r="H75" s="121"/>
      <c r="I75" s="112"/>
      <c r="J75" s="112"/>
      <c r="K75" s="112"/>
      <c r="L75" s="112"/>
      <c r="M75" s="113"/>
      <c r="N75" s="113"/>
      <c r="O75" s="112"/>
      <c r="P75" s="112"/>
      <c r="Q75" s="112"/>
      <c r="R75" s="112"/>
      <c r="S75" s="112"/>
      <c r="T75" s="112"/>
      <c r="U75" s="112"/>
      <c r="V75" s="112"/>
      <c r="W75" s="111"/>
      <c r="X75" s="112"/>
      <c r="Y75" s="112"/>
      <c r="Z75" s="112"/>
    </row>
    <row r="76" ht="8.25" customHeight="1">
      <c r="A76" s="112"/>
      <c r="B76" s="112"/>
      <c r="C76" s="112"/>
      <c r="D76" s="112"/>
      <c r="E76" s="112"/>
      <c r="F76" s="112"/>
      <c r="G76" s="112"/>
      <c r="H76" s="121"/>
      <c r="I76" s="112"/>
      <c r="J76" s="112"/>
      <c r="K76" s="112"/>
      <c r="L76" s="112"/>
      <c r="M76" s="113"/>
      <c r="N76" s="113"/>
      <c r="O76" s="112"/>
      <c r="P76" s="112"/>
      <c r="Q76" s="112"/>
      <c r="R76" s="112"/>
      <c r="S76" s="112"/>
      <c r="T76" s="112"/>
      <c r="U76" s="112"/>
      <c r="V76" s="112"/>
      <c r="W76" s="111"/>
      <c r="X76" s="112"/>
      <c r="Y76" s="112"/>
      <c r="Z76" s="112"/>
    </row>
    <row r="77" ht="8.25" customHeight="1">
      <c r="A77" s="112"/>
      <c r="B77" s="112"/>
      <c r="C77" s="112"/>
      <c r="D77" s="112"/>
      <c r="E77" s="112"/>
      <c r="F77" s="112"/>
      <c r="G77" s="112"/>
      <c r="H77" s="121"/>
      <c r="I77" s="112"/>
      <c r="J77" s="112"/>
      <c r="K77" s="112"/>
      <c r="L77" s="112"/>
      <c r="M77" s="113"/>
      <c r="N77" s="113"/>
      <c r="O77" s="112"/>
      <c r="P77" s="112"/>
      <c r="Q77" s="112"/>
      <c r="R77" s="112"/>
      <c r="S77" s="112"/>
      <c r="T77" s="112"/>
      <c r="U77" s="112"/>
      <c r="V77" s="112"/>
      <c r="W77" s="111"/>
      <c r="X77" s="112"/>
      <c r="Y77" s="112"/>
      <c r="Z77" s="112"/>
    </row>
    <row r="78" ht="8.25" customHeight="1">
      <c r="A78" s="112"/>
      <c r="B78" s="112"/>
      <c r="C78" s="112"/>
      <c r="D78" s="112"/>
      <c r="E78" s="112"/>
      <c r="F78" s="112"/>
      <c r="G78" s="112"/>
      <c r="H78" s="121"/>
      <c r="I78" s="112"/>
      <c r="J78" s="112"/>
      <c r="K78" s="112"/>
      <c r="L78" s="112"/>
      <c r="M78" s="113"/>
      <c r="N78" s="113"/>
      <c r="O78" s="112"/>
      <c r="P78" s="112"/>
      <c r="Q78" s="112"/>
      <c r="R78" s="112"/>
      <c r="S78" s="112"/>
      <c r="T78" s="112"/>
      <c r="U78" s="112"/>
      <c r="V78" s="112"/>
      <c r="W78" s="111"/>
      <c r="X78" s="112"/>
      <c r="Y78" s="112"/>
      <c r="Z78" s="112"/>
    </row>
    <row r="79" ht="8.25" customHeight="1">
      <c r="A79" s="112"/>
      <c r="B79" s="112"/>
      <c r="C79" s="112"/>
      <c r="D79" s="112"/>
      <c r="E79" s="112"/>
      <c r="F79" s="112"/>
      <c r="G79" s="112"/>
      <c r="H79" s="121"/>
      <c r="I79" s="112"/>
      <c r="J79" s="112"/>
      <c r="K79" s="112"/>
      <c r="L79" s="112"/>
      <c r="M79" s="113"/>
      <c r="N79" s="113"/>
      <c r="O79" s="112"/>
      <c r="P79" s="112"/>
      <c r="Q79" s="112"/>
      <c r="R79" s="112"/>
      <c r="S79" s="112"/>
      <c r="T79" s="112"/>
      <c r="U79" s="112"/>
      <c r="V79" s="112"/>
      <c r="W79" s="111"/>
      <c r="X79" s="112"/>
      <c r="Y79" s="112"/>
      <c r="Z79" s="112"/>
    </row>
    <row r="80" ht="8.25" customHeight="1">
      <c r="A80" s="112"/>
      <c r="B80" s="112"/>
      <c r="C80" s="112"/>
      <c r="D80" s="112"/>
      <c r="E80" s="112"/>
      <c r="F80" s="112"/>
      <c r="G80" s="112"/>
      <c r="H80" s="121"/>
      <c r="I80" s="112"/>
      <c r="J80" s="112"/>
      <c r="K80" s="112"/>
      <c r="L80" s="112"/>
      <c r="M80" s="113"/>
      <c r="N80" s="113"/>
      <c r="O80" s="112"/>
      <c r="P80" s="112"/>
      <c r="Q80" s="112"/>
      <c r="R80" s="112"/>
      <c r="S80" s="112"/>
      <c r="T80" s="112"/>
      <c r="U80" s="112"/>
      <c r="V80" s="112"/>
      <c r="W80" s="111"/>
      <c r="X80" s="112"/>
      <c r="Y80" s="112"/>
      <c r="Z80" s="112"/>
    </row>
    <row r="81" ht="8.25" customHeight="1">
      <c r="A81" s="112"/>
      <c r="B81" s="112"/>
      <c r="C81" s="112"/>
      <c r="D81" s="112"/>
      <c r="E81" s="112"/>
      <c r="F81" s="112"/>
      <c r="G81" s="112"/>
      <c r="H81" s="121"/>
      <c r="I81" s="112"/>
      <c r="J81" s="112"/>
      <c r="K81" s="112"/>
      <c r="L81" s="112"/>
      <c r="M81" s="113"/>
      <c r="N81" s="113"/>
      <c r="O81" s="112"/>
      <c r="P81" s="112"/>
      <c r="Q81" s="112"/>
      <c r="R81" s="112"/>
      <c r="S81" s="112"/>
      <c r="T81" s="112"/>
      <c r="U81" s="112"/>
      <c r="V81" s="112"/>
      <c r="W81" s="111"/>
      <c r="X81" s="112"/>
      <c r="Y81" s="112"/>
      <c r="Z81" s="112"/>
    </row>
    <row r="82" ht="8.25" customHeight="1">
      <c r="A82" s="112"/>
      <c r="B82" s="112"/>
      <c r="C82" s="112"/>
      <c r="D82" s="112"/>
      <c r="E82" s="112"/>
      <c r="F82" s="112"/>
      <c r="G82" s="112"/>
      <c r="H82" s="121"/>
      <c r="I82" s="112"/>
      <c r="J82" s="112"/>
      <c r="K82" s="112"/>
      <c r="L82" s="112"/>
      <c r="M82" s="113"/>
      <c r="N82" s="113"/>
      <c r="O82" s="112"/>
      <c r="P82" s="112"/>
      <c r="Q82" s="112"/>
      <c r="R82" s="112"/>
      <c r="S82" s="112"/>
      <c r="T82" s="112"/>
      <c r="U82" s="112"/>
      <c r="V82" s="112"/>
      <c r="W82" s="111"/>
      <c r="X82" s="112"/>
      <c r="Y82" s="112"/>
      <c r="Z82" s="112"/>
    </row>
    <row r="83" ht="8.25" customHeight="1">
      <c r="A83" s="112"/>
      <c r="B83" s="112"/>
      <c r="C83" s="112"/>
      <c r="D83" s="112"/>
      <c r="E83" s="112"/>
      <c r="F83" s="112"/>
      <c r="G83" s="112"/>
      <c r="H83" s="121"/>
      <c r="I83" s="112"/>
      <c r="J83" s="112"/>
      <c r="K83" s="112"/>
      <c r="L83" s="112"/>
      <c r="M83" s="113"/>
      <c r="N83" s="113"/>
      <c r="O83" s="112"/>
      <c r="P83" s="112"/>
      <c r="Q83" s="112"/>
      <c r="R83" s="112"/>
      <c r="S83" s="112"/>
      <c r="T83" s="112"/>
      <c r="U83" s="112"/>
      <c r="V83" s="112"/>
      <c r="W83" s="111"/>
      <c r="X83" s="112"/>
      <c r="Y83" s="112"/>
      <c r="Z83" s="112"/>
    </row>
    <row r="84" ht="8.25" customHeight="1">
      <c r="A84" s="112"/>
      <c r="B84" s="112"/>
      <c r="C84" s="112"/>
      <c r="D84" s="112"/>
      <c r="E84" s="112"/>
      <c r="F84" s="112"/>
      <c r="G84" s="112"/>
      <c r="H84" s="121"/>
      <c r="I84" s="112"/>
      <c r="J84" s="112"/>
      <c r="K84" s="112"/>
      <c r="L84" s="112"/>
      <c r="M84" s="113"/>
      <c r="N84" s="113"/>
      <c r="O84" s="112"/>
      <c r="P84" s="112"/>
      <c r="Q84" s="112"/>
      <c r="R84" s="112"/>
      <c r="S84" s="112"/>
      <c r="T84" s="112"/>
      <c r="U84" s="112"/>
      <c r="V84" s="112"/>
      <c r="W84" s="111"/>
      <c r="X84" s="112"/>
      <c r="Y84" s="112"/>
      <c r="Z84" s="112"/>
    </row>
    <row r="85" ht="8.25" customHeight="1">
      <c r="A85" s="112"/>
      <c r="B85" s="112"/>
      <c r="C85" s="112"/>
      <c r="D85" s="112"/>
      <c r="E85" s="112"/>
      <c r="F85" s="112"/>
      <c r="G85" s="112"/>
      <c r="H85" s="121"/>
      <c r="I85" s="112"/>
      <c r="J85" s="112"/>
      <c r="K85" s="112"/>
      <c r="L85" s="112"/>
      <c r="M85" s="113"/>
      <c r="N85" s="113"/>
      <c r="O85" s="112"/>
      <c r="P85" s="112"/>
      <c r="Q85" s="112"/>
      <c r="R85" s="112"/>
      <c r="S85" s="112"/>
      <c r="T85" s="112"/>
      <c r="U85" s="112"/>
      <c r="V85" s="112"/>
      <c r="W85" s="111"/>
      <c r="X85" s="112"/>
      <c r="Y85" s="112"/>
      <c r="Z85" s="112"/>
    </row>
    <row r="86" ht="8.25" customHeight="1">
      <c r="A86" s="112"/>
      <c r="B86" s="112"/>
      <c r="C86" s="112"/>
      <c r="D86" s="112"/>
      <c r="E86" s="112"/>
      <c r="F86" s="112"/>
      <c r="G86" s="112"/>
      <c r="H86" s="121"/>
      <c r="I86" s="112"/>
      <c r="J86" s="112"/>
      <c r="K86" s="112"/>
      <c r="L86" s="112"/>
      <c r="M86" s="113"/>
      <c r="N86" s="113"/>
      <c r="O86" s="112"/>
      <c r="P86" s="112"/>
      <c r="Q86" s="112"/>
      <c r="R86" s="112"/>
      <c r="S86" s="112"/>
      <c r="T86" s="112"/>
      <c r="U86" s="112"/>
      <c r="V86" s="112"/>
      <c r="W86" s="111"/>
      <c r="X86" s="112"/>
      <c r="Y86" s="112"/>
      <c r="Z86" s="112"/>
    </row>
    <row r="87" ht="8.25" customHeight="1">
      <c r="A87" s="112"/>
      <c r="B87" s="112"/>
      <c r="C87" s="112"/>
      <c r="D87" s="112"/>
      <c r="E87" s="112"/>
      <c r="F87" s="112"/>
      <c r="G87" s="112"/>
      <c r="H87" s="121"/>
      <c r="I87" s="112"/>
      <c r="J87" s="112"/>
      <c r="K87" s="112"/>
      <c r="L87" s="112"/>
      <c r="M87" s="113"/>
      <c r="N87" s="113"/>
      <c r="O87" s="112"/>
      <c r="P87" s="112"/>
      <c r="Q87" s="112"/>
      <c r="R87" s="112"/>
      <c r="S87" s="112"/>
      <c r="T87" s="112"/>
      <c r="U87" s="112"/>
      <c r="V87" s="112"/>
      <c r="W87" s="111"/>
      <c r="X87" s="112"/>
      <c r="Y87" s="112"/>
      <c r="Z87" s="112"/>
    </row>
    <row r="88" ht="8.25" customHeight="1">
      <c r="A88" s="112"/>
      <c r="B88" s="112"/>
      <c r="C88" s="112"/>
      <c r="D88" s="112"/>
      <c r="E88" s="112"/>
      <c r="F88" s="112"/>
      <c r="G88" s="112"/>
      <c r="H88" s="121"/>
      <c r="I88" s="112"/>
      <c r="J88" s="112"/>
      <c r="K88" s="112"/>
      <c r="L88" s="112"/>
      <c r="M88" s="113"/>
      <c r="N88" s="113"/>
      <c r="O88" s="112"/>
      <c r="P88" s="112"/>
      <c r="Q88" s="112"/>
      <c r="R88" s="112"/>
      <c r="S88" s="112"/>
      <c r="T88" s="112"/>
      <c r="U88" s="112"/>
      <c r="V88" s="112"/>
      <c r="W88" s="111"/>
      <c r="X88" s="112"/>
      <c r="Y88" s="112"/>
      <c r="Z88" s="112"/>
    </row>
    <row r="89" ht="8.25" customHeight="1">
      <c r="A89" s="112"/>
      <c r="B89" s="112"/>
      <c r="C89" s="112"/>
      <c r="D89" s="112"/>
      <c r="E89" s="112"/>
      <c r="F89" s="112"/>
      <c r="G89" s="112"/>
      <c r="H89" s="121"/>
      <c r="I89" s="112"/>
      <c r="J89" s="112"/>
      <c r="K89" s="112"/>
      <c r="L89" s="112"/>
      <c r="M89" s="113"/>
      <c r="N89" s="113"/>
      <c r="O89" s="112"/>
      <c r="P89" s="112"/>
      <c r="Q89" s="112"/>
      <c r="R89" s="112"/>
      <c r="S89" s="112"/>
      <c r="T89" s="112"/>
      <c r="U89" s="112"/>
      <c r="V89" s="112"/>
      <c r="W89" s="111"/>
      <c r="X89" s="112"/>
      <c r="Y89" s="112"/>
      <c r="Z89" s="112"/>
    </row>
    <row r="90" ht="8.25" customHeight="1">
      <c r="A90" s="112"/>
      <c r="B90" s="112"/>
      <c r="C90" s="112"/>
      <c r="D90" s="112"/>
      <c r="E90" s="112"/>
      <c r="F90" s="112"/>
      <c r="G90" s="112"/>
      <c r="H90" s="121"/>
      <c r="I90" s="112"/>
      <c r="J90" s="112"/>
      <c r="K90" s="112"/>
      <c r="L90" s="112"/>
      <c r="M90" s="113"/>
      <c r="N90" s="113"/>
      <c r="O90" s="112"/>
      <c r="P90" s="112"/>
      <c r="Q90" s="112"/>
      <c r="R90" s="112"/>
      <c r="S90" s="112"/>
      <c r="T90" s="112"/>
      <c r="U90" s="112"/>
      <c r="V90" s="112"/>
      <c r="W90" s="111"/>
      <c r="X90" s="112"/>
      <c r="Y90" s="112"/>
      <c r="Z90" s="112"/>
    </row>
    <row r="91" ht="8.25" customHeight="1">
      <c r="A91" s="112"/>
      <c r="B91" s="112"/>
      <c r="C91" s="112"/>
      <c r="D91" s="112"/>
      <c r="E91" s="112"/>
      <c r="F91" s="112"/>
      <c r="G91" s="112"/>
      <c r="H91" s="121"/>
      <c r="I91" s="112"/>
      <c r="J91" s="112"/>
      <c r="K91" s="112"/>
      <c r="L91" s="112"/>
      <c r="M91" s="113"/>
      <c r="N91" s="113"/>
      <c r="O91" s="112"/>
      <c r="P91" s="112"/>
      <c r="Q91" s="112"/>
      <c r="R91" s="112"/>
      <c r="S91" s="112"/>
      <c r="T91" s="112"/>
      <c r="U91" s="112"/>
      <c r="V91" s="112"/>
      <c r="W91" s="111"/>
      <c r="X91" s="112"/>
      <c r="Y91" s="112"/>
      <c r="Z91" s="112"/>
    </row>
    <row r="92" ht="8.25" customHeight="1">
      <c r="A92" s="112"/>
      <c r="B92" s="112"/>
      <c r="C92" s="112"/>
      <c r="D92" s="112"/>
      <c r="E92" s="112"/>
      <c r="F92" s="112"/>
      <c r="G92" s="112"/>
      <c r="H92" s="121"/>
      <c r="I92" s="112"/>
      <c r="J92" s="112"/>
      <c r="K92" s="112"/>
      <c r="L92" s="112"/>
      <c r="M92" s="113"/>
      <c r="N92" s="113"/>
      <c r="O92" s="112"/>
      <c r="P92" s="112"/>
      <c r="Q92" s="112"/>
      <c r="R92" s="112"/>
      <c r="S92" s="112"/>
      <c r="T92" s="112"/>
      <c r="U92" s="112"/>
      <c r="V92" s="112"/>
      <c r="W92" s="111"/>
      <c r="X92" s="112"/>
      <c r="Y92" s="112"/>
      <c r="Z92" s="112"/>
    </row>
    <row r="93" ht="8.25" customHeight="1">
      <c r="A93" s="112"/>
      <c r="B93" s="112"/>
      <c r="C93" s="112"/>
      <c r="D93" s="112"/>
      <c r="E93" s="112"/>
      <c r="F93" s="112"/>
      <c r="G93" s="112"/>
      <c r="H93" s="121"/>
      <c r="I93" s="112"/>
      <c r="J93" s="112"/>
      <c r="K93" s="112"/>
      <c r="L93" s="112"/>
      <c r="M93" s="113"/>
      <c r="N93" s="113"/>
      <c r="O93" s="112"/>
      <c r="P93" s="112"/>
      <c r="Q93" s="112"/>
      <c r="R93" s="112"/>
      <c r="S93" s="112"/>
      <c r="T93" s="112"/>
      <c r="U93" s="112"/>
      <c r="V93" s="112"/>
      <c r="W93" s="111"/>
      <c r="X93" s="112"/>
      <c r="Y93" s="112"/>
      <c r="Z93" s="112"/>
    </row>
    <row r="94" ht="8.25" customHeight="1">
      <c r="A94" s="112"/>
      <c r="B94" s="112"/>
      <c r="C94" s="112"/>
      <c r="D94" s="112"/>
      <c r="E94" s="112"/>
      <c r="F94" s="112"/>
      <c r="G94" s="112"/>
      <c r="H94" s="121"/>
      <c r="I94" s="112"/>
      <c r="J94" s="112"/>
      <c r="K94" s="112"/>
      <c r="L94" s="112"/>
      <c r="M94" s="113"/>
      <c r="N94" s="113"/>
      <c r="O94" s="112"/>
      <c r="P94" s="112"/>
      <c r="Q94" s="112"/>
      <c r="R94" s="112"/>
      <c r="S94" s="112"/>
      <c r="T94" s="112"/>
      <c r="U94" s="112"/>
      <c r="V94" s="112"/>
      <c r="W94" s="111"/>
      <c r="X94" s="112"/>
      <c r="Y94" s="112"/>
      <c r="Z94" s="112"/>
    </row>
    <row r="95" ht="8.25" customHeight="1">
      <c r="A95" s="112"/>
      <c r="B95" s="112"/>
      <c r="C95" s="112"/>
      <c r="D95" s="112"/>
      <c r="E95" s="112"/>
      <c r="F95" s="112"/>
      <c r="G95" s="112"/>
      <c r="H95" s="121"/>
      <c r="I95" s="112"/>
      <c r="J95" s="112"/>
      <c r="K95" s="112"/>
      <c r="L95" s="112"/>
      <c r="M95" s="113"/>
      <c r="N95" s="113"/>
      <c r="O95" s="112"/>
      <c r="P95" s="112"/>
      <c r="Q95" s="112"/>
      <c r="R95" s="112"/>
      <c r="S95" s="112"/>
      <c r="T95" s="112"/>
      <c r="U95" s="112"/>
      <c r="V95" s="112"/>
      <c r="W95" s="111"/>
      <c r="X95" s="112"/>
      <c r="Y95" s="112"/>
      <c r="Z95" s="112"/>
    </row>
    <row r="96" ht="8.25" customHeight="1">
      <c r="A96" s="112"/>
      <c r="B96" s="112"/>
      <c r="C96" s="112"/>
      <c r="D96" s="112"/>
      <c r="E96" s="112"/>
      <c r="F96" s="112"/>
      <c r="G96" s="112"/>
      <c r="H96" s="121"/>
      <c r="I96" s="112"/>
      <c r="J96" s="112"/>
      <c r="K96" s="112"/>
      <c r="L96" s="112"/>
      <c r="M96" s="113"/>
      <c r="N96" s="113"/>
      <c r="O96" s="112"/>
      <c r="P96" s="112"/>
      <c r="Q96" s="112"/>
      <c r="R96" s="112"/>
      <c r="S96" s="112"/>
      <c r="T96" s="112"/>
      <c r="U96" s="112"/>
      <c r="V96" s="112"/>
      <c r="W96" s="111"/>
      <c r="X96" s="112"/>
      <c r="Y96" s="112"/>
      <c r="Z96" s="112"/>
    </row>
    <row r="97" ht="8.25" customHeight="1">
      <c r="A97" s="112"/>
      <c r="B97" s="112"/>
      <c r="C97" s="112"/>
      <c r="D97" s="112"/>
      <c r="E97" s="112"/>
      <c r="F97" s="112"/>
      <c r="G97" s="112"/>
      <c r="H97" s="121"/>
      <c r="I97" s="112"/>
      <c r="J97" s="112"/>
      <c r="K97" s="112"/>
      <c r="L97" s="112"/>
      <c r="M97" s="113"/>
      <c r="N97" s="113"/>
      <c r="O97" s="112"/>
      <c r="P97" s="112"/>
      <c r="Q97" s="112"/>
      <c r="R97" s="112"/>
      <c r="S97" s="112"/>
      <c r="T97" s="112"/>
      <c r="U97" s="112"/>
      <c r="V97" s="112"/>
      <c r="W97" s="111"/>
      <c r="X97" s="112"/>
      <c r="Y97" s="112"/>
      <c r="Z97" s="112"/>
    </row>
    <row r="98" ht="8.25" customHeight="1">
      <c r="A98" s="112"/>
      <c r="B98" s="112"/>
      <c r="C98" s="112"/>
      <c r="D98" s="112"/>
      <c r="E98" s="112"/>
      <c r="F98" s="112"/>
      <c r="G98" s="112"/>
      <c r="H98" s="121"/>
      <c r="I98" s="112"/>
      <c r="J98" s="112"/>
      <c r="K98" s="112"/>
      <c r="L98" s="112"/>
      <c r="M98" s="113"/>
      <c r="N98" s="113"/>
      <c r="O98" s="112"/>
      <c r="P98" s="112"/>
      <c r="Q98" s="112"/>
      <c r="R98" s="112"/>
      <c r="S98" s="112"/>
      <c r="T98" s="112"/>
      <c r="U98" s="112"/>
      <c r="V98" s="112"/>
      <c r="W98" s="111"/>
      <c r="X98" s="112"/>
      <c r="Y98" s="112"/>
      <c r="Z98" s="112"/>
    </row>
    <row r="99" ht="8.25" customHeight="1">
      <c r="A99" s="112"/>
      <c r="B99" s="112"/>
      <c r="C99" s="112"/>
      <c r="D99" s="112"/>
      <c r="E99" s="112"/>
      <c r="F99" s="112"/>
      <c r="G99" s="112"/>
      <c r="H99" s="121"/>
      <c r="I99" s="112"/>
      <c r="J99" s="112"/>
      <c r="K99" s="112"/>
      <c r="L99" s="112"/>
      <c r="M99" s="113"/>
      <c r="N99" s="113"/>
      <c r="O99" s="112"/>
      <c r="P99" s="112"/>
      <c r="Q99" s="112"/>
      <c r="R99" s="112"/>
      <c r="S99" s="112"/>
      <c r="T99" s="112"/>
      <c r="U99" s="112"/>
      <c r="V99" s="112"/>
      <c r="W99" s="111"/>
      <c r="X99" s="112"/>
      <c r="Y99" s="112"/>
      <c r="Z99" s="112"/>
    </row>
    <row r="100" ht="8.25" customHeight="1">
      <c r="A100" s="112"/>
      <c r="B100" s="112"/>
      <c r="C100" s="112"/>
      <c r="D100" s="112"/>
      <c r="E100" s="112"/>
      <c r="F100" s="112"/>
      <c r="G100" s="112"/>
      <c r="H100" s="121"/>
      <c r="I100" s="112"/>
      <c r="J100" s="112"/>
      <c r="K100" s="112"/>
      <c r="L100" s="112"/>
      <c r="M100" s="113"/>
      <c r="N100" s="113"/>
      <c r="O100" s="112"/>
      <c r="P100" s="112"/>
      <c r="Q100" s="112"/>
      <c r="R100" s="112"/>
      <c r="S100" s="112"/>
      <c r="T100" s="112"/>
      <c r="U100" s="112"/>
      <c r="V100" s="112"/>
      <c r="W100" s="111"/>
      <c r="X100" s="112"/>
      <c r="Y100" s="112"/>
      <c r="Z100" s="112"/>
    </row>
    <row r="101" ht="8.25" customHeight="1">
      <c r="A101" s="112"/>
      <c r="B101" s="112"/>
      <c r="C101" s="112"/>
      <c r="D101" s="112"/>
      <c r="E101" s="112"/>
      <c r="F101" s="112"/>
      <c r="G101" s="112"/>
      <c r="H101" s="121"/>
      <c r="I101" s="112"/>
      <c r="J101" s="112"/>
      <c r="K101" s="112"/>
      <c r="L101" s="112"/>
      <c r="M101" s="113"/>
      <c r="N101" s="113"/>
      <c r="O101" s="112"/>
      <c r="P101" s="112"/>
      <c r="Q101" s="112"/>
      <c r="R101" s="112"/>
      <c r="S101" s="112"/>
      <c r="T101" s="112"/>
      <c r="U101" s="112"/>
      <c r="V101" s="112"/>
      <c r="W101" s="111"/>
      <c r="X101" s="112"/>
      <c r="Y101" s="112"/>
      <c r="Z101" s="112"/>
    </row>
    <row r="102" ht="8.25" customHeight="1">
      <c r="A102" s="112"/>
      <c r="B102" s="112"/>
      <c r="C102" s="112"/>
      <c r="D102" s="112"/>
      <c r="E102" s="112"/>
      <c r="F102" s="112"/>
      <c r="G102" s="112"/>
      <c r="H102" s="121"/>
      <c r="I102" s="112"/>
      <c r="J102" s="112"/>
      <c r="K102" s="112"/>
      <c r="L102" s="112"/>
      <c r="M102" s="113"/>
      <c r="N102" s="113"/>
      <c r="O102" s="112"/>
      <c r="P102" s="112"/>
      <c r="Q102" s="112"/>
      <c r="R102" s="112"/>
      <c r="S102" s="112"/>
      <c r="T102" s="112"/>
      <c r="U102" s="112"/>
      <c r="V102" s="112"/>
      <c r="W102" s="111"/>
      <c r="X102" s="112"/>
      <c r="Y102" s="112"/>
      <c r="Z102" s="112"/>
    </row>
    <row r="103" ht="8.25" customHeight="1">
      <c r="A103" s="112"/>
      <c r="B103" s="112"/>
      <c r="C103" s="112"/>
      <c r="D103" s="112"/>
      <c r="E103" s="112"/>
      <c r="F103" s="112"/>
      <c r="G103" s="112"/>
      <c r="H103" s="121"/>
      <c r="I103" s="112"/>
      <c r="J103" s="112"/>
      <c r="K103" s="112"/>
      <c r="L103" s="112"/>
      <c r="M103" s="113"/>
      <c r="N103" s="113"/>
      <c r="O103" s="112"/>
      <c r="P103" s="112"/>
      <c r="Q103" s="112"/>
      <c r="R103" s="112"/>
      <c r="S103" s="112"/>
      <c r="T103" s="112"/>
      <c r="U103" s="112"/>
      <c r="V103" s="112"/>
      <c r="W103" s="111"/>
      <c r="X103" s="112"/>
      <c r="Y103" s="112"/>
      <c r="Z103" s="112"/>
    </row>
    <row r="104" ht="8.25" customHeight="1">
      <c r="A104" s="112"/>
      <c r="B104" s="112"/>
      <c r="C104" s="112"/>
      <c r="D104" s="112"/>
      <c r="E104" s="112"/>
      <c r="F104" s="112"/>
      <c r="G104" s="112"/>
      <c r="H104" s="121"/>
      <c r="I104" s="112"/>
      <c r="J104" s="112"/>
      <c r="K104" s="112"/>
      <c r="L104" s="112"/>
      <c r="M104" s="113"/>
      <c r="N104" s="113"/>
      <c r="O104" s="112"/>
      <c r="P104" s="112"/>
      <c r="Q104" s="112"/>
      <c r="R104" s="112"/>
      <c r="S104" s="112"/>
      <c r="T104" s="112"/>
      <c r="U104" s="112"/>
      <c r="V104" s="112"/>
      <c r="W104" s="111"/>
      <c r="X104" s="112"/>
      <c r="Y104" s="112"/>
      <c r="Z104" s="112"/>
    </row>
    <row r="105" ht="8.25" customHeight="1">
      <c r="A105" s="112"/>
      <c r="B105" s="112"/>
      <c r="C105" s="112"/>
      <c r="D105" s="112"/>
      <c r="E105" s="112"/>
      <c r="F105" s="112"/>
      <c r="G105" s="112"/>
      <c r="H105" s="121"/>
      <c r="I105" s="112"/>
      <c r="J105" s="112"/>
      <c r="K105" s="112"/>
      <c r="L105" s="112"/>
      <c r="M105" s="113"/>
      <c r="N105" s="113"/>
      <c r="O105" s="112"/>
      <c r="P105" s="112"/>
      <c r="Q105" s="112"/>
      <c r="R105" s="112"/>
      <c r="S105" s="112"/>
      <c r="T105" s="112"/>
      <c r="U105" s="112"/>
      <c r="V105" s="112"/>
      <c r="W105" s="111"/>
      <c r="X105" s="112"/>
      <c r="Y105" s="112"/>
      <c r="Z105" s="112"/>
    </row>
    <row r="106" ht="8.25" customHeight="1">
      <c r="A106" s="112"/>
      <c r="B106" s="112"/>
      <c r="C106" s="112"/>
      <c r="D106" s="112"/>
      <c r="E106" s="112"/>
      <c r="F106" s="112"/>
      <c r="G106" s="112"/>
      <c r="H106" s="121"/>
      <c r="I106" s="112"/>
      <c r="J106" s="112"/>
      <c r="K106" s="112"/>
      <c r="L106" s="112"/>
      <c r="M106" s="113"/>
      <c r="N106" s="113"/>
      <c r="O106" s="112"/>
      <c r="P106" s="112"/>
      <c r="Q106" s="112"/>
      <c r="R106" s="112"/>
      <c r="S106" s="112"/>
      <c r="T106" s="112"/>
      <c r="U106" s="112"/>
      <c r="V106" s="112"/>
      <c r="W106" s="111"/>
      <c r="X106" s="112"/>
      <c r="Y106" s="112"/>
      <c r="Z106" s="112"/>
    </row>
    <row r="107" ht="8.25" customHeight="1">
      <c r="A107" s="112"/>
      <c r="B107" s="112"/>
      <c r="C107" s="112"/>
      <c r="D107" s="112"/>
      <c r="E107" s="112"/>
      <c r="F107" s="112"/>
      <c r="G107" s="112"/>
      <c r="H107" s="121"/>
      <c r="I107" s="112"/>
      <c r="J107" s="112"/>
      <c r="K107" s="112"/>
      <c r="L107" s="112"/>
      <c r="M107" s="113"/>
      <c r="N107" s="113"/>
      <c r="O107" s="112"/>
      <c r="P107" s="112"/>
      <c r="Q107" s="112"/>
      <c r="R107" s="112"/>
      <c r="S107" s="112"/>
      <c r="T107" s="112"/>
      <c r="U107" s="112"/>
      <c r="V107" s="112"/>
      <c r="W107" s="111"/>
      <c r="X107" s="112"/>
      <c r="Y107" s="112"/>
      <c r="Z107" s="112"/>
    </row>
    <row r="108" ht="8.25" customHeight="1">
      <c r="A108" s="112"/>
      <c r="B108" s="112"/>
      <c r="C108" s="112"/>
      <c r="D108" s="112"/>
      <c r="E108" s="112"/>
      <c r="F108" s="112"/>
      <c r="G108" s="112"/>
      <c r="H108" s="121"/>
      <c r="I108" s="112"/>
      <c r="J108" s="112"/>
      <c r="K108" s="112"/>
      <c r="L108" s="112"/>
      <c r="M108" s="113"/>
      <c r="N108" s="113"/>
      <c r="O108" s="112"/>
      <c r="P108" s="112"/>
      <c r="Q108" s="112"/>
      <c r="R108" s="112"/>
      <c r="S108" s="112"/>
      <c r="T108" s="112"/>
      <c r="U108" s="112"/>
      <c r="V108" s="112"/>
      <c r="W108" s="111"/>
      <c r="X108" s="112"/>
      <c r="Y108" s="112"/>
      <c r="Z108" s="112"/>
    </row>
    <row r="109" ht="8.25" customHeight="1">
      <c r="A109" s="112"/>
      <c r="B109" s="112"/>
      <c r="C109" s="112"/>
      <c r="D109" s="112"/>
      <c r="E109" s="112"/>
      <c r="F109" s="112"/>
      <c r="G109" s="112"/>
      <c r="H109" s="121"/>
      <c r="I109" s="112"/>
      <c r="J109" s="112"/>
      <c r="K109" s="112"/>
      <c r="L109" s="112"/>
      <c r="M109" s="113"/>
      <c r="N109" s="113"/>
      <c r="O109" s="112"/>
      <c r="P109" s="112"/>
      <c r="Q109" s="112"/>
      <c r="R109" s="112"/>
      <c r="S109" s="112"/>
      <c r="T109" s="112"/>
      <c r="U109" s="112"/>
      <c r="V109" s="112"/>
      <c r="W109" s="111"/>
      <c r="X109" s="112"/>
      <c r="Y109" s="112"/>
      <c r="Z109" s="112"/>
    </row>
    <row r="110" ht="8.25" customHeight="1">
      <c r="A110" s="112"/>
      <c r="B110" s="112"/>
      <c r="C110" s="112"/>
      <c r="D110" s="112"/>
      <c r="E110" s="112"/>
      <c r="F110" s="112"/>
      <c r="G110" s="112"/>
      <c r="H110" s="121"/>
      <c r="I110" s="112"/>
      <c r="J110" s="112"/>
      <c r="K110" s="112"/>
      <c r="L110" s="112"/>
      <c r="M110" s="113"/>
      <c r="N110" s="113"/>
      <c r="O110" s="112"/>
      <c r="P110" s="112"/>
      <c r="Q110" s="112"/>
      <c r="R110" s="112"/>
      <c r="S110" s="112"/>
      <c r="T110" s="112"/>
      <c r="U110" s="112"/>
      <c r="V110" s="112"/>
      <c r="W110" s="111"/>
      <c r="X110" s="112"/>
      <c r="Y110" s="112"/>
      <c r="Z110" s="112"/>
    </row>
    <row r="111" ht="8.25" customHeight="1">
      <c r="A111" s="112"/>
      <c r="B111" s="112"/>
      <c r="C111" s="112"/>
      <c r="D111" s="112"/>
      <c r="E111" s="112"/>
      <c r="F111" s="112"/>
      <c r="G111" s="112"/>
      <c r="H111" s="121"/>
      <c r="I111" s="112"/>
      <c r="J111" s="112"/>
      <c r="K111" s="112"/>
      <c r="L111" s="112"/>
      <c r="M111" s="113"/>
      <c r="N111" s="113"/>
      <c r="O111" s="112"/>
      <c r="P111" s="112"/>
      <c r="Q111" s="112"/>
      <c r="R111" s="112"/>
      <c r="S111" s="112"/>
      <c r="T111" s="112"/>
      <c r="U111" s="112"/>
      <c r="V111" s="112"/>
      <c r="W111" s="111"/>
      <c r="X111" s="112"/>
      <c r="Y111" s="112"/>
      <c r="Z111" s="112"/>
    </row>
    <row r="112" ht="8.25" customHeight="1">
      <c r="A112" s="112"/>
      <c r="B112" s="112"/>
      <c r="C112" s="112"/>
      <c r="D112" s="112"/>
      <c r="E112" s="112"/>
      <c r="F112" s="112"/>
      <c r="G112" s="112"/>
      <c r="H112" s="121"/>
      <c r="I112" s="112"/>
      <c r="J112" s="112"/>
      <c r="K112" s="112"/>
      <c r="L112" s="112"/>
      <c r="M112" s="113"/>
      <c r="N112" s="113"/>
      <c r="O112" s="112"/>
      <c r="P112" s="112"/>
      <c r="Q112" s="112"/>
      <c r="R112" s="112"/>
      <c r="S112" s="112"/>
      <c r="T112" s="112"/>
      <c r="U112" s="112"/>
      <c r="V112" s="112"/>
      <c r="W112" s="111"/>
      <c r="X112" s="112"/>
      <c r="Y112" s="112"/>
      <c r="Z112" s="112"/>
    </row>
    <row r="113" ht="8.25" customHeight="1">
      <c r="A113" s="112"/>
      <c r="B113" s="112"/>
      <c r="C113" s="112"/>
      <c r="D113" s="112"/>
      <c r="E113" s="112"/>
      <c r="F113" s="112"/>
      <c r="G113" s="112"/>
      <c r="H113" s="121"/>
      <c r="I113" s="112"/>
      <c r="J113" s="112"/>
      <c r="K113" s="112"/>
      <c r="L113" s="112"/>
      <c r="M113" s="113"/>
      <c r="N113" s="113"/>
      <c r="O113" s="112"/>
      <c r="P113" s="112"/>
      <c r="Q113" s="112"/>
      <c r="R113" s="112"/>
      <c r="S113" s="112"/>
      <c r="T113" s="112"/>
      <c r="U113" s="112"/>
      <c r="V113" s="112"/>
      <c r="W113" s="111"/>
      <c r="X113" s="112"/>
      <c r="Y113" s="112"/>
      <c r="Z113" s="112"/>
    </row>
    <row r="114" ht="8.25" customHeight="1">
      <c r="A114" s="112"/>
      <c r="B114" s="112"/>
      <c r="C114" s="112"/>
      <c r="D114" s="112"/>
      <c r="E114" s="112"/>
      <c r="F114" s="112"/>
      <c r="G114" s="112"/>
      <c r="H114" s="121"/>
      <c r="I114" s="112"/>
      <c r="J114" s="112"/>
      <c r="K114" s="112"/>
      <c r="L114" s="112"/>
      <c r="M114" s="113"/>
      <c r="N114" s="113"/>
      <c r="O114" s="112"/>
      <c r="P114" s="112"/>
      <c r="Q114" s="112"/>
      <c r="R114" s="112"/>
      <c r="S114" s="112"/>
      <c r="T114" s="112"/>
      <c r="U114" s="112"/>
      <c r="V114" s="112"/>
      <c r="W114" s="111"/>
      <c r="X114" s="112"/>
      <c r="Y114" s="112"/>
      <c r="Z114" s="112"/>
    </row>
    <row r="115" ht="8.25" customHeight="1">
      <c r="A115" s="112"/>
      <c r="B115" s="112"/>
      <c r="C115" s="112"/>
      <c r="D115" s="112"/>
      <c r="E115" s="112"/>
      <c r="F115" s="112"/>
      <c r="G115" s="112"/>
      <c r="H115" s="121"/>
      <c r="I115" s="112"/>
      <c r="J115" s="112"/>
      <c r="K115" s="112"/>
      <c r="L115" s="112"/>
      <c r="M115" s="113"/>
      <c r="N115" s="113"/>
      <c r="O115" s="112"/>
      <c r="P115" s="112"/>
      <c r="Q115" s="112"/>
      <c r="R115" s="112"/>
      <c r="S115" s="112"/>
      <c r="T115" s="112"/>
      <c r="U115" s="112"/>
      <c r="V115" s="112"/>
      <c r="W115" s="111"/>
      <c r="X115" s="112"/>
      <c r="Y115" s="112"/>
      <c r="Z115" s="112"/>
    </row>
    <row r="116" ht="8.25" customHeight="1">
      <c r="A116" s="112"/>
      <c r="B116" s="112"/>
      <c r="C116" s="112"/>
      <c r="D116" s="112"/>
      <c r="E116" s="112"/>
      <c r="F116" s="112"/>
      <c r="G116" s="112"/>
      <c r="H116" s="121"/>
      <c r="I116" s="112"/>
      <c r="J116" s="112"/>
      <c r="K116" s="112"/>
      <c r="L116" s="112"/>
      <c r="M116" s="113"/>
      <c r="N116" s="113"/>
      <c r="O116" s="112"/>
      <c r="P116" s="112"/>
      <c r="Q116" s="112"/>
      <c r="R116" s="112"/>
      <c r="S116" s="112"/>
      <c r="T116" s="112"/>
      <c r="U116" s="112"/>
      <c r="V116" s="112"/>
      <c r="W116" s="111"/>
      <c r="X116" s="112"/>
      <c r="Y116" s="112"/>
      <c r="Z116" s="112"/>
    </row>
    <row r="117" ht="8.25" customHeight="1">
      <c r="A117" s="112"/>
      <c r="B117" s="112"/>
      <c r="C117" s="112"/>
      <c r="D117" s="112"/>
      <c r="E117" s="112"/>
      <c r="F117" s="112"/>
      <c r="G117" s="112"/>
      <c r="H117" s="121"/>
      <c r="I117" s="112"/>
      <c r="J117" s="112"/>
      <c r="K117" s="112"/>
      <c r="L117" s="112"/>
      <c r="M117" s="113"/>
      <c r="N117" s="113"/>
      <c r="O117" s="112"/>
      <c r="P117" s="112"/>
      <c r="Q117" s="112"/>
      <c r="R117" s="112"/>
      <c r="S117" s="112"/>
      <c r="T117" s="112"/>
      <c r="U117" s="112"/>
      <c r="V117" s="112"/>
      <c r="W117" s="111"/>
      <c r="X117" s="112"/>
      <c r="Y117" s="112"/>
      <c r="Z117" s="112"/>
    </row>
    <row r="118" ht="8.25" customHeight="1">
      <c r="A118" s="112"/>
      <c r="B118" s="112"/>
      <c r="C118" s="112"/>
      <c r="D118" s="112"/>
      <c r="E118" s="112"/>
      <c r="F118" s="112"/>
      <c r="G118" s="112"/>
      <c r="H118" s="121"/>
      <c r="I118" s="112"/>
      <c r="J118" s="112"/>
      <c r="K118" s="112"/>
      <c r="L118" s="112"/>
      <c r="M118" s="113"/>
      <c r="N118" s="113"/>
      <c r="O118" s="112"/>
      <c r="P118" s="112"/>
      <c r="Q118" s="112"/>
      <c r="R118" s="112"/>
      <c r="S118" s="112"/>
      <c r="T118" s="112"/>
      <c r="U118" s="112"/>
      <c r="V118" s="112"/>
      <c r="W118" s="111"/>
      <c r="X118" s="112"/>
      <c r="Y118" s="112"/>
      <c r="Z118" s="112"/>
    </row>
    <row r="119" ht="8.25" customHeight="1">
      <c r="A119" s="112"/>
      <c r="B119" s="112"/>
      <c r="C119" s="112"/>
      <c r="D119" s="112"/>
      <c r="E119" s="112"/>
      <c r="F119" s="112"/>
      <c r="G119" s="112"/>
      <c r="H119" s="121"/>
      <c r="I119" s="112"/>
      <c r="J119" s="112"/>
      <c r="K119" s="112"/>
      <c r="L119" s="112"/>
      <c r="M119" s="113"/>
      <c r="N119" s="113"/>
      <c r="O119" s="112"/>
      <c r="P119" s="112"/>
      <c r="Q119" s="112"/>
      <c r="R119" s="112"/>
      <c r="S119" s="112"/>
      <c r="T119" s="112"/>
      <c r="U119" s="112"/>
      <c r="V119" s="112"/>
      <c r="W119" s="111"/>
      <c r="X119" s="112"/>
      <c r="Y119" s="112"/>
      <c r="Z119" s="112"/>
    </row>
    <row r="120" ht="8.25" customHeight="1">
      <c r="A120" s="112"/>
      <c r="B120" s="112"/>
      <c r="C120" s="112"/>
      <c r="D120" s="112"/>
      <c r="E120" s="112"/>
      <c r="F120" s="112"/>
      <c r="G120" s="112"/>
      <c r="H120" s="121"/>
      <c r="I120" s="112"/>
      <c r="J120" s="112"/>
      <c r="K120" s="112"/>
      <c r="L120" s="112"/>
      <c r="M120" s="113"/>
      <c r="N120" s="113"/>
      <c r="O120" s="112"/>
      <c r="P120" s="112"/>
      <c r="Q120" s="112"/>
      <c r="R120" s="112"/>
      <c r="S120" s="112"/>
      <c r="T120" s="112"/>
      <c r="U120" s="112"/>
      <c r="V120" s="112"/>
      <c r="W120" s="111"/>
      <c r="X120" s="112"/>
      <c r="Y120" s="112"/>
      <c r="Z120" s="112"/>
    </row>
    <row r="121" ht="8.25" customHeight="1">
      <c r="A121" s="112"/>
      <c r="B121" s="112"/>
      <c r="C121" s="112"/>
      <c r="D121" s="112"/>
      <c r="E121" s="112"/>
      <c r="F121" s="112"/>
      <c r="G121" s="112"/>
      <c r="H121" s="121"/>
      <c r="I121" s="112"/>
      <c r="J121" s="112"/>
      <c r="K121" s="112"/>
      <c r="L121" s="112"/>
      <c r="M121" s="113"/>
      <c r="N121" s="113"/>
      <c r="O121" s="112"/>
      <c r="P121" s="112"/>
      <c r="Q121" s="112"/>
      <c r="R121" s="112"/>
      <c r="S121" s="112"/>
      <c r="T121" s="112"/>
      <c r="U121" s="112"/>
      <c r="V121" s="112"/>
      <c r="W121" s="111"/>
      <c r="X121" s="112"/>
      <c r="Y121" s="112"/>
      <c r="Z121" s="112"/>
    </row>
    <row r="122" ht="8.25" customHeight="1">
      <c r="A122" s="112"/>
      <c r="B122" s="112"/>
      <c r="C122" s="112"/>
      <c r="D122" s="112"/>
      <c r="E122" s="112"/>
      <c r="F122" s="112"/>
      <c r="G122" s="112"/>
      <c r="H122" s="121"/>
      <c r="I122" s="112"/>
      <c r="J122" s="112"/>
      <c r="K122" s="112"/>
      <c r="L122" s="112"/>
      <c r="M122" s="113"/>
      <c r="N122" s="113"/>
      <c r="O122" s="112"/>
      <c r="P122" s="112"/>
      <c r="Q122" s="112"/>
      <c r="R122" s="112"/>
      <c r="S122" s="112"/>
      <c r="T122" s="112"/>
      <c r="U122" s="112"/>
      <c r="V122" s="112"/>
      <c r="W122" s="111"/>
      <c r="X122" s="112"/>
      <c r="Y122" s="112"/>
      <c r="Z122" s="112"/>
    </row>
    <row r="123" ht="8.25" customHeight="1">
      <c r="A123" s="112"/>
      <c r="B123" s="112"/>
      <c r="C123" s="112"/>
      <c r="D123" s="112"/>
      <c r="E123" s="112"/>
      <c r="F123" s="112"/>
      <c r="G123" s="112"/>
      <c r="H123" s="121"/>
      <c r="I123" s="112"/>
      <c r="J123" s="112"/>
      <c r="K123" s="112"/>
      <c r="L123" s="112"/>
      <c r="M123" s="113"/>
      <c r="N123" s="113"/>
      <c r="O123" s="112"/>
      <c r="P123" s="112"/>
      <c r="Q123" s="112"/>
      <c r="R123" s="112"/>
      <c r="S123" s="112"/>
      <c r="T123" s="112"/>
      <c r="U123" s="112"/>
      <c r="V123" s="112"/>
      <c r="W123" s="111"/>
      <c r="X123" s="112"/>
      <c r="Y123" s="112"/>
      <c r="Z123" s="112"/>
    </row>
    <row r="124" ht="8.25" customHeight="1">
      <c r="A124" s="112"/>
      <c r="B124" s="112"/>
      <c r="C124" s="112"/>
      <c r="D124" s="112"/>
      <c r="E124" s="112"/>
      <c r="F124" s="112"/>
      <c r="G124" s="112"/>
      <c r="H124" s="121"/>
      <c r="I124" s="112"/>
      <c r="J124" s="112"/>
      <c r="K124" s="112"/>
      <c r="L124" s="112"/>
      <c r="M124" s="113"/>
      <c r="N124" s="113"/>
      <c r="O124" s="112"/>
      <c r="P124" s="112"/>
      <c r="Q124" s="112"/>
      <c r="R124" s="112"/>
      <c r="S124" s="112"/>
      <c r="T124" s="112"/>
      <c r="U124" s="112"/>
      <c r="V124" s="112"/>
      <c r="W124" s="111"/>
      <c r="X124" s="112"/>
      <c r="Y124" s="112"/>
      <c r="Z124" s="112"/>
    </row>
    <row r="125" ht="8.25" customHeight="1">
      <c r="A125" s="112"/>
      <c r="B125" s="112"/>
      <c r="C125" s="112"/>
      <c r="D125" s="112"/>
      <c r="E125" s="112"/>
      <c r="F125" s="112"/>
      <c r="G125" s="112"/>
      <c r="H125" s="121"/>
      <c r="I125" s="112"/>
      <c r="J125" s="112"/>
      <c r="K125" s="112"/>
      <c r="L125" s="112"/>
      <c r="M125" s="113"/>
      <c r="N125" s="113"/>
      <c r="O125" s="112"/>
      <c r="P125" s="112"/>
      <c r="Q125" s="112"/>
      <c r="R125" s="112"/>
      <c r="S125" s="112"/>
      <c r="T125" s="112"/>
      <c r="U125" s="112"/>
      <c r="V125" s="112"/>
      <c r="W125" s="111"/>
      <c r="X125" s="112"/>
      <c r="Y125" s="112"/>
      <c r="Z125" s="112"/>
    </row>
    <row r="126" ht="8.25" customHeight="1">
      <c r="A126" s="112"/>
      <c r="B126" s="112"/>
      <c r="C126" s="112"/>
      <c r="D126" s="112"/>
      <c r="E126" s="112"/>
      <c r="F126" s="112"/>
      <c r="G126" s="112"/>
      <c r="H126" s="121"/>
      <c r="I126" s="112"/>
      <c r="J126" s="112"/>
      <c r="K126" s="112"/>
      <c r="L126" s="112"/>
      <c r="M126" s="113"/>
      <c r="N126" s="113"/>
      <c r="O126" s="112"/>
      <c r="P126" s="112"/>
      <c r="Q126" s="112"/>
      <c r="R126" s="112"/>
      <c r="S126" s="112"/>
      <c r="T126" s="112"/>
      <c r="U126" s="112"/>
      <c r="V126" s="112"/>
      <c r="W126" s="111"/>
      <c r="X126" s="112"/>
      <c r="Y126" s="112"/>
      <c r="Z126" s="112"/>
    </row>
    <row r="127" ht="8.25" customHeight="1">
      <c r="A127" s="112"/>
      <c r="B127" s="112"/>
      <c r="C127" s="112"/>
      <c r="D127" s="112"/>
      <c r="E127" s="112"/>
      <c r="F127" s="112"/>
      <c r="G127" s="112"/>
      <c r="H127" s="121"/>
      <c r="I127" s="112"/>
      <c r="J127" s="112"/>
      <c r="K127" s="112"/>
      <c r="L127" s="112"/>
      <c r="M127" s="113"/>
      <c r="N127" s="113"/>
      <c r="O127" s="112"/>
      <c r="P127" s="112"/>
      <c r="Q127" s="112"/>
      <c r="R127" s="112"/>
      <c r="S127" s="112"/>
      <c r="T127" s="112"/>
      <c r="U127" s="112"/>
      <c r="V127" s="112"/>
      <c r="W127" s="111"/>
      <c r="X127" s="112"/>
      <c r="Y127" s="112"/>
      <c r="Z127" s="112"/>
    </row>
    <row r="128" ht="8.25" customHeight="1">
      <c r="A128" s="112"/>
      <c r="B128" s="112"/>
      <c r="C128" s="112"/>
      <c r="D128" s="112"/>
      <c r="E128" s="112"/>
      <c r="F128" s="112"/>
      <c r="G128" s="112"/>
      <c r="H128" s="121"/>
      <c r="I128" s="112"/>
      <c r="J128" s="112"/>
      <c r="K128" s="112"/>
      <c r="L128" s="112"/>
      <c r="M128" s="113"/>
      <c r="N128" s="113"/>
      <c r="O128" s="112"/>
      <c r="P128" s="112"/>
      <c r="Q128" s="112"/>
      <c r="R128" s="112"/>
      <c r="S128" s="112"/>
      <c r="T128" s="112"/>
      <c r="U128" s="112"/>
      <c r="V128" s="112"/>
      <c r="W128" s="111"/>
      <c r="X128" s="112"/>
      <c r="Y128" s="112"/>
      <c r="Z128" s="112"/>
    </row>
    <row r="129" ht="8.25" customHeight="1">
      <c r="A129" s="112"/>
      <c r="B129" s="112"/>
      <c r="C129" s="112"/>
      <c r="D129" s="112"/>
      <c r="E129" s="112"/>
      <c r="F129" s="112"/>
      <c r="G129" s="112"/>
      <c r="H129" s="121"/>
      <c r="I129" s="112"/>
      <c r="J129" s="112"/>
      <c r="K129" s="112"/>
      <c r="L129" s="112"/>
      <c r="M129" s="113"/>
      <c r="N129" s="113"/>
      <c r="O129" s="112"/>
      <c r="P129" s="112"/>
      <c r="Q129" s="112"/>
      <c r="R129" s="112"/>
      <c r="S129" s="112"/>
      <c r="T129" s="112"/>
      <c r="U129" s="112"/>
      <c r="V129" s="112"/>
      <c r="W129" s="111"/>
      <c r="X129" s="112"/>
      <c r="Y129" s="112"/>
      <c r="Z129" s="112"/>
    </row>
    <row r="130" ht="8.25" customHeight="1">
      <c r="A130" s="112"/>
      <c r="B130" s="112"/>
      <c r="C130" s="112"/>
      <c r="D130" s="112"/>
      <c r="E130" s="112"/>
      <c r="F130" s="112"/>
      <c r="G130" s="112"/>
      <c r="H130" s="121"/>
      <c r="I130" s="112"/>
      <c r="J130" s="112"/>
      <c r="K130" s="112"/>
      <c r="L130" s="112"/>
      <c r="M130" s="113"/>
      <c r="N130" s="113"/>
      <c r="O130" s="112"/>
      <c r="P130" s="112"/>
      <c r="Q130" s="112"/>
      <c r="R130" s="112"/>
      <c r="S130" s="112"/>
      <c r="T130" s="112"/>
      <c r="U130" s="112"/>
      <c r="V130" s="112"/>
      <c r="W130" s="111"/>
      <c r="X130" s="112"/>
      <c r="Y130" s="112"/>
      <c r="Z130" s="112"/>
    </row>
    <row r="131" ht="8.25" customHeight="1">
      <c r="A131" s="112"/>
      <c r="B131" s="112"/>
      <c r="C131" s="112"/>
      <c r="D131" s="112"/>
      <c r="E131" s="112"/>
      <c r="F131" s="112"/>
      <c r="G131" s="112"/>
      <c r="H131" s="121"/>
      <c r="I131" s="112"/>
      <c r="J131" s="112"/>
      <c r="K131" s="112"/>
      <c r="L131" s="112"/>
      <c r="M131" s="113"/>
      <c r="N131" s="113"/>
      <c r="O131" s="112"/>
      <c r="P131" s="112"/>
      <c r="Q131" s="112"/>
      <c r="R131" s="112"/>
      <c r="S131" s="112"/>
      <c r="T131" s="112"/>
      <c r="U131" s="112"/>
      <c r="V131" s="112"/>
      <c r="W131" s="111"/>
      <c r="X131" s="112"/>
      <c r="Y131" s="112"/>
      <c r="Z131" s="112"/>
    </row>
    <row r="132" ht="8.25" customHeight="1">
      <c r="A132" s="112"/>
      <c r="B132" s="112"/>
      <c r="C132" s="112"/>
      <c r="D132" s="112"/>
      <c r="E132" s="112"/>
      <c r="F132" s="112"/>
      <c r="G132" s="112"/>
      <c r="H132" s="121"/>
      <c r="I132" s="112"/>
      <c r="J132" s="112"/>
      <c r="K132" s="112"/>
      <c r="L132" s="112"/>
      <c r="M132" s="113"/>
      <c r="N132" s="113"/>
      <c r="O132" s="112"/>
      <c r="P132" s="112"/>
      <c r="Q132" s="112"/>
      <c r="R132" s="112"/>
      <c r="S132" s="112"/>
      <c r="T132" s="112"/>
      <c r="U132" s="112"/>
      <c r="V132" s="112"/>
      <c r="W132" s="111"/>
      <c r="X132" s="112"/>
      <c r="Y132" s="112"/>
      <c r="Z132" s="112"/>
    </row>
    <row r="133" ht="8.25" customHeight="1">
      <c r="A133" s="112"/>
      <c r="B133" s="112"/>
      <c r="C133" s="112"/>
      <c r="D133" s="112"/>
      <c r="E133" s="112"/>
      <c r="F133" s="112"/>
      <c r="G133" s="112"/>
      <c r="H133" s="121"/>
      <c r="I133" s="112"/>
      <c r="J133" s="112"/>
      <c r="K133" s="112"/>
      <c r="L133" s="112"/>
      <c r="M133" s="113"/>
      <c r="N133" s="113"/>
      <c r="O133" s="112"/>
      <c r="P133" s="112"/>
      <c r="Q133" s="112"/>
      <c r="R133" s="112"/>
      <c r="S133" s="112"/>
      <c r="T133" s="112"/>
      <c r="U133" s="112"/>
      <c r="V133" s="112"/>
      <c r="W133" s="111"/>
      <c r="X133" s="112"/>
      <c r="Y133" s="112"/>
      <c r="Z133" s="112"/>
    </row>
    <row r="134" ht="8.25" customHeight="1">
      <c r="A134" s="112"/>
      <c r="B134" s="112"/>
      <c r="C134" s="112"/>
      <c r="D134" s="112"/>
      <c r="E134" s="112"/>
      <c r="F134" s="112"/>
      <c r="G134" s="112"/>
      <c r="H134" s="121"/>
      <c r="I134" s="112"/>
      <c r="J134" s="112"/>
      <c r="K134" s="112"/>
      <c r="L134" s="112"/>
      <c r="M134" s="113"/>
      <c r="N134" s="113"/>
      <c r="O134" s="112"/>
      <c r="P134" s="112"/>
      <c r="Q134" s="112"/>
      <c r="R134" s="112"/>
      <c r="S134" s="112"/>
      <c r="T134" s="112"/>
      <c r="U134" s="112"/>
      <c r="V134" s="112"/>
      <c r="W134" s="111"/>
      <c r="X134" s="112"/>
      <c r="Y134" s="112"/>
      <c r="Z134" s="112"/>
    </row>
    <row r="135" ht="8.25" customHeight="1">
      <c r="A135" s="112"/>
      <c r="B135" s="112"/>
      <c r="C135" s="112"/>
      <c r="D135" s="112"/>
      <c r="E135" s="112"/>
      <c r="F135" s="112"/>
      <c r="G135" s="112"/>
      <c r="H135" s="121"/>
      <c r="I135" s="112"/>
      <c r="J135" s="112"/>
      <c r="K135" s="112"/>
      <c r="L135" s="112"/>
      <c r="M135" s="113"/>
      <c r="N135" s="113"/>
      <c r="O135" s="112"/>
      <c r="P135" s="112"/>
      <c r="Q135" s="112"/>
      <c r="R135" s="112"/>
      <c r="S135" s="112"/>
      <c r="T135" s="112"/>
      <c r="U135" s="112"/>
      <c r="V135" s="112"/>
      <c r="W135" s="111"/>
      <c r="X135" s="112"/>
      <c r="Y135" s="112"/>
      <c r="Z135" s="112"/>
    </row>
    <row r="136" ht="8.25" customHeight="1">
      <c r="A136" s="112"/>
      <c r="B136" s="112"/>
      <c r="C136" s="112"/>
      <c r="D136" s="112"/>
      <c r="E136" s="112"/>
      <c r="F136" s="112"/>
      <c r="G136" s="112"/>
      <c r="H136" s="121"/>
      <c r="I136" s="112"/>
      <c r="J136" s="112"/>
      <c r="K136" s="112"/>
      <c r="L136" s="112"/>
      <c r="M136" s="113"/>
      <c r="N136" s="113"/>
      <c r="O136" s="112"/>
      <c r="P136" s="112"/>
      <c r="Q136" s="112"/>
      <c r="R136" s="112"/>
      <c r="S136" s="112"/>
      <c r="T136" s="112"/>
      <c r="U136" s="112"/>
      <c r="V136" s="112"/>
      <c r="W136" s="111"/>
      <c r="X136" s="112"/>
      <c r="Y136" s="112"/>
      <c r="Z136" s="112"/>
    </row>
    <row r="137" ht="8.25" customHeight="1">
      <c r="A137" s="112"/>
      <c r="B137" s="112"/>
      <c r="C137" s="112"/>
      <c r="D137" s="112"/>
      <c r="E137" s="112"/>
      <c r="F137" s="112"/>
      <c r="G137" s="112"/>
      <c r="H137" s="121"/>
      <c r="I137" s="112"/>
      <c r="J137" s="112"/>
      <c r="K137" s="112"/>
      <c r="L137" s="112"/>
      <c r="M137" s="113"/>
      <c r="N137" s="113"/>
      <c r="O137" s="112"/>
      <c r="P137" s="112"/>
      <c r="Q137" s="112"/>
      <c r="R137" s="112"/>
      <c r="S137" s="112"/>
      <c r="T137" s="112"/>
      <c r="U137" s="112"/>
      <c r="V137" s="112"/>
      <c r="W137" s="111"/>
      <c r="X137" s="112"/>
      <c r="Y137" s="112"/>
      <c r="Z137" s="112"/>
    </row>
    <row r="138" ht="8.25" customHeight="1">
      <c r="A138" s="112"/>
      <c r="B138" s="112"/>
      <c r="C138" s="112"/>
      <c r="D138" s="112"/>
      <c r="E138" s="112"/>
      <c r="F138" s="112"/>
      <c r="G138" s="112"/>
      <c r="H138" s="121"/>
      <c r="I138" s="112"/>
      <c r="J138" s="112"/>
      <c r="K138" s="112"/>
      <c r="L138" s="112"/>
      <c r="M138" s="113"/>
      <c r="N138" s="113"/>
      <c r="O138" s="112"/>
      <c r="P138" s="112"/>
      <c r="Q138" s="112"/>
      <c r="R138" s="112"/>
      <c r="S138" s="112"/>
      <c r="T138" s="112"/>
      <c r="U138" s="112"/>
      <c r="V138" s="112"/>
      <c r="W138" s="111"/>
      <c r="X138" s="112"/>
      <c r="Y138" s="112"/>
      <c r="Z138" s="112"/>
    </row>
    <row r="139" ht="8.25" customHeight="1">
      <c r="A139" s="112"/>
      <c r="B139" s="112"/>
      <c r="C139" s="112"/>
      <c r="D139" s="112"/>
      <c r="E139" s="112"/>
      <c r="F139" s="112"/>
      <c r="G139" s="112"/>
      <c r="H139" s="121"/>
      <c r="I139" s="112"/>
      <c r="J139" s="112"/>
      <c r="K139" s="112"/>
      <c r="L139" s="112"/>
      <c r="M139" s="113"/>
      <c r="N139" s="113"/>
      <c r="O139" s="112"/>
      <c r="P139" s="112"/>
      <c r="Q139" s="112"/>
      <c r="R139" s="112"/>
      <c r="S139" s="112"/>
      <c r="T139" s="112"/>
      <c r="U139" s="112"/>
      <c r="V139" s="112"/>
      <c r="W139" s="111"/>
      <c r="X139" s="112"/>
      <c r="Y139" s="112"/>
      <c r="Z139" s="112"/>
    </row>
    <row r="140" ht="8.25" customHeight="1">
      <c r="A140" s="112"/>
      <c r="B140" s="112"/>
      <c r="C140" s="112"/>
      <c r="D140" s="112"/>
      <c r="E140" s="112"/>
      <c r="F140" s="112"/>
      <c r="G140" s="112"/>
      <c r="H140" s="121"/>
      <c r="I140" s="112"/>
      <c r="J140" s="112"/>
      <c r="K140" s="112"/>
      <c r="L140" s="112"/>
      <c r="M140" s="113"/>
      <c r="N140" s="113"/>
      <c r="O140" s="112"/>
      <c r="P140" s="112"/>
      <c r="Q140" s="112"/>
      <c r="R140" s="112"/>
      <c r="S140" s="112"/>
      <c r="T140" s="112"/>
      <c r="U140" s="112"/>
      <c r="V140" s="112"/>
      <c r="W140" s="111"/>
      <c r="X140" s="112"/>
      <c r="Y140" s="112"/>
      <c r="Z140" s="112"/>
    </row>
    <row r="141" ht="8.25" customHeight="1">
      <c r="A141" s="112"/>
      <c r="B141" s="112"/>
      <c r="C141" s="112"/>
      <c r="D141" s="112"/>
      <c r="E141" s="112"/>
      <c r="F141" s="112"/>
      <c r="G141" s="112"/>
      <c r="H141" s="121"/>
      <c r="I141" s="112"/>
      <c r="J141" s="112"/>
      <c r="K141" s="112"/>
      <c r="L141" s="112"/>
      <c r="M141" s="113"/>
      <c r="N141" s="113"/>
      <c r="O141" s="112"/>
      <c r="P141" s="112"/>
      <c r="Q141" s="112"/>
      <c r="R141" s="112"/>
      <c r="S141" s="112"/>
      <c r="T141" s="112"/>
      <c r="U141" s="112"/>
      <c r="V141" s="112"/>
      <c r="W141" s="111"/>
      <c r="X141" s="112"/>
      <c r="Y141" s="112"/>
      <c r="Z141" s="112"/>
    </row>
    <row r="142" ht="8.25" customHeight="1">
      <c r="A142" s="112"/>
      <c r="B142" s="112"/>
      <c r="C142" s="112"/>
      <c r="D142" s="112"/>
      <c r="E142" s="112"/>
      <c r="F142" s="112"/>
      <c r="G142" s="112"/>
      <c r="H142" s="121"/>
      <c r="I142" s="112"/>
      <c r="J142" s="112"/>
      <c r="K142" s="112"/>
      <c r="L142" s="112"/>
      <c r="M142" s="113"/>
      <c r="N142" s="113"/>
      <c r="O142" s="112"/>
      <c r="P142" s="112"/>
      <c r="Q142" s="112"/>
      <c r="R142" s="112"/>
      <c r="S142" s="112"/>
      <c r="T142" s="112"/>
      <c r="U142" s="112"/>
      <c r="V142" s="112"/>
      <c r="W142" s="111"/>
      <c r="X142" s="112"/>
      <c r="Y142" s="112"/>
      <c r="Z142" s="112"/>
    </row>
    <row r="143" ht="8.25" customHeight="1">
      <c r="A143" s="112"/>
      <c r="B143" s="112"/>
      <c r="C143" s="112"/>
      <c r="D143" s="112"/>
      <c r="E143" s="112"/>
      <c r="F143" s="112"/>
      <c r="G143" s="112"/>
      <c r="H143" s="121"/>
      <c r="I143" s="112"/>
      <c r="J143" s="112"/>
      <c r="K143" s="112"/>
      <c r="L143" s="112"/>
      <c r="M143" s="113"/>
      <c r="N143" s="113"/>
      <c r="O143" s="112"/>
      <c r="P143" s="112"/>
      <c r="Q143" s="112"/>
      <c r="R143" s="112"/>
      <c r="S143" s="112"/>
      <c r="T143" s="112"/>
      <c r="U143" s="112"/>
      <c r="V143" s="112"/>
      <c r="W143" s="111"/>
      <c r="X143" s="112"/>
      <c r="Y143" s="112"/>
      <c r="Z143" s="112"/>
    </row>
    <row r="144" ht="8.25" customHeight="1">
      <c r="A144" s="112"/>
      <c r="B144" s="112"/>
      <c r="C144" s="112"/>
      <c r="D144" s="112"/>
      <c r="E144" s="112"/>
      <c r="F144" s="112"/>
      <c r="G144" s="112"/>
      <c r="H144" s="121"/>
      <c r="I144" s="112"/>
      <c r="J144" s="112"/>
      <c r="K144" s="112"/>
      <c r="L144" s="112"/>
      <c r="M144" s="113"/>
      <c r="N144" s="113"/>
      <c r="O144" s="112"/>
      <c r="P144" s="112"/>
      <c r="Q144" s="112"/>
      <c r="R144" s="112"/>
      <c r="S144" s="112"/>
      <c r="T144" s="112"/>
      <c r="U144" s="112"/>
      <c r="V144" s="112"/>
      <c r="W144" s="111"/>
      <c r="X144" s="112"/>
      <c r="Y144" s="112"/>
      <c r="Z144" s="112"/>
    </row>
    <row r="145" ht="8.25" customHeight="1">
      <c r="A145" s="112"/>
      <c r="B145" s="112"/>
      <c r="C145" s="112"/>
      <c r="D145" s="112"/>
      <c r="E145" s="112"/>
      <c r="F145" s="112"/>
      <c r="G145" s="112"/>
      <c r="H145" s="121"/>
      <c r="I145" s="112"/>
      <c r="J145" s="112"/>
      <c r="K145" s="112"/>
      <c r="L145" s="112"/>
      <c r="M145" s="113"/>
      <c r="N145" s="113"/>
      <c r="O145" s="112"/>
      <c r="P145" s="112"/>
      <c r="Q145" s="112"/>
      <c r="R145" s="112"/>
      <c r="S145" s="112"/>
      <c r="T145" s="112"/>
      <c r="U145" s="112"/>
      <c r="V145" s="112"/>
      <c r="W145" s="111"/>
      <c r="X145" s="112"/>
      <c r="Y145" s="112"/>
      <c r="Z145" s="112"/>
    </row>
    <row r="146" ht="8.25" customHeight="1">
      <c r="A146" s="112"/>
      <c r="B146" s="112"/>
      <c r="C146" s="112"/>
      <c r="D146" s="112"/>
      <c r="E146" s="112"/>
      <c r="F146" s="112"/>
      <c r="G146" s="112"/>
      <c r="H146" s="121"/>
      <c r="I146" s="112"/>
      <c r="J146" s="112"/>
      <c r="K146" s="112"/>
      <c r="L146" s="112"/>
      <c r="M146" s="113"/>
      <c r="N146" s="113"/>
      <c r="O146" s="112"/>
      <c r="P146" s="112"/>
      <c r="Q146" s="112"/>
      <c r="R146" s="112"/>
      <c r="S146" s="112"/>
      <c r="T146" s="112"/>
      <c r="U146" s="112"/>
      <c r="V146" s="112"/>
      <c r="W146" s="111"/>
      <c r="X146" s="112"/>
      <c r="Y146" s="112"/>
      <c r="Z146" s="112"/>
    </row>
    <row r="147" ht="8.25" customHeight="1">
      <c r="A147" s="112"/>
      <c r="B147" s="112"/>
      <c r="C147" s="112"/>
      <c r="D147" s="112"/>
      <c r="E147" s="112"/>
      <c r="F147" s="112"/>
      <c r="G147" s="112"/>
      <c r="H147" s="121"/>
      <c r="I147" s="112"/>
      <c r="J147" s="112"/>
      <c r="K147" s="112"/>
      <c r="L147" s="112"/>
      <c r="M147" s="113"/>
      <c r="N147" s="113"/>
      <c r="O147" s="112"/>
      <c r="P147" s="112"/>
      <c r="Q147" s="112"/>
      <c r="R147" s="112"/>
      <c r="S147" s="112"/>
      <c r="T147" s="112"/>
      <c r="U147" s="112"/>
      <c r="V147" s="112"/>
      <c r="W147" s="111"/>
      <c r="X147" s="112"/>
      <c r="Y147" s="112"/>
      <c r="Z147" s="112"/>
    </row>
    <row r="148" ht="8.25" customHeight="1">
      <c r="A148" s="112"/>
      <c r="B148" s="112"/>
      <c r="C148" s="112"/>
      <c r="D148" s="112"/>
      <c r="E148" s="112"/>
      <c r="F148" s="112"/>
      <c r="G148" s="112"/>
      <c r="H148" s="121"/>
      <c r="I148" s="112"/>
      <c r="J148" s="112"/>
      <c r="K148" s="112"/>
      <c r="L148" s="112"/>
      <c r="M148" s="113"/>
      <c r="N148" s="113"/>
      <c r="O148" s="112"/>
      <c r="P148" s="112"/>
      <c r="Q148" s="112"/>
      <c r="R148" s="112"/>
      <c r="S148" s="112"/>
      <c r="T148" s="112"/>
      <c r="U148" s="112"/>
      <c r="V148" s="112"/>
      <c r="W148" s="111"/>
      <c r="X148" s="112"/>
      <c r="Y148" s="112"/>
      <c r="Z148" s="112"/>
    </row>
    <row r="149" ht="8.25" customHeight="1">
      <c r="A149" s="112"/>
      <c r="B149" s="112"/>
      <c r="C149" s="112"/>
      <c r="D149" s="112"/>
      <c r="E149" s="112"/>
      <c r="F149" s="112"/>
      <c r="G149" s="112"/>
      <c r="H149" s="121"/>
      <c r="I149" s="112"/>
      <c r="J149" s="112"/>
      <c r="K149" s="112"/>
      <c r="L149" s="112"/>
      <c r="M149" s="113"/>
      <c r="N149" s="113"/>
      <c r="O149" s="112"/>
      <c r="P149" s="112"/>
      <c r="Q149" s="112"/>
      <c r="R149" s="112"/>
      <c r="S149" s="112"/>
      <c r="T149" s="112"/>
      <c r="U149" s="112"/>
      <c r="V149" s="112"/>
      <c r="W149" s="111"/>
      <c r="X149" s="112"/>
      <c r="Y149" s="112"/>
      <c r="Z149" s="112"/>
    </row>
    <row r="150" ht="8.25" customHeight="1">
      <c r="A150" s="112"/>
      <c r="B150" s="112"/>
      <c r="C150" s="112"/>
      <c r="D150" s="112"/>
      <c r="E150" s="112"/>
      <c r="F150" s="112"/>
      <c r="G150" s="112"/>
      <c r="H150" s="121"/>
      <c r="I150" s="112"/>
      <c r="J150" s="112"/>
      <c r="K150" s="112"/>
      <c r="L150" s="112"/>
      <c r="M150" s="113"/>
      <c r="N150" s="113"/>
      <c r="O150" s="112"/>
      <c r="P150" s="112"/>
      <c r="Q150" s="112"/>
      <c r="R150" s="112"/>
      <c r="S150" s="112"/>
      <c r="T150" s="112"/>
      <c r="U150" s="112"/>
      <c r="V150" s="112"/>
      <c r="W150" s="111"/>
      <c r="X150" s="112"/>
      <c r="Y150" s="112"/>
      <c r="Z150" s="112"/>
    </row>
    <row r="151" ht="8.25" customHeight="1">
      <c r="A151" s="112"/>
      <c r="B151" s="112"/>
      <c r="C151" s="112"/>
      <c r="D151" s="112"/>
      <c r="E151" s="112"/>
      <c r="F151" s="112"/>
      <c r="G151" s="112"/>
      <c r="H151" s="121"/>
      <c r="I151" s="112"/>
      <c r="J151" s="112"/>
      <c r="K151" s="112"/>
      <c r="L151" s="112"/>
      <c r="M151" s="113"/>
      <c r="N151" s="113"/>
      <c r="O151" s="112"/>
      <c r="P151" s="112"/>
      <c r="Q151" s="112"/>
      <c r="R151" s="112"/>
      <c r="S151" s="112"/>
      <c r="T151" s="112"/>
      <c r="U151" s="112"/>
      <c r="V151" s="112"/>
      <c r="W151" s="111"/>
      <c r="X151" s="112"/>
      <c r="Y151" s="112"/>
      <c r="Z151" s="112"/>
    </row>
    <row r="152" ht="8.25" customHeight="1">
      <c r="A152" s="112"/>
      <c r="B152" s="112"/>
      <c r="C152" s="112"/>
      <c r="D152" s="112"/>
      <c r="E152" s="112"/>
      <c r="F152" s="112"/>
      <c r="G152" s="112"/>
      <c r="H152" s="121"/>
      <c r="I152" s="112"/>
      <c r="J152" s="112"/>
      <c r="K152" s="112"/>
      <c r="L152" s="112"/>
      <c r="M152" s="113"/>
      <c r="N152" s="113"/>
      <c r="O152" s="112"/>
      <c r="P152" s="112"/>
      <c r="Q152" s="112"/>
      <c r="R152" s="112"/>
      <c r="S152" s="112"/>
      <c r="T152" s="112"/>
      <c r="U152" s="112"/>
      <c r="V152" s="112"/>
      <c r="W152" s="111"/>
      <c r="X152" s="112"/>
      <c r="Y152" s="112"/>
      <c r="Z152" s="112"/>
    </row>
    <row r="153" ht="8.25" customHeight="1">
      <c r="A153" s="112"/>
      <c r="B153" s="112"/>
      <c r="C153" s="112"/>
      <c r="D153" s="112"/>
      <c r="E153" s="112"/>
      <c r="F153" s="112"/>
      <c r="G153" s="112"/>
      <c r="H153" s="121"/>
      <c r="I153" s="112"/>
      <c r="J153" s="112"/>
      <c r="K153" s="112"/>
      <c r="L153" s="112"/>
      <c r="M153" s="113"/>
      <c r="N153" s="113"/>
      <c r="O153" s="112"/>
      <c r="P153" s="112"/>
      <c r="Q153" s="112"/>
      <c r="R153" s="112"/>
      <c r="S153" s="112"/>
      <c r="T153" s="112"/>
      <c r="U153" s="112"/>
      <c r="V153" s="112"/>
      <c r="W153" s="111"/>
      <c r="X153" s="112"/>
      <c r="Y153" s="112"/>
      <c r="Z153" s="112"/>
    </row>
    <row r="154" ht="8.25" customHeight="1">
      <c r="A154" s="112"/>
      <c r="B154" s="112"/>
      <c r="C154" s="112"/>
      <c r="D154" s="112"/>
      <c r="E154" s="112"/>
      <c r="F154" s="112"/>
      <c r="G154" s="112"/>
      <c r="H154" s="121"/>
      <c r="I154" s="112"/>
      <c r="J154" s="112"/>
      <c r="K154" s="112"/>
      <c r="L154" s="112"/>
      <c r="M154" s="113"/>
      <c r="N154" s="113"/>
      <c r="O154" s="112"/>
      <c r="P154" s="112"/>
      <c r="Q154" s="112"/>
      <c r="R154" s="112"/>
      <c r="S154" s="112"/>
      <c r="T154" s="112"/>
      <c r="U154" s="112"/>
      <c r="V154" s="112"/>
      <c r="W154" s="111"/>
      <c r="X154" s="112"/>
      <c r="Y154" s="112"/>
      <c r="Z154" s="112"/>
    </row>
    <row r="155" ht="8.25" customHeight="1">
      <c r="A155" s="112"/>
      <c r="B155" s="112"/>
      <c r="C155" s="112"/>
      <c r="D155" s="112"/>
      <c r="E155" s="112"/>
      <c r="F155" s="112"/>
      <c r="G155" s="112"/>
      <c r="H155" s="121"/>
      <c r="I155" s="112"/>
      <c r="J155" s="112"/>
      <c r="K155" s="112"/>
      <c r="L155" s="112"/>
      <c r="M155" s="113"/>
      <c r="N155" s="113"/>
      <c r="O155" s="112"/>
      <c r="P155" s="112"/>
      <c r="Q155" s="112"/>
      <c r="R155" s="112"/>
      <c r="S155" s="112"/>
      <c r="T155" s="112"/>
      <c r="U155" s="112"/>
      <c r="V155" s="112"/>
      <c r="W155" s="111"/>
      <c r="X155" s="112"/>
      <c r="Y155" s="112"/>
      <c r="Z155" s="112"/>
    </row>
    <row r="156" ht="8.25" customHeight="1">
      <c r="A156" s="112"/>
      <c r="B156" s="112"/>
      <c r="C156" s="112"/>
      <c r="D156" s="112"/>
      <c r="E156" s="112"/>
      <c r="F156" s="112"/>
      <c r="G156" s="112"/>
      <c r="H156" s="121"/>
      <c r="I156" s="112"/>
      <c r="J156" s="112"/>
      <c r="K156" s="112"/>
      <c r="L156" s="112"/>
      <c r="M156" s="113"/>
      <c r="N156" s="113"/>
      <c r="O156" s="112"/>
      <c r="P156" s="112"/>
      <c r="Q156" s="112"/>
      <c r="R156" s="112"/>
      <c r="S156" s="112"/>
      <c r="T156" s="112"/>
      <c r="U156" s="112"/>
      <c r="V156" s="112"/>
      <c r="W156" s="111"/>
      <c r="X156" s="112"/>
      <c r="Y156" s="112"/>
      <c r="Z156" s="112"/>
    </row>
    <row r="157" ht="8.25" customHeight="1">
      <c r="A157" s="112"/>
      <c r="B157" s="112"/>
      <c r="C157" s="112"/>
      <c r="D157" s="112"/>
      <c r="E157" s="112"/>
      <c r="F157" s="112"/>
      <c r="G157" s="112"/>
      <c r="H157" s="121"/>
      <c r="I157" s="112"/>
      <c r="J157" s="112"/>
      <c r="K157" s="112"/>
      <c r="L157" s="112"/>
      <c r="M157" s="113"/>
      <c r="N157" s="113"/>
      <c r="O157" s="112"/>
      <c r="P157" s="112"/>
      <c r="Q157" s="112"/>
      <c r="R157" s="112"/>
      <c r="S157" s="112"/>
      <c r="T157" s="112"/>
      <c r="U157" s="112"/>
      <c r="V157" s="112"/>
      <c r="W157" s="111"/>
      <c r="X157" s="112"/>
      <c r="Y157" s="112"/>
      <c r="Z157" s="112"/>
    </row>
    <row r="158" ht="8.25" customHeight="1">
      <c r="A158" s="112"/>
      <c r="B158" s="112"/>
      <c r="C158" s="112"/>
      <c r="D158" s="112"/>
      <c r="E158" s="112"/>
      <c r="F158" s="112"/>
      <c r="G158" s="112"/>
      <c r="H158" s="121"/>
      <c r="I158" s="112"/>
      <c r="J158" s="112"/>
      <c r="K158" s="112"/>
      <c r="L158" s="112"/>
      <c r="M158" s="113"/>
      <c r="N158" s="113"/>
      <c r="O158" s="112"/>
      <c r="P158" s="112"/>
      <c r="Q158" s="112"/>
      <c r="R158" s="112"/>
      <c r="S158" s="112"/>
      <c r="T158" s="112"/>
      <c r="U158" s="112"/>
      <c r="V158" s="112"/>
      <c r="W158" s="111"/>
      <c r="X158" s="112"/>
      <c r="Y158" s="112"/>
      <c r="Z158" s="112"/>
    </row>
    <row r="159" ht="8.25" customHeight="1">
      <c r="A159" s="112"/>
      <c r="B159" s="112"/>
      <c r="C159" s="112"/>
      <c r="D159" s="112"/>
      <c r="E159" s="112"/>
      <c r="F159" s="112"/>
      <c r="G159" s="112"/>
      <c r="H159" s="121"/>
      <c r="I159" s="112"/>
      <c r="J159" s="112"/>
      <c r="K159" s="112"/>
      <c r="L159" s="112"/>
      <c r="M159" s="113"/>
      <c r="N159" s="113"/>
      <c r="O159" s="112"/>
      <c r="P159" s="112"/>
      <c r="Q159" s="112"/>
      <c r="R159" s="112"/>
      <c r="S159" s="112"/>
      <c r="T159" s="112"/>
      <c r="U159" s="112"/>
      <c r="V159" s="112"/>
      <c r="W159" s="111"/>
      <c r="X159" s="112"/>
      <c r="Y159" s="112"/>
      <c r="Z159" s="112"/>
    </row>
    <row r="160" ht="8.25" customHeight="1">
      <c r="A160" s="112"/>
      <c r="B160" s="112"/>
      <c r="C160" s="112"/>
      <c r="D160" s="112"/>
      <c r="E160" s="112"/>
      <c r="F160" s="112"/>
      <c r="G160" s="112"/>
      <c r="H160" s="121"/>
      <c r="I160" s="112"/>
      <c r="J160" s="112"/>
      <c r="K160" s="112"/>
      <c r="L160" s="112"/>
      <c r="M160" s="113"/>
      <c r="N160" s="113"/>
      <c r="O160" s="112"/>
      <c r="P160" s="112"/>
      <c r="Q160" s="112"/>
      <c r="R160" s="112"/>
      <c r="S160" s="112"/>
      <c r="T160" s="112"/>
      <c r="U160" s="112"/>
      <c r="V160" s="112"/>
      <c r="W160" s="111"/>
      <c r="X160" s="112"/>
      <c r="Y160" s="112"/>
      <c r="Z160" s="112"/>
    </row>
    <row r="161" ht="8.25" customHeight="1">
      <c r="A161" s="112"/>
      <c r="B161" s="112"/>
      <c r="C161" s="112"/>
      <c r="D161" s="112"/>
      <c r="E161" s="112"/>
      <c r="F161" s="112"/>
      <c r="G161" s="112"/>
      <c r="H161" s="121"/>
      <c r="I161" s="112"/>
      <c r="J161" s="112"/>
      <c r="K161" s="112"/>
      <c r="L161" s="112"/>
      <c r="M161" s="113"/>
      <c r="N161" s="113"/>
      <c r="O161" s="112"/>
      <c r="P161" s="112"/>
      <c r="Q161" s="112"/>
      <c r="R161" s="112"/>
      <c r="S161" s="112"/>
      <c r="T161" s="112"/>
      <c r="U161" s="112"/>
      <c r="V161" s="112"/>
      <c r="W161" s="111"/>
      <c r="X161" s="112"/>
      <c r="Y161" s="112"/>
      <c r="Z161" s="112"/>
    </row>
    <row r="162" ht="8.25" customHeight="1">
      <c r="A162" s="112"/>
      <c r="B162" s="112"/>
      <c r="C162" s="112"/>
      <c r="D162" s="112"/>
      <c r="E162" s="112"/>
      <c r="F162" s="112"/>
      <c r="G162" s="112"/>
      <c r="H162" s="121"/>
      <c r="I162" s="112"/>
      <c r="J162" s="112"/>
      <c r="K162" s="112"/>
      <c r="L162" s="112"/>
      <c r="M162" s="113"/>
      <c r="N162" s="113"/>
      <c r="O162" s="112"/>
      <c r="P162" s="112"/>
      <c r="Q162" s="112"/>
      <c r="R162" s="112"/>
      <c r="S162" s="112"/>
      <c r="T162" s="112"/>
      <c r="U162" s="112"/>
      <c r="V162" s="112"/>
      <c r="W162" s="111"/>
      <c r="X162" s="112"/>
      <c r="Y162" s="112"/>
      <c r="Z162" s="112"/>
    </row>
    <row r="163" ht="8.25" customHeight="1">
      <c r="A163" s="112"/>
      <c r="B163" s="112"/>
      <c r="C163" s="112"/>
      <c r="D163" s="112"/>
      <c r="E163" s="112"/>
      <c r="F163" s="112"/>
      <c r="G163" s="112"/>
      <c r="H163" s="121"/>
      <c r="I163" s="112"/>
      <c r="J163" s="112"/>
      <c r="K163" s="112"/>
      <c r="L163" s="112"/>
      <c r="M163" s="113"/>
      <c r="N163" s="113"/>
      <c r="O163" s="112"/>
      <c r="P163" s="112"/>
      <c r="Q163" s="112"/>
      <c r="R163" s="112"/>
      <c r="S163" s="112"/>
      <c r="T163" s="112"/>
      <c r="U163" s="112"/>
      <c r="V163" s="112"/>
      <c r="W163" s="111"/>
      <c r="X163" s="112"/>
      <c r="Y163" s="112"/>
      <c r="Z163" s="112"/>
    </row>
    <row r="164" ht="8.25" customHeight="1">
      <c r="A164" s="112"/>
      <c r="B164" s="112"/>
      <c r="C164" s="112"/>
      <c r="D164" s="112"/>
      <c r="E164" s="112"/>
      <c r="F164" s="112"/>
      <c r="G164" s="112"/>
      <c r="H164" s="121"/>
      <c r="I164" s="112"/>
      <c r="J164" s="112"/>
      <c r="K164" s="112"/>
      <c r="L164" s="112"/>
      <c r="M164" s="113"/>
      <c r="N164" s="113"/>
      <c r="O164" s="112"/>
      <c r="P164" s="112"/>
      <c r="Q164" s="112"/>
      <c r="R164" s="112"/>
      <c r="S164" s="112"/>
      <c r="T164" s="112"/>
      <c r="U164" s="112"/>
      <c r="V164" s="112"/>
      <c r="W164" s="111"/>
      <c r="X164" s="112"/>
      <c r="Y164" s="112"/>
      <c r="Z164" s="112"/>
    </row>
    <row r="165" ht="8.25" customHeight="1">
      <c r="A165" s="112"/>
      <c r="B165" s="112"/>
      <c r="C165" s="112"/>
      <c r="D165" s="112"/>
      <c r="E165" s="112"/>
      <c r="F165" s="112"/>
      <c r="G165" s="112"/>
      <c r="H165" s="121"/>
      <c r="I165" s="112"/>
      <c r="J165" s="112"/>
      <c r="K165" s="112"/>
      <c r="L165" s="112"/>
      <c r="M165" s="113"/>
      <c r="N165" s="113"/>
      <c r="O165" s="112"/>
      <c r="P165" s="112"/>
      <c r="Q165" s="112"/>
      <c r="R165" s="112"/>
      <c r="S165" s="112"/>
      <c r="T165" s="112"/>
      <c r="U165" s="112"/>
      <c r="V165" s="112"/>
      <c r="W165" s="111"/>
      <c r="X165" s="112"/>
      <c r="Y165" s="112"/>
      <c r="Z165" s="112"/>
    </row>
    <row r="166" ht="8.25" customHeight="1">
      <c r="A166" s="112"/>
      <c r="B166" s="112"/>
      <c r="C166" s="112"/>
      <c r="D166" s="112"/>
      <c r="E166" s="112"/>
      <c r="F166" s="112"/>
      <c r="G166" s="112"/>
      <c r="H166" s="121"/>
      <c r="I166" s="112"/>
      <c r="J166" s="112"/>
      <c r="K166" s="112"/>
      <c r="L166" s="112"/>
      <c r="M166" s="113"/>
      <c r="N166" s="113"/>
      <c r="O166" s="112"/>
      <c r="P166" s="112"/>
      <c r="Q166" s="112"/>
      <c r="R166" s="112"/>
      <c r="S166" s="112"/>
      <c r="T166" s="112"/>
      <c r="U166" s="112"/>
      <c r="V166" s="112"/>
      <c r="W166" s="111"/>
      <c r="X166" s="112"/>
      <c r="Y166" s="112"/>
      <c r="Z166" s="112"/>
    </row>
    <row r="167" ht="8.25" customHeight="1">
      <c r="A167" s="112"/>
      <c r="B167" s="112"/>
      <c r="C167" s="112"/>
      <c r="D167" s="112"/>
      <c r="E167" s="112"/>
      <c r="F167" s="112"/>
      <c r="G167" s="112"/>
      <c r="H167" s="121"/>
      <c r="I167" s="112"/>
      <c r="J167" s="112"/>
      <c r="K167" s="112"/>
      <c r="L167" s="112"/>
      <c r="M167" s="113"/>
      <c r="N167" s="113"/>
      <c r="O167" s="112"/>
      <c r="P167" s="112"/>
      <c r="Q167" s="112"/>
      <c r="R167" s="112"/>
      <c r="S167" s="112"/>
      <c r="T167" s="112"/>
      <c r="U167" s="112"/>
      <c r="V167" s="112"/>
      <c r="W167" s="111"/>
      <c r="X167" s="112"/>
      <c r="Y167" s="112"/>
      <c r="Z167" s="112"/>
    </row>
    <row r="168" ht="8.25" customHeight="1">
      <c r="A168" s="112"/>
      <c r="B168" s="112"/>
      <c r="C168" s="112"/>
      <c r="D168" s="112"/>
      <c r="E168" s="112"/>
      <c r="F168" s="112"/>
      <c r="G168" s="112"/>
      <c r="H168" s="121"/>
      <c r="I168" s="112"/>
      <c r="J168" s="112"/>
      <c r="K168" s="112"/>
      <c r="L168" s="112"/>
      <c r="M168" s="113"/>
      <c r="N168" s="113"/>
      <c r="O168" s="112"/>
      <c r="P168" s="112"/>
      <c r="Q168" s="112"/>
      <c r="R168" s="112"/>
      <c r="S168" s="112"/>
      <c r="T168" s="112"/>
      <c r="U168" s="112"/>
      <c r="V168" s="112"/>
      <c r="W168" s="111"/>
      <c r="X168" s="112"/>
      <c r="Y168" s="112"/>
      <c r="Z168" s="112"/>
    </row>
    <row r="169" ht="8.25" customHeight="1">
      <c r="A169" s="112"/>
      <c r="B169" s="112"/>
      <c r="C169" s="112"/>
      <c r="D169" s="112"/>
      <c r="E169" s="112"/>
      <c r="F169" s="112"/>
      <c r="G169" s="112"/>
      <c r="H169" s="121"/>
      <c r="I169" s="112"/>
      <c r="J169" s="112"/>
      <c r="K169" s="112"/>
      <c r="L169" s="112"/>
      <c r="M169" s="113"/>
      <c r="N169" s="113"/>
      <c r="O169" s="112"/>
      <c r="P169" s="112"/>
      <c r="Q169" s="112"/>
      <c r="R169" s="112"/>
      <c r="S169" s="112"/>
      <c r="T169" s="112"/>
      <c r="U169" s="112"/>
      <c r="V169" s="112"/>
      <c r="W169" s="111"/>
      <c r="X169" s="112"/>
      <c r="Y169" s="112"/>
      <c r="Z169" s="112"/>
    </row>
    <row r="170" ht="8.25" customHeight="1">
      <c r="A170" s="112"/>
      <c r="B170" s="112"/>
      <c r="C170" s="112"/>
      <c r="D170" s="112"/>
      <c r="E170" s="112"/>
      <c r="F170" s="112"/>
      <c r="G170" s="112"/>
      <c r="H170" s="121"/>
      <c r="I170" s="112"/>
      <c r="J170" s="112"/>
      <c r="K170" s="112"/>
      <c r="L170" s="112"/>
      <c r="M170" s="113"/>
      <c r="N170" s="113"/>
      <c r="O170" s="112"/>
      <c r="P170" s="112"/>
      <c r="Q170" s="112"/>
      <c r="R170" s="112"/>
      <c r="S170" s="112"/>
      <c r="T170" s="112"/>
      <c r="U170" s="112"/>
      <c r="V170" s="112"/>
      <c r="W170" s="111"/>
      <c r="X170" s="112"/>
      <c r="Y170" s="112"/>
      <c r="Z170" s="112"/>
    </row>
    <row r="171" ht="8.25" customHeight="1">
      <c r="A171" s="112"/>
      <c r="B171" s="112"/>
      <c r="C171" s="112"/>
      <c r="D171" s="112"/>
      <c r="E171" s="112"/>
      <c r="F171" s="112"/>
      <c r="G171" s="112"/>
      <c r="H171" s="121"/>
      <c r="I171" s="112"/>
      <c r="J171" s="112"/>
      <c r="K171" s="112"/>
      <c r="L171" s="112"/>
      <c r="M171" s="113"/>
      <c r="N171" s="113"/>
      <c r="O171" s="112"/>
      <c r="P171" s="112"/>
      <c r="Q171" s="112"/>
      <c r="R171" s="112"/>
      <c r="S171" s="112"/>
      <c r="T171" s="112"/>
      <c r="U171" s="112"/>
      <c r="V171" s="112"/>
      <c r="W171" s="111"/>
      <c r="X171" s="112"/>
      <c r="Y171" s="112"/>
      <c r="Z171" s="112"/>
    </row>
    <row r="172" ht="8.25" customHeight="1">
      <c r="A172" s="112"/>
      <c r="B172" s="112"/>
      <c r="C172" s="112"/>
      <c r="D172" s="112"/>
      <c r="E172" s="112"/>
      <c r="F172" s="112"/>
      <c r="G172" s="112"/>
      <c r="H172" s="121"/>
      <c r="I172" s="112"/>
      <c r="J172" s="112"/>
      <c r="K172" s="112"/>
      <c r="L172" s="112"/>
      <c r="M172" s="113"/>
      <c r="N172" s="113"/>
      <c r="O172" s="112"/>
      <c r="P172" s="112"/>
      <c r="Q172" s="112"/>
      <c r="R172" s="112"/>
      <c r="S172" s="112"/>
      <c r="T172" s="112"/>
      <c r="U172" s="112"/>
      <c r="V172" s="112"/>
      <c r="W172" s="111"/>
      <c r="X172" s="112"/>
      <c r="Y172" s="112"/>
      <c r="Z172" s="112"/>
    </row>
    <row r="173" ht="8.25" customHeight="1">
      <c r="A173" s="112"/>
      <c r="B173" s="112"/>
      <c r="C173" s="112"/>
      <c r="D173" s="112"/>
      <c r="E173" s="112"/>
      <c r="F173" s="112"/>
      <c r="G173" s="112"/>
      <c r="H173" s="121"/>
      <c r="I173" s="112"/>
      <c r="J173" s="112"/>
      <c r="K173" s="112"/>
      <c r="L173" s="112"/>
      <c r="M173" s="113"/>
      <c r="N173" s="113"/>
      <c r="O173" s="112"/>
      <c r="P173" s="112"/>
      <c r="Q173" s="112"/>
      <c r="R173" s="112"/>
      <c r="S173" s="112"/>
      <c r="T173" s="112"/>
      <c r="U173" s="112"/>
      <c r="V173" s="112"/>
      <c r="W173" s="111"/>
      <c r="X173" s="112"/>
      <c r="Y173" s="112"/>
      <c r="Z173" s="112"/>
    </row>
    <row r="174" ht="8.25" customHeight="1">
      <c r="A174" s="112"/>
      <c r="B174" s="112"/>
      <c r="C174" s="112"/>
      <c r="D174" s="112"/>
      <c r="E174" s="112"/>
      <c r="F174" s="112"/>
      <c r="G174" s="112"/>
      <c r="H174" s="121"/>
      <c r="I174" s="112"/>
      <c r="J174" s="112"/>
      <c r="K174" s="112"/>
      <c r="L174" s="112"/>
      <c r="M174" s="113"/>
      <c r="N174" s="113"/>
      <c r="O174" s="112"/>
      <c r="P174" s="112"/>
      <c r="Q174" s="112"/>
      <c r="R174" s="112"/>
      <c r="S174" s="112"/>
      <c r="T174" s="112"/>
      <c r="U174" s="112"/>
      <c r="V174" s="112"/>
      <c r="W174" s="111"/>
      <c r="X174" s="112"/>
      <c r="Y174" s="112"/>
      <c r="Z174" s="112"/>
    </row>
    <row r="175" ht="8.25" customHeight="1">
      <c r="A175" s="112"/>
      <c r="B175" s="112"/>
      <c r="C175" s="112"/>
      <c r="D175" s="112"/>
      <c r="E175" s="112"/>
      <c r="F175" s="112"/>
      <c r="G175" s="112"/>
      <c r="H175" s="121"/>
      <c r="I175" s="112"/>
      <c r="J175" s="112"/>
      <c r="K175" s="112"/>
      <c r="L175" s="112"/>
      <c r="M175" s="113"/>
      <c r="N175" s="113"/>
      <c r="O175" s="112"/>
      <c r="P175" s="112"/>
      <c r="Q175" s="112"/>
      <c r="R175" s="112"/>
      <c r="S175" s="112"/>
      <c r="T175" s="112"/>
      <c r="U175" s="112"/>
      <c r="V175" s="112"/>
      <c r="W175" s="111"/>
      <c r="X175" s="112"/>
      <c r="Y175" s="112"/>
      <c r="Z175" s="112"/>
    </row>
    <row r="176" ht="8.25" customHeight="1">
      <c r="A176" s="112"/>
      <c r="B176" s="112"/>
      <c r="C176" s="112"/>
      <c r="D176" s="112"/>
      <c r="E176" s="112"/>
      <c r="F176" s="112"/>
      <c r="G176" s="112"/>
      <c r="H176" s="121"/>
      <c r="I176" s="112"/>
      <c r="J176" s="112"/>
      <c r="K176" s="112"/>
      <c r="L176" s="112"/>
      <c r="M176" s="113"/>
      <c r="N176" s="113"/>
      <c r="O176" s="112"/>
      <c r="P176" s="112"/>
      <c r="Q176" s="112"/>
      <c r="R176" s="112"/>
      <c r="S176" s="112"/>
      <c r="T176" s="112"/>
      <c r="U176" s="112"/>
      <c r="V176" s="112"/>
      <c r="W176" s="111"/>
      <c r="X176" s="112"/>
      <c r="Y176" s="112"/>
      <c r="Z176" s="112"/>
    </row>
    <row r="177" ht="8.25" customHeight="1">
      <c r="A177" s="112"/>
      <c r="B177" s="112"/>
      <c r="C177" s="112"/>
      <c r="D177" s="112"/>
      <c r="E177" s="112"/>
      <c r="F177" s="112"/>
      <c r="G177" s="112"/>
      <c r="H177" s="121"/>
      <c r="I177" s="112"/>
      <c r="J177" s="112"/>
      <c r="K177" s="112"/>
      <c r="L177" s="112"/>
      <c r="M177" s="113"/>
      <c r="N177" s="113"/>
      <c r="O177" s="112"/>
      <c r="P177" s="112"/>
      <c r="Q177" s="112"/>
      <c r="R177" s="112"/>
      <c r="S177" s="112"/>
      <c r="T177" s="112"/>
      <c r="U177" s="112"/>
      <c r="V177" s="112"/>
      <c r="W177" s="111"/>
      <c r="X177" s="112"/>
      <c r="Y177" s="112"/>
      <c r="Z177" s="112"/>
    </row>
    <row r="178" ht="8.25" customHeight="1">
      <c r="A178" s="112"/>
      <c r="B178" s="112"/>
      <c r="C178" s="112"/>
      <c r="D178" s="112"/>
      <c r="E178" s="112"/>
      <c r="F178" s="112"/>
      <c r="G178" s="112"/>
      <c r="H178" s="121"/>
      <c r="I178" s="112"/>
      <c r="J178" s="112"/>
      <c r="K178" s="112"/>
      <c r="L178" s="112"/>
      <c r="M178" s="113"/>
      <c r="N178" s="113"/>
      <c r="O178" s="112"/>
      <c r="P178" s="112"/>
      <c r="Q178" s="112"/>
      <c r="R178" s="112"/>
      <c r="S178" s="112"/>
      <c r="T178" s="112"/>
      <c r="U178" s="112"/>
      <c r="V178" s="112"/>
      <c r="W178" s="111"/>
      <c r="X178" s="112"/>
      <c r="Y178" s="112"/>
      <c r="Z178" s="112"/>
    </row>
    <row r="179" ht="8.25" customHeight="1">
      <c r="A179" s="112"/>
      <c r="B179" s="112"/>
      <c r="C179" s="112"/>
      <c r="D179" s="112"/>
      <c r="E179" s="112"/>
      <c r="F179" s="112"/>
      <c r="G179" s="112"/>
      <c r="H179" s="121"/>
      <c r="I179" s="112"/>
      <c r="J179" s="112"/>
      <c r="K179" s="112"/>
      <c r="L179" s="112"/>
      <c r="M179" s="113"/>
      <c r="N179" s="113"/>
      <c r="O179" s="112"/>
      <c r="P179" s="112"/>
      <c r="Q179" s="112"/>
      <c r="R179" s="112"/>
      <c r="S179" s="112"/>
      <c r="T179" s="112"/>
      <c r="U179" s="112"/>
      <c r="V179" s="112"/>
      <c r="W179" s="111"/>
      <c r="X179" s="112"/>
      <c r="Y179" s="112"/>
      <c r="Z179" s="112"/>
    </row>
    <row r="180" ht="8.25" customHeight="1">
      <c r="A180" s="112"/>
      <c r="B180" s="112"/>
      <c r="C180" s="112"/>
      <c r="D180" s="112"/>
      <c r="E180" s="112"/>
      <c r="F180" s="112"/>
      <c r="G180" s="112"/>
      <c r="H180" s="121"/>
      <c r="I180" s="112"/>
      <c r="J180" s="112"/>
      <c r="K180" s="112"/>
      <c r="L180" s="112"/>
      <c r="M180" s="113"/>
      <c r="N180" s="113"/>
      <c r="O180" s="112"/>
      <c r="P180" s="112"/>
      <c r="Q180" s="112"/>
      <c r="R180" s="112"/>
      <c r="S180" s="112"/>
      <c r="T180" s="112"/>
      <c r="U180" s="112"/>
      <c r="V180" s="112"/>
      <c r="W180" s="111"/>
      <c r="X180" s="112"/>
      <c r="Y180" s="112"/>
      <c r="Z180" s="112"/>
    </row>
    <row r="181" ht="8.25" customHeight="1">
      <c r="A181" s="112"/>
      <c r="B181" s="112"/>
      <c r="C181" s="112"/>
      <c r="D181" s="112"/>
      <c r="E181" s="112"/>
      <c r="F181" s="112"/>
      <c r="G181" s="112"/>
      <c r="H181" s="121"/>
      <c r="I181" s="112"/>
      <c r="J181" s="112"/>
      <c r="K181" s="112"/>
      <c r="L181" s="112"/>
      <c r="M181" s="113"/>
      <c r="N181" s="113"/>
      <c r="O181" s="112"/>
      <c r="P181" s="112"/>
      <c r="Q181" s="112"/>
      <c r="R181" s="112"/>
      <c r="S181" s="112"/>
      <c r="T181" s="112"/>
      <c r="U181" s="112"/>
      <c r="V181" s="112"/>
      <c r="W181" s="111"/>
      <c r="X181" s="112"/>
      <c r="Y181" s="112"/>
      <c r="Z181" s="112"/>
    </row>
    <row r="182" ht="8.25" customHeight="1">
      <c r="A182" s="112"/>
      <c r="B182" s="112"/>
      <c r="C182" s="112"/>
      <c r="D182" s="112"/>
      <c r="E182" s="112"/>
      <c r="F182" s="112"/>
      <c r="G182" s="112"/>
      <c r="H182" s="121"/>
      <c r="I182" s="112"/>
      <c r="J182" s="112"/>
      <c r="K182" s="112"/>
      <c r="L182" s="112"/>
      <c r="M182" s="113"/>
      <c r="N182" s="113"/>
      <c r="O182" s="112"/>
      <c r="P182" s="112"/>
      <c r="Q182" s="112"/>
      <c r="R182" s="112"/>
      <c r="S182" s="112"/>
      <c r="T182" s="112"/>
      <c r="U182" s="112"/>
      <c r="V182" s="112"/>
      <c r="W182" s="111"/>
      <c r="X182" s="112"/>
      <c r="Y182" s="112"/>
      <c r="Z182" s="112"/>
    </row>
    <row r="183" ht="8.25" customHeight="1">
      <c r="A183" s="112"/>
      <c r="B183" s="112"/>
      <c r="C183" s="112"/>
      <c r="D183" s="112"/>
      <c r="E183" s="112"/>
      <c r="F183" s="112"/>
      <c r="G183" s="112"/>
      <c r="H183" s="121"/>
      <c r="I183" s="112"/>
      <c r="J183" s="112"/>
      <c r="K183" s="112"/>
      <c r="L183" s="112"/>
      <c r="M183" s="113"/>
      <c r="N183" s="113"/>
      <c r="O183" s="112"/>
      <c r="P183" s="112"/>
      <c r="Q183" s="112"/>
      <c r="R183" s="112"/>
      <c r="S183" s="112"/>
      <c r="T183" s="112"/>
      <c r="U183" s="112"/>
      <c r="V183" s="112"/>
      <c r="W183" s="111"/>
      <c r="X183" s="112"/>
      <c r="Y183" s="112"/>
      <c r="Z183" s="112"/>
    </row>
    <row r="184" ht="8.25" customHeight="1">
      <c r="A184" s="112"/>
      <c r="B184" s="112"/>
      <c r="C184" s="112"/>
      <c r="D184" s="112"/>
      <c r="E184" s="112"/>
      <c r="F184" s="112"/>
      <c r="G184" s="112"/>
      <c r="H184" s="121"/>
      <c r="I184" s="112"/>
      <c r="J184" s="112"/>
      <c r="K184" s="112"/>
      <c r="L184" s="112"/>
      <c r="M184" s="113"/>
      <c r="N184" s="113"/>
      <c r="O184" s="112"/>
      <c r="P184" s="112"/>
      <c r="Q184" s="112"/>
      <c r="R184" s="112"/>
      <c r="S184" s="112"/>
      <c r="T184" s="112"/>
      <c r="U184" s="112"/>
      <c r="V184" s="112"/>
      <c r="W184" s="111"/>
      <c r="X184" s="112"/>
      <c r="Y184" s="112"/>
      <c r="Z184" s="112"/>
    </row>
    <row r="185" ht="8.25" customHeight="1">
      <c r="A185" s="112"/>
      <c r="B185" s="112"/>
      <c r="C185" s="112"/>
      <c r="D185" s="112"/>
      <c r="E185" s="112"/>
      <c r="F185" s="112"/>
      <c r="G185" s="112"/>
      <c r="H185" s="121"/>
      <c r="I185" s="112"/>
      <c r="J185" s="112"/>
      <c r="K185" s="112"/>
      <c r="L185" s="112"/>
      <c r="M185" s="113"/>
      <c r="N185" s="113"/>
      <c r="O185" s="112"/>
      <c r="P185" s="112"/>
      <c r="Q185" s="112"/>
      <c r="R185" s="112"/>
      <c r="S185" s="112"/>
      <c r="T185" s="112"/>
      <c r="U185" s="112"/>
      <c r="V185" s="112"/>
      <c r="W185" s="111"/>
      <c r="X185" s="112"/>
      <c r="Y185" s="112"/>
      <c r="Z185" s="112"/>
    </row>
    <row r="186" ht="8.25" customHeight="1">
      <c r="A186" s="112"/>
      <c r="B186" s="112"/>
      <c r="C186" s="112"/>
      <c r="D186" s="112"/>
      <c r="E186" s="112"/>
      <c r="F186" s="112"/>
      <c r="G186" s="112"/>
      <c r="H186" s="121"/>
      <c r="I186" s="112"/>
      <c r="J186" s="112"/>
      <c r="K186" s="112"/>
      <c r="L186" s="112"/>
      <c r="M186" s="113"/>
      <c r="N186" s="113"/>
      <c r="O186" s="112"/>
      <c r="P186" s="112"/>
      <c r="Q186" s="112"/>
      <c r="R186" s="112"/>
      <c r="S186" s="112"/>
      <c r="T186" s="112"/>
      <c r="U186" s="112"/>
      <c r="V186" s="112"/>
      <c r="W186" s="111"/>
      <c r="X186" s="112"/>
      <c r="Y186" s="112"/>
      <c r="Z186" s="112"/>
    </row>
    <row r="187" ht="8.25" customHeight="1">
      <c r="A187" s="112"/>
      <c r="B187" s="112"/>
      <c r="C187" s="112"/>
      <c r="D187" s="112"/>
      <c r="E187" s="112"/>
      <c r="F187" s="112"/>
      <c r="G187" s="112"/>
      <c r="H187" s="121"/>
      <c r="I187" s="112"/>
      <c r="J187" s="112"/>
      <c r="K187" s="112"/>
      <c r="L187" s="112"/>
      <c r="M187" s="113"/>
      <c r="N187" s="113"/>
      <c r="O187" s="112"/>
      <c r="P187" s="112"/>
      <c r="Q187" s="112"/>
      <c r="R187" s="112"/>
      <c r="S187" s="112"/>
      <c r="T187" s="112"/>
      <c r="U187" s="112"/>
      <c r="V187" s="112"/>
      <c r="W187" s="111"/>
      <c r="X187" s="112"/>
      <c r="Y187" s="112"/>
      <c r="Z187" s="112"/>
    </row>
    <row r="188" ht="8.25" customHeight="1">
      <c r="A188" s="112"/>
      <c r="B188" s="112"/>
      <c r="C188" s="112"/>
      <c r="D188" s="112"/>
      <c r="E188" s="112"/>
      <c r="F188" s="112"/>
      <c r="G188" s="112"/>
      <c r="H188" s="121"/>
      <c r="I188" s="112"/>
      <c r="J188" s="112"/>
      <c r="K188" s="112"/>
      <c r="L188" s="112"/>
      <c r="M188" s="113"/>
      <c r="N188" s="113"/>
      <c r="O188" s="112"/>
      <c r="P188" s="112"/>
      <c r="Q188" s="112"/>
      <c r="R188" s="112"/>
      <c r="S188" s="112"/>
      <c r="T188" s="112"/>
      <c r="U188" s="112"/>
      <c r="V188" s="112"/>
      <c r="W188" s="111"/>
      <c r="X188" s="112"/>
      <c r="Y188" s="112"/>
      <c r="Z188" s="112"/>
    </row>
    <row r="189" ht="8.25" customHeight="1">
      <c r="A189" s="112"/>
      <c r="B189" s="112"/>
      <c r="C189" s="112"/>
      <c r="D189" s="112"/>
      <c r="E189" s="112"/>
      <c r="F189" s="112"/>
      <c r="G189" s="112"/>
      <c r="H189" s="121"/>
      <c r="I189" s="112"/>
      <c r="J189" s="112"/>
      <c r="K189" s="112"/>
      <c r="L189" s="112"/>
      <c r="M189" s="113"/>
      <c r="N189" s="113"/>
      <c r="O189" s="112"/>
      <c r="P189" s="112"/>
      <c r="Q189" s="112"/>
      <c r="R189" s="112"/>
      <c r="S189" s="112"/>
      <c r="T189" s="112"/>
      <c r="U189" s="112"/>
      <c r="V189" s="112"/>
      <c r="W189" s="111"/>
      <c r="X189" s="112"/>
      <c r="Y189" s="112"/>
      <c r="Z189" s="112"/>
    </row>
    <row r="190" ht="8.25" customHeight="1">
      <c r="A190" s="112"/>
      <c r="B190" s="112"/>
      <c r="C190" s="112"/>
      <c r="D190" s="112"/>
      <c r="E190" s="112"/>
      <c r="F190" s="112"/>
      <c r="G190" s="112"/>
      <c r="H190" s="121"/>
      <c r="I190" s="112"/>
      <c r="J190" s="112"/>
      <c r="K190" s="112"/>
      <c r="L190" s="112"/>
      <c r="M190" s="113"/>
      <c r="N190" s="113"/>
      <c r="O190" s="112"/>
      <c r="P190" s="112"/>
      <c r="Q190" s="112"/>
      <c r="R190" s="112"/>
      <c r="S190" s="112"/>
      <c r="T190" s="112"/>
      <c r="U190" s="112"/>
      <c r="V190" s="112"/>
      <c r="W190" s="111"/>
      <c r="X190" s="112"/>
      <c r="Y190" s="112"/>
      <c r="Z190" s="112"/>
    </row>
    <row r="191" ht="8.25" customHeight="1">
      <c r="A191" s="112"/>
      <c r="B191" s="112"/>
      <c r="C191" s="112"/>
      <c r="D191" s="112"/>
      <c r="E191" s="112"/>
      <c r="F191" s="112"/>
      <c r="G191" s="112"/>
      <c r="H191" s="121"/>
      <c r="I191" s="112"/>
      <c r="J191" s="112"/>
      <c r="K191" s="112"/>
      <c r="L191" s="112"/>
      <c r="M191" s="113"/>
      <c r="N191" s="113"/>
      <c r="O191" s="112"/>
      <c r="P191" s="112"/>
      <c r="Q191" s="112"/>
      <c r="R191" s="112"/>
      <c r="S191" s="112"/>
      <c r="T191" s="112"/>
      <c r="U191" s="112"/>
      <c r="V191" s="112"/>
      <c r="W191" s="111"/>
      <c r="X191" s="112"/>
      <c r="Y191" s="112"/>
      <c r="Z191" s="112"/>
    </row>
    <row r="192" ht="8.25" customHeight="1">
      <c r="A192" s="112"/>
      <c r="B192" s="112"/>
      <c r="C192" s="112"/>
      <c r="D192" s="112"/>
      <c r="E192" s="112"/>
      <c r="F192" s="112"/>
      <c r="G192" s="112"/>
      <c r="H192" s="121"/>
      <c r="I192" s="112"/>
      <c r="J192" s="112"/>
      <c r="K192" s="112"/>
      <c r="L192" s="112"/>
      <c r="M192" s="113"/>
      <c r="N192" s="113"/>
      <c r="O192" s="112"/>
      <c r="P192" s="112"/>
      <c r="Q192" s="112"/>
      <c r="R192" s="112"/>
      <c r="S192" s="112"/>
      <c r="T192" s="112"/>
      <c r="U192" s="112"/>
      <c r="V192" s="112"/>
      <c r="W192" s="111"/>
      <c r="X192" s="112"/>
      <c r="Y192" s="112"/>
      <c r="Z192" s="112"/>
    </row>
    <row r="193" ht="8.25" customHeight="1">
      <c r="A193" s="112"/>
      <c r="B193" s="112"/>
      <c r="C193" s="112"/>
      <c r="D193" s="112"/>
      <c r="E193" s="112"/>
      <c r="F193" s="112"/>
      <c r="G193" s="112"/>
      <c r="H193" s="121"/>
      <c r="I193" s="112"/>
      <c r="J193" s="112"/>
      <c r="K193" s="112"/>
      <c r="L193" s="112"/>
      <c r="M193" s="113"/>
      <c r="N193" s="113"/>
      <c r="O193" s="112"/>
      <c r="P193" s="112"/>
      <c r="Q193" s="112"/>
      <c r="R193" s="112"/>
      <c r="S193" s="112"/>
      <c r="T193" s="112"/>
      <c r="U193" s="112"/>
      <c r="V193" s="112"/>
      <c r="W193" s="111"/>
      <c r="X193" s="112"/>
      <c r="Y193" s="112"/>
      <c r="Z193" s="112"/>
    </row>
    <row r="194" ht="8.25" customHeight="1">
      <c r="A194" s="112"/>
      <c r="B194" s="112"/>
      <c r="C194" s="112"/>
      <c r="D194" s="112"/>
      <c r="E194" s="112"/>
      <c r="F194" s="112"/>
      <c r="G194" s="112"/>
      <c r="H194" s="121"/>
      <c r="I194" s="112"/>
      <c r="J194" s="112"/>
      <c r="K194" s="112"/>
      <c r="L194" s="112"/>
      <c r="M194" s="113"/>
      <c r="N194" s="113"/>
      <c r="O194" s="112"/>
      <c r="P194" s="112"/>
      <c r="Q194" s="112"/>
      <c r="R194" s="112"/>
      <c r="S194" s="112"/>
      <c r="T194" s="112"/>
      <c r="U194" s="112"/>
      <c r="V194" s="112"/>
      <c r="W194" s="111"/>
      <c r="X194" s="112"/>
      <c r="Y194" s="112"/>
      <c r="Z194" s="112"/>
    </row>
    <row r="195" ht="8.25" customHeight="1">
      <c r="A195" s="112"/>
      <c r="B195" s="112"/>
      <c r="C195" s="112"/>
      <c r="D195" s="112"/>
      <c r="E195" s="112"/>
      <c r="F195" s="112"/>
      <c r="G195" s="112"/>
      <c r="H195" s="121"/>
      <c r="I195" s="112"/>
      <c r="J195" s="112"/>
      <c r="K195" s="112"/>
      <c r="L195" s="112"/>
      <c r="M195" s="113"/>
      <c r="N195" s="113"/>
      <c r="O195" s="112"/>
      <c r="P195" s="112"/>
      <c r="Q195" s="112"/>
      <c r="R195" s="112"/>
      <c r="S195" s="112"/>
      <c r="T195" s="112"/>
      <c r="U195" s="112"/>
      <c r="V195" s="112"/>
      <c r="W195" s="111"/>
      <c r="X195" s="112"/>
      <c r="Y195" s="112"/>
      <c r="Z195" s="112"/>
    </row>
    <row r="196" ht="8.25" customHeight="1">
      <c r="A196" s="112"/>
      <c r="B196" s="112"/>
      <c r="C196" s="112"/>
      <c r="D196" s="112"/>
      <c r="E196" s="112"/>
      <c r="F196" s="112"/>
      <c r="G196" s="112"/>
      <c r="H196" s="121"/>
      <c r="I196" s="112"/>
      <c r="J196" s="112"/>
      <c r="K196" s="112"/>
      <c r="L196" s="112"/>
      <c r="M196" s="113"/>
      <c r="N196" s="113"/>
      <c r="O196" s="112"/>
      <c r="P196" s="112"/>
      <c r="Q196" s="112"/>
      <c r="R196" s="112"/>
      <c r="S196" s="112"/>
      <c r="T196" s="112"/>
      <c r="U196" s="112"/>
      <c r="V196" s="112"/>
      <c r="W196" s="111"/>
      <c r="X196" s="112"/>
      <c r="Y196" s="112"/>
      <c r="Z196" s="112"/>
    </row>
    <row r="197" ht="8.25" customHeight="1">
      <c r="A197" s="112"/>
      <c r="B197" s="112"/>
      <c r="C197" s="112"/>
      <c r="D197" s="112"/>
      <c r="E197" s="112"/>
      <c r="F197" s="112"/>
      <c r="G197" s="112"/>
      <c r="H197" s="121"/>
      <c r="I197" s="112"/>
      <c r="J197" s="112"/>
      <c r="K197" s="112"/>
      <c r="L197" s="112"/>
      <c r="M197" s="113"/>
      <c r="N197" s="113"/>
      <c r="O197" s="112"/>
      <c r="P197" s="112"/>
      <c r="Q197" s="112"/>
      <c r="R197" s="112"/>
      <c r="S197" s="112"/>
      <c r="T197" s="112"/>
      <c r="U197" s="112"/>
      <c r="V197" s="112"/>
      <c r="W197" s="111"/>
      <c r="X197" s="112"/>
      <c r="Y197" s="112"/>
      <c r="Z197" s="112"/>
    </row>
    <row r="198" ht="8.25" customHeight="1">
      <c r="A198" s="112"/>
      <c r="B198" s="112"/>
      <c r="C198" s="112"/>
      <c r="D198" s="112"/>
      <c r="E198" s="112"/>
      <c r="F198" s="112"/>
      <c r="G198" s="112"/>
      <c r="H198" s="121"/>
      <c r="I198" s="112"/>
      <c r="J198" s="112"/>
      <c r="K198" s="112"/>
      <c r="L198" s="112"/>
      <c r="M198" s="113"/>
      <c r="N198" s="113"/>
      <c r="O198" s="112"/>
      <c r="P198" s="112"/>
      <c r="Q198" s="112"/>
      <c r="R198" s="112"/>
      <c r="S198" s="112"/>
      <c r="T198" s="112"/>
      <c r="U198" s="112"/>
      <c r="V198" s="112"/>
      <c r="W198" s="111"/>
      <c r="X198" s="112"/>
      <c r="Y198" s="112"/>
      <c r="Z198" s="112"/>
    </row>
    <row r="199" ht="8.25" customHeight="1">
      <c r="A199" s="112"/>
      <c r="B199" s="112"/>
      <c r="C199" s="112"/>
      <c r="D199" s="112"/>
      <c r="E199" s="112"/>
      <c r="F199" s="112"/>
      <c r="G199" s="112"/>
      <c r="H199" s="121"/>
      <c r="I199" s="112"/>
      <c r="J199" s="112"/>
      <c r="K199" s="112"/>
      <c r="L199" s="112"/>
      <c r="M199" s="113"/>
      <c r="N199" s="113"/>
      <c r="O199" s="112"/>
      <c r="P199" s="112"/>
      <c r="Q199" s="112"/>
      <c r="R199" s="112"/>
      <c r="S199" s="112"/>
      <c r="T199" s="112"/>
      <c r="U199" s="112"/>
      <c r="V199" s="112"/>
      <c r="W199" s="111"/>
      <c r="X199" s="112"/>
      <c r="Y199" s="112"/>
      <c r="Z199" s="112"/>
    </row>
    <row r="200" ht="8.25" customHeight="1">
      <c r="A200" s="112"/>
      <c r="B200" s="112"/>
      <c r="C200" s="112"/>
      <c r="D200" s="112"/>
      <c r="E200" s="112"/>
      <c r="F200" s="112"/>
      <c r="G200" s="112"/>
      <c r="H200" s="121"/>
      <c r="I200" s="112"/>
      <c r="J200" s="112"/>
      <c r="K200" s="112"/>
      <c r="L200" s="112"/>
      <c r="M200" s="113"/>
      <c r="N200" s="113"/>
      <c r="O200" s="112"/>
      <c r="P200" s="112"/>
      <c r="Q200" s="112"/>
      <c r="R200" s="112"/>
      <c r="S200" s="112"/>
      <c r="T200" s="112"/>
      <c r="U200" s="112"/>
      <c r="V200" s="112"/>
      <c r="W200" s="111"/>
      <c r="X200" s="112"/>
      <c r="Y200" s="112"/>
      <c r="Z200" s="112"/>
    </row>
    <row r="201" ht="8.25" customHeight="1">
      <c r="A201" s="112"/>
      <c r="B201" s="112"/>
      <c r="C201" s="112"/>
      <c r="D201" s="112"/>
      <c r="E201" s="112"/>
      <c r="F201" s="112"/>
      <c r="G201" s="112"/>
      <c r="H201" s="121"/>
      <c r="I201" s="112"/>
      <c r="J201" s="112"/>
      <c r="K201" s="112"/>
      <c r="L201" s="112"/>
      <c r="M201" s="113"/>
      <c r="N201" s="113"/>
      <c r="O201" s="112"/>
      <c r="P201" s="112"/>
      <c r="Q201" s="112"/>
      <c r="R201" s="112"/>
      <c r="S201" s="112"/>
      <c r="T201" s="112"/>
      <c r="U201" s="112"/>
      <c r="V201" s="112"/>
      <c r="W201" s="111"/>
      <c r="X201" s="112"/>
      <c r="Y201" s="112"/>
      <c r="Z201" s="112"/>
    </row>
    <row r="202" ht="8.25" customHeight="1">
      <c r="A202" s="112"/>
      <c r="B202" s="112"/>
      <c r="C202" s="112"/>
      <c r="D202" s="112"/>
      <c r="E202" s="112"/>
      <c r="F202" s="112"/>
      <c r="G202" s="112"/>
      <c r="H202" s="121"/>
      <c r="I202" s="112"/>
      <c r="J202" s="112"/>
      <c r="K202" s="112"/>
      <c r="L202" s="112"/>
      <c r="M202" s="113"/>
      <c r="N202" s="113"/>
      <c r="O202" s="112"/>
      <c r="P202" s="112"/>
      <c r="Q202" s="112"/>
      <c r="R202" s="112"/>
      <c r="S202" s="112"/>
      <c r="T202" s="112"/>
      <c r="U202" s="112"/>
      <c r="V202" s="112"/>
      <c r="W202" s="111"/>
      <c r="X202" s="112"/>
      <c r="Y202" s="112"/>
      <c r="Z202" s="112"/>
    </row>
    <row r="203" ht="8.25" customHeight="1">
      <c r="A203" s="112"/>
      <c r="B203" s="112"/>
      <c r="C203" s="112"/>
      <c r="D203" s="112"/>
      <c r="E203" s="112"/>
      <c r="F203" s="112"/>
      <c r="G203" s="112"/>
      <c r="H203" s="121"/>
      <c r="I203" s="112"/>
      <c r="J203" s="112"/>
      <c r="K203" s="112"/>
      <c r="L203" s="112"/>
      <c r="M203" s="113"/>
      <c r="N203" s="113"/>
      <c r="O203" s="112"/>
      <c r="P203" s="112"/>
      <c r="Q203" s="112"/>
      <c r="R203" s="112"/>
      <c r="S203" s="112"/>
      <c r="T203" s="112"/>
      <c r="U203" s="112"/>
      <c r="V203" s="112"/>
      <c r="W203" s="111"/>
      <c r="X203" s="112"/>
      <c r="Y203" s="112"/>
      <c r="Z203" s="112"/>
    </row>
    <row r="204" ht="8.25" customHeight="1">
      <c r="A204" s="112"/>
      <c r="B204" s="112"/>
      <c r="C204" s="112"/>
      <c r="D204" s="112"/>
      <c r="E204" s="112"/>
      <c r="F204" s="112"/>
      <c r="G204" s="112"/>
      <c r="H204" s="121"/>
      <c r="I204" s="112"/>
      <c r="J204" s="112"/>
      <c r="K204" s="112"/>
      <c r="L204" s="112"/>
      <c r="M204" s="113"/>
      <c r="N204" s="113"/>
      <c r="O204" s="112"/>
      <c r="P204" s="112"/>
      <c r="Q204" s="112"/>
      <c r="R204" s="112"/>
      <c r="S204" s="112"/>
      <c r="T204" s="112"/>
      <c r="U204" s="112"/>
      <c r="V204" s="112"/>
      <c r="W204" s="111"/>
      <c r="X204" s="112"/>
      <c r="Y204" s="112"/>
      <c r="Z204" s="112"/>
    </row>
    <row r="205" ht="8.25" customHeight="1">
      <c r="A205" s="112"/>
      <c r="B205" s="112"/>
      <c r="C205" s="112"/>
      <c r="D205" s="112"/>
      <c r="E205" s="112"/>
      <c r="F205" s="112"/>
      <c r="G205" s="112"/>
      <c r="H205" s="121"/>
      <c r="I205" s="112"/>
      <c r="J205" s="112"/>
      <c r="K205" s="112"/>
      <c r="L205" s="112"/>
      <c r="M205" s="113"/>
      <c r="N205" s="113"/>
      <c r="O205" s="112"/>
      <c r="P205" s="112"/>
      <c r="Q205" s="112"/>
      <c r="R205" s="112"/>
      <c r="S205" s="112"/>
      <c r="T205" s="112"/>
      <c r="U205" s="112"/>
      <c r="V205" s="112"/>
      <c r="W205" s="111"/>
      <c r="X205" s="112"/>
      <c r="Y205" s="112"/>
      <c r="Z205" s="112"/>
    </row>
    <row r="206" ht="8.25" customHeight="1">
      <c r="A206" s="112"/>
      <c r="B206" s="112"/>
      <c r="C206" s="112"/>
      <c r="D206" s="112"/>
      <c r="E206" s="112"/>
      <c r="F206" s="112"/>
      <c r="G206" s="112"/>
      <c r="H206" s="121"/>
      <c r="I206" s="112"/>
      <c r="J206" s="112"/>
      <c r="K206" s="112"/>
      <c r="L206" s="112"/>
      <c r="M206" s="113"/>
      <c r="N206" s="113"/>
      <c r="O206" s="112"/>
      <c r="P206" s="112"/>
      <c r="Q206" s="112"/>
      <c r="R206" s="112"/>
      <c r="S206" s="112"/>
      <c r="T206" s="112"/>
      <c r="U206" s="112"/>
      <c r="V206" s="112"/>
      <c r="W206" s="111"/>
      <c r="X206" s="112"/>
      <c r="Y206" s="112"/>
      <c r="Z206" s="112"/>
    </row>
    <row r="207" ht="8.25" customHeight="1">
      <c r="A207" s="112"/>
      <c r="B207" s="112"/>
      <c r="C207" s="112"/>
      <c r="D207" s="112"/>
      <c r="E207" s="112"/>
      <c r="F207" s="112"/>
      <c r="G207" s="112"/>
      <c r="H207" s="121"/>
      <c r="I207" s="112"/>
      <c r="J207" s="112"/>
      <c r="K207" s="112"/>
      <c r="L207" s="112"/>
      <c r="M207" s="113"/>
      <c r="N207" s="113"/>
      <c r="O207" s="112"/>
      <c r="P207" s="112"/>
      <c r="Q207" s="112"/>
      <c r="R207" s="112"/>
      <c r="S207" s="112"/>
      <c r="T207" s="112"/>
      <c r="U207" s="112"/>
      <c r="V207" s="112"/>
      <c r="W207" s="111"/>
      <c r="X207" s="112"/>
      <c r="Y207" s="112"/>
      <c r="Z207" s="112"/>
    </row>
    <row r="208" ht="8.25" customHeight="1">
      <c r="A208" s="112"/>
      <c r="B208" s="112"/>
      <c r="C208" s="112"/>
      <c r="D208" s="112"/>
      <c r="E208" s="112"/>
      <c r="F208" s="112"/>
      <c r="G208" s="112"/>
      <c r="H208" s="121"/>
      <c r="I208" s="112"/>
      <c r="J208" s="112"/>
      <c r="K208" s="112"/>
      <c r="L208" s="112"/>
      <c r="M208" s="113"/>
      <c r="N208" s="113"/>
      <c r="O208" s="112"/>
      <c r="P208" s="112"/>
      <c r="Q208" s="112"/>
      <c r="R208" s="112"/>
      <c r="S208" s="112"/>
      <c r="T208" s="112"/>
      <c r="U208" s="112"/>
      <c r="V208" s="112"/>
      <c r="W208" s="111"/>
      <c r="X208" s="112"/>
      <c r="Y208" s="112"/>
      <c r="Z208" s="112"/>
    </row>
    <row r="209" ht="8.25" customHeight="1">
      <c r="A209" s="112"/>
      <c r="B209" s="112"/>
      <c r="C209" s="112"/>
      <c r="D209" s="112"/>
      <c r="E209" s="112"/>
      <c r="F209" s="112"/>
      <c r="G209" s="112"/>
      <c r="H209" s="121"/>
      <c r="I209" s="112"/>
      <c r="J209" s="112"/>
      <c r="K209" s="112"/>
      <c r="L209" s="112"/>
      <c r="M209" s="113"/>
      <c r="N209" s="113"/>
      <c r="O209" s="112"/>
      <c r="P209" s="112"/>
      <c r="Q209" s="112"/>
      <c r="R209" s="112"/>
      <c r="S209" s="112"/>
      <c r="T209" s="112"/>
      <c r="U209" s="112"/>
      <c r="V209" s="112"/>
      <c r="W209" s="111"/>
      <c r="X209" s="112"/>
      <c r="Y209" s="112"/>
      <c r="Z209" s="112"/>
    </row>
    <row r="210" ht="8.25" customHeight="1">
      <c r="A210" s="112"/>
      <c r="B210" s="112"/>
      <c r="C210" s="112"/>
      <c r="D210" s="112"/>
      <c r="E210" s="112"/>
      <c r="F210" s="112"/>
      <c r="G210" s="112"/>
      <c r="H210" s="121"/>
      <c r="I210" s="112"/>
      <c r="J210" s="112"/>
      <c r="K210" s="112"/>
      <c r="L210" s="112"/>
      <c r="M210" s="113"/>
      <c r="N210" s="113"/>
      <c r="O210" s="112"/>
      <c r="P210" s="112"/>
      <c r="Q210" s="112"/>
      <c r="R210" s="112"/>
      <c r="S210" s="112"/>
      <c r="T210" s="112"/>
      <c r="U210" s="112"/>
      <c r="V210" s="112"/>
      <c r="W210" s="111"/>
      <c r="X210" s="112"/>
      <c r="Y210" s="112"/>
      <c r="Z210" s="112"/>
    </row>
    <row r="211" ht="8.25" customHeight="1">
      <c r="A211" s="112"/>
      <c r="B211" s="112"/>
      <c r="C211" s="112"/>
      <c r="D211" s="112"/>
      <c r="E211" s="112"/>
      <c r="F211" s="112"/>
      <c r="G211" s="112"/>
      <c r="H211" s="121"/>
      <c r="I211" s="112"/>
      <c r="J211" s="112"/>
      <c r="K211" s="112"/>
      <c r="L211" s="112"/>
      <c r="M211" s="113"/>
      <c r="N211" s="113"/>
      <c r="O211" s="112"/>
      <c r="P211" s="112"/>
      <c r="Q211" s="112"/>
      <c r="R211" s="112"/>
      <c r="S211" s="112"/>
      <c r="T211" s="112"/>
      <c r="U211" s="112"/>
      <c r="V211" s="112"/>
      <c r="W211" s="111"/>
      <c r="X211" s="112"/>
      <c r="Y211" s="112"/>
      <c r="Z211" s="112"/>
    </row>
    <row r="212" ht="8.25" customHeight="1">
      <c r="A212" s="112"/>
      <c r="B212" s="112"/>
      <c r="C212" s="112"/>
      <c r="D212" s="112"/>
      <c r="E212" s="112"/>
      <c r="F212" s="112"/>
      <c r="G212" s="112"/>
      <c r="H212" s="121"/>
      <c r="I212" s="112"/>
      <c r="J212" s="112"/>
      <c r="K212" s="112"/>
      <c r="L212" s="112"/>
      <c r="M212" s="113"/>
      <c r="N212" s="113"/>
      <c r="O212" s="112"/>
      <c r="P212" s="112"/>
      <c r="Q212" s="112"/>
      <c r="R212" s="112"/>
      <c r="S212" s="112"/>
      <c r="T212" s="112"/>
      <c r="U212" s="112"/>
      <c r="V212" s="112"/>
      <c r="W212" s="111"/>
      <c r="X212" s="112"/>
      <c r="Y212" s="112"/>
      <c r="Z212" s="112"/>
    </row>
    <row r="213" ht="8.25" customHeight="1">
      <c r="A213" s="112"/>
      <c r="B213" s="112"/>
      <c r="C213" s="112"/>
      <c r="D213" s="112"/>
      <c r="E213" s="112"/>
      <c r="F213" s="112"/>
      <c r="G213" s="112"/>
      <c r="H213" s="121"/>
      <c r="I213" s="112"/>
      <c r="J213" s="112"/>
      <c r="K213" s="112"/>
      <c r="L213" s="112"/>
      <c r="M213" s="113"/>
      <c r="N213" s="113"/>
      <c r="O213" s="112"/>
      <c r="P213" s="112"/>
      <c r="Q213" s="112"/>
      <c r="R213" s="112"/>
      <c r="S213" s="112"/>
      <c r="T213" s="112"/>
      <c r="U213" s="112"/>
      <c r="V213" s="112"/>
      <c r="W213" s="111"/>
      <c r="X213" s="112"/>
      <c r="Y213" s="112"/>
      <c r="Z213" s="112"/>
    </row>
    <row r="214" ht="8.25" customHeight="1">
      <c r="A214" s="112"/>
      <c r="B214" s="112"/>
      <c r="C214" s="112"/>
      <c r="D214" s="112"/>
      <c r="E214" s="112"/>
      <c r="F214" s="112"/>
      <c r="G214" s="112"/>
      <c r="H214" s="121"/>
      <c r="I214" s="112"/>
      <c r="J214" s="112"/>
      <c r="K214" s="112"/>
      <c r="L214" s="112"/>
      <c r="M214" s="113"/>
      <c r="N214" s="113"/>
      <c r="O214" s="112"/>
      <c r="P214" s="112"/>
      <c r="Q214" s="112"/>
      <c r="R214" s="112"/>
      <c r="S214" s="112"/>
      <c r="T214" s="112"/>
      <c r="U214" s="112"/>
      <c r="V214" s="112"/>
      <c r="W214" s="111"/>
      <c r="X214" s="112"/>
      <c r="Y214" s="112"/>
      <c r="Z214" s="112"/>
    </row>
    <row r="215" ht="8.25" customHeight="1">
      <c r="A215" s="112"/>
      <c r="B215" s="112"/>
      <c r="C215" s="112"/>
      <c r="D215" s="112"/>
      <c r="E215" s="112"/>
      <c r="F215" s="112"/>
      <c r="G215" s="112"/>
      <c r="H215" s="121"/>
      <c r="I215" s="112"/>
      <c r="J215" s="112"/>
      <c r="K215" s="112"/>
      <c r="L215" s="112"/>
      <c r="M215" s="113"/>
      <c r="N215" s="113"/>
      <c r="O215" s="112"/>
      <c r="P215" s="112"/>
      <c r="Q215" s="112"/>
      <c r="R215" s="112"/>
      <c r="S215" s="112"/>
      <c r="T215" s="112"/>
      <c r="U215" s="112"/>
      <c r="V215" s="112"/>
      <c r="W215" s="111"/>
      <c r="X215" s="112"/>
      <c r="Y215" s="112"/>
      <c r="Z215" s="112"/>
    </row>
    <row r="216" ht="8.25" customHeight="1">
      <c r="A216" s="112"/>
      <c r="B216" s="112"/>
      <c r="C216" s="112"/>
      <c r="D216" s="112"/>
      <c r="E216" s="112"/>
      <c r="F216" s="112"/>
      <c r="G216" s="112"/>
      <c r="H216" s="121"/>
      <c r="I216" s="112"/>
      <c r="J216" s="112"/>
      <c r="K216" s="112"/>
      <c r="L216" s="112"/>
      <c r="M216" s="113"/>
      <c r="N216" s="113"/>
      <c r="O216" s="112"/>
      <c r="P216" s="112"/>
      <c r="Q216" s="112"/>
      <c r="R216" s="112"/>
      <c r="S216" s="112"/>
      <c r="T216" s="112"/>
      <c r="U216" s="112"/>
      <c r="V216" s="112"/>
      <c r="W216" s="111"/>
      <c r="X216" s="112"/>
      <c r="Y216" s="112"/>
      <c r="Z216" s="112"/>
    </row>
    <row r="217" ht="8.25" customHeight="1">
      <c r="A217" s="112"/>
      <c r="B217" s="112"/>
      <c r="C217" s="112"/>
      <c r="D217" s="112"/>
      <c r="E217" s="112"/>
      <c r="F217" s="112"/>
      <c r="G217" s="112"/>
      <c r="H217" s="121"/>
      <c r="I217" s="112"/>
      <c r="J217" s="112"/>
      <c r="K217" s="112"/>
      <c r="L217" s="112"/>
      <c r="M217" s="113"/>
      <c r="N217" s="113"/>
      <c r="O217" s="112"/>
      <c r="P217" s="112"/>
      <c r="Q217" s="112"/>
      <c r="R217" s="112"/>
      <c r="S217" s="112"/>
      <c r="T217" s="112"/>
      <c r="U217" s="112"/>
      <c r="V217" s="112"/>
      <c r="W217" s="111"/>
      <c r="X217" s="112"/>
      <c r="Y217" s="112"/>
      <c r="Z217" s="112"/>
    </row>
    <row r="218" ht="8.25" customHeight="1">
      <c r="A218" s="112"/>
      <c r="B218" s="112"/>
      <c r="C218" s="112"/>
      <c r="D218" s="112"/>
      <c r="E218" s="112"/>
      <c r="F218" s="112"/>
      <c r="G218" s="112"/>
      <c r="H218" s="121"/>
      <c r="I218" s="112"/>
      <c r="J218" s="112"/>
      <c r="K218" s="112"/>
      <c r="L218" s="112"/>
      <c r="M218" s="113"/>
      <c r="N218" s="113"/>
      <c r="O218" s="112"/>
      <c r="P218" s="112"/>
      <c r="Q218" s="112"/>
      <c r="R218" s="112"/>
      <c r="S218" s="112"/>
      <c r="T218" s="112"/>
      <c r="U218" s="112"/>
      <c r="V218" s="112"/>
      <c r="W218" s="111"/>
      <c r="X218" s="112"/>
      <c r="Y218" s="112"/>
      <c r="Z218" s="112"/>
    </row>
    <row r="219" ht="8.25" customHeight="1">
      <c r="A219" s="112"/>
      <c r="B219" s="112"/>
      <c r="C219" s="112"/>
      <c r="D219" s="112"/>
      <c r="E219" s="112"/>
      <c r="F219" s="112"/>
      <c r="G219" s="112"/>
      <c r="H219" s="121"/>
      <c r="I219" s="112"/>
      <c r="J219" s="112"/>
      <c r="K219" s="112"/>
      <c r="L219" s="112"/>
      <c r="M219" s="113"/>
      <c r="N219" s="113"/>
      <c r="O219" s="112"/>
      <c r="P219" s="112"/>
      <c r="Q219" s="112"/>
      <c r="R219" s="112"/>
      <c r="S219" s="112"/>
      <c r="T219" s="112"/>
      <c r="U219" s="112"/>
      <c r="V219" s="112"/>
      <c r="W219" s="111"/>
      <c r="X219" s="112"/>
      <c r="Y219" s="112"/>
      <c r="Z219" s="112"/>
    </row>
    <row r="220" ht="8.25" customHeight="1">
      <c r="A220" s="112"/>
      <c r="B220" s="112"/>
      <c r="C220" s="112"/>
      <c r="D220" s="112"/>
      <c r="E220" s="112"/>
      <c r="F220" s="112"/>
      <c r="G220" s="112"/>
      <c r="H220" s="121"/>
      <c r="I220" s="112"/>
      <c r="J220" s="112"/>
      <c r="K220" s="112"/>
      <c r="L220" s="112"/>
      <c r="M220" s="113"/>
      <c r="N220" s="113"/>
      <c r="O220" s="112"/>
      <c r="P220" s="112"/>
      <c r="Q220" s="112"/>
      <c r="R220" s="112"/>
      <c r="S220" s="112"/>
      <c r="T220" s="112"/>
      <c r="U220" s="112"/>
      <c r="V220" s="112"/>
      <c r="W220" s="111"/>
      <c r="X220" s="112"/>
      <c r="Y220" s="112"/>
      <c r="Z220" s="112"/>
    </row>
    <row r="221" ht="8.25" customHeight="1">
      <c r="A221" s="112"/>
      <c r="B221" s="112"/>
      <c r="C221" s="112"/>
      <c r="D221" s="112"/>
      <c r="E221" s="112"/>
      <c r="F221" s="112"/>
      <c r="G221" s="112"/>
      <c r="H221" s="121"/>
      <c r="I221" s="112"/>
      <c r="J221" s="112"/>
      <c r="K221" s="112"/>
      <c r="L221" s="112"/>
      <c r="M221" s="113"/>
      <c r="N221" s="113"/>
      <c r="O221" s="112"/>
      <c r="P221" s="112"/>
      <c r="Q221" s="112"/>
      <c r="R221" s="112"/>
      <c r="S221" s="112"/>
      <c r="T221" s="112"/>
      <c r="U221" s="112"/>
      <c r="V221" s="112"/>
      <c r="W221" s="111"/>
      <c r="X221" s="112"/>
      <c r="Y221" s="112"/>
      <c r="Z221" s="112"/>
    </row>
    <row r="222" ht="8.25" customHeight="1">
      <c r="A222" s="112"/>
      <c r="B222" s="112"/>
      <c r="C222" s="112"/>
      <c r="D222" s="112"/>
      <c r="E222" s="112"/>
      <c r="F222" s="112"/>
      <c r="G222" s="112"/>
      <c r="H222" s="121"/>
      <c r="I222" s="112"/>
      <c r="J222" s="112"/>
      <c r="K222" s="112"/>
      <c r="L222" s="112"/>
      <c r="M222" s="113"/>
      <c r="N222" s="113"/>
      <c r="O222" s="112"/>
      <c r="P222" s="112"/>
      <c r="Q222" s="112"/>
      <c r="R222" s="112"/>
      <c r="S222" s="112"/>
      <c r="T222" s="112"/>
      <c r="U222" s="112"/>
      <c r="V222" s="112"/>
      <c r="W222" s="111"/>
      <c r="X222" s="112"/>
      <c r="Y222" s="112"/>
      <c r="Z222" s="112"/>
    </row>
    <row r="223" ht="8.25" customHeight="1">
      <c r="A223" s="112"/>
      <c r="B223" s="112"/>
      <c r="C223" s="112"/>
      <c r="D223" s="112"/>
      <c r="E223" s="112"/>
      <c r="F223" s="112"/>
      <c r="G223" s="112"/>
      <c r="H223" s="121"/>
      <c r="I223" s="112"/>
      <c r="J223" s="112"/>
      <c r="K223" s="112"/>
      <c r="L223" s="112"/>
      <c r="M223" s="113"/>
      <c r="N223" s="113"/>
      <c r="O223" s="112"/>
      <c r="P223" s="112"/>
      <c r="Q223" s="112"/>
      <c r="R223" s="112"/>
      <c r="S223" s="112"/>
      <c r="T223" s="112"/>
      <c r="U223" s="112"/>
      <c r="V223" s="112"/>
      <c r="W223" s="111"/>
      <c r="X223" s="112"/>
      <c r="Y223" s="112"/>
      <c r="Z223" s="112"/>
    </row>
    <row r="224" ht="8.25" customHeight="1">
      <c r="A224" s="112"/>
      <c r="B224" s="112"/>
      <c r="C224" s="112"/>
      <c r="D224" s="112"/>
      <c r="E224" s="112"/>
      <c r="F224" s="112"/>
      <c r="G224" s="112"/>
      <c r="H224" s="121"/>
      <c r="I224" s="112"/>
      <c r="J224" s="112"/>
      <c r="K224" s="112"/>
      <c r="L224" s="112"/>
      <c r="M224" s="113"/>
      <c r="N224" s="113"/>
      <c r="O224" s="112"/>
      <c r="P224" s="112"/>
      <c r="Q224" s="112"/>
      <c r="R224" s="112"/>
      <c r="S224" s="112"/>
      <c r="T224" s="112"/>
      <c r="U224" s="112"/>
      <c r="V224" s="112"/>
      <c r="W224" s="111"/>
      <c r="X224" s="112"/>
      <c r="Y224" s="112"/>
      <c r="Z224" s="112"/>
    </row>
    <row r="225" ht="8.25" customHeight="1">
      <c r="A225" s="112"/>
      <c r="B225" s="112"/>
      <c r="C225" s="112"/>
      <c r="D225" s="112"/>
      <c r="E225" s="112"/>
      <c r="F225" s="112"/>
      <c r="G225" s="112"/>
      <c r="H225" s="121"/>
      <c r="I225" s="112"/>
      <c r="J225" s="112"/>
      <c r="K225" s="112"/>
      <c r="L225" s="112"/>
      <c r="M225" s="113"/>
      <c r="N225" s="113"/>
      <c r="O225" s="112"/>
      <c r="P225" s="112"/>
      <c r="Q225" s="112"/>
      <c r="R225" s="112"/>
      <c r="S225" s="112"/>
      <c r="T225" s="112"/>
      <c r="U225" s="112"/>
      <c r="V225" s="112"/>
      <c r="W225" s="111"/>
      <c r="X225" s="112"/>
      <c r="Y225" s="112"/>
      <c r="Z225" s="112"/>
    </row>
    <row r="226" ht="8.25" customHeight="1">
      <c r="A226" s="112"/>
      <c r="B226" s="112"/>
      <c r="C226" s="112"/>
      <c r="D226" s="112"/>
      <c r="E226" s="112"/>
      <c r="F226" s="112"/>
      <c r="G226" s="112"/>
      <c r="H226" s="121"/>
      <c r="I226" s="112"/>
      <c r="J226" s="112"/>
      <c r="K226" s="112"/>
      <c r="L226" s="112"/>
      <c r="M226" s="113"/>
      <c r="N226" s="113"/>
      <c r="O226" s="112"/>
      <c r="P226" s="112"/>
      <c r="Q226" s="112"/>
      <c r="R226" s="112"/>
      <c r="S226" s="112"/>
      <c r="T226" s="112"/>
      <c r="U226" s="112"/>
      <c r="V226" s="112"/>
      <c r="W226" s="111"/>
      <c r="X226" s="112"/>
      <c r="Y226" s="112"/>
      <c r="Z226" s="112"/>
    </row>
    <row r="227" ht="8.25" customHeight="1">
      <c r="A227" s="112"/>
      <c r="B227" s="112"/>
      <c r="C227" s="112"/>
      <c r="D227" s="112"/>
      <c r="E227" s="112"/>
      <c r="F227" s="112"/>
      <c r="G227" s="112"/>
      <c r="H227" s="121"/>
      <c r="I227" s="112"/>
      <c r="J227" s="112"/>
      <c r="K227" s="112"/>
      <c r="L227" s="112"/>
      <c r="M227" s="113"/>
      <c r="N227" s="113"/>
      <c r="O227" s="112"/>
      <c r="P227" s="112"/>
      <c r="Q227" s="112"/>
      <c r="R227" s="112"/>
      <c r="S227" s="112"/>
      <c r="T227" s="112"/>
      <c r="U227" s="112"/>
      <c r="V227" s="112"/>
      <c r="W227" s="111"/>
      <c r="X227" s="112"/>
      <c r="Y227" s="112"/>
      <c r="Z227" s="112"/>
    </row>
    <row r="228" ht="8.25" customHeight="1">
      <c r="A228" s="112"/>
      <c r="B228" s="112"/>
      <c r="C228" s="112"/>
      <c r="D228" s="112"/>
      <c r="E228" s="112"/>
      <c r="F228" s="112"/>
      <c r="G228" s="112"/>
      <c r="H228" s="121"/>
      <c r="I228" s="112"/>
      <c r="J228" s="112"/>
      <c r="K228" s="112"/>
      <c r="L228" s="112"/>
      <c r="M228" s="113"/>
      <c r="N228" s="113"/>
      <c r="O228" s="112"/>
      <c r="P228" s="112"/>
      <c r="Q228" s="112"/>
      <c r="R228" s="112"/>
      <c r="S228" s="112"/>
      <c r="T228" s="112"/>
      <c r="U228" s="112"/>
      <c r="V228" s="112"/>
      <c r="W228" s="111"/>
      <c r="X228" s="112"/>
      <c r="Y228" s="112"/>
      <c r="Z228" s="112"/>
    </row>
    <row r="229" ht="8.25" customHeight="1">
      <c r="A229" s="112"/>
      <c r="B229" s="112"/>
      <c r="C229" s="112"/>
      <c r="D229" s="112"/>
      <c r="E229" s="112"/>
      <c r="F229" s="112"/>
      <c r="G229" s="112"/>
      <c r="H229" s="121"/>
      <c r="I229" s="112"/>
      <c r="J229" s="112"/>
      <c r="K229" s="112"/>
      <c r="L229" s="112"/>
      <c r="M229" s="113"/>
      <c r="N229" s="113"/>
      <c r="O229" s="112"/>
      <c r="P229" s="112"/>
      <c r="Q229" s="112"/>
      <c r="R229" s="112"/>
      <c r="S229" s="112"/>
      <c r="T229" s="112"/>
      <c r="U229" s="112"/>
      <c r="V229" s="112"/>
      <c r="W229" s="111"/>
      <c r="X229" s="112"/>
      <c r="Y229" s="112"/>
      <c r="Z229" s="112"/>
    </row>
    <row r="230" ht="8.25" customHeight="1">
      <c r="A230" s="112"/>
      <c r="B230" s="112"/>
      <c r="C230" s="112"/>
      <c r="D230" s="112"/>
      <c r="E230" s="112"/>
      <c r="F230" s="112"/>
      <c r="G230" s="112"/>
      <c r="H230" s="121"/>
      <c r="I230" s="112"/>
      <c r="J230" s="112"/>
      <c r="K230" s="112"/>
      <c r="L230" s="112"/>
      <c r="M230" s="113"/>
      <c r="N230" s="113"/>
      <c r="O230" s="112"/>
      <c r="P230" s="112"/>
      <c r="Q230" s="112"/>
      <c r="R230" s="112"/>
      <c r="S230" s="112"/>
      <c r="T230" s="112"/>
      <c r="U230" s="112"/>
      <c r="V230" s="112"/>
      <c r="W230" s="111"/>
      <c r="X230" s="112"/>
      <c r="Y230" s="112"/>
      <c r="Z230" s="112"/>
    </row>
    <row r="231" ht="8.25" customHeight="1">
      <c r="A231" s="112"/>
      <c r="B231" s="112"/>
      <c r="C231" s="112"/>
      <c r="D231" s="112"/>
      <c r="E231" s="112"/>
      <c r="F231" s="112"/>
      <c r="G231" s="112"/>
      <c r="H231" s="121"/>
      <c r="I231" s="112"/>
      <c r="J231" s="112"/>
      <c r="K231" s="112"/>
      <c r="L231" s="112"/>
      <c r="M231" s="113"/>
      <c r="N231" s="113"/>
      <c r="O231" s="112"/>
      <c r="P231" s="112"/>
      <c r="Q231" s="112"/>
      <c r="R231" s="112"/>
      <c r="S231" s="112"/>
      <c r="T231" s="112"/>
      <c r="U231" s="112"/>
      <c r="V231" s="112"/>
      <c r="W231" s="111"/>
      <c r="X231" s="112"/>
      <c r="Y231" s="112"/>
      <c r="Z231" s="112"/>
    </row>
    <row r="232" ht="8.25" customHeight="1">
      <c r="A232" s="112"/>
      <c r="B232" s="112"/>
      <c r="C232" s="112"/>
      <c r="D232" s="112"/>
      <c r="E232" s="112"/>
      <c r="F232" s="112"/>
      <c r="G232" s="112"/>
      <c r="H232" s="121"/>
      <c r="I232" s="112"/>
      <c r="J232" s="112"/>
      <c r="K232" s="112"/>
      <c r="L232" s="112"/>
      <c r="M232" s="113"/>
      <c r="N232" s="113"/>
      <c r="O232" s="112"/>
      <c r="P232" s="112"/>
      <c r="Q232" s="112"/>
      <c r="R232" s="112"/>
      <c r="S232" s="112"/>
      <c r="T232" s="112"/>
      <c r="U232" s="112"/>
      <c r="V232" s="112"/>
      <c r="W232" s="111"/>
      <c r="X232" s="112"/>
      <c r="Y232" s="112"/>
      <c r="Z232" s="112"/>
    </row>
    <row r="233" ht="8.25" customHeight="1">
      <c r="A233" s="112"/>
      <c r="B233" s="112"/>
      <c r="C233" s="112"/>
      <c r="D233" s="112"/>
      <c r="E233" s="112"/>
      <c r="F233" s="112"/>
      <c r="G233" s="112"/>
      <c r="H233" s="121"/>
      <c r="I233" s="112"/>
      <c r="J233" s="112"/>
      <c r="K233" s="112"/>
      <c r="L233" s="112"/>
      <c r="M233" s="113"/>
      <c r="N233" s="113"/>
      <c r="O233" s="112"/>
      <c r="P233" s="112"/>
      <c r="Q233" s="112"/>
      <c r="R233" s="112"/>
      <c r="S233" s="112"/>
      <c r="T233" s="112"/>
      <c r="U233" s="112"/>
      <c r="V233" s="112"/>
      <c r="W233" s="111"/>
      <c r="X233" s="112"/>
      <c r="Y233" s="112"/>
      <c r="Z233" s="112"/>
    </row>
    <row r="234" ht="8.25" customHeight="1">
      <c r="A234" s="112"/>
      <c r="B234" s="112"/>
      <c r="C234" s="112"/>
      <c r="D234" s="112"/>
      <c r="E234" s="112"/>
      <c r="F234" s="112"/>
      <c r="G234" s="112"/>
      <c r="H234" s="121"/>
      <c r="I234" s="112"/>
      <c r="J234" s="112"/>
      <c r="K234" s="112"/>
      <c r="L234" s="112"/>
      <c r="M234" s="113"/>
      <c r="N234" s="113"/>
      <c r="O234" s="112"/>
      <c r="P234" s="112"/>
      <c r="Q234" s="112"/>
      <c r="R234" s="112"/>
      <c r="S234" s="112"/>
      <c r="T234" s="112"/>
      <c r="U234" s="112"/>
      <c r="V234" s="112"/>
      <c r="W234" s="111"/>
      <c r="X234" s="112"/>
      <c r="Y234" s="112"/>
      <c r="Z234" s="112"/>
    </row>
    <row r="235" ht="8.25" customHeight="1">
      <c r="A235" s="112"/>
      <c r="B235" s="112"/>
      <c r="C235" s="112"/>
      <c r="D235" s="112"/>
      <c r="E235" s="112"/>
      <c r="F235" s="112"/>
      <c r="G235" s="112"/>
      <c r="H235" s="121"/>
      <c r="I235" s="112"/>
      <c r="J235" s="112"/>
      <c r="K235" s="112"/>
      <c r="L235" s="112"/>
      <c r="M235" s="113"/>
      <c r="N235" s="113"/>
      <c r="O235" s="112"/>
      <c r="P235" s="112"/>
      <c r="Q235" s="112"/>
      <c r="R235" s="112"/>
      <c r="S235" s="112"/>
      <c r="T235" s="112"/>
      <c r="U235" s="112"/>
      <c r="V235" s="112"/>
      <c r="W235" s="111"/>
      <c r="X235" s="112"/>
      <c r="Y235" s="112"/>
      <c r="Z235" s="112"/>
    </row>
    <row r="236" ht="8.25" customHeight="1">
      <c r="A236" s="112"/>
      <c r="B236" s="112"/>
      <c r="C236" s="112"/>
      <c r="D236" s="112"/>
      <c r="E236" s="112"/>
      <c r="F236" s="112"/>
      <c r="G236" s="112"/>
      <c r="H236" s="121"/>
      <c r="I236" s="112"/>
      <c r="J236" s="112"/>
      <c r="K236" s="112"/>
      <c r="L236" s="112"/>
      <c r="M236" s="113"/>
      <c r="N236" s="113"/>
      <c r="O236" s="112"/>
      <c r="P236" s="112"/>
      <c r="Q236" s="112"/>
      <c r="R236" s="112"/>
      <c r="S236" s="112"/>
      <c r="T236" s="112"/>
      <c r="U236" s="112"/>
      <c r="V236" s="112"/>
      <c r="W236" s="111"/>
      <c r="X236" s="112"/>
      <c r="Y236" s="112"/>
      <c r="Z236" s="112"/>
    </row>
    <row r="237" ht="8.25" customHeight="1">
      <c r="A237" s="112"/>
      <c r="B237" s="112"/>
      <c r="C237" s="112"/>
      <c r="D237" s="112"/>
      <c r="E237" s="112"/>
      <c r="F237" s="112"/>
      <c r="G237" s="112"/>
      <c r="H237" s="121"/>
      <c r="I237" s="112"/>
      <c r="J237" s="112"/>
      <c r="K237" s="112"/>
      <c r="L237" s="112"/>
      <c r="M237" s="113"/>
      <c r="N237" s="113"/>
      <c r="O237" s="112"/>
      <c r="P237" s="112"/>
      <c r="Q237" s="112"/>
      <c r="R237" s="112"/>
      <c r="S237" s="112"/>
      <c r="T237" s="112"/>
      <c r="U237" s="112"/>
      <c r="V237" s="112"/>
      <c r="W237" s="111"/>
      <c r="X237" s="112"/>
      <c r="Y237" s="112"/>
      <c r="Z237" s="112"/>
    </row>
    <row r="238" ht="8.25" customHeight="1">
      <c r="A238" s="112"/>
      <c r="B238" s="112"/>
      <c r="C238" s="112"/>
      <c r="D238" s="112"/>
      <c r="E238" s="112"/>
      <c r="F238" s="112"/>
      <c r="G238" s="112"/>
      <c r="H238" s="121"/>
      <c r="I238" s="112"/>
      <c r="J238" s="112"/>
      <c r="K238" s="112"/>
      <c r="L238" s="112"/>
      <c r="M238" s="113"/>
      <c r="N238" s="113"/>
      <c r="O238" s="112"/>
      <c r="P238" s="112"/>
      <c r="Q238" s="112"/>
      <c r="R238" s="112"/>
      <c r="S238" s="112"/>
      <c r="T238" s="112"/>
      <c r="U238" s="112"/>
      <c r="V238" s="112"/>
      <c r="W238" s="111"/>
      <c r="X238" s="112"/>
      <c r="Y238" s="112"/>
      <c r="Z238" s="112"/>
    </row>
    <row r="239" ht="8.25" customHeight="1">
      <c r="A239" s="112"/>
      <c r="B239" s="112"/>
      <c r="C239" s="112"/>
      <c r="D239" s="112"/>
      <c r="E239" s="112"/>
      <c r="F239" s="112"/>
      <c r="G239" s="112"/>
      <c r="H239" s="121"/>
      <c r="I239" s="112"/>
      <c r="J239" s="112"/>
      <c r="K239" s="112"/>
      <c r="L239" s="112"/>
      <c r="M239" s="113"/>
      <c r="N239" s="113"/>
      <c r="O239" s="112"/>
      <c r="P239" s="112"/>
      <c r="Q239" s="112"/>
      <c r="R239" s="112"/>
      <c r="S239" s="112"/>
      <c r="T239" s="112"/>
      <c r="U239" s="112"/>
      <c r="V239" s="112"/>
      <c r="W239" s="111"/>
      <c r="X239" s="112"/>
      <c r="Y239" s="112"/>
      <c r="Z239" s="112"/>
    </row>
    <row r="240" ht="8.25" customHeight="1">
      <c r="A240" s="112"/>
      <c r="B240" s="112"/>
      <c r="C240" s="112"/>
      <c r="D240" s="112"/>
      <c r="E240" s="112"/>
      <c r="F240" s="112"/>
      <c r="G240" s="112"/>
      <c r="H240" s="121"/>
      <c r="I240" s="112"/>
      <c r="J240" s="112"/>
      <c r="K240" s="112"/>
      <c r="L240" s="112"/>
      <c r="M240" s="113"/>
      <c r="N240" s="113"/>
      <c r="O240" s="112"/>
      <c r="P240" s="112"/>
      <c r="Q240" s="112"/>
      <c r="R240" s="112"/>
      <c r="S240" s="112"/>
      <c r="T240" s="112"/>
      <c r="U240" s="112"/>
      <c r="V240" s="112"/>
      <c r="W240" s="111"/>
      <c r="X240" s="112"/>
      <c r="Y240" s="112"/>
      <c r="Z240" s="112"/>
    </row>
    <row r="241" ht="8.25" customHeight="1">
      <c r="A241" s="112"/>
      <c r="B241" s="112"/>
      <c r="C241" s="112"/>
      <c r="D241" s="112"/>
      <c r="E241" s="112"/>
      <c r="F241" s="112"/>
      <c r="G241" s="112"/>
      <c r="H241" s="121"/>
      <c r="I241" s="112"/>
      <c r="J241" s="112"/>
      <c r="K241" s="112"/>
      <c r="L241" s="112"/>
      <c r="M241" s="113"/>
      <c r="N241" s="113"/>
      <c r="O241" s="112"/>
      <c r="P241" s="112"/>
      <c r="Q241" s="112"/>
      <c r="R241" s="112"/>
      <c r="S241" s="112"/>
      <c r="T241" s="112"/>
      <c r="U241" s="112"/>
      <c r="V241" s="112"/>
      <c r="W241" s="111"/>
      <c r="X241" s="112"/>
      <c r="Y241" s="112"/>
      <c r="Z241" s="112"/>
    </row>
    <row r="242" ht="8.25" customHeight="1">
      <c r="A242" s="112"/>
      <c r="B242" s="112"/>
      <c r="C242" s="112"/>
      <c r="D242" s="112"/>
      <c r="E242" s="112"/>
      <c r="F242" s="112"/>
      <c r="G242" s="112"/>
      <c r="H242" s="121"/>
      <c r="I242" s="112"/>
      <c r="J242" s="112"/>
      <c r="K242" s="112"/>
      <c r="L242" s="112"/>
      <c r="M242" s="113"/>
      <c r="N242" s="113"/>
      <c r="O242" s="112"/>
      <c r="P242" s="112"/>
      <c r="Q242" s="112"/>
      <c r="R242" s="112"/>
      <c r="S242" s="112"/>
      <c r="T242" s="112"/>
      <c r="U242" s="112"/>
      <c r="V242" s="112"/>
      <c r="W242" s="111"/>
      <c r="X242" s="112"/>
      <c r="Y242" s="112"/>
      <c r="Z242" s="112"/>
    </row>
    <row r="243" ht="8.25" customHeight="1">
      <c r="A243" s="112"/>
      <c r="B243" s="112"/>
      <c r="C243" s="112"/>
      <c r="D243" s="112"/>
      <c r="E243" s="112"/>
      <c r="F243" s="112"/>
      <c r="G243" s="112"/>
      <c r="H243" s="121"/>
      <c r="I243" s="112"/>
      <c r="J243" s="112"/>
      <c r="K243" s="112"/>
      <c r="L243" s="112"/>
      <c r="M243" s="113"/>
      <c r="N243" s="113"/>
      <c r="O243" s="112"/>
      <c r="P243" s="112"/>
      <c r="Q243" s="112"/>
      <c r="R243" s="112"/>
      <c r="S243" s="112"/>
      <c r="T243" s="112"/>
      <c r="U243" s="112"/>
      <c r="V243" s="112"/>
      <c r="W243" s="111"/>
      <c r="X243" s="112"/>
      <c r="Y243" s="112"/>
      <c r="Z243" s="112"/>
    </row>
    <row r="244" ht="8.25" customHeight="1">
      <c r="A244" s="112"/>
      <c r="B244" s="112"/>
      <c r="C244" s="112"/>
      <c r="D244" s="112"/>
      <c r="E244" s="112"/>
      <c r="F244" s="112"/>
      <c r="G244" s="112"/>
      <c r="H244" s="121"/>
      <c r="I244" s="112"/>
      <c r="J244" s="112"/>
      <c r="K244" s="112"/>
      <c r="L244" s="112"/>
      <c r="M244" s="113"/>
      <c r="N244" s="113"/>
      <c r="O244" s="112"/>
      <c r="P244" s="112"/>
      <c r="Q244" s="112"/>
      <c r="R244" s="112"/>
      <c r="S244" s="112"/>
      <c r="T244" s="112"/>
      <c r="U244" s="112"/>
      <c r="V244" s="112"/>
      <c r="W244" s="111"/>
      <c r="X244" s="112"/>
      <c r="Y244" s="112"/>
      <c r="Z244" s="112"/>
    </row>
    <row r="245" ht="8.25" customHeight="1">
      <c r="A245" s="112"/>
      <c r="B245" s="112"/>
      <c r="C245" s="112"/>
      <c r="D245" s="112"/>
      <c r="E245" s="112"/>
      <c r="F245" s="112"/>
      <c r="G245" s="112"/>
      <c r="H245" s="121"/>
      <c r="I245" s="112"/>
      <c r="J245" s="112"/>
      <c r="K245" s="112"/>
      <c r="L245" s="112"/>
      <c r="M245" s="113"/>
      <c r="N245" s="113"/>
      <c r="O245" s="112"/>
      <c r="P245" s="112"/>
      <c r="Q245" s="112"/>
      <c r="R245" s="112"/>
      <c r="S245" s="112"/>
      <c r="T245" s="112"/>
      <c r="U245" s="112"/>
      <c r="V245" s="112"/>
      <c r="W245" s="111"/>
      <c r="X245" s="112"/>
      <c r="Y245" s="112"/>
      <c r="Z245" s="112"/>
    </row>
    <row r="246" ht="8.25" customHeight="1">
      <c r="A246" s="112"/>
      <c r="B246" s="112"/>
      <c r="C246" s="112"/>
      <c r="D246" s="112"/>
      <c r="E246" s="112"/>
      <c r="F246" s="112"/>
      <c r="G246" s="112"/>
      <c r="H246" s="121"/>
      <c r="I246" s="112"/>
      <c r="J246" s="112"/>
      <c r="K246" s="112"/>
      <c r="L246" s="112"/>
      <c r="M246" s="113"/>
      <c r="N246" s="113"/>
      <c r="O246" s="112"/>
      <c r="P246" s="112"/>
      <c r="Q246" s="112"/>
      <c r="R246" s="112"/>
      <c r="S246" s="112"/>
      <c r="T246" s="112"/>
      <c r="U246" s="112"/>
      <c r="V246" s="112"/>
      <c r="W246" s="111"/>
      <c r="X246" s="112"/>
      <c r="Y246" s="112"/>
      <c r="Z246" s="112"/>
    </row>
    <row r="247" ht="8.25" customHeight="1">
      <c r="A247" s="112"/>
      <c r="B247" s="112"/>
      <c r="C247" s="112"/>
      <c r="D247" s="112"/>
      <c r="E247" s="112"/>
      <c r="F247" s="112"/>
      <c r="G247" s="112"/>
      <c r="H247" s="121"/>
      <c r="I247" s="112"/>
      <c r="J247" s="112"/>
      <c r="K247" s="112"/>
      <c r="L247" s="112"/>
      <c r="M247" s="113"/>
      <c r="N247" s="113"/>
      <c r="O247" s="112"/>
      <c r="P247" s="112"/>
      <c r="Q247" s="112"/>
      <c r="R247" s="112"/>
      <c r="S247" s="112"/>
      <c r="T247" s="112"/>
      <c r="U247" s="112"/>
      <c r="V247" s="112"/>
      <c r="W247" s="111"/>
      <c r="X247" s="112"/>
      <c r="Y247" s="112"/>
      <c r="Z247" s="112"/>
    </row>
    <row r="248" ht="8.25" customHeight="1">
      <c r="A248" s="112"/>
      <c r="B248" s="112"/>
      <c r="C248" s="112"/>
      <c r="D248" s="112"/>
      <c r="E248" s="112"/>
      <c r="F248" s="112"/>
      <c r="G248" s="112"/>
      <c r="H248" s="121"/>
      <c r="I248" s="112"/>
      <c r="J248" s="112"/>
      <c r="K248" s="112"/>
      <c r="L248" s="112"/>
      <c r="M248" s="113"/>
      <c r="N248" s="113"/>
      <c r="O248" s="112"/>
      <c r="P248" s="112"/>
      <c r="Q248" s="112"/>
      <c r="R248" s="112"/>
      <c r="S248" s="112"/>
      <c r="T248" s="112"/>
      <c r="U248" s="112"/>
      <c r="V248" s="112"/>
      <c r="W248" s="111"/>
      <c r="X248" s="112"/>
      <c r="Y248" s="112"/>
      <c r="Z248" s="112"/>
    </row>
    <row r="249" ht="8.25" customHeight="1">
      <c r="A249" s="112"/>
      <c r="B249" s="112"/>
      <c r="C249" s="112"/>
      <c r="D249" s="112"/>
      <c r="E249" s="112"/>
      <c r="F249" s="112"/>
      <c r="G249" s="112"/>
      <c r="H249" s="121"/>
      <c r="I249" s="112"/>
      <c r="J249" s="112"/>
      <c r="K249" s="112"/>
      <c r="L249" s="112"/>
      <c r="M249" s="113"/>
      <c r="N249" s="113"/>
      <c r="O249" s="112"/>
      <c r="P249" s="112"/>
      <c r="Q249" s="112"/>
      <c r="R249" s="112"/>
      <c r="S249" s="112"/>
      <c r="T249" s="112"/>
      <c r="U249" s="112"/>
      <c r="V249" s="112"/>
      <c r="W249" s="111"/>
      <c r="X249" s="112"/>
      <c r="Y249" s="112"/>
      <c r="Z249" s="112"/>
    </row>
    <row r="250" ht="8.25" customHeight="1">
      <c r="A250" s="112"/>
      <c r="B250" s="112"/>
      <c r="C250" s="112"/>
      <c r="D250" s="112"/>
      <c r="E250" s="112"/>
      <c r="F250" s="112"/>
      <c r="G250" s="112"/>
      <c r="H250" s="121"/>
      <c r="I250" s="112"/>
      <c r="J250" s="112"/>
      <c r="K250" s="112"/>
      <c r="L250" s="112"/>
      <c r="M250" s="113"/>
      <c r="N250" s="113"/>
      <c r="O250" s="112"/>
      <c r="P250" s="112"/>
      <c r="Q250" s="112"/>
      <c r="R250" s="112"/>
      <c r="S250" s="112"/>
      <c r="T250" s="112"/>
      <c r="U250" s="112"/>
      <c r="V250" s="112"/>
      <c r="W250" s="111"/>
      <c r="X250" s="112"/>
      <c r="Y250" s="112"/>
      <c r="Z250" s="112"/>
    </row>
    <row r="251" ht="8.25" customHeight="1">
      <c r="A251" s="112"/>
      <c r="B251" s="112"/>
      <c r="C251" s="112"/>
      <c r="D251" s="112"/>
      <c r="E251" s="112"/>
      <c r="F251" s="112"/>
      <c r="G251" s="112"/>
      <c r="H251" s="121"/>
      <c r="I251" s="112"/>
      <c r="J251" s="112"/>
      <c r="K251" s="112"/>
      <c r="L251" s="112"/>
      <c r="M251" s="113"/>
      <c r="N251" s="113"/>
      <c r="O251" s="112"/>
      <c r="P251" s="112"/>
      <c r="Q251" s="112"/>
      <c r="R251" s="112"/>
      <c r="S251" s="112"/>
      <c r="T251" s="112"/>
      <c r="U251" s="112"/>
      <c r="V251" s="112"/>
      <c r="W251" s="111"/>
      <c r="X251" s="112"/>
      <c r="Y251" s="112"/>
      <c r="Z251" s="112"/>
    </row>
    <row r="252" ht="8.25" customHeight="1">
      <c r="A252" s="112"/>
      <c r="B252" s="112"/>
      <c r="C252" s="112"/>
      <c r="D252" s="112"/>
      <c r="E252" s="112"/>
      <c r="F252" s="112"/>
      <c r="G252" s="112"/>
      <c r="H252" s="121"/>
      <c r="I252" s="112"/>
      <c r="J252" s="112"/>
      <c r="K252" s="112"/>
      <c r="L252" s="112"/>
      <c r="M252" s="113"/>
      <c r="N252" s="113"/>
      <c r="O252" s="112"/>
      <c r="P252" s="112"/>
      <c r="Q252" s="112"/>
      <c r="R252" s="112"/>
      <c r="S252" s="112"/>
      <c r="T252" s="112"/>
      <c r="U252" s="112"/>
      <c r="V252" s="112"/>
      <c r="W252" s="111"/>
      <c r="X252" s="112"/>
      <c r="Y252" s="112"/>
      <c r="Z252" s="112"/>
    </row>
    <row r="253" ht="8.25" customHeight="1">
      <c r="A253" s="112"/>
      <c r="B253" s="112"/>
      <c r="C253" s="112"/>
      <c r="D253" s="112"/>
      <c r="E253" s="112"/>
      <c r="F253" s="112"/>
      <c r="G253" s="112"/>
      <c r="H253" s="121"/>
      <c r="I253" s="112"/>
      <c r="J253" s="112"/>
      <c r="K253" s="112"/>
      <c r="L253" s="112"/>
      <c r="M253" s="113"/>
      <c r="N253" s="113"/>
      <c r="O253" s="112"/>
      <c r="P253" s="112"/>
      <c r="Q253" s="112"/>
      <c r="R253" s="112"/>
      <c r="S253" s="112"/>
      <c r="T253" s="112"/>
      <c r="U253" s="112"/>
      <c r="V253" s="112"/>
      <c r="W253" s="111"/>
      <c r="X253" s="112"/>
      <c r="Y253" s="112"/>
      <c r="Z253" s="112"/>
    </row>
    <row r="254" ht="8.25" customHeight="1">
      <c r="A254" s="112"/>
      <c r="B254" s="112"/>
      <c r="C254" s="112"/>
      <c r="D254" s="112"/>
      <c r="E254" s="112"/>
      <c r="F254" s="112"/>
      <c r="G254" s="112"/>
      <c r="H254" s="121"/>
      <c r="I254" s="112"/>
      <c r="J254" s="112"/>
      <c r="K254" s="112"/>
      <c r="L254" s="112"/>
      <c r="M254" s="113"/>
      <c r="N254" s="113"/>
      <c r="O254" s="112"/>
      <c r="P254" s="112"/>
      <c r="Q254" s="112"/>
      <c r="R254" s="112"/>
      <c r="S254" s="112"/>
      <c r="T254" s="112"/>
      <c r="U254" s="112"/>
      <c r="V254" s="112"/>
      <c r="W254" s="111"/>
      <c r="X254" s="112"/>
      <c r="Y254" s="112"/>
      <c r="Z254" s="112"/>
    </row>
    <row r="255" ht="8.25" customHeight="1">
      <c r="A255" s="112"/>
      <c r="B255" s="112"/>
      <c r="C255" s="112"/>
      <c r="D255" s="112"/>
      <c r="E255" s="112"/>
      <c r="F255" s="112"/>
      <c r="G255" s="112"/>
      <c r="H255" s="121"/>
      <c r="I255" s="112"/>
      <c r="J255" s="112"/>
      <c r="K255" s="112"/>
      <c r="L255" s="112"/>
      <c r="M255" s="113"/>
      <c r="N255" s="113"/>
      <c r="O255" s="112"/>
      <c r="P255" s="112"/>
      <c r="Q255" s="112"/>
      <c r="R255" s="112"/>
      <c r="S255" s="112"/>
      <c r="T255" s="112"/>
      <c r="U255" s="112"/>
      <c r="V255" s="112"/>
      <c r="W255" s="111"/>
      <c r="X255" s="112"/>
      <c r="Y255" s="112"/>
      <c r="Z255" s="112"/>
    </row>
    <row r="256" ht="8.25" customHeight="1">
      <c r="A256" s="112"/>
      <c r="B256" s="112"/>
      <c r="C256" s="112"/>
      <c r="D256" s="112"/>
      <c r="E256" s="112"/>
      <c r="F256" s="112"/>
      <c r="G256" s="112"/>
      <c r="H256" s="121"/>
      <c r="I256" s="112"/>
      <c r="J256" s="112"/>
      <c r="K256" s="112"/>
      <c r="L256" s="112"/>
      <c r="M256" s="113"/>
      <c r="N256" s="113"/>
      <c r="O256" s="112"/>
      <c r="P256" s="112"/>
      <c r="Q256" s="112"/>
      <c r="R256" s="112"/>
      <c r="S256" s="112"/>
      <c r="T256" s="112"/>
      <c r="U256" s="112"/>
      <c r="V256" s="112"/>
      <c r="W256" s="111"/>
      <c r="X256" s="112"/>
      <c r="Y256" s="112"/>
      <c r="Z256" s="112"/>
    </row>
    <row r="257" ht="8.25" customHeight="1">
      <c r="A257" s="112"/>
      <c r="B257" s="112"/>
      <c r="C257" s="112"/>
      <c r="D257" s="112"/>
      <c r="E257" s="112"/>
      <c r="F257" s="112"/>
      <c r="G257" s="112"/>
      <c r="H257" s="121"/>
      <c r="I257" s="112"/>
      <c r="J257" s="112"/>
      <c r="K257" s="112"/>
      <c r="L257" s="112"/>
      <c r="M257" s="113"/>
      <c r="N257" s="113"/>
      <c r="O257" s="112"/>
      <c r="P257" s="112"/>
      <c r="Q257" s="112"/>
      <c r="R257" s="112"/>
      <c r="S257" s="112"/>
      <c r="T257" s="112"/>
      <c r="U257" s="112"/>
      <c r="V257" s="112"/>
      <c r="W257" s="111"/>
      <c r="X257" s="112"/>
      <c r="Y257" s="112"/>
      <c r="Z257" s="112"/>
    </row>
    <row r="258" ht="8.25" customHeight="1">
      <c r="A258" s="112"/>
      <c r="B258" s="112"/>
      <c r="C258" s="112"/>
      <c r="D258" s="112"/>
      <c r="E258" s="112"/>
      <c r="F258" s="112"/>
      <c r="G258" s="112"/>
      <c r="H258" s="121"/>
      <c r="I258" s="112"/>
      <c r="J258" s="112"/>
      <c r="K258" s="112"/>
      <c r="L258" s="112"/>
      <c r="M258" s="113"/>
      <c r="N258" s="113"/>
      <c r="O258" s="112"/>
      <c r="P258" s="112"/>
      <c r="Q258" s="112"/>
      <c r="R258" s="112"/>
      <c r="S258" s="112"/>
      <c r="T258" s="112"/>
      <c r="U258" s="112"/>
      <c r="V258" s="112"/>
      <c r="W258" s="111"/>
      <c r="X258" s="112"/>
      <c r="Y258" s="112"/>
      <c r="Z258" s="112"/>
    </row>
    <row r="259" ht="8.25" customHeight="1">
      <c r="A259" s="112"/>
      <c r="B259" s="112"/>
      <c r="C259" s="112"/>
      <c r="D259" s="112"/>
      <c r="E259" s="112"/>
      <c r="F259" s="112"/>
      <c r="G259" s="112"/>
      <c r="H259" s="121"/>
      <c r="I259" s="112"/>
      <c r="J259" s="112"/>
      <c r="K259" s="112"/>
      <c r="L259" s="112"/>
      <c r="M259" s="113"/>
      <c r="N259" s="113"/>
      <c r="O259" s="112"/>
      <c r="P259" s="112"/>
      <c r="Q259" s="112"/>
      <c r="R259" s="112"/>
      <c r="S259" s="112"/>
      <c r="T259" s="112"/>
      <c r="U259" s="112"/>
      <c r="V259" s="112"/>
      <c r="W259" s="111"/>
      <c r="X259" s="112"/>
      <c r="Y259" s="112"/>
      <c r="Z259" s="112"/>
    </row>
    <row r="260" ht="8.25" customHeight="1">
      <c r="A260" s="112"/>
      <c r="B260" s="112"/>
      <c r="C260" s="112"/>
      <c r="D260" s="112"/>
      <c r="E260" s="112"/>
      <c r="F260" s="112"/>
      <c r="G260" s="112"/>
      <c r="H260" s="121"/>
      <c r="I260" s="112"/>
      <c r="J260" s="112"/>
      <c r="K260" s="112"/>
      <c r="L260" s="112"/>
      <c r="M260" s="113"/>
      <c r="N260" s="113"/>
      <c r="O260" s="112"/>
      <c r="P260" s="112"/>
      <c r="Q260" s="112"/>
      <c r="R260" s="112"/>
      <c r="S260" s="112"/>
      <c r="T260" s="112"/>
      <c r="U260" s="112"/>
      <c r="V260" s="112"/>
      <c r="W260" s="111"/>
      <c r="X260" s="112"/>
      <c r="Y260" s="112"/>
      <c r="Z260" s="112"/>
    </row>
    <row r="261" ht="8.25" customHeight="1">
      <c r="A261" s="112"/>
      <c r="B261" s="112"/>
      <c r="C261" s="112"/>
      <c r="D261" s="112"/>
      <c r="E261" s="112"/>
      <c r="F261" s="112"/>
      <c r="G261" s="112"/>
      <c r="H261" s="121"/>
      <c r="I261" s="112"/>
      <c r="J261" s="112"/>
      <c r="K261" s="112"/>
      <c r="L261" s="112"/>
      <c r="M261" s="113"/>
      <c r="N261" s="113"/>
      <c r="O261" s="112"/>
      <c r="P261" s="112"/>
      <c r="Q261" s="112"/>
      <c r="R261" s="112"/>
      <c r="S261" s="112"/>
      <c r="T261" s="112"/>
      <c r="U261" s="112"/>
      <c r="V261" s="112"/>
      <c r="W261" s="111"/>
      <c r="X261" s="112"/>
      <c r="Y261" s="112"/>
      <c r="Z261" s="112"/>
    </row>
    <row r="262" ht="8.25" customHeight="1">
      <c r="A262" s="112"/>
      <c r="B262" s="112"/>
      <c r="C262" s="112"/>
      <c r="D262" s="112"/>
      <c r="E262" s="112"/>
      <c r="F262" s="112"/>
      <c r="G262" s="112"/>
      <c r="H262" s="121"/>
      <c r="I262" s="112"/>
      <c r="J262" s="112"/>
      <c r="K262" s="112"/>
      <c r="L262" s="112"/>
      <c r="M262" s="113"/>
      <c r="N262" s="113"/>
      <c r="O262" s="112"/>
      <c r="P262" s="112"/>
      <c r="Q262" s="112"/>
      <c r="R262" s="112"/>
      <c r="S262" s="112"/>
      <c r="T262" s="112"/>
      <c r="U262" s="112"/>
      <c r="V262" s="112"/>
      <c r="W262" s="111"/>
      <c r="X262" s="112"/>
      <c r="Y262" s="112"/>
      <c r="Z262" s="112"/>
    </row>
    <row r="263" ht="8.25" customHeight="1">
      <c r="A263" s="112"/>
      <c r="B263" s="112"/>
      <c r="C263" s="112"/>
      <c r="D263" s="112"/>
      <c r="E263" s="112"/>
      <c r="F263" s="112"/>
      <c r="G263" s="112"/>
      <c r="H263" s="121"/>
      <c r="I263" s="112"/>
      <c r="J263" s="112"/>
      <c r="K263" s="112"/>
      <c r="L263" s="112"/>
      <c r="M263" s="113"/>
      <c r="N263" s="113"/>
      <c r="O263" s="112"/>
      <c r="P263" s="112"/>
      <c r="Q263" s="112"/>
      <c r="R263" s="112"/>
      <c r="S263" s="112"/>
      <c r="T263" s="112"/>
      <c r="U263" s="112"/>
      <c r="V263" s="112"/>
      <c r="W263" s="111"/>
      <c r="X263" s="112"/>
      <c r="Y263" s="112"/>
      <c r="Z263" s="112"/>
    </row>
    <row r="264" ht="8.25" customHeight="1">
      <c r="A264" s="112"/>
      <c r="B264" s="112"/>
      <c r="C264" s="112"/>
      <c r="D264" s="112"/>
      <c r="E264" s="112"/>
      <c r="F264" s="112"/>
      <c r="G264" s="112"/>
      <c r="H264" s="121"/>
      <c r="I264" s="112"/>
      <c r="J264" s="112"/>
      <c r="K264" s="112"/>
      <c r="L264" s="112"/>
      <c r="M264" s="113"/>
      <c r="N264" s="113"/>
      <c r="O264" s="112"/>
      <c r="P264" s="112"/>
      <c r="Q264" s="112"/>
      <c r="R264" s="112"/>
      <c r="S264" s="112"/>
      <c r="T264" s="112"/>
      <c r="U264" s="112"/>
      <c r="V264" s="112"/>
      <c r="W264" s="111"/>
      <c r="X264" s="112"/>
      <c r="Y264" s="112"/>
      <c r="Z264" s="112"/>
    </row>
    <row r="265" ht="8.25" customHeight="1">
      <c r="A265" s="112"/>
      <c r="B265" s="112"/>
      <c r="C265" s="112"/>
      <c r="D265" s="112"/>
      <c r="E265" s="112"/>
      <c r="F265" s="112"/>
      <c r="G265" s="112"/>
      <c r="H265" s="121"/>
      <c r="I265" s="112"/>
      <c r="J265" s="112"/>
      <c r="K265" s="112"/>
      <c r="L265" s="112"/>
      <c r="M265" s="113"/>
      <c r="N265" s="113"/>
      <c r="O265" s="112"/>
      <c r="P265" s="112"/>
      <c r="Q265" s="112"/>
      <c r="R265" s="112"/>
      <c r="S265" s="112"/>
      <c r="T265" s="112"/>
      <c r="U265" s="112"/>
      <c r="V265" s="112"/>
      <c r="W265" s="111"/>
      <c r="X265" s="112"/>
      <c r="Y265" s="112"/>
      <c r="Z265" s="112"/>
    </row>
    <row r="266" ht="8.25" customHeight="1">
      <c r="A266" s="112"/>
      <c r="B266" s="112"/>
      <c r="C266" s="112"/>
      <c r="D266" s="112"/>
      <c r="E266" s="112"/>
      <c r="F266" s="112"/>
      <c r="G266" s="112"/>
      <c r="H266" s="121"/>
      <c r="I266" s="112"/>
      <c r="J266" s="112"/>
      <c r="K266" s="112"/>
      <c r="L266" s="112"/>
      <c r="M266" s="113"/>
      <c r="N266" s="113"/>
      <c r="O266" s="112"/>
      <c r="P266" s="112"/>
      <c r="Q266" s="112"/>
      <c r="R266" s="112"/>
      <c r="S266" s="112"/>
      <c r="T266" s="112"/>
      <c r="U266" s="112"/>
      <c r="V266" s="112"/>
      <c r="W266" s="111"/>
      <c r="X266" s="112"/>
      <c r="Y266" s="112"/>
      <c r="Z266" s="112"/>
    </row>
    <row r="267" ht="8.25" customHeight="1">
      <c r="A267" s="112"/>
      <c r="B267" s="112"/>
      <c r="C267" s="112"/>
      <c r="D267" s="112"/>
      <c r="E267" s="112"/>
      <c r="F267" s="112"/>
      <c r="G267" s="112"/>
      <c r="H267" s="121"/>
      <c r="I267" s="112"/>
      <c r="J267" s="112"/>
      <c r="K267" s="112"/>
      <c r="L267" s="112"/>
      <c r="M267" s="113"/>
      <c r="N267" s="113"/>
      <c r="O267" s="112"/>
      <c r="P267" s="112"/>
      <c r="Q267" s="112"/>
      <c r="R267" s="112"/>
      <c r="S267" s="112"/>
      <c r="T267" s="112"/>
      <c r="U267" s="112"/>
      <c r="V267" s="112"/>
      <c r="W267" s="111"/>
      <c r="X267" s="112"/>
      <c r="Y267" s="112"/>
      <c r="Z267" s="112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U4"/>
  </mergeCells>
  <conditionalFormatting sqref="F11:F60">
    <cfRule type="cellIs" dxfId="3" priority="1" operator="lessThan">
      <formula>$G$11</formula>
    </cfRule>
  </conditionalFormatting>
  <dataValidations>
    <dataValidation type="list" allowBlank="1" showErrorMessage="1" sqref="B11:B21 B23:B34">
      <formula1>'Listado Pilotos y Equipos'!$B$3:$B$86</formula1>
    </dataValidation>
    <dataValidation type="list" allowBlank="1" showErrorMessage="1" sqref="B35:B53">
      <formula1>Inscritos_ELSOT!$C$8:$C$52</formula1>
    </dataValidation>
    <dataValidation type="list" allowBlank="1" showErrorMessage="1" sqref="Q11:Q60">
      <formula1>Tabla_de_Datos_COCHES!$I$34:$I$41</formula1>
    </dataValidation>
    <dataValidation type="list" allowBlank="1" showErrorMessage="1" sqref="D11:D53">
      <formula1>Tabla_de_Datos_COCHES!$B$4:$B$18</formula1>
    </dataValidation>
    <dataValidation type="list" allowBlank="1" showErrorMessage="1" sqref="S11:S53 S54:T60">
      <formula1>Tabla_de_Datos_COCHES!$I$29:$I$31</formula1>
    </dataValidation>
    <dataValidation type="list" allowBlank="1" showErrorMessage="1" sqref="H11:I60 K11:K60 M11:M60 O11:O60 R11:R60">
      <formula1>Tabla_de_Datos_COCHES!$I$4:$I$24</formula1>
    </dataValidation>
    <dataValidation type="list" allowBlank="1" showErrorMessage="1" sqref="J11:J60">
      <formula1>Tabla_de_Datos_COCHES!$L$4:$L$6</formula1>
    </dataValidation>
    <dataValidation type="list" allowBlank="1" showErrorMessage="1" sqref="D54:D60">
      <formula1>IF($C$11=Tabla_de_Datos_COPA_PALMARES!$B$5,Tabla_de_Datos_COCHES!$B$19:$B$27,IF($C$11=Tabla_de_Datos_COPA_PALMARES!$B$3,Tabla_de_Datos_COCHES!$B$4:$B$18,Tabla_de_Datos_COCHES!$B$28:$B$42))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6.43"/>
    <col customWidth="1" min="3" max="3" width="28.43"/>
    <col customWidth="1" min="4" max="4" width="31.29"/>
    <col customWidth="1" min="5" max="5" width="18.29"/>
    <col customWidth="1" min="6" max="6" width="28.43"/>
    <col customWidth="1" min="7" max="7" width="19.86"/>
    <col customWidth="1" min="8" max="8" width="18.71"/>
    <col customWidth="1" min="9" max="9" width="26.43"/>
    <col customWidth="1" min="10" max="10" width="14.14"/>
    <col customWidth="1" min="11" max="26" width="10.0"/>
  </cols>
  <sheetData>
    <row r="1" ht="19.5" customHeight="1">
      <c r="A1" s="62"/>
      <c r="B1" s="5"/>
      <c r="C1" s="85"/>
      <c r="D1" s="85"/>
      <c r="E1" s="85"/>
      <c r="F1" s="85"/>
      <c r="G1" s="85"/>
      <c r="H1" s="86"/>
      <c r="I1" s="85"/>
      <c r="J1" s="62"/>
      <c r="K1" s="62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62"/>
      <c r="X1" s="62"/>
      <c r="Y1" s="62"/>
      <c r="Z1" s="62"/>
    </row>
    <row r="2" ht="19.5" customHeight="1">
      <c r="A2" s="62"/>
      <c r="B2" s="5"/>
      <c r="C2" s="85"/>
      <c r="D2" s="85"/>
      <c r="E2" s="85"/>
      <c r="F2" s="85"/>
      <c r="G2" s="85"/>
      <c r="H2" s="86"/>
      <c r="I2" s="85"/>
      <c r="J2" s="62"/>
      <c r="K2" s="62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62"/>
      <c r="X2" s="62"/>
      <c r="Y2" s="62"/>
      <c r="Z2" s="62"/>
    </row>
    <row r="3" ht="19.5" customHeight="1">
      <c r="A3" s="62"/>
      <c r="B3" s="85"/>
      <c r="C3" s="85"/>
      <c r="D3" s="85"/>
      <c r="E3" s="85"/>
      <c r="F3" s="85"/>
      <c r="G3" s="85"/>
      <c r="H3" s="86"/>
      <c r="I3" s="85"/>
      <c r="J3" s="62"/>
      <c r="K3" s="62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62"/>
      <c r="X3" s="62"/>
      <c r="Y3" s="62"/>
      <c r="Z3" s="62"/>
    </row>
    <row r="4" ht="19.5" customHeight="1">
      <c r="A4" s="62"/>
      <c r="B4" s="96"/>
      <c r="C4" s="87"/>
      <c r="D4" s="87"/>
      <c r="E4" s="87"/>
      <c r="F4" s="87"/>
      <c r="G4" s="87"/>
      <c r="H4" s="88"/>
      <c r="I4" s="87"/>
      <c r="J4" s="87"/>
      <c r="K4" s="62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62"/>
      <c r="X4" s="62"/>
      <c r="Y4" s="62"/>
      <c r="Z4" s="62"/>
    </row>
    <row r="5" ht="19.5" customHeight="1">
      <c r="A5" s="62"/>
      <c r="B5" s="82" t="s">
        <v>396</v>
      </c>
      <c r="C5" s="49"/>
      <c r="D5" s="89"/>
      <c r="E5" s="90"/>
      <c r="F5" s="90"/>
      <c r="G5" s="90"/>
      <c r="H5" s="86"/>
      <c r="I5" s="85"/>
      <c r="J5" s="62"/>
      <c r="K5" s="62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62"/>
      <c r="X5" s="62"/>
      <c r="Y5" s="62"/>
      <c r="Z5" s="62"/>
    </row>
    <row r="6" ht="19.5" customHeight="1">
      <c r="A6" s="62"/>
      <c r="B6" s="6"/>
      <c r="C6" s="85"/>
      <c r="D6" s="85"/>
      <c r="E6" s="85"/>
      <c r="F6" s="85"/>
      <c r="G6" s="85"/>
      <c r="H6" s="86"/>
      <c r="I6" s="85"/>
      <c r="J6" s="62"/>
      <c r="K6" s="62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62"/>
      <c r="X6" s="62"/>
      <c r="Y6" s="62"/>
      <c r="Z6" s="62"/>
    </row>
    <row r="7" ht="19.5" customHeight="1">
      <c r="A7" s="62"/>
      <c r="B7" s="98" t="s">
        <v>152</v>
      </c>
      <c r="C7" s="99" t="s">
        <v>153</v>
      </c>
      <c r="D7" s="100" t="s">
        <v>2</v>
      </c>
      <c r="E7" s="100" t="s">
        <v>154</v>
      </c>
      <c r="F7" s="100" t="s">
        <v>283</v>
      </c>
      <c r="G7" s="100" t="s">
        <v>284</v>
      </c>
      <c r="H7" s="101" t="s">
        <v>11</v>
      </c>
      <c r="I7" s="102" t="s">
        <v>155</v>
      </c>
      <c r="J7" s="100" t="s">
        <v>285</v>
      </c>
      <c r="K7" s="62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62"/>
      <c r="X7" s="62"/>
      <c r="Y7" s="62"/>
      <c r="Z7" s="62"/>
    </row>
    <row r="8" ht="19.5" customHeight="1">
      <c r="A8" s="62"/>
      <c r="B8" s="103">
        <v>1.0</v>
      </c>
      <c r="C8" s="103" t="s">
        <v>188</v>
      </c>
      <c r="D8" s="105" t="str">
        <f>IFERROR(VLOOKUP(C8,'Listado Pilotos y Equipos'!$B$3:$M$86,2,0),"")</f>
        <v>Sergi Martinez</v>
      </c>
      <c r="E8" s="227">
        <f>IFERROR(VLOOKUP(Inscritos_ELSOT!$D8,Clasificacion_Final2019!$C$2:$P$107,14,0),0)</f>
        <v>278.5</v>
      </c>
      <c r="F8" s="104" t="str">
        <f>IFERROR(VLOOKUP(C8,'Listado Pilotos y Equipos'!$B$3:$M$86,7,0),"")</f>
        <v>Victor Leon</v>
      </c>
      <c r="G8" s="227">
        <f>IFERROR(VLOOKUP(Inscritos_ELSOT!$F8,Clasificacion_Final2019!$C$2:$P$107,14,0),0)</f>
        <v>278.5</v>
      </c>
      <c r="H8" s="227">
        <f t="shared" ref="H8:H52" si="1">IF(ISTEXT(E8),0,E8)+IF(ISTEXT(G8),0,G8)</f>
        <v>557</v>
      </c>
      <c r="I8" s="107" t="str">
        <f>IFERROR(VLOOKUP(C8,'Listado Pilotos y Equipos'!$B$3:$P$86,12,0),"")</f>
        <v>SCALEAUTO_CUP</v>
      </c>
      <c r="J8" s="228" t="s">
        <v>287</v>
      </c>
      <c r="K8" s="62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62"/>
      <c r="X8" s="62"/>
      <c r="Y8" s="62"/>
      <c r="Z8" s="62"/>
    </row>
    <row r="9" ht="19.5" customHeight="1">
      <c r="A9" s="62"/>
      <c r="B9" s="103">
        <f t="shared" ref="B9:B52" si="2">+B8+1</f>
        <v>2</v>
      </c>
      <c r="C9" s="104" t="s">
        <v>206</v>
      </c>
      <c r="D9" s="105" t="str">
        <f>IFERROR(VLOOKUP(C9,'Listado Pilotos y Equipos'!$B$3:$M$86,2,0),"")</f>
        <v>Alex Robles</v>
      </c>
      <c r="E9" s="227">
        <f>IFERROR(VLOOKUP(Inscritos_ELSOT!$D9,Clasificacion_Final2019!$C$2:$P$107,14,0),0)</f>
        <v>423.5</v>
      </c>
      <c r="F9" s="104" t="str">
        <f>IFERROR(VLOOKUP(C9,'Listado Pilotos y Equipos'!$B$3:$M$86,7,0),"")</f>
        <v>Jordi Robles</v>
      </c>
      <c r="G9" s="227">
        <f>IFERROR(VLOOKUP(Inscritos_ELSOT!$F9,Clasificacion_Final2019!$C$2:$P$107,14,0),0)</f>
        <v>423.5</v>
      </c>
      <c r="H9" s="227">
        <f t="shared" si="1"/>
        <v>847</v>
      </c>
      <c r="I9" s="107" t="str">
        <f>IFERROR(VLOOKUP(C9,'Listado Pilotos y Equipos'!$B$3:$P$86,12,0),"")</f>
        <v>RESISBARNA</v>
      </c>
      <c r="J9" s="163" t="s">
        <v>287</v>
      </c>
      <c r="K9" s="62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62"/>
      <c r="X9" s="62"/>
      <c r="Y9" s="62"/>
      <c r="Z9" s="62"/>
    </row>
    <row r="10" ht="19.5" customHeight="1">
      <c r="A10" s="62"/>
      <c r="B10" s="103">
        <f t="shared" si="2"/>
        <v>3</v>
      </c>
      <c r="C10" s="104" t="s">
        <v>458</v>
      </c>
      <c r="D10" s="105" t="str">
        <f>IFERROR(VLOOKUP(C10,'Listado Pilotos y Equipos'!$B$3:$M$86,2,0),"")</f>
        <v>Jesus Jodar</v>
      </c>
      <c r="E10" s="227">
        <f>IFERROR(VLOOKUP(Inscritos_ELSOT!$D10,Clasificacion_Final2019!$C$2:$P$107,14,0),0)</f>
        <v>0</v>
      </c>
      <c r="F10" s="104" t="str">
        <f>IFERROR(VLOOKUP(C10,'Listado Pilotos y Equipos'!$B$3:$M$86,7,0),"")</f>
        <v>Lluis Aldea</v>
      </c>
      <c r="G10" s="227">
        <f>IFERROR(VLOOKUP(Inscritos_ELSOT!$F10,Clasificacion_Final2019!$C$2:$P$107,14,0),0)</f>
        <v>0</v>
      </c>
      <c r="H10" s="227">
        <f t="shared" si="1"/>
        <v>0</v>
      </c>
      <c r="I10" s="107" t="str">
        <f>IFERROR(VLOOKUP(C10,'Listado Pilotos y Equipos'!$B$3:$P$86,12,0),"")</f>
        <v>GT2</v>
      </c>
      <c r="J10" s="163" t="s">
        <v>287</v>
      </c>
      <c r="K10" s="62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62"/>
      <c r="X10" s="62"/>
      <c r="Y10" s="62"/>
      <c r="Z10" s="62"/>
    </row>
    <row r="11" ht="19.5" customHeight="1">
      <c r="A11" s="62"/>
      <c r="B11" s="103">
        <f t="shared" si="2"/>
        <v>4</v>
      </c>
      <c r="C11" s="104" t="s">
        <v>133</v>
      </c>
      <c r="D11" s="105" t="str">
        <f>IFERROR(VLOOKUP(C11,'Listado Pilotos y Equipos'!$B$3:$M$86,2,0),"")</f>
        <v>Oscar Alarcon</v>
      </c>
      <c r="E11" s="227">
        <f>IFERROR(VLOOKUP(Inscritos_ELSOT!$D11,Clasificacion_Final2019!$C$2:$P$107,14,0),0)</f>
        <v>210</v>
      </c>
      <c r="F11" s="104" t="str">
        <f>IFERROR(VLOOKUP(C11,'Listado Pilotos y Equipos'!$B$3:$M$86,7,0),"")</f>
        <v>Xavi Aranda</v>
      </c>
      <c r="G11" s="227">
        <f>IFERROR(VLOOKUP(Inscritos_ELSOT!$F11,Clasificacion_Final2019!$C$2:$P$107,14,0),0)</f>
        <v>210</v>
      </c>
      <c r="H11" s="227">
        <f t="shared" si="1"/>
        <v>420</v>
      </c>
      <c r="I11" s="107" t="str">
        <f>IFERROR(VLOOKUP(C11,'Listado Pilotos y Equipos'!$B$3:$P$86,12,0),"")</f>
        <v>GT2</v>
      </c>
      <c r="J11" s="163" t="s">
        <v>459</v>
      </c>
      <c r="K11" s="62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62"/>
      <c r="X11" s="62"/>
      <c r="Y11" s="62"/>
      <c r="Z11" s="62"/>
    </row>
    <row r="12" ht="19.5" customHeight="1">
      <c r="A12" s="62"/>
      <c r="B12" s="103">
        <f t="shared" si="2"/>
        <v>5</v>
      </c>
      <c r="C12" s="104" t="s">
        <v>51</v>
      </c>
      <c r="D12" s="105" t="str">
        <f>IFERROR(VLOOKUP(C12,'Listado Pilotos y Equipos'!$B$3:$M$86,2,0),"")</f>
        <v>Albert Figuerola</v>
      </c>
      <c r="E12" s="227">
        <f>IFERROR(VLOOKUP(Inscritos_ELSOT!$D12,Clasificacion_Final2019!$C$2:$P$107,14,0),0)</f>
        <v>0</v>
      </c>
      <c r="F12" s="104" t="str">
        <f>IFERROR(VLOOKUP(C12,'Listado Pilotos y Equipos'!$B$3:$M$86,7,0),"")</f>
        <v>Cesc Figueras</v>
      </c>
      <c r="G12" s="227">
        <f>IFERROR(VLOOKUP(Inscritos_ELSOT!$F12,Clasificacion_Final2019!$C$2:$P$107,14,0),0)</f>
        <v>0</v>
      </c>
      <c r="H12" s="227">
        <f t="shared" si="1"/>
        <v>0</v>
      </c>
      <c r="I12" s="107" t="str">
        <f>IFERROR(VLOOKUP(C12,'Listado Pilotos y Equipos'!$B$3:$P$86,12,0),"")</f>
        <v>GT2</v>
      </c>
      <c r="J12" s="163" t="s">
        <v>459</v>
      </c>
      <c r="K12" s="62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62"/>
      <c r="X12" s="62"/>
      <c r="Y12" s="62"/>
      <c r="Z12" s="62"/>
    </row>
    <row r="13" ht="19.5" customHeight="1">
      <c r="A13" s="62"/>
      <c r="B13" s="103">
        <f t="shared" si="2"/>
        <v>6</v>
      </c>
      <c r="C13" s="104" t="s">
        <v>460</v>
      </c>
      <c r="D13" s="105" t="str">
        <f>IFERROR(VLOOKUP(C13,'Listado Pilotos y Equipos'!$B$3:$M$86,2,0),"")</f>
        <v>Albert Trafach</v>
      </c>
      <c r="E13" s="227">
        <f>IFERROR(VLOOKUP(Inscritos_ELSOT!$D13,Clasificacion_Final2019!$C$2:$P$107,14,0),0)</f>
        <v>402</v>
      </c>
      <c r="F13" s="104" t="str">
        <f>IFERROR(VLOOKUP(C13,'Listado Pilotos y Equipos'!$B$3:$M$86,7,0),"")</f>
        <v>Oscar Capel</v>
      </c>
      <c r="G13" s="227">
        <f>IFERROR(VLOOKUP(Inscritos_ELSOT!$F13,Clasificacion_Final2019!$C$2:$P$107,14,0),0)</f>
        <v>362</v>
      </c>
      <c r="H13" s="227">
        <f t="shared" si="1"/>
        <v>764</v>
      </c>
      <c r="I13" s="107" t="str">
        <f>IFERROR(VLOOKUP(C13,'Listado Pilotos y Equipos'!$B$3:$P$86,12,0),"")</f>
        <v>SCALEAUTO_CUP</v>
      </c>
      <c r="J13" s="163" t="s">
        <v>287</v>
      </c>
      <c r="K13" s="62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62"/>
      <c r="X13" s="62"/>
      <c r="Y13" s="62"/>
      <c r="Z13" s="62"/>
    </row>
    <row r="14" ht="19.5" customHeight="1">
      <c r="A14" s="62"/>
      <c r="B14" s="103">
        <f t="shared" si="2"/>
        <v>7</v>
      </c>
      <c r="C14" s="104" t="s">
        <v>96</v>
      </c>
      <c r="D14" s="105" t="str">
        <f>IFERROR(VLOOKUP(C14,'Listado Pilotos y Equipos'!$B$3:$M$86,2,0),"")</f>
        <v>Jordi Muñoz</v>
      </c>
      <c r="E14" s="227">
        <f>IFERROR(VLOOKUP(Inscritos_ELSOT!$D14,Clasificacion_Final2019!$C$2:$P$107,14,0),0)</f>
        <v>92</v>
      </c>
      <c r="F14" s="104" t="str">
        <f>IFERROR(VLOOKUP(C14,'Listado Pilotos y Equipos'!$B$3:$M$86,7,0),"")</f>
        <v>Cristina Acacio</v>
      </c>
      <c r="G14" s="227">
        <f>IFERROR(VLOOKUP(Inscritos_ELSOT!$F14,Clasificacion_Final2019!$C$2:$P$107,14,0),0)</f>
        <v>0</v>
      </c>
      <c r="H14" s="227">
        <f t="shared" si="1"/>
        <v>92</v>
      </c>
      <c r="I14" s="107" t="str">
        <f>IFERROR(VLOOKUP(C14,'Listado Pilotos y Equipos'!$B$3:$P$86,12,0),"")</f>
        <v>GT2</v>
      </c>
      <c r="J14" s="163" t="s">
        <v>459</v>
      </c>
      <c r="K14" s="62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62"/>
      <c r="X14" s="62"/>
      <c r="Y14" s="62"/>
      <c r="Z14" s="62"/>
    </row>
    <row r="15" ht="19.5" customHeight="1">
      <c r="A15" s="62"/>
      <c r="B15" s="103">
        <f t="shared" si="2"/>
        <v>8</v>
      </c>
      <c r="C15" s="104" t="s">
        <v>39</v>
      </c>
      <c r="D15" s="105" t="str">
        <f>IFERROR(VLOOKUP(C15,'Listado Pilotos y Equipos'!$B$3:$M$86,2,0),"")</f>
        <v>Israel Nevado</v>
      </c>
      <c r="E15" s="227">
        <f>IFERROR(VLOOKUP(Inscritos_ELSOT!$D15,Clasificacion_Final2019!$C$2:$P$107,14,0),0)</f>
        <v>283</v>
      </c>
      <c r="F15" s="104" t="str">
        <f>IFERROR(VLOOKUP(C15,'Listado Pilotos y Equipos'!$B$3:$M$86,7,0),"")</f>
        <v>Victor Gonzalez</v>
      </c>
      <c r="G15" s="227">
        <f>IFERROR(VLOOKUP(Inscritos_ELSOT!$F15,Clasificacion_Final2019!$C$2:$P$107,14,0),0)</f>
        <v>283</v>
      </c>
      <c r="H15" s="227">
        <f t="shared" si="1"/>
        <v>566</v>
      </c>
      <c r="I15" s="107" t="str">
        <f>IFERROR(VLOOKUP(C15,'Listado Pilotos y Equipos'!$B$3:$P$86,12,0),"")</f>
        <v>SCALEAUTO_CUP</v>
      </c>
      <c r="J15" s="163" t="s">
        <v>287</v>
      </c>
      <c r="K15" s="62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62"/>
      <c r="X15" s="62"/>
      <c r="Y15" s="62"/>
      <c r="Z15" s="62"/>
    </row>
    <row r="16" ht="19.5" customHeight="1">
      <c r="A16" s="62"/>
      <c r="B16" s="103">
        <f t="shared" si="2"/>
        <v>9</v>
      </c>
      <c r="C16" s="104" t="s">
        <v>212</v>
      </c>
      <c r="D16" s="105" t="str">
        <f>IFERROR(VLOOKUP(C16,'Listado Pilotos y Equipos'!$B$3:$M$86,2,0),"")</f>
        <v>Miquel Bonavida</v>
      </c>
      <c r="E16" s="227">
        <f>IFERROR(VLOOKUP(Inscritos_ELSOT!$D16,Clasificacion_Final2019!$C$2:$P$107,14,0),0)</f>
        <v>0</v>
      </c>
      <c r="F16" s="104" t="str">
        <f>IFERROR(VLOOKUP(C16,'Listado Pilotos y Equipos'!$B$3:$M$86,7,0),"")</f>
        <v>Lorenzo Rodriguez</v>
      </c>
      <c r="G16" s="227">
        <f>IFERROR(VLOOKUP(Inscritos_ELSOT!$F16,Clasificacion_Final2019!$C$2:$P$107,14,0),0)</f>
        <v>0</v>
      </c>
      <c r="H16" s="227">
        <f t="shared" si="1"/>
        <v>0</v>
      </c>
      <c r="I16" s="107" t="str">
        <f>IFERROR(VLOOKUP(C16,'Listado Pilotos y Equipos'!$B$3:$P$86,12,0),"")</f>
        <v>RESISBARNA</v>
      </c>
      <c r="J16" s="163" t="s">
        <v>287</v>
      </c>
      <c r="K16" s="62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62"/>
      <c r="X16" s="62"/>
      <c r="Y16" s="62"/>
      <c r="Z16" s="62"/>
    </row>
    <row r="17" ht="19.5" customHeight="1">
      <c r="A17" s="62"/>
      <c r="B17" s="103">
        <f t="shared" si="2"/>
        <v>10</v>
      </c>
      <c r="C17" s="104" t="s">
        <v>209</v>
      </c>
      <c r="D17" s="105" t="str">
        <f>IFERROR(VLOOKUP(C17,'Listado Pilotos y Equipos'!$B$3:$M$86,2,0),"")</f>
        <v>JM Sererols</v>
      </c>
      <c r="E17" s="227">
        <f>IFERROR(VLOOKUP(Inscritos_ELSOT!$D17,Clasificacion_Final2019!$C$2:$P$107,14,0),0)</f>
        <v>435</v>
      </c>
      <c r="F17" s="104" t="str">
        <f>IFERROR(VLOOKUP(C17,'Listado Pilotos y Equipos'!$B$3:$M$86,7,0),"")</f>
        <v>Eduard Cerda</v>
      </c>
      <c r="G17" s="227">
        <f>IFERROR(VLOOKUP(Inscritos_ELSOT!$F17,Clasificacion_Final2019!$C$2:$P$107,14,0),0)</f>
        <v>435</v>
      </c>
      <c r="H17" s="227">
        <f t="shared" si="1"/>
        <v>870</v>
      </c>
      <c r="I17" s="107" t="str">
        <f>IFERROR(VLOOKUP(C17,'Listado Pilotos y Equipos'!$B$3:$P$86,12,0),"")</f>
        <v>SCALEAUTO_CUP</v>
      </c>
      <c r="J17" s="163" t="s">
        <v>287</v>
      </c>
      <c r="K17" s="62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62"/>
      <c r="X17" s="62"/>
      <c r="Y17" s="62"/>
      <c r="Z17" s="62"/>
    </row>
    <row r="18" ht="19.5" customHeight="1">
      <c r="A18" s="62"/>
      <c r="B18" s="103">
        <f t="shared" si="2"/>
        <v>11</v>
      </c>
      <c r="C18" s="104" t="s">
        <v>94</v>
      </c>
      <c r="D18" s="105" t="str">
        <f>IFERROR(VLOOKUP(C18,'Listado Pilotos y Equipos'!$B$3:$M$86,2,0),"")</f>
        <v>Israel Gomez</v>
      </c>
      <c r="E18" s="227">
        <f>IFERROR(VLOOKUP(Inscritos_ELSOT!$D18,Clasificacion_Final2019!$C$2:$P$107,14,0),0)</f>
        <v>457</v>
      </c>
      <c r="F18" s="104" t="str">
        <f>IFERROR(VLOOKUP(C18,'Listado Pilotos y Equipos'!$B$3:$M$86,7,0),"")</f>
        <v>Valeri Jonama</v>
      </c>
      <c r="G18" s="227">
        <f>IFERROR(VLOOKUP(Inscritos_ELSOT!$F18,Clasificacion_Final2019!$C$2:$P$107,14,0),0)</f>
        <v>457</v>
      </c>
      <c r="H18" s="227">
        <f t="shared" si="1"/>
        <v>914</v>
      </c>
      <c r="I18" s="107" t="str">
        <f>IFERROR(VLOOKUP(C18,'Listado Pilotos y Equipos'!$B$3:$P$86,12,0),"")</f>
        <v>RESISBARNA</v>
      </c>
      <c r="J18" s="163" t="s">
        <v>287</v>
      </c>
      <c r="K18" s="62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62"/>
      <c r="X18" s="62"/>
      <c r="Y18" s="62"/>
      <c r="Z18" s="62"/>
    </row>
    <row r="19" ht="19.5" customHeight="1">
      <c r="A19" s="62"/>
      <c r="B19" s="103">
        <f t="shared" si="2"/>
        <v>12</v>
      </c>
      <c r="C19" s="104" t="s">
        <v>77</v>
      </c>
      <c r="D19" s="105" t="str">
        <f>IFERROR(VLOOKUP(C19,'Listado Pilotos y Equipos'!$B$3:$M$86,2,0),"")</f>
        <v>Edgar Carmona</v>
      </c>
      <c r="E19" s="227">
        <f>IFERROR(VLOOKUP(Inscritos_ELSOT!$D19,Clasificacion_Final2019!$C$2:$P$107,14,0),0)</f>
        <v>0</v>
      </c>
      <c r="F19" s="104" t="str">
        <f>IFERROR(VLOOKUP(C19,'Listado Pilotos y Equipos'!$B$3:$M$86,7,0),"")</f>
        <v>Jordi Cantos</v>
      </c>
      <c r="G19" s="227">
        <f>IFERROR(VLOOKUP(Inscritos_ELSOT!$F19,Clasificacion_Final2019!$C$2:$P$107,14,0),0)</f>
        <v>0</v>
      </c>
      <c r="H19" s="227">
        <f t="shared" si="1"/>
        <v>0</v>
      </c>
      <c r="I19" s="107" t="str">
        <f>IFERROR(VLOOKUP(C19,'Listado Pilotos y Equipos'!$B$3:$P$86,12,0),"")</f>
        <v>GT2</v>
      </c>
      <c r="J19" s="163" t="s">
        <v>459</v>
      </c>
      <c r="K19" s="62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62"/>
      <c r="X19" s="62"/>
      <c r="Y19" s="62"/>
      <c r="Z19" s="62"/>
    </row>
    <row r="20" ht="19.5" customHeight="1">
      <c r="A20" s="62"/>
      <c r="B20" s="103">
        <f t="shared" si="2"/>
        <v>13</v>
      </c>
      <c r="C20" s="104" t="s">
        <v>234</v>
      </c>
      <c r="D20" s="105" t="str">
        <f>IFERROR(VLOOKUP(C20,'Listado Pilotos y Equipos'!$B$3:$M$86,2,0),"")</f>
        <v>Rafael Muñoz</v>
      </c>
      <c r="E20" s="227">
        <f>IFERROR(VLOOKUP(Inscritos_ELSOT!$D20,Clasificacion_Final2019!$C$2:$P$107,14,0),0)</f>
        <v>103</v>
      </c>
      <c r="F20" s="104" t="str">
        <f>IFERROR(VLOOKUP(C20,'Listado Pilotos y Equipos'!$B$3:$M$86,7,0),"")</f>
        <v>Victor Lopez</v>
      </c>
      <c r="G20" s="227">
        <f>IFERROR(VLOOKUP(Inscritos_ELSOT!$F20,Clasificacion_Final2019!$C$2:$P$107,14,0),0)</f>
        <v>78</v>
      </c>
      <c r="H20" s="227">
        <f t="shared" si="1"/>
        <v>181</v>
      </c>
      <c r="I20" s="107" t="str">
        <f>IFERROR(VLOOKUP(C20,'Listado Pilotos y Equipos'!$B$3:$P$86,12,0),"")</f>
        <v>GT2</v>
      </c>
      <c r="J20" s="163" t="s">
        <v>459</v>
      </c>
      <c r="K20" s="62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62"/>
      <c r="X20" s="62"/>
      <c r="Y20" s="62"/>
      <c r="Z20" s="62"/>
    </row>
    <row r="21" ht="19.5" customHeight="1">
      <c r="A21" s="62"/>
      <c r="B21" s="103">
        <f t="shared" si="2"/>
        <v>14</v>
      </c>
      <c r="C21" s="104" t="s">
        <v>400</v>
      </c>
      <c r="D21" s="105" t="str">
        <f>IFERROR(VLOOKUP(C21,'Listado Pilotos y Equipos'!$B$3:$M$86,2,0),"")</f>
        <v>Marius Magro</v>
      </c>
      <c r="E21" s="227">
        <f>IFERROR(VLOOKUP(Inscritos_ELSOT!$D21,Clasificacion_Final2019!$C$2:$P$107,14,0),0)</f>
        <v>0</v>
      </c>
      <c r="F21" s="104" t="str">
        <f>IFERROR(VLOOKUP(C21,'Listado Pilotos y Equipos'!$B$3:$M$86,7,0),"")</f>
        <v>Raul Cabello</v>
      </c>
      <c r="G21" s="227">
        <f>IFERROR(VLOOKUP(Inscritos_ELSOT!$F21,Clasificacion_Final2019!$C$2:$P$107,14,0),0)</f>
        <v>0</v>
      </c>
      <c r="H21" s="227">
        <f t="shared" si="1"/>
        <v>0</v>
      </c>
      <c r="I21" s="107" t="str">
        <f>IFERROR(VLOOKUP(C21,'Listado Pilotos y Equipos'!$B$3:$P$86,12,0),"")</f>
        <v>GT2</v>
      </c>
      <c r="J21" s="163" t="s">
        <v>459</v>
      </c>
      <c r="K21" s="62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62"/>
      <c r="X21" s="62"/>
      <c r="Y21" s="62"/>
      <c r="Z21" s="62"/>
    </row>
    <row r="22" ht="19.5" customHeight="1">
      <c r="A22" s="62"/>
      <c r="B22" s="103">
        <f t="shared" si="2"/>
        <v>15</v>
      </c>
      <c r="C22" s="104" t="s">
        <v>177</v>
      </c>
      <c r="D22" s="105" t="str">
        <f>IFERROR(VLOOKUP(C22,'Listado Pilotos y Equipos'!$B$3:$M$86,2,0),"")</f>
        <v>Jorge Valdivieso</v>
      </c>
      <c r="E22" s="227">
        <f>IFERROR(VLOOKUP(Inscritos_ELSOT!$D22,Clasificacion_Final2019!$C$2:$P$107,14,0),0)</f>
        <v>0</v>
      </c>
      <c r="F22" s="104" t="str">
        <f>IFERROR(VLOOKUP(C22,'Listado Pilotos y Equipos'!$B$3:$M$86,7,0),"")</f>
        <v>Alberto Bolsa</v>
      </c>
      <c r="G22" s="227">
        <f>IFERROR(VLOOKUP(Inscritos_ELSOT!$F22,Clasificacion_Final2019!$C$2:$P$107,14,0),0)</f>
        <v>149.5</v>
      </c>
      <c r="H22" s="227">
        <f t="shared" si="1"/>
        <v>149.5</v>
      </c>
      <c r="I22" s="107" t="str">
        <f>IFERROR(VLOOKUP(C22,'Listado Pilotos y Equipos'!$B$3:$P$86,12,0),"")</f>
        <v>GT2</v>
      </c>
      <c r="J22" s="163" t="s">
        <v>286</v>
      </c>
      <c r="K22" s="62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62"/>
      <c r="X22" s="62"/>
      <c r="Y22" s="62"/>
      <c r="Z22" s="62"/>
    </row>
    <row r="23" ht="19.5" customHeight="1">
      <c r="A23" s="62"/>
      <c r="B23" s="103">
        <f t="shared" si="2"/>
        <v>16</v>
      </c>
      <c r="C23" s="104" t="s">
        <v>83</v>
      </c>
      <c r="D23" s="105" t="str">
        <f>IFERROR(VLOOKUP(C23,'Listado Pilotos y Equipos'!$B$3:$M$86,2,0),"")</f>
        <v>Marc Garcia</v>
      </c>
      <c r="E23" s="227">
        <f>IFERROR(VLOOKUP(Inscritos_ELSOT!$D23,Clasificacion_Final2019!$C$2:$P$107,14,0),0)</f>
        <v>222</v>
      </c>
      <c r="F23" s="104" t="str">
        <f>IFERROR(VLOOKUP(C23,'Listado Pilotos y Equipos'!$B$3:$M$86,7,0),"")</f>
        <v>Jordi Rierola</v>
      </c>
      <c r="G23" s="227">
        <f>IFERROR(VLOOKUP(Inscritos_ELSOT!$F23,Clasificacion_Final2019!$C$2:$P$107,14,0),0)</f>
        <v>326.5</v>
      </c>
      <c r="H23" s="227">
        <f t="shared" si="1"/>
        <v>548.5</v>
      </c>
      <c r="I23" s="107" t="str">
        <f>IFERROR(VLOOKUP(C23,'Listado Pilotos y Equipos'!$B$3:$P$86,12,0),"")</f>
        <v>RESISBARNA</v>
      </c>
      <c r="J23" s="163" t="s">
        <v>287</v>
      </c>
      <c r="K23" s="62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62"/>
      <c r="X23" s="62"/>
      <c r="Y23" s="62"/>
      <c r="Z23" s="62"/>
    </row>
    <row r="24" ht="19.5" customHeight="1">
      <c r="A24" s="62"/>
      <c r="B24" s="103">
        <f t="shared" si="2"/>
        <v>17</v>
      </c>
      <c r="C24" s="104" t="s">
        <v>461</v>
      </c>
      <c r="D24" s="105" t="str">
        <f>IFERROR(VLOOKUP(C24,'Listado Pilotos y Equipos'!$B$3:$M$86,2,0),"")</f>
        <v/>
      </c>
      <c r="E24" s="227">
        <f>IFERROR(VLOOKUP(Inscritos_ELSOT!$D24,Clasificacion_Final2019!$C$2:$P$107,14,0),0)</f>
        <v>0</v>
      </c>
      <c r="F24" s="104" t="str">
        <f>IFERROR(VLOOKUP(C24,'Listado Pilotos y Equipos'!$B$3:$M$86,7,0),"")</f>
        <v/>
      </c>
      <c r="G24" s="227">
        <f>IFERROR(VLOOKUP(Inscritos_ELSOT!$F24,Clasificacion_Final2019!$C$2:$P$107,14,0),0)</f>
        <v>0</v>
      </c>
      <c r="H24" s="227">
        <f t="shared" si="1"/>
        <v>0</v>
      </c>
      <c r="I24" s="107" t="str">
        <f>IFERROR(VLOOKUP(C24,'Listado Pilotos y Equipos'!$B$3:$P$86,12,0),"")</f>
        <v/>
      </c>
      <c r="J24" s="163" t="s">
        <v>286</v>
      </c>
      <c r="K24" s="62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62"/>
      <c r="X24" s="62"/>
      <c r="Y24" s="62"/>
      <c r="Z24" s="62"/>
    </row>
    <row r="25" ht="19.5" customHeight="1">
      <c r="A25" s="62"/>
      <c r="B25" s="103">
        <f t="shared" si="2"/>
        <v>18</v>
      </c>
      <c r="C25" s="104" t="s">
        <v>42</v>
      </c>
      <c r="D25" s="105" t="str">
        <f>IFERROR(VLOOKUP(C25,'Listado Pilotos y Equipos'!$B$3:$M$86,2,0),"")</f>
        <v>Manel Soriano</v>
      </c>
      <c r="E25" s="227">
        <f>IFERROR(VLOOKUP(Inscritos_ELSOT!$D25,Clasificacion_Final2019!$C$2:$P$107,14,0),0)</f>
        <v>238.5</v>
      </c>
      <c r="F25" s="104" t="str">
        <f>IFERROR(VLOOKUP(C25,'Listado Pilotos y Equipos'!$B$3:$M$86,7,0),"")</f>
        <v>David Mercader</v>
      </c>
      <c r="G25" s="227">
        <f>IFERROR(VLOOKUP(Inscritos_ELSOT!$F25,Clasificacion_Final2019!$C$2:$P$107,14,0),0)</f>
        <v>0</v>
      </c>
      <c r="H25" s="227">
        <f t="shared" si="1"/>
        <v>238.5</v>
      </c>
      <c r="I25" s="107" t="str">
        <f>IFERROR(VLOOKUP(C25,'Listado Pilotos y Equipos'!$B$3:$P$86,12,0),"")</f>
        <v>RESISBARNA</v>
      </c>
      <c r="J25" s="163" t="s">
        <v>286</v>
      </c>
      <c r="K25" s="62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62"/>
      <c r="X25" s="62"/>
      <c r="Y25" s="62"/>
      <c r="Z25" s="62"/>
    </row>
    <row r="26" ht="19.5" customHeight="1">
      <c r="A26" s="62"/>
      <c r="B26" s="103">
        <f t="shared" si="2"/>
        <v>19</v>
      </c>
      <c r="C26" s="104" t="s">
        <v>59</v>
      </c>
      <c r="D26" s="105" t="str">
        <f>IFERROR(VLOOKUP(C26,'Listado Pilotos y Equipos'!$B$3:$M$86,2,0),"")</f>
        <v>Jaume Llobet</v>
      </c>
      <c r="E26" s="227">
        <f>IFERROR(VLOOKUP(Inscritos_ELSOT!$D26,Clasificacion_Final2019!$C$2:$P$107,14,0),0)</f>
        <v>217</v>
      </c>
      <c r="F26" s="104" t="str">
        <f>IFERROR(VLOOKUP(C26,'Listado Pilotos y Equipos'!$B$3:$M$86,7,0),"")</f>
        <v>Oscar Vila</v>
      </c>
      <c r="G26" s="227">
        <f>IFERROR(VLOOKUP(Inscritos_ELSOT!$F26,Clasificacion_Final2019!$C$2:$P$107,14,0),0)</f>
        <v>187</v>
      </c>
      <c r="H26" s="227">
        <f t="shared" si="1"/>
        <v>404</v>
      </c>
      <c r="I26" s="107" t="str">
        <f>IFERROR(VLOOKUP(C26,'Listado Pilotos y Equipos'!$B$3:$P$86,12,0),"")</f>
        <v>GT2</v>
      </c>
      <c r="J26" s="163" t="s">
        <v>286</v>
      </c>
      <c r="K26" s="62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62"/>
      <c r="X26" s="62"/>
      <c r="Y26" s="62"/>
      <c r="Z26" s="62"/>
    </row>
    <row r="27" ht="19.5" customHeight="1">
      <c r="A27" s="62"/>
      <c r="B27" s="103">
        <f t="shared" si="2"/>
        <v>20</v>
      </c>
      <c r="C27" s="104" t="s">
        <v>217</v>
      </c>
      <c r="D27" s="105" t="str">
        <f>IFERROR(VLOOKUP(C27,'Listado Pilotos y Equipos'!$B$3:$M$86,2,0),"")</f>
        <v>Joel Mendizabal</v>
      </c>
      <c r="E27" s="227">
        <f>IFERROR(VLOOKUP(Inscritos_ELSOT!$D27,Clasificacion_Final2019!$C$2:$P$107,14,0),0)</f>
        <v>461.5</v>
      </c>
      <c r="F27" s="104" t="str">
        <f>IFERROR(VLOOKUP(C27,'Listado Pilotos y Equipos'!$B$3:$M$86,7,0),"")</f>
        <v>Vicens Febrero</v>
      </c>
      <c r="G27" s="227">
        <f>IFERROR(VLOOKUP(Inscritos_ELSOT!$F27,Clasificacion_Final2019!$C$2:$P$107,14,0),0)</f>
        <v>461.5</v>
      </c>
      <c r="H27" s="227">
        <f t="shared" si="1"/>
        <v>923</v>
      </c>
      <c r="I27" s="107" t="str">
        <f>IFERROR(VLOOKUP(C27,'Listado Pilotos y Equipos'!$B$3:$P$86,12,0),"")</f>
        <v>RESISBARNA</v>
      </c>
      <c r="J27" s="163" t="s">
        <v>287</v>
      </c>
      <c r="K27" s="62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62"/>
      <c r="X27" s="62"/>
      <c r="Y27" s="62"/>
      <c r="Z27" s="62"/>
    </row>
    <row r="28" ht="19.5" customHeight="1">
      <c r="A28" s="62"/>
      <c r="B28" s="103">
        <f t="shared" si="2"/>
        <v>21</v>
      </c>
      <c r="C28" s="104" t="s">
        <v>462</v>
      </c>
      <c r="D28" s="105" t="str">
        <f>IFERROR(VLOOKUP(C28,'Listado Pilotos y Equipos'!$B$3:$M$86,2,0),"")</f>
        <v>Andreu Martin</v>
      </c>
      <c r="E28" s="227">
        <f>IFERROR(VLOOKUP(Inscritos_ELSOT!$D28,Clasificacion_Final2019!$C$2:$P$107,14,0),0)</f>
        <v>0</v>
      </c>
      <c r="F28" s="104" t="str">
        <f>IFERROR(VLOOKUP(C28,'Listado Pilotos y Equipos'!$B$3:$M$86,7,0),"")</f>
        <v>Albert Castellar</v>
      </c>
      <c r="G28" s="227">
        <f>IFERROR(VLOOKUP(Inscritos_ELSOT!$F28,Clasificacion_Final2019!$C$2:$P$107,14,0),0)</f>
        <v>0</v>
      </c>
      <c r="H28" s="227">
        <f t="shared" si="1"/>
        <v>0</v>
      </c>
      <c r="I28" s="107" t="str">
        <f>IFERROR(VLOOKUP(C28,'Listado Pilotos y Equipos'!$B$3:$P$86,12,0),"")</f>
        <v>GT2</v>
      </c>
      <c r="J28" s="163" t="s">
        <v>287</v>
      </c>
      <c r="K28" s="62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62"/>
      <c r="X28" s="62"/>
      <c r="Y28" s="62"/>
      <c r="Z28" s="62"/>
    </row>
    <row r="29" ht="19.5" customHeight="1">
      <c r="A29" s="62"/>
      <c r="B29" s="103">
        <f t="shared" si="2"/>
        <v>22</v>
      </c>
      <c r="C29" s="104" t="s">
        <v>113</v>
      </c>
      <c r="D29" s="105" t="str">
        <f>IFERROR(VLOOKUP(C29,'Listado Pilotos y Equipos'!$B$3:$M$86,2,0),"")</f>
        <v>Raul Egea</v>
      </c>
      <c r="E29" s="227">
        <f>IFERROR(VLOOKUP(Inscritos_ELSOT!$D29,Clasificacion_Final2019!$C$2:$P$107,14,0),0)</f>
        <v>153</v>
      </c>
      <c r="F29" s="104" t="str">
        <f>IFERROR(VLOOKUP(C29,'Listado Pilotos y Equipos'!$B$3:$M$86,7,0),"")</f>
        <v>Abel Vizu</v>
      </c>
      <c r="G29" s="227">
        <f>IFERROR(VLOOKUP(Inscritos_ELSOT!$F29,Clasificacion_Final2019!$C$2:$P$107,14,0),0)</f>
        <v>0</v>
      </c>
      <c r="H29" s="227">
        <f t="shared" si="1"/>
        <v>153</v>
      </c>
      <c r="I29" s="107" t="str">
        <f>IFERROR(VLOOKUP(C29,'Listado Pilotos y Equipos'!$B$3:$P$86,12,0),"")</f>
        <v>SCALEAUTO_CUP</v>
      </c>
      <c r="J29" s="163" t="s">
        <v>287</v>
      </c>
      <c r="K29" s="62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62"/>
      <c r="X29" s="62"/>
      <c r="Y29" s="62"/>
      <c r="Z29" s="62"/>
    </row>
    <row r="30" ht="19.5" customHeight="1">
      <c r="A30" s="62"/>
      <c r="B30" s="103">
        <f t="shared" si="2"/>
        <v>23</v>
      </c>
      <c r="C30" s="104" t="s">
        <v>61</v>
      </c>
      <c r="D30" s="105" t="str">
        <f>IFERROR(VLOOKUP(C30,'Listado Pilotos y Equipos'!$B$3:$M$86,2,0),"")</f>
        <v>Enric Illa</v>
      </c>
      <c r="E30" s="227">
        <f>IFERROR(VLOOKUP(Inscritos_ELSOT!$D30,Clasificacion_Final2019!$C$2:$P$107,14,0),0)</f>
        <v>172</v>
      </c>
      <c r="F30" s="104" t="str">
        <f>IFERROR(VLOOKUP(C30,'Listado Pilotos y Equipos'!$B$3:$M$86,7,0),"")</f>
        <v>Jordi Simo</v>
      </c>
      <c r="G30" s="227">
        <f>IFERROR(VLOOKUP(Inscritos_ELSOT!$F30,Clasificacion_Final2019!$C$2:$P$107,14,0),0)</f>
        <v>347</v>
      </c>
      <c r="H30" s="227">
        <f t="shared" si="1"/>
        <v>519</v>
      </c>
      <c r="I30" s="107" t="str">
        <f>IFERROR(VLOOKUP(C30,'Listado Pilotos y Equipos'!$B$3:$P$86,12,0),"")</f>
        <v>RESISBARNA</v>
      </c>
      <c r="J30" s="163" t="s">
        <v>287</v>
      </c>
      <c r="K30" s="62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62"/>
      <c r="X30" s="62"/>
      <c r="Y30" s="62"/>
      <c r="Z30" s="62"/>
    </row>
    <row r="31" ht="19.5" customHeight="1">
      <c r="A31" s="62"/>
      <c r="B31" s="103">
        <f t="shared" si="2"/>
        <v>24</v>
      </c>
      <c r="C31" s="104" t="s">
        <v>25</v>
      </c>
      <c r="D31" s="105" t="str">
        <f>IFERROR(VLOOKUP(C31,'Listado Pilotos y Equipos'!$B$3:$M$86,2,0),"")</f>
        <v>Xavi Cortada</v>
      </c>
      <c r="E31" s="227">
        <f>IFERROR(VLOOKUP(Inscritos_ELSOT!$D31,Clasificacion_Final2019!$C$2:$P$107,14,0),0)</f>
        <v>367.5</v>
      </c>
      <c r="F31" s="104" t="str">
        <f>IFERROR(VLOOKUP(C31,'Listado Pilotos y Equipos'!$B$3:$M$86,7,0),"")</f>
        <v>Adam Parera</v>
      </c>
      <c r="G31" s="227">
        <f>IFERROR(VLOOKUP(Inscritos_ELSOT!$F31,Clasificacion_Final2019!$C$2:$P$107,14,0),0)</f>
        <v>360.5</v>
      </c>
      <c r="H31" s="227">
        <f t="shared" si="1"/>
        <v>728</v>
      </c>
      <c r="I31" s="107" t="str">
        <f>IFERROR(VLOOKUP(C31,'Listado Pilotos y Equipos'!$B$3:$P$86,12,0),"")</f>
        <v>RESISBARNA</v>
      </c>
      <c r="J31" s="163" t="s">
        <v>287</v>
      </c>
      <c r="K31" s="62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62"/>
      <c r="X31" s="62"/>
      <c r="Y31" s="62"/>
      <c r="Z31" s="62"/>
    </row>
    <row r="32" ht="19.5" customHeight="1">
      <c r="A32" s="62"/>
      <c r="B32" s="103">
        <f t="shared" si="2"/>
        <v>25</v>
      </c>
      <c r="C32" s="104" t="s">
        <v>74</v>
      </c>
      <c r="D32" s="105" t="str">
        <f>IFERROR(VLOOKUP(C32,'Listado Pilotos y Equipos'!$B$3:$M$86,2,0),"")</f>
        <v>Angel Navarro</v>
      </c>
      <c r="E32" s="227">
        <f>IFERROR(VLOOKUP(Inscritos_ELSOT!$D32,Clasificacion_Final2019!$C$2:$P$107,14,0),0)</f>
        <v>258</v>
      </c>
      <c r="F32" s="104" t="str">
        <f>IFERROR(VLOOKUP(C32,'Listado Pilotos y Equipos'!$B$3:$M$86,7,0),"")</f>
        <v>Juan Ramon Mesas</v>
      </c>
      <c r="G32" s="227">
        <f>IFERROR(VLOOKUP(Inscritos_ELSOT!$F32,Clasificacion_Final2019!$C$2:$P$107,14,0),0)</f>
        <v>258</v>
      </c>
      <c r="H32" s="227">
        <f t="shared" si="1"/>
        <v>516</v>
      </c>
      <c r="I32" s="107" t="str">
        <f>IFERROR(VLOOKUP(C32,'Listado Pilotos y Equipos'!$B$3:$P$86,12,0),"")</f>
        <v>SCALEAUTO_CUP</v>
      </c>
      <c r="J32" s="163" t="s">
        <v>459</v>
      </c>
      <c r="K32" s="62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62"/>
      <c r="X32" s="62"/>
      <c r="Y32" s="62"/>
      <c r="Z32" s="62"/>
    </row>
    <row r="33" ht="19.5" customHeight="1">
      <c r="A33" s="62"/>
      <c r="B33" s="103">
        <f t="shared" si="2"/>
        <v>26</v>
      </c>
      <c r="C33" s="104" t="s">
        <v>226</v>
      </c>
      <c r="D33" s="105" t="str">
        <f>IFERROR(VLOOKUP(C33,'Listado Pilotos y Equipos'!$B$3:$M$86,2,0),"")</f>
        <v>Xavi Bellot</v>
      </c>
      <c r="E33" s="227">
        <f>IFERROR(VLOOKUP(Inscritos_ELSOT!$D33,Clasificacion_Final2019!$C$2:$P$107,14,0),0)</f>
        <v>0</v>
      </c>
      <c r="F33" s="104" t="str">
        <f>IFERROR(VLOOKUP(C33,'Listado Pilotos y Equipos'!$B$3:$M$86,7,0),"")</f>
        <v>Cristian Diaz</v>
      </c>
      <c r="G33" s="227">
        <f>IFERROR(VLOOKUP(Inscritos_ELSOT!$F33,Clasificacion_Final2019!$C$2:$P$107,14,0),0)</f>
        <v>161</v>
      </c>
      <c r="H33" s="227">
        <f t="shared" si="1"/>
        <v>161</v>
      </c>
      <c r="I33" s="107" t="str">
        <f>IFERROR(VLOOKUP(C33,'Listado Pilotos y Equipos'!$B$3:$P$86,12,0),"")</f>
        <v>GT2</v>
      </c>
      <c r="J33" s="163" t="s">
        <v>459</v>
      </c>
      <c r="K33" s="62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62"/>
      <c r="X33" s="62"/>
      <c r="Y33" s="62"/>
      <c r="Z33" s="62"/>
    </row>
    <row r="34" ht="19.5" customHeight="1">
      <c r="A34" s="62"/>
      <c r="B34" s="103">
        <f t="shared" si="2"/>
        <v>27</v>
      </c>
      <c r="C34" s="104" t="s">
        <v>124</v>
      </c>
      <c r="D34" s="105" t="str">
        <f>IFERROR(VLOOKUP(C34,'Listado Pilotos y Equipos'!$B$3:$M$86,2,0),"")</f>
        <v>Uri Capdevila</v>
      </c>
      <c r="E34" s="227">
        <f>IFERROR(VLOOKUP(Inscritos_ELSOT!$D34,Clasificacion_Final2019!$C$2:$P$107,14,0),0)</f>
        <v>400</v>
      </c>
      <c r="F34" s="104" t="str">
        <f>IFERROR(VLOOKUP(C34,'Listado Pilotos y Equipos'!$B$3:$M$86,7,0),"")</f>
        <v>Guillem Romero</v>
      </c>
      <c r="G34" s="227">
        <f>IFERROR(VLOOKUP(Inscritos_ELSOT!$F34,Clasificacion_Final2019!$C$2:$P$107,14,0),0)</f>
        <v>400</v>
      </c>
      <c r="H34" s="227">
        <f t="shared" si="1"/>
        <v>800</v>
      </c>
      <c r="I34" s="107" t="str">
        <f>IFERROR(VLOOKUP(C34,'Listado Pilotos y Equipos'!$B$3:$P$86,12,0),"")</f>
        <v>RESISBARNA</v>
      </c>
      <c r="J34" s="163" t="s">
        <v>286</v>
      </c>
      <c r="K34" s="62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62"/>
      <c r="X34" s="62"/>
      <c r="Y34" s="62"/>
      <c r="Z34" s="62"/>
    </row>
    <row r="35" ht="19.5" customHeight="1">
      <c r="A35" s="62"/>
      <c r="B35" s="103">
        <f t="shared" si="2"/>
        <v>28</v>
      </c>
      <c r="C35" s="104" t="s">
        <v>399</v>
      </c>
      <c r="D35" s="105" t="str">
        <f>IFERROR(VLOOKUP(C35,'Listado Pilotos y Equipos'!$B$3:$M$86,2,0),"")</f>
        <v>Javier Muñoz</v>
      </c>
      <c r="E35" s="227">
        <f>IFERROR(VLOOKUP(Inscritos_ELSOT!$D35,Clasificacion_Final2019!$C$2:$P$107,14,0),0)</f>
        <v>126</v>
      </c>
      <c r="F35" s="104" t="str">
        <f>IFERROR(VLOOKUP(C35,'Listado Pilotos y Equipos'!$B$3:$M$86,7,0),"")</f>
        <v>Miguel Angel Garcia</v>
      </c>
      <c r="G35" s="227">
        <f>IFERROR(VLOOKUP(Inscritos_ELSOT!$F35,Clasificacion_Final2019!$C$2:$P$107,14,0),0)</f>
        <v>126</v>
      </c>
      <c r="H35" s="227">
        <f t="shared" si="1"/>
        <v>252</v>
      </c>
      <c r="I35" s="107" t="str">
        <f>IFERROR(VLOOKUP(C35,'Listado Pilotos y Equipos'!$B$3:$P$86,12,0),"")</f>
        <v>SCALEAUTO_CUP</v>
      </c>
      <c r="J35" s="163" t="s">
        <v>287</v>
      </c>
      <c r="K35" s="62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62"/>
      <c r="X35" s="62"/>
      <c r="Y35" s="62"/>
      <c r="Z35" s="62"/>
    </row>
    <row r="36" ht="19.5" customHeight="1">
      <c r="A36" s="62"/>
      <c r="B36" s="164">
        <f t="shared" si="2"/>
        <v>29</v>
      </c>
      <c r="C36" s="229" t="s">
        <v>463</v>
      </c>
      <c r="D36" s="230" t="str">
        <f>IFERROR(VLOOKUP(C36,'Listado Pilotos y Equipos'!$B$3:$M$86,2,0),"")</f>
        <v/>
      </c>
      <c r="E36" s="227">
        <f>IFERROR(VLOOKUP(Inscritos_ELSOT!$D36,Clasificacion_Final2019!$C$2:$P$107,14,0),0)</f>
        <v>0</v>
      </c>
      <c r="F36" s="104" t="str">
        <f>IFERROR(VLOOKUP(C36,'Listado Pilotos y Equipos'!$B$3:$M$86,7,0),"")</f>
        <v/>
      </c>
      <c r="G36" s="227">
        <f>IFERROR(VLOOKUP(Inscritos_ELSOT!$F36,Clasificacion_Final2019!$C$2:$P$107,14,0),0)</f>
        <v>0</v>
      </c>
      <c r="H36" s="231">
        <f t="shared" si="1"/>
        <v>0</v>
      </c>
      <c r="I36" s="232" t="str">
        <f>IFERROR(VLOOKUP(C36,'Listado Pilotos y Equipos'!$B$3:$P$86,12,0),"")</f>
        <v/>
      </c>
      <c r="J36" s="233" t="s">
        <v>287</v>
      </c>
      <c r="K36" s="62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62"/>
      <c r="X36" s="62"/>
      <c r="Y36" s="62"/>
      <c r="Z36" s="62"/>
    </row>
    <row r="37" ht="19.5" customHeight="1">
      <c r="A37" s="62"/>
      <c r="B37" s="164">
        <f t="shared" si="2"/>
        <v>30</v>
      </c>
      <c r="C37" s="229" t="s">
        <v>13</v>
      </c>
      <c r="D37" s="230" t="str">
        <f>IFERROR(VLOOKUP(C37,'Listado Pilotos y Equipos'!$B$3:$M$86,2,0),"")</f>
        <v>Besay Porta</v>
      </c>
      <c r="E37" s="227">
        <f>IFERROR(VLOOKUP(Inscritos_ELSOT!$D37,Clasificacion_Final2019!$C$2:$P$107,14,0),0)</f>
        <v>577</v>
      </c>
      <c r="F37" s="104" t="str">
        <f>IFERROR(VLOOKUP(C37,'Listado Pilotos y Equipos'!$B$3:$M$86,7,0),"")</f>
        <v>Ignasi Baldominos</v>
      </c>
      <c r="G37" s="227">
        <f>IFERROR(VLOOKUP(Inscritos_ELSOT!$F37,Clasificacion_Final2019!$C$2:$P$107,14,0),0)</f>
        <v>0</v>
      </c>
      <c r="H37" s="231">
        <f t="shared" si="1"/>
        <v>577</v>
      </c>
      <c r="I37" s="232" t="str">
        <f>IFERROR(VLOOKUP(C37,'Listado Pilotos y Equipos'!$B$3:$P$86,12,0),"")</f>
        <v>RESISBARNA</v>
      </c>
      <c r="J37" s="233" t="s">
        <v>287</v>
      </c>
      <c r="K37" s="62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62"/>
      <c r="X37" s="62"/>
      <c r="Y37" s="62"/>
      <c r="Z37" s="62"/>
    </row>
    <row r="38" ht="19.5" customHeight="1">
      <c r="A38" s="62"/>
      <c r="B38" s="164">
        <f t="shared" si="2"/>
        <v>31</v>
      </c>
      <c r="C38" s="229" t="s">
        <v>229</v>
      </c>
      <c r="D38" s="230" t="str">
        <f>IFERROR(VLOOKUP(C38,'Listado Pilotos y Equipos'!$B$3:$M$86,2,0),"")</f>
        <v>Richard Arredondo</v>
      </c>
      <c r="E38" s="227">
        <f>IFERROR(VLOOKUP(Inscritos_ELSOT!$D38,Clasificacion_Final2019!$C$2:$P$107,14,0),0)</f>
        <v>380</v>
      </c>
      <c r="F38" s="104" t="str">
        <f>IFERROR(VLOOKUP(C38,'Listado Pilotos y Equipos'!$B$3:$M$86,7,0),"")</f>
        <v>Gabriel Rodriguez</v>
      </c>
      <c r="G38" s="227">
        <f>IFERROR(VLOOKUP(Inscritos_ELSOT!$F38,Clasificacion_Final2019!$C$2:$P$107,14,0),0)</f>
        <v>329</v>
      </c>
      <c r="H38" s="231">
        <f t="shared" si="1"/>
        <v>709</v>
      </c>
      <c r="I38" s="232" t="str">
        <f>IFERROR(VLOOKUP(C38,'Listado Pilotos y Equipos'!$B$3:$P$86,12,0),"")</f>
        <v>RESISBARNA</v>
      </c>
      <c r="J38" s="233" t="s">
        <v>286</v>
      </c>
      <c r="K38" s="62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62"/>
      <c r="X38" s="62"/>
      <c r="Y38" s="62"/>
      <c r="Z38" s="62"/>
    </row>
    <row r="39" ht="19.5" customHeight="1">
      <c r="A39" s="62"/>
      <c r="B39" s="164">
        <f t="shared" si="2"/>
        <v>32</v>
      </c>
      <c r="C39" s="229" t="s">
        <v>464</v>
      </c>
      <c r="D39" s="230" t="str">
        <f>IFERROR(VLOOKUP(C39,'Listado Pilotos y Equipos'!$B$3:$M$86,2,0),"")</f>
        <v>Albert Ranera</v>
      </c>
      <c r="E39" s="227">
        <f>IFERROR(VLOOKUP(Inscritos_ELSOT!$D39,Clasificacion_Final2019!$C$2:$P$107,14,0),0)</f>
        <v>0</v>
      </c>
      <c r="F39" s="104" t="str">
        <f>IFERROR(VLOOKUP(C39,'Listado Pilotos y Equipos'!$B$3:$M$86,7,0),"")</f>
        <v>Victor Querol</v>
      </c>
      <c r="G39" s="227">
        <f>IFERROR(VLOOKUP(Inscritos_ELSOT!$F39,Clasificacion_Final2019!$C$2:$P$107,14,0),0)</f>
        <v>0</v>
      </c>
      <c r="H39" s="231">
        <f t="shared" si="1"/>
        <v>0</v>
      </c>
      <c r="I39" s="232" t="str">
        <f>IFERROR(VLOOKUP(C39,'Listado Pilotos y Equipos'!$B$3:$P$86,12,0),"")</f>
        <v>RESISBARNA</v>
      </c>
      <c r="J39" s="233" t="s">
        <v>286</v>
      </c>
      <c r="K39" s="62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62"/>
      <c r="X39" s="62"/>
      <c r="Y39" s="62"/>
      <c r="Z39" s="62"/>
    </row>
    <row r="40" ht="19.5" customHeight="1">
      <c r="A40" s="62"/>
      <c r="B40" s="164">
        <f t="shared" si="2"/>
        <v>33</v>
      </c>
      <c r="C40" s="229" t="s">
        <v>465</v>
      </c>
      <c r="D40" s="230" t="str">
        <f>IFERROR(VLOOKUP(C40,'Listado Pilotos y Equipos'!$B$3:$M$86,2,0),"")</f>
        <v>Eduard Gil</v>
      </c>
      <c r="E40" s="227">
        <f>IFERROR(VLOOKUP(Inscritos_ELSOT!$D40,Clasificacion_Final2019!$C$2:$P$107,14,0),0)</f>
        <v>355</v>
      </c>
      <c r="F40" s="104" t="str">
        <f>IFERROR(VLOOKUP(C40,'Listado Pilotos y Equipos'!$B$3:$M$86,7,0),"")</f>
        <v>Albert Tomas</v>
      </c>
      <c r="G40" s="227">
        <f>IFERROR(VLOOKUP(Inscritos_ELSOT!$F40,Clasificacion_Final2019!$C$2:$P$107,14,0),0)</f>
        <v>341.5</v>
      </c>
      <c r="H40" s="231">
        <f t="shared" si="1"/>
        <v>696.5</v>
      </c>
      <c r="I40" s="232" t="str">
        <f>IFERROR(VLOOKUP(C40,'Listado Pilotos y Equipos'!$B$3:$P$86,12,0),"")</f>
        <v>RESISBARNA</v>
      </c>
      <c r="J40" s="233" t="s">
        <v>459</v>
      </c>
      <c r="K40" s="62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62"/>
      <c r="X40" s="62"/>
      <c r="Y40" s="62"/>
      <c r="Z40" s="62"/>
    </row>
    <row r="41" ht="19.5" customHeight="1">
      <c r="A41" s="62"/>
      <c r="B41" s="164">
        <f t="shared" si="2"/>
        <v>34</v>
      </c>
      <c r="C41" s="229" t="s">
        <v>34</v>
      </c>
      <c r="D41" s="230" t="str">
        <f>IFERROR(VLOOKUP(C41,'Listado Pilotos y Equipos'!$B$3:$M$86,2,0),"")</f>
        <v>Julen Valbuena</v>
      </c>
      <c r="E41" s="227">
        <f>IFERROR(VLOOKUP(Inscritos_ELSOT!$D41,Clasificacion_Final2019!$C$2:$P$107,14,0),0)</f>
        <v>303</v>
      </c>
      <c r="F41" s="104" t="str">
        <f>IFERROR(VLOOKUP(C41,'Listado Pilotos y Equipos'!$B$3:$M$86,7,0),"")</f>
        <v>Germa Portet</v>
      </c>
      <c r="G41" s="227">
        <f>IFERROR(VLOOKUP(Inscritos_ELSOT!$F41,Clasificacion_Final2019!$C$2:$P$107,14,0),0)</f>
        <v>262</v>
      </c>
      <c r="H41" s="231">
        <f t="shared" si="1"/>
        <v>565</v>
      </c>
      <c r="I41" s="232" t="str">
        <f>IFERROR(VLOOKUP(C41,'Listado Pilotos y Equipos'!$B$3:$P$86,12,0),"")</f>
        <v>RESISBARNA</v>
      </c>
      <c r="J41" s="233" t="s">
        <v>287</v>
      </c>
      <c r="K41" s="62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62"/>
      <c r="X41" s="62"/>
      <c r="Y41" s="62"/>
      <c r="Z41" s="62"/>
    </row>
    <row r="42" ht="19.5" customHeight="1">
      <c r="A42" s="62"/>
      <c r="B42" s="164">
        <f t="shared" si="2"/>
        <v>35</v>
      </c>
      <c r="C42" s="229" t="s">
        <v>466</v>
      </c>
      <c r="D42" s="230" t="str">
        <f>IFERROR(VLOOKUP(C42,'Listado Pilotos y Equipos'!$B$3:$M$86,2,0),"")</f>
        <v>Sergi Sola</v>
      </c>
      <c r="E42" s="227">
        <f>IFERROR(VLOOKUP(Inscritos_ELSOT!$D42,Clasificacion_Final2019!$C$2:$P$107,14,0),0)</f>
        <v>349</v>
      </c>
      <c r="F42" s="104" t="str">
        <f>IFERROR(VLOOKUP(C42,'Listado Pilotos y Equipos'!$B$3:$M$86,7,0),"")</f>
        <v>David Izquierdo</v>
      </c>
      <c r="G42" s="227">
        <f>IFERROR(VLOOKUP(Inscritos_ELSOT!$F42,Clasificacion_Final2019!$C$2:$P$107,14,0),0)</f>
        <v>349</v>
      </c>
      <c r="H42" s="231">
        <f t="shared" si="1"/>
        <v>698</v>
      </c>
      <c r="I42" s="232" t="str">
        <f>IFERROR(VLOOKUP(C42,'Listado Pilotos y Equipos'!$B$3:$P$86,12,0),"")</f>
        <v>RESISBARNA</v>
      </c>
      <c r="J42" s="233" t="s">
        <v>287</v>
      </c>
      <c r="K42" s="62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62"/>
      <c r="X42" s="62"/>
      <c r="Y42" s="62"/>
      <c r="Z42" s="62"/>
    </row>
    <row r="43" ht="19.5" customHeight="1">
      <c r="A43" s="62"/>
      <c r="B43" s="164">
        <f t="shared" si="2"/>
        <v>36</v>
      </c>
      <c r="C43" s="229" t="s">
        <v>136</v>
      </c>
      <c r="D43" s="230" t="str">
        <f>IFERROR(VLOOKUP(C43,'Listado Pilotos y Equipos'!$B$3:$M$86,2,0),"")</f>
        <v>Francisco Aguilera</v>
      </c>
      <c r="E43" s="227">
        <f>IFERROR(VLOOKUP(Inscritos_ELSOT!$D43,Clasificacion_Final2019!$C$2:$P$107,14,0),0)</f>
        <v>128</v>
      </c>
      <c r="F43" s="104" t="str">
        <f>IFERROR(VLOOKUP(C43,'Listado Pilotos y Equipos'!$B$3:$M$86,7,0),"")</f>
        <v>Miguel Angel Aguilera</v>
      </c>
      <c r="G43" s="227">
        <f>IFERROR(VLOOKUP(Inscritos_ELSOT!$F43,Clasificacion_Final2019!$C$2:$P$107,14,0),0)</f>
        <v>128</v>
      </c>
      <c r="H43" s="231">
        <f t="shared" si="1"/>
        <v>256</v>
      </c>
      <c r="I43" s="232" t="str">
        <f>IFERROR(VLOOKUP(C43,'Listado Pilotos y Equipos'!$B$3:$P$86,12,0),"")</f>
        <v>RESISBARNA</v>
      </c>
      <c r="J43" s="233" t="s">
        <v>287</v>
      </c>
      <c r="K43" s="62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62"/>
      <c r="X43" s="62"/>
      <c r="Y43" s="62"/>
      <c r="Z43" s="62"/>
    </row>
    <row r="44" ht="19.5" customHeight="1">
      <c r="A44" s="62"/>
      <c r="B44" s="164">
        <f t="shared" si="2"/>
        <v>37</v>
      </c>
      <c r="C44" s="229" t="s">
        <v>37</v>
      </c>
      <c r="D44" s="230" t="str">
        <f>IFERROR(VLOOKUP(C44,'Listado Pilotos y Equipos'!$B$3:$M$86,2,0),"")</f>
        <v>Jordi Perez</v>
      </c>
      <c r="E44" s="227">
        <f>IFERROR(VLOOKUP(Inscritos_ELSOT!$D44,Clasificacion_Final2019!$C$2:$P$107,14,0),0)</f>
        <v>360.5</v>
      </c>
      <c r="F44" s="104" t="str">
        <f>IFERROR(VLOOKUP(C44,'Listado Pilotos y Equipos'!$B$3:$M$86,7,0),"")</f>
        <v>Marc Lansac</v>
      </c>
      <c r="G44" s="227">
        <f>IFERROR(VLOOKUP(Inscritos_ELSOT!$F44,Clasificacion_Final2019!$C$2:$P$107,14,0),0)</f>
        <v>341.5</v>
      </c>
      <c r="H44" s="231">
        <f t="shared" si="1"/>
        <v>702</v>
      </c>
      <c r="I44" s="232" t="str">
        <f>IFERROR(VLOOKUP(C44,'Listado Pilotos y Equipos'!$B$3:$P$86,12,0),"")</f>
        <v>SCALEAUTO_CUP</v>
      </c>
      <c r="J44" s="233" t="s">
        <v>286</v>
      </c>
      <c r="K44" s="62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62"/>
      <c r="X44" s="62"/>
      <c r="Y44" s="62"/>
      <c r="Z44" s="62"/>
    </row>
    <row r="45" ht="19.5" customHeight="1">
      <c r="A45" s="62"/>
      <c r="B45" s="164">
        <f t="shared" si="2"/>
        <v>38</v>
      </c>
      <c r="C45" s="229"/>
      <c r="D45" s="230" t="str">
        <f>IFERROR(VLOOKUP(C45,'Listado Pilotos y Equipos'!$B$3:$M$86,2,0),"")</f>
        <v/>
      </c>
      <c r="E45" s="227">
        <f>IFERROR(VLOOKUP(Inscritos_ELSOT!$D45,Clasificacion_Final2019!$C$2:$P$107,14,0),0)</f>
        <v>0</v>
      </c>
      <c r="F45" s="104" t="str">
        <f>IFERROR(VLOOKUP(C45,'Listado Pilotos y Equipos'!$B$3:$M$86,7,0),"")</f>
        <v/>
      </c>
      <c r="G45" s="227">
        <f>IFERROR(VLOOKUP(Inscritos_ELSOT!$F45,Clasificacion_Final2019!$C$2:$P$107,14,0),0)</f>
        <v>0</v>
      </c>
      <c r="H45" s="231">
        <f t="shared" si="1"/>
        <v>0</v>
      </c>
      <c r="I45" s="232" t="str">
        <f>IFERROR(VLOOKUP(C45,'Listado Pilotos y Equipos'!$B$3:$P$86,12,0),"")</f>
        <v/>
      </c>
      <c r="J45" s="234"/>
      <c r="K45" s="62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62"/>
      <c r="X45" s="62"/>
      <c r="Y45" s="62"/>
      <c r="Z45" s="62"/>
    </row>
    <row r="46" ht="19.5" customHeight="1">
      <c r="A46" s="62"/>
      <c r="B46" s="164">
        <f t="shared" si="2"/>
        <v>39</v>
      </c>
      <c r="C46" s="229"/>
      <c r="D46" s="230" t="str">
        <f>IFERROR(VLOOKUP(C46,'Listado Pilotos y Equipos'!$B$3:$M$86,2,0),"")</f>
        <v/>
      </c>
      <c r="E46" s="227">
        <f>IFERROR(VLOOKUP(Inscritos_ELSOT!$D46,Clasificacion_Final2019!$C$2:$P$107,14,0),0)</f>
        <v>0</v>
      </c>
      <c r="F46" s="104" t="str">
        <f>IFERROR(VLOOKUP(C46,'Listado Pilotos y Equipos'!$B$3:$M$86,7,0),"")</f>
        <v/>
      </c>
      <c r="G46" s="227">
        <f>IFERROR(VLOOKUP(Inscritos_ELSOT!$F46,Clasificacion_Final2019!$C$2:$P$107,14,0),0)</f>
        <v>0</v>
      </c>
      <c r="H46" s="231">
        <f t="shared" si="1"/>
        <v>0</v>
      </c>
      <c r="I46" s="232" t="str">
        <f>IFERROR(VLOOKUP(C46,'Listado Pilotos y Equipos'!$B$3:$P$86,12,0),"")</f>
        <v/>
      </c>
      <c r="J46" s="234"/>
      <c r="K46" s="62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62"/>
      <c r="X46" s="62"/>
      <c r="Y46" s="62"/>
      <c r="Z46" s="62"/>
    </row>
    <row r="47" ht="19.5" customHeight="1">
      <c r="A47" s="62"/>
      <c r="B47" s="164">
        <f t="shared" si="2"/>
        <v>40</v>
      </c>
      <c r="C47" s="229"/>
      <c r="D47" s="230" t="str">
        <f>IFERROR(VLOOKUP(C47,'Listado Pilotos y Equipos'!$B$3:$M$86,2,0),"")</f>
        <v/>
      </c>
      <c r="E47" s="227">
        <f>IFERROR(VLOOKUP(Inscritos_ELSOT!$D47,Clasificacion_Final2019!$C$2:$P$107,14,0),0)</f>
        <v>0</v>
      </c>
      <c r="F47" s="104" t="str">
        <f>IFERROR(VLOOKUP(C47,'Listado Pilotos y Equipos'!$B$3:$M$86,7,0),"")</f>
        <v/>
      </c>
      <c r="G47" s="227">
        <f>IFERROR(VLOOKUP(Inscritos_ELSOT!$F47,Clasificacion_Final2019!$C$2:$P$107,14,0),0)</f>
        <v>0</v>
      </c>
      <c r="H47" s="231">
        <f t="shared" si="1"/>
        <v>0</v>
      </c>
      <c r="I47" s="232" t="str">
        <f>IFERROR(VLOOKUP(C47,'Listado Pilotos y Equipos'!$B$3:$P$86,12,0),"")</f>
        <v/>
      </c>
      <c r="J47" s="234"/>
      <c r="K47" s="62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62"/>
      <c r="X47" s="62"/>
      <c r="Y47" s="62"/>
      <c r="Z47" s="62"/>
    </row>
    <row r="48" ht="19.5" customHeight="1">
      <c r="A48" s="62"/>
      <c r="B48" s="164">
        <f t="shared" si="2"/>
        <v>41</v>
      </c>
      <c r="C48" s="229"/>
      <c r="D48" s="230" t="str">
        <f>IFERROR(VLOOKUP(C48,'Listado Pilotos y Equipos'!$B$3:$M$86,2,0),"")</f>
        <v/>
      </c>
      <c r="E48" s="227">
        <f>IFERROR(VLOOKUP(Inscritos_ELSOT!$D48,Clasificacion_Final2019!$C$2:$P$107,14,0),0)</f>
        <v>0</v>
      </c>
      <c r="F48" s="104" t="str">
        <f>IFERROR(VLOOKUP(C48,'Listado Pilotos y Equipos'!$B$3:$M$86,7,0),"")</f>
        <v/>
      </c>
      <c r="G48" s="227">
        <f>IFERROR(VLOOKUP(Inscritos_ELSOT!$F48,Clasificacion_Final2019!$C$2:$P$107,14,0),0)</f>
        <v>0</v>
      </c>
      <c r="H48" s="231">
        <f t="shared" si="1"/>
        <v>0</v>
      </c>
      <c r="I48" s="232" t="str">
        <f>IFERROR(VLOOKUP(C48,'Listado Pilotos y Equipos'!$B$3:$P$86,12,0),"")</f>
        <v/>
      </c>
      <c r="J48" s="234"/>
      <c r="K48" s="62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62"/>
      <c r="X48" s="62"/>
      <c r="Y48" s="62"/>
      <c r="Z48" s="62"/>
    </row>
    <row r="49" ht="19.5" customHeight="1">
      <c r="A49" s="62"/>
      <c r="B49" s="164">
        <f t="shared" si="2"/>
        <v>42</v>
      </c>
      <c r="C49" s="229"/>
      <c r="D49" s="230" t="str">
        <f>IFERROR(VLOOKUP(C49,'Listado Pilotos y Equipos'!$B$3:$M$86,2,0),"")</f>
        <v/>
      </c>
      <c r="E49" s="227">
        <f>IFERROR(VLOOKUP(Inscritos_ELSOT!$D49,Clasificacion_Final2019!$C$2:$P$107,14,0),0)</f>
        <v>0</v>
      </c>
      <c r="F49" s="104" t="str">
        <f>IFERROR(VLOOKUP(C49,'Listado Pilotos y Equipos'!$B$3:$M$86,7,0),"")</f>
        <v/>
      </c>
      <c r="G49" s="227">
        <f>IFERROR(VLOOKUP(Inscritos_ELSOT!$F49,Clasificacion_Final2019!$C$2:$P$107,14,0),0)</f>
        <v>0</v>
      </c>
      <c r="H49" s="231">
        <f t="shared" si="1"/>
        <v>0</v>
      </c>
      <c r="I49" s="232" t="str">
        <f>IFERROR(VLOOKUP(C49,'Listado Pilotos y Equipos'!$B$3:$P$86,12,0),"")</f>
        <v/>
      </c>
      <c r="J49" s="234"/>
      <c r="K49" s="62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62"/>
      <c r="X49" s="62"/>
      <c r="Y49" s="62"/>
      <c r="Z49" s="62"/>
    </row>
    <row r="50" ht="19.5" customHeight="1">
      <c r="A50" s="62"/>
      <c r="B50" s="164">
        <f t="shared" si="2"/>
        <v>43</v>
      </c>
      <c r="C50" s="229"/>
      <c r="D50" s="230" t="str">
        <f>IFERROR(VLOOKUP(C50,'Listado Pilotos y Equipos'!$B$3:$M$86,2,0),"")</f>
        <v/>
      </c>
      <c r="E50" s="227">
        <f>IFERROR(VLOOKUP(Inscritos_ELSOT!$D50,Clasificacion_Final2019!$C$2:$P$107,14,0),0)</f>
        <v>0</v>
      </c>
      <c r="F50" s="104" t="str">
        <f>IFERROR(VLOOKUP(C50,'Listado Pilotos y Equipos'!$B$3:$M$86,7,0),"")</f>
        <v/>
      </c>
      <c r="G50" s="227">
        <f>IFERROR(VLOOKUP(Inscritos_ELSOT!$F50,Clasificacion_Final2019!$C$2:$P$107,14,0),0)</f>
        <v>0</v>
      </c>
      <c r="H50" s="231">
        <f t="shared" si="1"/>
        <v>0</v>
      </c>
      <c r="I50" s="232" t="str">
        <f>IFERROR(VLOOKUP(C50,'Listado Pilotos y Equipos'!$B$3:$P$86,12,0),"")</f>
        <v/>
      </c>
      <c r="J50" s="234"/>
      <c r="K50" s="62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62"/>
      <c r="X50" s="62"/>
      <c r="Y50" s="62"/>
      <c r="Z50" s="62"/>
    </row>
    <row r="51" ht="19.5" customHeight="1">
      <c r="A51" s="62"/>
      <c r="B51" s="164">
        <f t="shared" si="2"/>
        <v>44</v>
      </c>
      <c r="C51" s="229"/>
      <c r="D51" s="230" t="str">
        <f>IFERROR(VLOOKUP(C51,'Listado Pilotos y Equipos'!$B$3:$M$86,2,0),"")</f>
        <v/>
      </c>
      <c r="E51" s="227">
        <f>IFERROR(VLOOKUP(Inscritos_ELSOT!$D51,Clasificacion_Final2019!$C$2:$P$107,14,0),0)</f>
        <v>0</v>
      </c>
      <c r="F51" s="104" t="str">
        <f>IFERROR(VLOOKUP(C51,'Listado Pilotos y Equipos'!$B$3:$M$86,7,0),"")</f>
        <v/>
      </c>
      <c r="G51" s="227">
        <f>IFERROR(VLOOKUP(Inscritos_ELSOT!$F51,Clasificacion_Final2019!$C$2:$P$107,14,0),0)</f>
        <v>0</v>
      </c>
      <c r="H51" s="231">
        <f t="shared" si="1"/>
        <v>0</v>
      </c>
      <c r="I51" s="232" t="str">
        <f>IFERROR(VLOOKUP(C51,'Listado Pilotos y Equipos'!$B$3:$P$86,12,0),"")</f>
        <v/>
      </c>
      <c r="J51" s="234"/>
      <c r="K51" s="62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62"/>
      <c r="X51" s="62"/>
      <c r="Y51" s="62"/>
      <c r="Z51" s="62"/>
    </row>
    <row r="52" ht="19.5" customHeight="1">
      <c r="A52" s="62"/>
      <c r="B52" s="164">
        <f t="shared" si="2"/>
        <v>45</v>
      </c>
      <c r="C52" s="229"/>
      <c r="D52" s="230" t="str">
        <f>IFERROR(VLOOKUP(C52,'Listado Pilotos y Equipos'!$B$3:$M$86,2,0),"")</f>
        <v/>
      </c>
      <c r="E52" s="227">
        <f>IFERROR(VLOOKUP(Inscritos_ELSOT!$D52,Clasificacion_Final2019!$C$2:$P$107,14,0),0)</f>
        <v>0</v>
      </c>
      <c r="F52" s="104" t="str">
        <f>IFERROR(VLOOKUP(C52,'Listado Pilotos y Equipos'!$B$3:$M$86,7,0),"")</f>
        <v/>
      </c>
      <c r="G52" s="227">
        <f>IFERROR(VLOOKUP(Inscritos_ELSOT!$F52,Clasificacion_Final2019!$C$2:$P$107,14,0),0)</f>
        <v>0</v>
      </c>
      <c r="H52" s="231">
        <f t="shared" si="1"/>
        <v>0</v>
      </c>
      <c r="I52" s="232" t="str">
        <f>IFERROR(VLOOKUP(C52,'Listado Pilotos y Equipos'!$B$3:$P$86,12,0),"")</f>
        <v/>
      </c>
      <c r="J52" s="234"/>
      <c r="K52" s="62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62"/>
      <c r="X52" s="62"/>
      <c r="Y52" s="62"/>
      <c r="Z52" s="62"/>
    </row>
    <row r="53" ht="19.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62"/>
      <c r="X53" s="62"/>
      <c r="Y53" s="62"/>
      <c r="Z53" s="62"/>
    </row>
    <row r="54" ht="19.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62"/>
      <c r="X54" s="62"/>
      <c r="Y54" s="62"/>
      <c r="Z54" s="62"/>
    </row>
    <row r="55" ht="19.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62"/>
      <c r="X55" s="62"/>
      <c r="Y55" s="62"/>
      <c r="Z55" s="62"/>
    </row>
    <row r="56" ht="19.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62"/>
      <c r="X56" s="62"/>
      <c r="Y56" s="62"/>
      <c r="Z56" s="62"/>
    </row>
    <row r="57" ht="19.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62"/>
      <c r="X57" s="62"/>
      <c r="Y57" s="62"/>
      <c r="Z57" s="62"/>
    </row>
    <row r="58" ht="19.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62"/>
      <c r="X58" s="62"/>
      <c r="Y58" s="62"/>
      <c r="Z58" s="62"/>
    </row>
    <row r="59" ht="19.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62"/>
      <c r="X59" s="62"/>
      <c r="Y59" s="62"/>
      <c r="Z59" s="62"/>
    </row>
    <row r="60" ht="19.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62"/>
      <c r="X60" s="62"/>
      <c r="Y60" s="62"/>
      <c r="Z60" s="62"/>
    </row>
    <row r="61" ht="19.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62"/>
      <c r="X61" s="62"/>
      <c r="Y61" s="62"/>
      <c r="Z61" s="62"/>
    </row>
    <row r="62" ht="19.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62"/>
      <c r="X62" s="62"/>
      <c r="Y62" s="62"/>
      <c r="Z62" s="62"/>
    </row>
    <row r="63" ht="19.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62"/>
      <c r="X63" s="62"/>
      <c r="Y63" s="62"/>
      <c r="Z63" s="62"/>
    </row>
    <row r="64" ht="19.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62"/>
      <c r="X64" s="62"/>
      <c r="Y64" s="62"/>
      <c r="Z64" s="62"/>
    </row>
    <row r="65" ht="19.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62"/>
      <c r="X65" s="62"/>
      <c r="Y65" s="62"/>
      <c r="Z65" s="62"/>
    </row>
    <row r="66" ht="19.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62"/>
      <c r="X66" s="62"/>
      <c r="Y66" s="62"/>
      <c r="Z66" s="62"/>
    </row>
    <row r="67" ht="19.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62"/>
      <c r="X67" s="62"/>
      <c r="Y67" s="62"/>
      <c r="Z67" s="62"/>
    </row>
    <row r="68" ht="19.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62"/>
      <c r="X68" s="62"/>
      <c r="Y68" s="62"/>
      <c r="Z68" s="62"/>
    </row>
    <row r="69" ht="19.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62"/>
      <c r="X69" s="62"/>
      <c r="Y69" s="62"/>
      <c r="Z69" s="62"/>
    </row>
    <row r="70" ht="19.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62"/>
      <c r="X70" s="62"/>
      <c r="Y70" s="62"/>
      <c r="Z70" s="62"/>
    </row>
    <row r="71" ht="19.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62"/>
      <c r="X71" s="62"/>
      <c r="Y71" s="62"/>
      <c r="Z71" s="62"/>
    </row>
    <row r="72" ht="19.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62"/>
      <c r="X72" s="62"/>
      <c r="Y72" s="62"/>
      <c r="Z72" s="62"/>
    </row>
    <row r="73" ht="19.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62"/>
      <c r="X73" s="62"/>
      <c r="Y73" s="62"/>
      <c r="Z73" s="62"/>
    </row>
    <row r="74" ht="19.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62"/>
      <c r="X74" s="62"/>
      <c r="Y74" s="62"/>
      <c r="Z74" s="62"/>
    </row>
    <row r="75" ht="19.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62"/>
      <c r="X75" s="62"/>
      <c r="Y75" s="62"/>
      <c r="Z75" s="62"/>
    </row>
    <row r="76" ht="19.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62"/>
      <c r="X76" s="62"/>
      <c r="Y76" s="62"/>
      <c r="Z76" s="62"/>
    </row>
    <row r="77" ht="19.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62"/>
      <c r="X77" s="62"/>
      <c r="Y77" s="62"/>
      <c r="Z77" s="62"/>
    </row>
    <row r="78" ht="19.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62"/>
      <c r="X78" s="62"/>
      <c r="Y78" s="62"/>
      <c r="Z78" s="62"/>
    </row>
    <row r="79" ht="19.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62"/>
      <c r="X79" s="62"/>
      <c r="Y79" s="62"/>
      <c r="Z79" s="62"/>
    </row>
    <row r="80" ht="19.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62"/>
      <c r="X80" s="62"/>
      <c r="Y80" s="62"/>
      <c r="Z80" s="62"/>
    </row>
    <row r="81" ht="19.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62"/>
      <c r="X81" s="62"/>
      <c r="Y81" s="62"/>
      <c r="Z81" s="62"/>
    </row>
    <row r="82" ht="19.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62"/>
      <c r="X82" s="62"/>
      <c r="Y82" s="62"/>
      <c r="Z82" s="62"/>
    </row>
    <row r="83" ht="19.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62"/>
      <c r="X83" s="62"/>
      <c r="Y83" s="62"/>
      <c r="Z83" s="62"/>
    </row>
    <row r="84" ht="19.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62"/>
      <c r="X84" s="62"/>
      <c r="Y84" s="62"/>
      <c r="Z84" s="62"/>
    </row>
    <row r="85" ht="19.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62"/>
      <c r="X85" s="62"/>
      <c r="Y85" s="62"/>
      <c r="Z85" s="62"/>
    </row>
    <row r="86" ht="19.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62"/>
      <c r="X86" s="62"/>
      <c r="Y86" s="62"/>
      <c r="Z86" s="62"/>
    </row>
    <row r="87" ht="19.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62"/>
      <c r="X87" s="62"/>
      <c r="Y87" s="62"/>
      <c r="Z87" s="62"/>
    </row>
    <row r="88" ht="19.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62"/>
      <c r="X88" s="62"/>
      <c r="Y88" s="62"/>
      <c r="Z88" s="62"/>
    </row>
    <row r="89" ht="19.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62"/>
      <c r="X89" s="62"/>
      <c r="Y89" s="62"/>
      <c r="Z89" s="62"/>
    </row>
    <row r="90" ht="19.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62"/>
      <c r="X90" s="62"/>
      <c r="Y90" s="62"/>
      <c r="Z90" s="62"/>
    </row>
    <row r="91" ht="19.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62"/>
      <c r="X91" s="62"/>
      <c r="Y91" s="62"/>
      <c r="Z91" s="62"/>
    </row>
    <row r="92" ht="19.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62"/>
      <c r="X92" s="62"/>
      <c r="Y92" s="62"/>
      <c r="Z92" s="62"/>
    </row>
    <row r="93" ht="19.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62"/>
      <c r="X93" s="62"/>
      <c r="Y93" s="62"/>
      <c r="Z93" s="62"/>
    </row>
    <row r="94" ht="19.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62"/>
      <c r="X94" s="62"/>
      <c r="Y94" s="62"/>
      <c r="Z94" s="62"/>
    </row>
    <row r="95" ht="19.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62"/>
      <c r="X95" s="62"/>
      <c r="Y95" s="62"/>
      <c r="Z95" s="62"/>
    </row>
    <row r="96" ht="19.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62"/>
      <c r="X96" s="62"/>
      <c r="Y96" s="62"/>
      <c r="Z96" s="62"/>
    </row>
    <row r="97" ht="19.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62"/>
      <c r="X97" s="62"/>
      <c r="Y97" s="62"/>
      <c r="Z97" s="62"/>
    </row>
    <row r="98" ht="19.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62"/>
      <c r="X98" s="62"/>
      <c r="Y98" s="62"/>
      <c r="Z98" s="62"/>
    </row>
    <row r="99" ht="19.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62"/>
      <c r="X99" s="62"/>
      <c r="Y99" s="62"/>
      <c r="Z99" s="62"/>
    </row>
    <row r="100" ht="19.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62"/>
      <c r="X100" s="62"/>
      <c r="Y100" s="62"/>
      <c r="Z100" s="62"/>
    </row>
    <row r="101" ht="19.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62"/>
      <c r="X101" s="62"/>
      <c r="Y101" s="62"/>
      <c r="Z101" s="62"/>
    </row>
    <row r="102" ht="19.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62"/>
      <c r="X102" s="62"/>
      <c r="Y102" s="62"/>
      <c r="Z102" s="62"/>
    </row>
    <row r="103" ht="19.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62"/>
      <c r="X103" s="62"/>
      <c r="Y103" s="62"/>
      <c r="Z103" s="62"/>
    </row>
    <row r="104" ht="19.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62"/>
      <c r="X104" s="62"/>
      <c r="Y104" s="62"/>
      <c r="Z104" s="62"/>
    </row>
    <row r="105" ht="19.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62"/>
      <c r="X105" s="62"/>
      <c r="Y105" s="62"/>
      <c r="Z105" s="62"/>
    </row>
    <row r="106" ht="19.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62"/>
      <c r="X106" s="62"/>
      <c r="Y106" s="62"/>
      <c r="Z106" s="62"/>
    </row>
    <row r="107" ht="19.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62"/>
      <c r="X107" s="62"/>
      <c r="Y107" s="62"/>
      <c r="Z107" s="62"/>
    </row>
    <row r="108" ht="19.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62"/>
      <c r="X108" s="62"/>
      <c r="Y108" s="62"/>
      <c r="Z108" s="62"/>
    </row>
    <row r="109" ht="19.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62"/>
      <c r="X109" s="62"/>
      <c r="Y109" s="62"/>
      <c r="Z109" s="62"/>
    </row>
    <row r="110" ht="19.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62"/>
      <c r="X110" s="62"/>
      <c r="Y110" s="62"/>
      <c r="Z110" s="62"/>
    </row>
    <row r="111" ht="19.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62"/>
      <c r="X111" s="62"/>
      <c r="Y111" s="62"/>
      <c r="Z111" s="62"/>
    </row>
    <row r="112" ht="19.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62"/>
      <c r="X112" s="62"/>
      <c r="Y112" s="62"/>
      <c r="Z112" s="62"/>
    </row>
    <row r="113" ht="19.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62"/>
      <c r="X113" s="62"/>
      <c r="Y113" s="62"/>
      <c r="Z113" s="62"/>
    </row>
    <row r="114" ht="19.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62"/>
      <c r="X114" s="62"/>
      <c r="Y114" s="62"/>
      <c r="Z114" s="62"/>
    </row>
    <row r="115" ht="19.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62"/>
      <c r="X115" s="62"/>
      <c r="Y115" s="62"/>
      <c r="Z115" s="62"/>
    </row>
    <row r="116" ht="19.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62"/>
      <c r="X116" s="62"/>
      <c r="Y116" s="62"/>
      <c r="Z116" s="62"/>
    </row>
    <row r="117" ht="19.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62"/>
      <c r="X117" s="62"/>
      <c r="Y117" s="62"/>
      <c r="Z117" s="62"/>
    </row>
    <row r="118" ht="19.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62"/>
      <c r="X118" s="62"/>
      <c r="Y118" s="62"/>
      <c r="Z118" s="62"/>
    </row>
    <row r="119" ht="19.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62"/>
      <c r="X119" s="62"/>
      <c r="Y119" s="62"/>
      <c r="Z119" s="62"/>
    </row>
    <row r="120" ht="19.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62"/>
      <c r="X120" s="62"/>
      <c r="Y120" s="62"/>
      <c r="Z120" s="62"/>
    </row>
    <row r="121" ht="19.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62"/>
      <c r="X121" s="62"/>
      <c r="Y121" s="62"/>
      <c r="Z121" s="62"/>
    </row>
    <row r="122" ht="19.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62"/>
      <c r="X122" s="62"/>
      <c r="Y122" s="62"/>
      <c r="Z122" s="62"/>
    </row>
    <row r="123" ht="19.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62"/>
      <c r="X123" s="62"/>
      <c r="Y123" s="62"/>
      <c r="Z123" s="62"/>
    </row>
    <row r="124" ht="19.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62"/>
      <c r="X124" s="62"/>
      <c r="Y124" s="62"/>
      <c r="Z124" s="62"/>
    </row>
    <row r="125" ht="19.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62"/>
      <c r="X125" s="62"/>
      <c r="Y125" s="62"/>
      <c r="Z125" s="62"/>
    </row>
    <row r="126" ht="19.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62"/>
      <c r="X126" s="62"/>
      <c r="Y126" s="62"/>
      <c r="Z126" s="62"/>
    </row>
    <row r="127" ht="19.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62"/>
      <c r="X127" s="62"/>
      <c r="Y127" s="62"/>
      <c r="Z127" s="62"/>
    </row>
    <row r="128" ht="19.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62"/>
      <c r="X128" s="62"/>
      <c r="Y128" s="62"/>
      <c r="Z128" s="62"/>
    </row>
    <row r="129" ht="19.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62"/>
      <c r="X129" s="62"/>
      <c r="Y129" s="62"/>
      <c r="Z129" s="62"/>
    </row>
    <row r="130" ht="19.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62"/>
      <c r="X130" s="62"/>
      <c r="Y130" s="62"/>
      <c r="Z130" s="62"/>
    </row>
    <row r="131" ht="19.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62"/>
      <c r="X131" s="62"/>
      <c r="Y131" s="62"/>
      <c r="Z131" s="62"/>
    </row>
    <row r="132" ht="19.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62"/>
      <c r="X132" s="62"/>
      <c r="Y132" s="62"/>
      <c r="Z132" s="62"/>
    </row>
    <row r="133" ht="19.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62"/>
      <c r="X133" s="62"/>
      <c r="Y133" s="62"/>
      <c r="Z133" s="62"/>
    </row>
    <row r="134" ht="19.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62"/>
      <c r="X134" s="62"/>
      <c r="Y134" s="62"/>
      <c r="Z134" s="62"/>
    </row>
    <row r="135" ht="19.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62"/>
      <c r="X135" s="62"/>
      <c r="Y135" s="62"/>
      <c r="Z135" s="62"/>
    </row>
    <row r="136" ht="19.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62"/>
      <c r="X136" s="62"/>
      <c r="Y136" s="62"/>
      <c r="Z136" s="62"/>
    </row>
    <row r="137" ht="19.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62"/>
      <c r="X137" s="62"/>
      <c r="Y137" s="62"/>
      <c r="Z137" s="62"/>
    </row>
    <row r="138" ht="19.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62"/>
      <c r="X138" s="62"/>
      <c r="Y138" s="62"/>
      <c r="Z138" s="62"/>
    </row>
    <row r="139" ht="19.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62"/>
      <c r="X139" s="62"/>
      <c r="Y139" s="62"/>
      <c r="Z139" s="62"/>
    </row>
    <row r="140" ht="19.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62"/>
      <c r="X140" s="62"/>
      <c r="Y140" s="62"/>
      <c r="Z140" s="62"/>
    </row>
    <row r="141" ht="19.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62"/>
      <c r="X141" s="62"/>
      <c r="Y141" s="62"/>
      <c r="Z141" s="62"/>
    </row>
    <row r="142" ht="19.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62"/>
      <c r="X142" s="62"/>
      <c r="Y142" s="62"/>
      <c r="Z142" s="62"/>
    </row>
    <row r="143" ht="19.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62"/>
      <c r="X143" s="62"/>
      <c r="Y143" s="62"/>
      <c r="Z143" s="62"/>
    </row>
    <row r="144" ht="19.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62"/>
      <c r="X144" s="62"/>
      <c r="Y144" s="62"/>
      <c r="Z144" s="62"/>
    </row>
    <row r="145" ht="19.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62"/>
      <c r="X145" s="62"/>
      <c r="Y145" s="62"/>
      <c r="Z145" s="62"/>
    </row>
    <row r="146" ht="19.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62"/>
      <c r="X146" s="62"/>
      <c r="Y146" s="62"/>
      <c r="Z146" s="62"/>
    </row>
    <row r="147" ht="19.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62"/>
      <c r="X147" s="62"/>
      <c r="Y147" s="62"/>
      <c r="Z147" s="62"/>
    </row>
    <row r="148" ht="19.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62"/>
      <c r="X148" s="62"/>
      <c r="Y148" s="62"/>
      <c r="Z148" s="62"/>
    </row>
    <row r="149" ht="19.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62"/>
      <c r="X149" s="62"/>
      <c r="Y149" s="62"/>
      <c r="Z149" s="62"/>
    </row>
    <row r="150" ht="19.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62"/>
      <c r="X150" s="62"/>
      <c r="Y150" s="62"/>
      <c r="Z150" s="62"/>
    </row>
    <row r="151" ht="19.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62"/>
      <c r="X151" s="62"/>
      <c r="Y151" s="62"/>
      <c r="Z151" s="62"/>
    </row>
    <row r="152" ht="19.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62"/>
      <c r="X152" s="62"/>
      <c r="Y152" s="62"/>
      <c r="Z152" s="62"/>
    </row>
    <row r="153" ht="19.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62"/>
      <c r="X153" s="62"/>
      <c r="Y153" s="62"/>
      <c r="Z153" s="62"/>
    </row>
    <row r="154" ht="19.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62"/>
      <c r="X154" s="62"/>
      <c r="Y154" s="62"/>
      <c r="Z154" s="62"/>
    </row>
    <row r="155" ht="19.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62"/>
      <c r="X155" s="62"/>
      <c r="Y155" s="62"/>
      <c r="Z155" s="62"/>
    </row>
    <row r="156" ht="19.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62"/>
      <c r="X156" s="62"/>
      <c r="Y156" s="62"/>
      <c r="Z156" s="62"/>
    </row>
    <row r="157" ht="19.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62"/>
      <c r="X157" s="62"/>
      <c r="Y157" s="62"/>
      <c r="Z157" s="62"/>
    </row>
    <row r="158" ht="19.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62"/>
      <c r="X158" s="62"/>
      <c r="Y158" s="62"/>
      <c r="Z158" s="62"/>
    </row>
    <row r="159" ht="19.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62"/>
      <c r="X159" s="62"/>
      <c r="Y159" s="62"/>
      <c r="Z159" s="62"/>
    </row>
    <row r="160" ht="19.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62"/>
      <c r="X160" s="62"/>
      <c r="Y160" s="62"/>
      <c r="Z160" s="62"/>
    </row>
    <row r="161" ht="19.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62"/>
      <c r="X161" s="62"/>
      <c r="Y161" s="62"/>
      <c r="Z161" s="62"/>
    </row>
    <row r="162" ht="19.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62"/>
      <c r="X162" s="62"/>
      <c r="Y162" s="62"/>
      <c r="Z162" s="62"/>
    </row>
    <row r="163" ht="19.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62"/>
      <c r="X163" s="62"/>
      <c r="Y163" s="62"/>
      <c r="Z163" s="62"/>
    </row>
    <row r="164" ht="19.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62"/>
      <c r="X164" s="62"/>
      <c r="Y164" s="62"/>
      <c r="Z164" s="62"/>
    </row>
    <row r="165" ht="19.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62"/>
      <c r="X165" s="62"/>
      <c r="Y165" s="62"/>
      <c r="Z165" s="62"/>
    </row>
    <row r="166" ht="19.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62"/>
      <c r="X166" s="62"/>
      <c r="Y166" s="62"/>
      <c r="Z166" s="62"/>
    </row>
    <row r="167" ht="19.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62"/>
      <c r="X167" s="62"/>
      <c r="Y167" s="62"/>
      <c r="Z167" s="62"/>
    </row>
    <row r="168" ht="19.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62"/>
      <c r="X168" s="62"/>
      <c r="Y168" s="62"/>
      <c r="Z168" s="62"/>
    </row>
    <row r="169" ht="19.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62"/>
      <c r="X169" s="62"/>
      <c r="Y169" s="62"/>
      <c r="Z169" s="62"/>
    </row>
    <row r="170" ht="19.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62"/>
      <c r="X170" s="62"/>
      <c r="Y170" s="62"/>
      <c r="Z170" s="62"/>
    </row>
    <row r="171" ht="19.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62"/>
      <c r="X171" s="62"/>
      <c r="Y171" s="62"/>
      <c r="Z171" s="62"/>
    </row>
    <row r="172" ht="19.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62"/>
      <c r="X172" s="62"/>
      <c r="Y172" s="62"/>
      <c r="Z172" s="62"/>
    </row>
    <row r="173" ht="19.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62"/>
      <c r="X173" s="62"/>
      <c r="Y173" s="62"/>
      <c r="Z173" s="62"/>
    </row>
    <row r="174" ht="19.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62"/>
      <c r="X174" s="62"/>
      <c r="Y174" s="62"/>
      <c r="Z174" s="62"/>
    </row>
    <row r="175" ht="19.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62"/>
      <c r="X175" s="62"/>
      <c r="Y175" s="62"/>
      <c r="Z175" s="62"/>
    </row>
    <row r="176" ht="19.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62"/>
      <c r="X176" s="62"/>
      <c r="Y176" s="62"/>
      <c r="Z176" s="62"/>
    </row>
    <row r="177" ht="19.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62"/>
      <c r="X177" s="62"/>
      <c r="Y177" s="62"/>
      <c r="Z177" s="62"/>
    </row>
    <row r="178" ht="19.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62"/>
      <c r="X178" s="62"/>
      <c r="Y178" s="62"/>
      <c r="Z178" s="62"/>
    </row>
    <row r="179" ht="19.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62"/>
      <c r="X179" s="62"/>
      <c r="Y179" s="62"/>
      <c r="Z179" s="62"/>
    </row>
    <row r="180" ht="19.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62"/>
      <c r="X180" s="62"/>
      <c r="Y180" s="62"/>
      <c r="Z180" s="62"/>
    </row>
    <row r="181" ht="19.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62"/>
      <c r="X181" s="62"/>
      <c r="Y181" s="62"/>
      <c r="Z181" s="62"/>
    </row>
    <row r="182" ht="19.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62"/>
      <c r="X182" s="62"/>
      <c r="Y182" s="62"/>
      <c r="Z182" s="62"/>
    </row>
    <row r="183" ht="19.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62"/>
      <c r="X183" s="62"/>
      <c r="Y183" s="62"/>
      <c r="Z183" s="62"/>
    </row>
    <row r="184" ht="19.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62"/>
      <c r="X184" s="62"/>
      <c r="Y184" s="62"/>
      <c r="Z184" s="62"/>
    </row>
    <row r="185" ht="19.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62"/>
      <c r="X185" s="62"/>
      <c r="Y185" s="62"/>
      <c r="Z185" s="62"/>
    </row>
    <row r="186" ht="19.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62"/>
      <c r="X186" s="62"/>
      <c r="Y186" s="62"/>
      <c r="Z186" s="62"/>
    </row>
    <row r="187" ht="19.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62"/>
      <c r="X187" s="62"/>
      <c r="Y187" s="62"/>
      <c r="Z187" s="62"/>
    </row>
    <row r="188" ht="19.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62"/>
      <c r="X188" s="62"/>
      <c r="Y188" s="62"/>
      <c r="Z188" s="62"/>
    </row>
    <row r="189" ht="19.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62"/>
      <c r="X189" s="62"/>
      <c r="Y189" s="62"/>
      <c r="Z189" s="62"/>
    </row>
    <row r="190" ht="19.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62"/>
      <c r="X190" s="62"/>
      <c r="Y190" s="62"/>
      <c r="Z190" s="62"/>
    </row>
    <row r="191" ht="19.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62"/>
      <c r="X191" s="62"/>
      <c r="Y191" s="62"/>
      <c r="Z191" s="62"/>
    </row>
    <row r="192" ht="19.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62"/>
      <c r="X192" s="62"/>
      <c r="Y192" s="62"/>
      <c r="Z192" s="62"/>
    </row>
    <row r="193" ht="19.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62"/>
      <c r="X193" s="62"/>
      <c r="Y193" s="62"/>
      <c r="Z193" s="62"/>
    </row>
    <row r="194" ht="19.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62"/>
      <c r="X194" s="62"/>
      <c r="Y194" s="62"/>
      <c r="Z194" s="62"/>
    </row>
    <row r="195" ht="19.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62"/>
      <c r="X195" s="62"/>
      <c r="Y195" s="62"/>
      <c r="Z195" s="62"/>
    </row>
    <row r="196" ht="19.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62"/>
      <c r="X196" s="62"/>
      <c r="Y196" s="62"/>
      <c r="Z196" s="62"/>
    </row>
    <row r="197" ht="19.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62"/>
      <c r="X197" s="62"/>
      <c r="Y197" s="62"/>
      <c r="Z197" s="62"/>
    </row>
    <row r="198" ht="19.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62"/>
      <c r="X198" s="62"/>
      <c r="Y198" s="62"/>
      <c r="Z198" s="62"/>
    </row>
    <row r="199" ht="19.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62"/>
      <c r="X199" s="62"/>
      <c r="Y199" s="62"/>
      <c r="Z199" s="62"/>
    </row>
    <row r="200" ht="19.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62"/>
      <c r="X200" s="62"/>
      <c r="Y200" s="62"/>
      <c r="Z200" s="62"/>
    </row>
    <row r="201" ht="19.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62"/>
      <c r="X201" s="62"/>
      <c r="Y201" s="62"/>
      <c r="Z201" s="62"/>
    </row>
    <row r="202" ht="19.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62"/>
      <c r="X202" s="62"/>
      <c r="Y202" s="62"/>
      <c r="Z202" s="62"/>
    </row>
    <row r="203" ht="19.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62"/>
      <c r="X203" s="62"/>
      <c r="Y203" s="62"/>
      <c r="Z203" s="62"/>
    </row>
    <row r="204" ht="19.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62"/>
      <c r="X204" s="62"/>
      <c r="Y204" s="62"/>
      <c r="Z204" s="62"/>
    </row>
    <row r="205" ht="19.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62"/>
      <c r="X205" s="62"/>
      <c r="Y205" s="62"/>
      <c r="Z205" s="62"/>
    </row>
    <row r="206" ht="19.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62"/>
      <c r="X206" s="62"/>
      <c r="Y206" s="62"/>
      <c r="Z206" s="62"/>
    </row>
    <row r="207" ht="19.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62"/>
      <c r="X207" s="62"/>
      <c r="Y207" s="62"/>
      <c r="Z207" s="62"/>
    </row>
    <row r="208" ht="19.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62"/>
      <c r="X208" s="62"/>
      <c r="Y208" s="62"/>
      <c r="Z208" s="62"/>
    </row>
    <row r="209" ht="19.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62"/>
      <c r="X209" s="62"/>
      <c r="Y209" s="62"/>
      <c r="Z209" s="62"/>
    </row>
    <row r="210" ht="19.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62"/>
      <c r="X210" s="62"/>
      <c r="Y210" s="62"/>
      <c r="Z210" s="62"/>
    </row>
    <row r="211" ht="19.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62"/>
      <c r="X211" s="62"/>
      <c r="Y211" s="62"/>
      <c r="Z211" s="62"/>
    </row>
    <row r="212" ht="19.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62"/>
      <c r="X212" s="62"/>
      <c r="Y212" s="62"/>
      <c r="Z212" s="62"/>
    </row>
    <row r="213" ht="19.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62"/>
      <c r="X213" s="62"/>
      <c r="Y213" s="62"/>
      <c r="Z213" s="62"/>
    </row>
    <row r="214" ht="19.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62"/>
      <c r="X214" s="62"/>
      <c r="Y214" s="62"/>
      <c r="Z214" s="62"/>
    </row>
    <row r="215" ht="19.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62"/>
      <c r="X215" s="62"/>
      <c r="Y215" s="62"/>
      <c r="Z215" s="62"/>
    </row>
    <row r="216" ht="19.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62"/>
      <c r="X216" s="62"/>
      <c r="Y216" s="62"/>
      <c r="Z216" s="62"/>
    </row>
    <row r="217" ht="19.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62"/>
      <c r="X217" s="62"/>
      <c r="Y217" s="62"/>
      <c r="Z217" s="62"/>
    </row>
    <row r="218" ht="19.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62"/>
      <c r="X218" s="62"/>
      <c r="Y218" s="62"/>
      <c r="Z218" s="62"/>
    </row>
    <row r="219" ht="19.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62"/>
      <c r="X219" s="62"/>
      <c r="Y219" s="62"/>
      <c r="Z219" s="62"/>
    </row>
    <row r="220" ht="19.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62"/>
      <c r="X220" s="62"/>
      <c r="Y220" s="62"/>
      <c r="Z220" s="62"/>
    </row>
    <row r="221" ht="19.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62"/>
      <c r="X221" s="62"/>
      <c r="Y221" s="62"/>
      <c r="Z221" s="62"/>
    </row>
    <row r="222" ht="19.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62"/>
      <c r="X222" s="62"/>
      <c r="Y222" s="62"/>
      <c r="Z222" s="62"/>
    </row>
    <row r="223" ht="19.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62"/>
      <c r="X223" s="62"/>
      <c r="Y223" s="62"/>
      <c r="Z223" s="62"/>
    </row>
    <row r="224" ht="19.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62"/>
      <c r="X224" s="62"/>
      <c r="Y224" s="62"/>
      <c r="Z224" s="62"/>
    </row>
    <row r="225" ht="19.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62"/>
      <c r="X225" s="62"/>
      <c r="Y225" s="62"/>
      <c r="Z225" s="62"/>
    </row>
    <row r="226" ht="19.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62"/>
      <c r="X226" s="62"/>
      <c r="Y226" s="62"/>
      <c r="Z226" s="62"/>
    </row>
    <row r="227" ht="19.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62"/>
      <c r="X227" s="62"/>
      <c r="Y227" s="62"/>
      <c r="Z227" s="62"/>
    </row>
    <row r="228" ht="19.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62"/>
      <c r="X228" s="62"/>
      <c r="Y228" s="62"/>
      <c r="Z228" s="62"/>
    </row>
    <row r="229" ht="19.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62"/>
      <c r="X229" s="62"/>
      <c r="Y229" s="62"/>
      <c r="Z229" s="62"/>
    </row>
    <row r="230" ht="19.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62"/>
      <c r="X230" s="62"/>
      <c r="Y230" s="62"/>
      <c r="Z230" s="62"/>
    </row>
    <row r="231" ht="19.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62"/>
      <c r="X231" s="62"/>
      <c r="Y231" s="62"/>
      <c r="Z231" s="62"/>
    </row>
    <row r="232" ht="19.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62"/>
      <c r="X232" s="62"/>
      <c r="Y232" s="62"/>
      <c r="Z232" s="62"/>
    </row>
    <row r="233" ht="19.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62"/>
      <c r="X233" s="62"/>
      <c r="Y233" s="62"/>
      <c r="Z233" s="62"/>
    </row>
    <row r="234" ht="19.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62"/>
      <c r="X234" s="62"/>
      <c r="Y234" s="62"/>
      <c r="Z234" s="62"/>
    </row>
    <row r="235" ht="19.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62"/>
      <c r="X235" s="62"/>
      <c r="Y235" s="62"/>
      <c r="Z235" s="62"/>
    </row>
    <row r="236" ht="19.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62"/>
      <c r="X236" s="62"/>
      <c r="Y236" s="62"/>
      <c r="Z236" s="62"/>
    </row>
    <row r="237" ht="19.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62"/>
      <c r="X237" s="62"/>
      <c r="Y237" s="62"/>
      <c r="Z237" s="62"/>
    </row>
    <row r="238" ht="19.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62"/>
      <c r="X238" s="62"/>
      <c r="Y238" s="62"/>
      <c r="Z238" s="62"/>
    </row>
    <row r="239" ht="19.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62"/>
      <c r="X239" s="62"/>
      <c r="Y239" s="62"/>
      <c r="Z239" s="62"/>
    </row>
    <row r="240" ht="19.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62"/>
      <c r="X240" s="62"/>
      <c r="Y240" s="62"/>
      <c r="Z240" s="62"/>
    </row>
    <row r="241" ht="19.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62"/>
      <c r="X241" s="62"/>
      <c r="Y241" s="62"/>
      <c r="Z241" s="62"/>
    </row>
    <row r="242" ht="19.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62"/>
      <c r="X242" s="62"/>
      <c r="Y242" s="62"/>
      <c r="Z242" s="62"/>
    </row>
    <row r="243" ht="19.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62"/>
      <c r="X243" s="62"/>
      <c r="Y243" s="62"/>
      <c r="Z243" s="62"/>
    </row>
    <row r="244" ht="19.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62"/>
      <c r="X244" s="62"/>
      <c r="Y244" s="62"/>
      <c r="Z244" s="62"/>
    </row>
    <row r="245" ht="19.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62"/>
      <c r="X245" s="62"/>
      <c r="Y245" s="62"/>
      <c r="Z245" s="62"/>
    </row>
    <row r="246" ht="19.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62"/>
      <c r="X246" s="62"/>
      <c r="Y246" s="62"/>
      <c r="Z246" s="62"/>
    </row>
    <row r="247" ht="19.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62"/>
      <c r="X247" s="62"/>
      <c r="Y247" s="62"/>
      <c r="Z247" s="62"/>
    </row>
    <row r="248" ht="19.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62"/>
      <c r="X248" s="62"/>
      <c r="Y248" s="62"/>
      <c r="Z248" s="62"/>
    </row>
    <row r="249" ht="19.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62"/>
      <c r="X249" s="62"/>
      <c r="Y249" s="62"/>
      <c r="Z249" s="62"/>
    </row>
    <row r="250" ht="19.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62"/>
      <c r="X250" s="62"/>
      <c r="Y250" s="62"/>
      <c r="Z250" s="62"/>
    </row>
    <row r="251" ht="19.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62"/>
      <c r="X251" s="62"/>
      <c r="Y251" s="62"/>
      <c r="Z251" s="62"/>
    </row>
    <row r="252" ht="19.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62"/>
      <c r="X252" s="62"/>
      <c r="Y252" s="62"/>
      <c r="Z252" s="62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8:C52">
      <formula1>'Listado Pilotos y Equipos'!$B$3:$B$86</formula1>
    </dataValidation>
    <dataValidation type="list" allowBlank="1" showErrorMessage="1" sqref="J8:J52">
      <formula1>Tabla_de_Datos_COPA_PALMARES!$H$3:$H$5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4.43"/>
    <col customWidth="1" min="3" max="3" width="23.14"/>
    <col customWidth="1" min="4" max="4" width="22.0"/>
    <col customWidth="1" min="5" max="5" width="17.0"/>
    <col customWidth="1" min="6" max="6" width="12.71"/>
    <col customWidth="1" min="7" max="7" width="22.29"/>
    <col customWidth="1" min="8" max="8" width="18.29"/>
    <col customWidth="1" min="9" max="9" width="14.14"/>
    <col customWidth="1" min="10" max="10" width="13.43"/>
    <col customWidth="1" min="11" max="11" width="7.86"/>
    <col customWidth="1" min="12" max="26" width="11.43"/>
  </cols>
  <sheetData>
    <row r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>
      <c r="A4" s="148"/>
      <c r="B4" s="45"/>
      <c r="C4" s="45"/>
      <c r="D4" s="45"/>
      <c r="E4" s="45"/>
      <c r="F4" s="45"/>
      <c r="G4" s="45"/>
      <c r="H4" s="45"/>
      <c r="I4" s="45"/>
      <c r="J4" s="45"/>
      <c r="K4" s="46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>
      <c r="A5" s="64" t="s">
        <v>383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>
      <c r="A6" s="1"/>
      <c r="B6" s="4"/>
      <c r="C6" s="4"/>
      <c r="D6" s="4"/>
      <c r="E6" s="4"/>
      <c r="F6" s="4"/>
      <c r="G6" s="61"/>
      <c r="H6" s="59"/>
      <c r="I6" s="59"/>
      <c r="J6" s="59"/>
      <c r="K6" s="59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>
      <c r="A7" s="149" t="s">
        <v>152</v>
      </c>
      <c r="B7" s="150" t="s">
        <v>153</v>
      </c>
      <c r="C7" s="150" t="s">
        <v>384</v>
      </c>
      <c r="D7" s="150" t="s">
        <v>385</v>
      </c>
      <c r="E7" s="150" t="s">
        <v>386</v>
      </c>
      <c r="F7" s="150" t="s">
        <v>154</v>
      </c>
      <c r="G7" s="150" t="s">
        <v>283</v>
      </c>
      <c r="H7" s="150" t="s">
        <v>387</v>
      </c>
      <c r="I7" s="150" t="s">
        <v>388</v>
      </c>
      <c r="J7" s="150" t="s">
        <v>11</v>
      </c>
      <c r="K7" s="59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ht="15.0" customHeight="1">
      <c r="A8" s="157">
        <v>1.0</v>
      </c>
      <c r="B8" s="152" t="s">
        <v>124</v>
      </c>
      <c r="C8" s="152"/>
      <c r="D8" s="152" t="str">
        <f>IFERROR(VLOOKUP(B8,'Listado Pilotos y Equipos'!$B$3:$M$86,2,0),"")</f>
        <v>Uri Capdevila</v>
      </c>
      <c r="E8" s="152"/>
      <c r="F8" s="152">
        <f>IFERROR(VLOOKUP(Mangas_ELSOT!$D8,Clasificacion_Final2019!$C$2:$P$107,14,0),0)</f>
        <v>400</v>
      </c>
      <c r="G8" s="152" t="str">
        <f>IFERROR(VLOOKUP(B8,'Listado Pilotos y Equipos'!$B$3:$M$86,7,0),"")</f>
        <v>Guillem Romero</v>
      </c>
      <c r="H8" s="152"/>
      <c r="I8" s="152">
        <f>IFERROR(VLOOKUP(Mangas_ELSOT!$G8,Clasificacion_Final2019!$C$2:$P$107,14,0),0)</f>
        <v>400</v>
      </c>
      <c r="J8" s="153">
        <f t="shared" ref="J8:J25" si="1">IFERROR(F8+I8,0)</f>
        <v>800</v>
      </c>
      <c r="K8" s="59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>
      <c r="A9" s="157">
        <v>2.0</v>
      </c>
      <c r="B9" s="152" t="s">
        <v>37</v>
      </c>
      <c r="C9" s="152"/>
      <c r="D9" s="152" t="str">
        <f>IFERROR(VLOOKUP(B9,'Listado Pilotos y Equipos'!$B$3:$M$86,2,0),"")</f>
        <v>Jordi Perez</v>
      </c>
      <c r="E9" s="152"/>
      <c r="F9" s="152">
        <f>IFERROR(VLOOKUP(Mangas_ELSOT!$D9,Clasificacion_Final2019!$C$2:$P$107,14,0),0)</f>
        <v>360.5</v>
      </c>
      <c r="G9" s="152" t="str">
        <f>IFERROR(VLOOKUP(B9,'Listado Pilotos y Equipos'!$B$3:$M$86,7,0),"")</f>
        <v>Marc Lansac</v>
      </c>
      <c r="H9" s="152"/>
      <c r="I9" s="152">
        <f>IFERROR(VLOOKUP(Mangas_ELSOT!$G9,Clasificacion_Final2019!$C$2:$P$107,14,0),0)</f>
        <v>341.5</v>
      </c>
      <c r="J9" s="153">
        <f t="shared" si="1"/>
        <v>702</v>
      </c>
      <c r="K9" s="59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ht="15.0" customHeight="1">
      <c r="A10" s="157">
        <v>3.0</v>
      </c>
      <c r="B10" s="152" t="s">
        <v>229</v>
      </c>
      <c r="C10" s="152"/>
      <c r="D10" s="152" t="str">
        <f>IFERROR(VLOOKUP(B10,'Listado Pilotos y Equipos'!$B$3:$M$86,2,0),"")</f>
        <v>Richard Arredondo</v>
      </c>
      <c r="E10" s="152"/>
      <c r="F10" s="152">
        <f>IFERROR(VLOOKUP(Mangas_ELSOT!$D10,Clasificacion_Final2019!$C$2:$P$107,14,0),0)</f>
        <v>380</v>
      </c>
      <c r="G10" s="152" t="str">
        <f>IFERROR(VLOOKUP(B10,'Listado Pilotos y Equipos'!$B$3:$M$86,7,0),"")</f>
        <v>Gabriel Rodriguez</v>
      </c>
      <c r="H10" s="152"/>
      <c r="I10" s="152">
        <f>IFERROR(VLOOKUP(Mangas_ELSOT!$G10,Clasificacion_Final2019!$C$2:$P$107,14,0),0)</f>
        <v>329</v>
      </c>
      <c r="J10" s="153">
        <f t="shared" si="1"/>
        <v>709</v>
      </c>
      <c r="K10" s="59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>
      <c r="A11" s="157">
        <v>4.0</v>
      </c>
      <c r="B11" s="152" t="s">
        <v>39</v>
      </c>
      <c r="C11" s="152"/>
      <c r="D11" s="152" t="str">
        <f>IFERROR(VLOOKUP(B11,'Listado Pilotos y Equipos'!$B$3:$M$86,2,0),"")</f>
        <v>Israel Nevado</v>
      </c>
      <c r="E11" s="152"/>
      <c r="F11" s="152">
        <f>IFERROR(VLOOKUP(Mangas_ELSOT!$D11,Clasificacion_Final2019!$C$2:$P$107,14,0),0)</f>
        <v>283</v>
      </c>
      <c r="G11" s="152" t="str">
        <f>IFERROR(VLOOKUP(B11,'Listado Pilotos y Equipos'!$B$3:$M$86,7,0),"")</f>
        <v>Victor Gonzalez</v>
      </c>
      <c r="H11" s="152"/>
      <c r="I11" s="152">
        <f>IFERROR(VLOOKUP(Mangas_ELSOT!$G11,Clasificacion_Final2019!$C$2:$P$107,14,0),0)</f>
        <v>283</v>
      </c>
      <c r="J11" s="153">
        <f t="shared" si="1"/>
        <v>566</v>
      </c>
      <c r="K11" s="59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>
      <c r="A12" s="157">
        <v>5.0</v>
      </c>
      <c r="B12" s="152" t="s">
        <v>188</v>
      </c>
      <c r="C12" s="152"/>
      <c r="D12" s="152" t="str">
        <f>IFERROR(VLOOKUP(B12,'Listado Pilotos y Equipos'!$B$3:$M$86,2,0),"")</f>
        <v>Sergi Martinez</v>
      </c>
      <c r="E12" s="152"/>
      <c r="F12" s="152">
        <f>IFERROR(VLOOKUP(Mangas_ELSOT!$D12,Clasificacion_Final2019!$C$2:$P$107,14,0),0)</f>
        <v>278.5</v>
      </c>
      <c r="G12" s="152" t="str">
        <f>IFERROR(VLOOKUP(B12,'Listado Pilotos y Equipos'!$B$3:$M$86,7,0),"")</f>
        <v>Victor Leon</v>
      </c>
      <c r="H12" s="152"/>
      <c r="I12" s="152">
        <f>IFERROR(VLOOKUP(Mangas_ELSOT!$G12,Clasificacion_Final2019!$C$2:$P$107,14,0),0)</f>
        <v>278.5</v>
      </c>
      <c r="J12" s="153">
        <f t="shared" si="1"/>
        <v>557</v>
      </c>
      <c r="K12" s="59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157">
        <v>6.0</v>
      </c>
      <c r="B13" s="152" t="s">
        <v>61</v>
      </c>
      <c r="C13" s="152"/>
      <c r="D13" s="152" t="str">
        <f>IFERROR(VLOOKUP(B13,'Listado Pilotos y Equipos'!$B$3:$M$86,2,0),"")</f>
        <v>Enric Illa</v>
      </c>
      <c r="E13" s="152"/>
      <c r="F13" s="152">
        <f>IFERROR(VLOOKUP(Mangas_ELSOT!$D13,Clasificacion_Final2019!$C$2:$P$107,14,0),0)</f>
        <v>172</v>
      </c>
      <c r="G13" s="152" t="str">
        <f>IFERROR(VLOOKUP(B13,'Listado Pilotos y Equipos'!$B$3:$M$86,7,0),"")</f>
        <v>Jordi Simo</v>
      </c>
      <c r="H13" s="152"/>
      <c r="I13" s="152">
        <f>IFERROR(VLOOKUP(Mangas_ELSOT!$G13,Clasificacion_Final2019!$C$2:$P$107,14,0),0)</f>
        <v>347</v>
      </c>
      <c r="J13" s="153">
        <f t="shared" si="1"/>
        <v>519</v>
      </c>
      <c r="K13" s="59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>
      <c r="A14" s="157">
        <v>7.0</v>
      </c>
      <c r="B14" s="152" t="s">
        <v>59</v>
      </c>
      <c r="C14" s="152"/>
      <c r="D14" s="152" t="str">
        <f>IFERROR(VLOOKUP(B14,'Listado Pilotos y Equipos'!$B$3:$M$86,2,0),"")</f>
        <v>Jaume Llobet</v>
      </c>
      <c r="E14" s="152"/>
      <c r="F14" s="152">
        <f>IFERROR(VLOOKUP(Mangas_ELSOT!$D14,Clasificacion_Final2019!$C$2:$P$107,14,0),0)</f>
        <v>217</v>
      </c>
      <c r="G14" s="152" t="str">
        <f>IFERROR(VLOOKUP(B14,'Listado Pilotos y Equipos'!$B$3:$M$86,7,0),"")</f>
        <v>Oscar Vila</v>
      </c>
      <c r="H14" s="152"/>
      <c r="I14" s="152">
        <f>IFERROR(VLOOKUP(Mangas_ELSOT!$G14,Clasificacion_Final2019!$C$2:$P$107,14,0),0)</f>
        <v>187</v>
      </c>
      <c r="J14" s="153">
        <f t="shared" si="1"/>
        <v>404</v>
      </c>
      <c r="K14" s="59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157">
        <v>8.0</v>
      </c>
      <c r="B15" s="152" t="s">
        <v>461</v>
      </c>
      <c r="C15" s="152"/>
      <c r="D15" s="152" t="str">
        <f>IFERROR(VLOOKUP(B15,'Listado Pilotos y Equipos'!$B$3:$M$86,2,0),"")</f>
        <v/>
      </c>
      <c r="E15" s="152"/>
      <c r="F15" s="152">
        <f>IFERROR(VLOOKUP(Mangas_ELSOT!$D15,Clasificacion_Final2019!$C$2:$P$107,14,0),0)</f>
        <v>0</v>
      </c>
      <c r="G15" s="152" t="str">
        <f>IFERROR(VLOOKUP(B15,'Listado Pilotos y Equipos'!$B$3:$M$86,7,0),"")</f>
        <v/>
      </c>
      <c r="H15" s="152"/>
      <c r="I15" s="152">
        <f>IFERROR(VLOOKUP(Mangas_ELSOT!$G15,Clasificacion_Final2019!$C$2:$P$107,14,0),0)</f>
        <v>0</v>
      </c>
      <c r="J15" s="153">
        <f t="shared" si="1"/>
        <v>0</v>
      </c>
      <c r="K15" s="59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157">
        <v>9.0</v>
      </c>
      <c r="B16" s="152" t="s">
        <v>42</v>
      </c>
      <c r="C16" s="152"/>
      <c r="D16" s="152" t="str">
        <f>IFERROR(VLOOKUP(B16,'Listado Pilotos y Equipos'!$B$3:$M$86,2,0),"")</f>
        <v>Manel Soriano</v>
      </c>
      <c r="E16" s="152"/>
      <c r="F16" s="152">
        <f>IFERROR(VLOOKUP(Mangas_ELSOT!$D16,Clasificacion_Final2019!$C$2:$P$107,14,0),0)</f>
        <v>238.5</v>
      </c>
      <c r="G16" s="152" t="str">
        <f>IFERROR(VLOOKUP(B16,'Listado Pilotos y Equipos'!$B$3:$M$86,7,0),"")</f>
        <v>David Mercader</v>
      </c>
      <c r="H16" s="152"/>
      <c r="I16" s="152">
        <f>IFERROR(VLOOKUP(Mangas_ELSOT!$G16,Clasificacion_Final2019!$C$2:$P$107,14,0),0)</f>
        <v>0</v>
      </c>
      <c r="J16" s="153">
        <f t="shared" si="1"/>
        <v>238.5</v>
      </c>
      <c r="K16" s="59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>
      <c r="A17" s="157">
        <v>10.0</v>
      </c>
      <c r="B17" s="152" t="s">
        <v>177</v>
      </c>
      <c r="C17" s="152"/>
      <c r="D17" s="152" t="str">
        <f>IFERROR(VLOOKUP(B17,'Listado Pilotos y Equipos'!$B$3:$M$86,2,0),"")</f>
        <v>Jorge Valdivieso</v>
      </c>
      <c r="E17" s="152"/>
      <c r="F17" s="152">
        <f>IFERROR(VLOOKUP(Mangas_ELSOT!$D17,Clasificacion_Final2019!$C$2:$P$107,14,0),0)</f>
        <v>0</v>
      </c>
      <c r="G17" s="152" t="str">
        <f>IFERROR(VLOOKUP(B17,'Listado Pilotos y Equipos'!$B$3:$M$86,7,0),"")</f>
        <v>Alberto Bolsa</v>
      </c>
      <c r="H17" s="152"/>
      <c r="I17" s="152">
        <f>IFERROR(VLOOKUP(Mangas_ELSOT!$G17,Clasificacion_Final2019!$C$2:$P$107,14,0),0)</f>
        <v>149.5</v>
      </c>
      <c r="J17" s="153">
        <f t="shared" si="1"/>
        <v>149.5</v>
      </c>
      <c r="K17" s="59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157">
        <v>11.0</v>
      </c>
      <c r="B18" s="152"/>
      <c r="C18" s="152"/>
      <c r="D18" s="152" t="str">
        <f>IFERROR(VLOOKUP(B18,'Listado Pilotos y Equipos'!$B$3:$M$86,2,0),"")</f>
        <v/>
      </c>
      <c r="E18" s="152"/>
      <c r="F18" s="152">
        <f>IFERROR(VLOOKUP(Mangas_ELSOT!$D18,Clasificacion_Final2019!$C$2:$P$107,14,0),0)</f>
        <v>0</v>
      </c>
      <c r="G18" s="152" t="str">
        <f>IFERROR(VLOOKUP(B18,'Listado Pilotos y Equipos'!$B$3:$M$86,7,0),"")</f>
        <v/>
      </c>
      <c r="H18" s="152"/>
      <c r="I18" s="152">
        <f>IFERROR(VLOOKUP(Mangas_ELSOT!$G18,Clasificacion_Final2019!$C$2:$P$107,14,0),0)</f>
        <v>0</v>
      </c>
      <c r="J18" s="153">
        <f t="shared" si="1"/>
        <v>0</v>
      </c>
      <c r="K18" s="59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>
      <c r="A19" s="157">
        <v>12.0</v>
      </c>
      <c r="B19" s="152"/>
      <c r="C19" s="152"/>
      <c r="D19" s="152" t="str">
        <f>IFERROR(VLOOKUP(B19,'Listado Pilotos y Equipos'!$B$3:$M$86,2,0),"")</f>
        <v/>
      </c>
      <c r="E19" s="152"/>
      <c r="F19" s="152">
        <f>IFERROR(VLOOKUP(Mangas_ELSOT!$D19,Clasificacion_Final2019!$C$2:$P$107,14,0),0)</f>
        <v>0</v>
      </c>
      <c r="G19" s="152" t="str">
        <f>IFERROR(VLOOKUP(B19,'Listado Pilotos y Equipos'!$B$3:$M$86,7,0),"")</f>
        <v/>
      </c>
      <c r="H19" s="152"/>
      <c r="I19" s="152">
        <f>IFERROR(VLOOKUP(Mangas_ELSOT!$G19,Clasificacion_Final2019!$C$2:$P$107,14,0),0)</f>
        <v>0</v>
      </c>
      <c r="J19" s="153">
        <f t="shared" si="1"/>
        <v>0</v>
      </c>
      <c r="K19" s="59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A20" s="157">
        <v>13.0</v>
      </c>
      <c r="B20" s="152"/>
      <c r="C20" s="152"/>
      <c r="D20" s="152" t="str">
        <f>IFERROR(VLOOKUP(B20,'Listado Pilotos y Equipos'!$B$3:$M$86,2,0),"")</f>
        <v/>
      </c>
      <c r="E20" s="152"/>
      <c r="F20" s="152">
        <f>IFERROR(VLOOKUP(Mangas_ELSOT!$D20,Clasificacion_Final2019!$C$2:$P$107,14,0),0)</f>
        <v>0</v>
      </c>
      <c r="G20" s="152" t="str">
        <f>IFERROR(VLOOKUP(B20,'Listado Pilotos y Equipos'!$B$3:$M$86,7,0),"")</f>
        <v/>
      </c>
      <c r="H20" s="152"/>
      <c r="I20" s="152">
        <f>IFERROR(VLOOKUP(Mangas_ELSOT!$G20,Clasificacion_Final2019!$C$2:$P$107,14,0),0)</f>
        <v>0</v>
      </c>
      <c r="J20" s="153">
        <f t="shared" si="1"/>
        <v>0</v>
      </c>
      <c r="K20" s="59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ht="15.75" customHeight="1">
      <c r="A21" s="157">
        <v>14.0</v>
      </c>
      <c r="B21" s="152"/>
      <c r="C21" s="152"/>
      <c r="D21" s="152" t="str">
        <f>IFERROR(VLOOKUP(B21,'Listado Pilotos y Equipos'!$B$3:$M$86,2,0),"")</f>
        <v/>
      </c>
      <c r="E21" s="152"/>
      <c r="F21" s="152">
        <f>IFERROR(VLOOKUP(Mangas_ELSOT!$D21,Clasificacion_Final2019!$C$2:$P$107,14,0),0)</f>
        <v>0</v>
      </c>
      <c r="G21" s="152" t="str">
        <f>IFERROR(VLOOKUP(B21,'Listado Pilotos y Equipos'!$B$3:$M$86,7,0),"")</f>
        <v/>
      </c>
      <c r="H21" s="152"/>
      <c r="I21" s="152">
        <f>IFERROR(VLOOKUP(Mangas_ELSOT!$G21,Clasificacion_Final2019!$C$2:$P$107,14,0),0)</f>
        <v>0</v>
      </c>
      <c r="J21" s="153">
        <f t="shared" si="1"/>
        <v>0</v>
      </c>
      <c r="K21" s="59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157">
        <v>15.0</v>
      </c>
      <c r="B22" s="152"/>
      <c r="C22" s="152"/>
      <c r="D22" s="152"/>
      <c r="E22" s="152"/>
      <c r="F22" s="152">
        <f>IFERROR(VLOOKUP(Mangas_ELSOT!$D22,Clasificacion_Final2019!$C$2:$P$107,14,0),0)</f>
        <v>0</v>
      </c>
      <c r="G22" s="152" t="str">
        <f>IFERROR(VLOOKUP(B22,'Listado Pilotos y Equipos'!$B$3:$M$86,7,0),"")</f>
        <v/>
      </c>
      <c r="H22" s="152"/>
      <c r="I22" s="152">
        <f>IFERROR(VLOOKUP(Mangas_ELSOT!$G22,Clasificacion_Final2019!$C$2:$P$107,14,0),0)</f>
        <v>0</v>
      </c>
      <c r="J22" s="153">
        <f t="shared" si="1"/>
        <v>0</v>
      </c>
      <c r="K22" s="59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157">
        <v>16.0</v>
      </c>
      <c r="B23" s="152"/>
      <c r="C23" s="152"/>
      <c r="D23" s="152"/>
      <c r="E23" s="152"/>
      <c r="F23" s="152">
        <f>IFERROR(VLOOKUP(Mangas_ELSOT!$D23,Clasificacion_Final2019!$C$2:$P$107,14,0),0)</f>
        <v>0</v>
      </c>
      <c r="G23" s="152" t="str">
        <f>IFERROR(VLOOKUP(B23,'Listado Pilotos y Equipos'!$B$3:$M$86,7,0),"")</f>
        <v/>
      </c>
      <c r="H23" s="152"/>
      <c r="I23" s="152">
        <f>IFERROR(VLOOKUP(Mangas_ELSOT!$G23,Clasificacion_Final2019!$C$2:$P$107,14,0),0)</f>
        <v>0</v>
      </c>
      <c r="J23" s="153">
        <f t="shared" si="1"/>
        <v>0</v>
      </c>
      <c r="K23" s="59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157">
        <v>17.0</v>
      </c>
      <c r="B24" s="152"/>
      <c r="C24" s="152"/>
      <c r="D24" s="152" t="str">
        <f>IFERROR(VLOOKUP(B24,'Listado Pilotos y Equipos'!$B$3:$M$86,2,0),"")</f>
        <v/>
      </c>
      <c r="E24" s="152"/>
      <c r="F24" s="152">
        <f>IFERROR(VLOOKUP(Mangas_ELSOT!$D24,Clasificacion_Final2019!$C$2:$P$107,14,0),0)</f>
        <v>0</v>
      </c>
      <c r="G24" s="152" t="str">
        <f>IFERROR(VLOOKUP(B24,'Listado Pilotos y Equipos'!$B$3:$M$86,7,0),"")</f>
        <v/>
      </c>
      <c r="H24" s="152"/>
      <c r="I24" s="152">
        <f>IFERROR(VLOOKUP(Mangas_ELSOT!$G24,Clasificacion_Final2019!$C$2:$P$107,14,0),0)</f>
        <v>0</v>
      </c>
      <c r="J24" s="153">
        <f t="shared" si="1"/>
        <v>0</v>
      </c>
      <c r="K24" s="59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157">
        <v>18.0</v>
      </c>
      <c r="B25" s="160"/>
      <c r="C25" s="160"/>
      <c r="D25" s="160" t="str">
        <f>IFERROR(VLOOKUP(B25,'Listado Pilotos y Equipos'!$B$3:$M$86,2,0),"")</f>
        <v/>
      </c>
      <c r="E25" s="152"/>
      <c r="F25" s="152">
        <f>IFERROR(VLOOKUP(Mangas_ELSOT!$D25,Clasificacion_Final2019!$C$2:$P$107,14,0),0)</f>
        <v>0</v>
      </c>
      <c r="G25" s="152" t="str">
        <f>IFERROR(VLOOKUP(B25,'Listado Pilotos y Equipos'!$B$3:$M$86,7,0),"")</f>
        <v/>
      </c>
      <c r="H25" s="152"/>
      <c r="I25" s="152">
        <f>IFERROR(VLOOKUP(Mangas_ELSOT!$G25,Clasificacion_Final2019!$C$2:$P$107,14,0),0)</f>
        <v>0</v>
      </c>
      <c r="J25" s="161">
        <f t="shared" si="1"/>
        <v>0</v>
      </c>
      <c r="K25" s="59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1"/>
      <c r="B26" s="4"/>
      <c r="C26" s="4"/>
      <c r="D26" s="4"/>
      <c r="E26" s="4"/>
      <c r="F26" s="4"/>
      <c r="G26" s="61"/>
      <c r="H26" s="59"/>
      <c r="I26" s="59"/>
      <c r="J26" s="59"/>
      <c r="K26" s="59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4"/>
      <c r="B27" s="4"/>
      <c r="C27" s="4"/>
      <c r="D27" s="4"/>
      <c r="E27" s="4"/>
      <c r="F27" s="4"/>
      <c r="G27" s="61"/>
      <c r="H27" s="59"/>
      <c r="I27" s="59"/>
      <c r="J27" s="59"/>
      <c r="K27" s="59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148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159" t="s">
        <v>389</v>
      </c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1"/>
      <c r="B30" s="4"/>
      <c r="C30" s="4"/>
      <c r="D30" s="4"/>
      <c r="E30" s="4"/>
      <c r="F30" s="4"/>
      <c r="G30" s="61"/>
      <c r="H30" s="59"/>
      <c r="I30" s="59"/>
      <c r="J30" s="59"/>
      <c r="K30" s="59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ht="15.75" customHeight="1">
      <c r="A31" s="149" t="s">
        <v>152</v>
      </c>
      <c r="B31" s="150" t="s">
        <v>153</v>
      </c>
      <c r="C31" s="150" t="s">
        <v>384</v>
      </c>
      <c r="D31" s="150" t="s">
        <v>385</v>
      </c>
      <c r="E31" s="150" t="s">
        <v>386</v>
      </c>
      <c r="F31" s="150" t="s">
        <v>154</v>
      </c>
      <c r="G31" s="150" t="s">
        <v>283</v>
      </c>
      <c r="H31" s="150" t="s">
        <v>387</v>
      </c>
      <c r="I31" s="150" t="s">
        <v>388</v>
      </c>
      <c r="J31" s="150" t="s">
        <v>11</v>
      </c>
      <c r="K31" s="59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ht="15.0" customHeight="1">
      <c r="A32" s="157">
        <v>1.0</v>
      </c>
      <c r="B32" s="152" t="s">
        <v>217</v>
      </c>
      <c r="C32" s="152"/>
      <c r="D32" s="158" t="str">
        <f>IFERROR(VLOOKUP(B32,'Listado Pilotos y Equipos'!$B$3:$M$86,2,0),"")</f>
        <v>Joel Mendizabal</v>
      </c>
      <c r="E32" s="152"/>
      <c r="F32" s="152">
        <f>IFERROR(VLOOKUP(Mangas_ELSOT!$D32,Clasificacion_Final2019!$C$2:$P$107,14,0),0)</f>
        <v>461.5</v>
      </c>
      <c r="G32" s="152" t="str">
        <f>IFERROR(VLOOKUP(B32,'Listado Pilotos y Equipos'!$B$3:$M$86,7,0),"")</f>
        <v>Vicens Febrero</v>
      </c>
      <c r="H32" s="152"/>
      <c r="I32" s="152">
        <f>IFERROR(VLOOKUP(Mangas_ELSOT!$G32,Clasificacion_Final2019!$C$2:$P$107,14,0),0)</f>
        <v>461.5</v>
      </c>
      <c r="J32" s="153">
        <f t="shared" ref="J32:J57" si="2">IFERROR(F32+I32,0)</f>
        <v>923</v>
      </c>
      <c r="K32" s="59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ht="15.75" customHeight="1">
      <c r="A33" s="157">
        <v>2.0</v>
      </c>
      <c r="B33" s="152" t="s">
        <v>94</v>
      </c>
      <c r="C33" s="152"/>
      <c r="D33" s="158" t="str">
        <f>IFERROR(VLOOKUP(B33,'Listado Pilotos y Equipos'!$B$3:$M$86,2,0),"")</f>
        <v>Israel Gomez</v>
      </c>
      <c r="E33" s="152"/>
      <c r="F33" s="152">
        <f>IFERROR(VLOOKUP(Mangas_ELSOT!$D33,Clasificacion_Final2019!$C$2:$P$107,14,0),0)</f>
        <v>457</v>
      </c>
      <c r="G33" s="152" t="str">
        <f>IFERROR(VLOOKUP(B33,'Listado Pilotos y Equipos'!$B$3:$M$86,7,0),"")</f>
        <v>Valeri Jonama</v>
      </c>
      <c r="H33" s="152"/>
      <c r="I33" s="152">
        <f>IFERROR(VLOOKUP(Mangas_ELSOT!$G33,Clasificacion_Final2019!$C$2:$P$107,14,0),0)</f>
        <v>457</v>
      </c>
      <c r="J33" s="153">
        <f t="shared" si="2"/>
        <v>914</v>
      </c>
      <c r="K33" s="59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ht="15.75" customHeight="1">
      <c r="A34" s="157">
        <v>3.0</v>
      </c>
      <c r="B34" s="152" t="s">
        <v>209</v>
      </c>
      <c r="C34" s="152"/>
      <c r="D34" s="158" t="str">
        <f>IFERROR(VLOOKUP(B34,'Listado Pilotos y Equipos'!$B$3:$M$86,2,0),"")</f>
        <v>JM Sererols</v>
      </c>
      <c r="E34" s="152"/>
      <c r="F34" s="152">
        <f>IFERROR(VLOOKUP(Mangas_ELSOT!$D34,Clasificacion_Final2019!$C$2:$P$107,14,0),0)</f>
        <v>435</v>
      </c>
      <c r="G34" s="152" t="str">
        <f>IFERROR(VLOOKUP(B34,'Listado Pilotos y Equipos'!$B$3:$M$86,7,0),"")</f>
        <v>Eduard Cerda</v>
      </c>
      <c r="H34" s="152"/>
      <c r="I34" s="152">
        <f>IFERROR(VLOOKUP(Mangas_ELSOT!$G34,Clasificacion_Final2019!$C$2:$P$107,14,0),0)</f>
        <v>435</v>
      </c>
      <c r="J34" s="153">
        <f t="shared" si="2"/>
        <v>870</v>
      </c>
      <c r="K34" s="59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15.75" customHeight="1">
      <c r="A35" s="157">
        <v>4.0</v>
      </c>
      <c r="B35" s="152" t="s">
        <v>206</v>
      </c>
      <c r="C35" s="152"/>
      <c r="D35" s="158" t="str">
        <f>IFERROR(VLOOKUP(B35,'Listado Pilotos y Equipos'!$B$3:$M$86,2,0),"")</f>
        <v>Alex Robles</v>
      </c>
      <c r="E35" s="152"/>
      <c r="F35" s="152">
        <f>IFERROR(VLOOKUP(Mangas_ELSOT!$D35,Clasificacion_Final2019!$C$2:$P$107,14,0),0)</f>
        <v>423.5</v>
      </c>
      <c r="G35" s="152" t="str">
        <f>IFERROR(VLOOKUP(B35,'Listado Pilotos y Equipos'!$B$3:$M$86,7,0),"")</f>
        <v>Jordi Robles</v>
      </c>
      <c r="H35" s="152"/>
      <c r="I35" s="152">
        <f>IFERROR(VLOOKUP(Mangas_ELSOT!$G35,Clasificacion_Final2019!$C$2:$P$107,14,0),0)</f>
        <v>423.5</v>
      </c>
      <c r="J35" s="153">
        <f t="shared" si="2"/>
        <v>847</v>
      </c>
      <c r="K35" s="59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15.75" customHeight="1">
      <c r="A36" s="157">
        <v>5.0</v>
      </c>
      <c r="B36" s="152" t="s">
        <v>460</v>
      </c>
      <c r="C36" s="152"/>
      <c r="D36" s="158" t="str">
        <f>IFERROR(VLOOKUP(B36,'Listado Pilotos y Equipos'!$B$3:$M$86,2,0),"")</f>
        <v>Albert Trafach</v>
      </c>
      <c r="E36" s="152"/>
      <c r="F36" s="152">
        <f>IFERROR(VLOOKUP(Mangas_ELSOT!$D36,Clasificacion_Final2019!$C$2:$P$107,14,0),0)</f>
        <v>402</v>
      </c>
      <c r="G36" s="152" t="str">
        <f>IFERROR(VLOOKUP(B36,'Listado Pilotos y Equipos'!$B$3:$M$86,7,0),"")</f>
        <v>Oscar Capel</v>
      </c>
      <c r="H36" s="152"/>
      <c r="I36" s="152">
        <f>IFERROR(VLOOKUP(Mangas_ELSOT!$G36,Clasificacion_Final2019!$C$2:$P$107,14,0),0)</f>
        <v>362</v>
      </c>
      <c r="J36" s="153">
        <f t="shared" si="2"/>
        <v>764</v>
      </c>
      <c r="K36" s="59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15.75" customHeight="1">
      <c r="A37" s="157">
        <v>6.0</v>
      </c>
      <c r="B37" s="152" t="s">
        <v>25</v>
      </c>
      <c r="C37" s="152"/>
      <c r="D37" s="158" t="str">
        <f>IFERROR(VLOOKUP(B37,'Listado Pilotos y Equipos'!$B$3:$M$86,2,0),"")</f>
        <v>Xavi Cortada</v>
      </c>
      <c r="E37" s="152"/>
      <c r="F37" s="152">
        <f>IFERROR(VLOOKUP(Mangas_ELSOT!$D37,Clasificacion_Final2019!$C$2:$P$107,14,0),0)</f>
        <v>367.5</v>
      </c>
      <c r="G37" s="152" t="str">
        <f>IFERROR(VLOOKUP(B37,'Listado Pilotos y Equipos'!$B$3:$M$86,7,0),"")</f>
        <v>Adam Parera</v>
      </c>
      <c r="H37" s="152"/>
      <c r="I37" s="152">
        <f>IFERROR(VLOOKUP(Mangas_ELSOT!$G37,Clasificacion_Final2019!$C$2:$P$107,14,0),0)</f>
        <v>360.5</v>
      </c>
      <c r="J37" s="153">
        <f t="shared" si="2"/>
        <v>728</v>
      </c>
      <c r="K37" s="59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5.75" customHeight="1">
      <c r="A38" s="157">
        <v>7.0</v>
      </c>
      <c r="B38" s="152" t="s">
        <v>466</v>
      </c>
      <c r="C38" s="152"/>
      <c r="D38" s="158" t="str">
        <f>IFERROR(VLOOKUP(B38,'Listado Pilotos y Equipos'!$B$3:$M$86,2,0),"")</f>
        <v>Sergi Sola</v>
      </c>
      <c r="E38" s="152"/>
      <c r="F38" s="152">
        <f>IFERROR(VLOOKUP(Mangas_ELSOT!$D38,Clasificacion_Final2019!$C$2:$P$107,14,0),0)</f>
        <v>349</v>
      </c>
      <c r="G38" s="152" t="str">
        <f>IFERROR(VLOOKUP(B38,'Listado Pilotos y Equipos'!$B$3:$M$86,7,0),"")</f>
        <v>David Izquierdo</v>
      </c>
      <c r="H38" s="152"/>
      <c r="I38" s="152">
        <f>IFERROR(VLOOKUP(Mangas_ELSOT!$G38,Clasificacion_Final2019!$C$2:$P$107,14,0),0)</f>
        <v>349</v>
      </c>
      <c r="J38" s="153">
        <f t="shared" si="2"/>
        <v>698</v>
      </c>
      <c r="K38" s="59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5.75" customHeight="1">
      <c r="A39" s="157">
        <v>8.0</v>
      </c>
      <c r="B39" s="152" t="s">
        <v>13</v>
      </c>
      <c r="C39" s="152"/>
      <c r="D39" s="158" t="str">
        <f>IFERROR(VLOOKUP(B39,'Listado Pilotos y Equipos'!$B$3:$M$86,2,0),"")</f>
        <v>Besay Porta</v>
      </c>
      <c r="E39" s="152"/>
      <c r="F39" s="152">
        <f>IFERROR(VLOOKUP(Mangas_ELSOT!$D39,Clasificacion_Final2019!$C$2:$P$107,14,0),0)</f>
        <v>577</v>
      </c>
      <c r="G39" s="152" t="str">
        <f>IFERROR(VLOOKUP(B39,'Listado Pilotos y Equipos'!$B$3:$M$86,7,0),"")</f>
        <v>Ignasi Baldominos</v>
      </c>
      <c r="H39" s="152"/>
      <c r="I39" s="152">
        <f>IFERROR(VLOOKUP(Mangas_ELSOT!$G39,Clasificacion_Final2019!$C$2:$P$107,14,0),0)</f>
        <v>0</v>
      </c>
      <c r="J39" s="153">
        <f t="shared" si="2"/>
        <v>577</v>
      </c>
      <c r="K39" s="59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ht="15.75" customHeight="1">
      <c r="A40" s="157">
        <v>9.0</v>
      </c>
      <c r="B40" s="152" t="s">
        <v>34</v>
      </c>
      <c r="C40" s="152"/>
      <c r="D40" s="158" t="str">
        <f>IFERROR(VLOOKUP(B40,'Listado Pilotos y Equipos'!$B$3:$M$86,2,0),"")</f>
        <v>Julen Valbuena</v>
      </c>
      <c r="E40" s="152"/>
      <c r="F40" s="152">
        <f>IFERROR(VLOOKUP(Mangas_ELSOT!$D40,Clasificacion_Final2019!$C$2:$P$107,14,0),0)</f>
        <v>303</v>
      </c>
      <c r="G40" s="152" t="str">
        <f>IFERROR(VLOOKUP(B40,'Listado Pilotos y Equipos'!$B$3:$M$86,7,0),"")</f>
        <v>Germa Portet</v>
      </c>
      <c r="H40" s="152"/>
      <c r="I40" s="152">
        <f>IFERROR(VLOOKUP(Mangas_ELSOT!$G40,Clasificacion_Final2019!$C$2:$P$107,14,0),0)</f>
        <v>262</v>
      </c>
      <c r="J40" s="153">
        <f t="shared" si="2"/>
        <v>565</v>
      </c>
      <c r="K40" s="59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ht="15.75" customHeight="1">
      <c r="A41" s="157">
        <v>10.0</v>
      </c>
      <c r="B41" s="152" t="s">
        <v>463</v>
      </c>
      <c r="C41" s="152"/>
      <c r="D41" s="158" t="str">
        <f>IFERROR(VLOOKUP(B41,'Listado Pilotos y Equipos'!$B$3:$M$86,2,0),"")</f>
        <v/>
      </c>
      <c r="E41" s="152"/>
      <c r="F41" s="152">
        <f>IFERROR(VLOOKUP(Mangas_ELSOT!$D41,Clasificacion_Final2019!$C$2:$P$107,14,0),0)</f>
        <v>0</v>
      </c>
      <c r="G41" s="152" t="str">
        <f>IFERROR(VLOOKUP(B41,'Listado Pilotos y Equipos'!$B$3:$M$86,7,0),"")</f>
        <v/>
      </c>
      <c r="H41" s="152"/>
      <c r="I41" s="152">
        <f>IFERROR(VLOOKUP(Mangas_ELSOT!$G41,Clasificacion_Final2019!$C$2:$P$107,14,0),0)</f>
        <v>0</v>
      </c>
      <c r="J41" s="153">
        <f t="shared" si="2"/>
        <v>0</v>
      </c>
      <c r="K41" s="59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ht="15.75" customHeight="1">
      <c r="A42" s="157">
        <v>11.0</v>
      </c>
      <c r="B42" s="152" t="s">
        <v>136</v>
      </c>
      <c r="C42" s="152"/>
      <c r="D42" s="158" t="str">
        <f>IFERROR(VLOOKUP(B42,'Listado Pilotos y Equipos'!$B$3:$M$86,2,0),"")</f>
        <v>Francisco Aguilera</v>
      </c>
      <c r="E42" s="152"/>
      <c r="F42" s="152">
        <f>IFERROR(VLOOKUP(Mangas_ELSOT!$D42,Clasificacion_Final2019!$C$2:$P$107,14,0),0)</f>
        <v>128</v>
      </c>
      <c r="G42" s="152" t="str">
        <f>IFERROR(VLOOKUP(B42,'Listado Pilotos y Equipos'!$B$3:$M$86,7,0),"")</f>
        <v>Miguel Angel Aguilera</v>
      </c>
      <c r="H42" s="152"/>
      <c r="I42" s="152">
        <f>IFERROR(VLOOKUP(Mangas_ELSOT!$G42,Clasificacion_Final2019!$C$2:$P$107,14,0),0)</f>
        <v>128</v>
      </c>
      <c r="J42" s="153">
        <f t="shared" si="2"/>
        <v>256</v>
      </c>
      <c r="K42" s="59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ht="15.75" customHeight="1">
      <c r="A43" s="157">
        <v>12.0</v>
      </c>
      <c r="B43" s="152" t="s">
        <v>399</v>
      </c>
      <c r="C43" s="152"/>
      <c r="D43" s="158" t="str">
        <f>IFERROR(VLOOKUP(B43,'Listado Pilotos y Equipos'!$B$3:$M$86,2,0),"")</f>
        <v>Javier Muñoz</v>
      </c>
      <c r="E43" s="152"/>
      <c r="F43" s="152">
        <f>IFERROR(VLOOKUP(Mangas_ELSOT!$D43,Clasificacion_Final2019!$C$2:$P$107,14,0),0)</f>
        <v>126</v>
      </c>
      <c r="G43" s="152" t="str">
        <f>IFERROR(VLOOKUP(B43,'Listado Pilotos y Equipos'!$B$3:$M$86,7,0),"")</f>
        <v>Miguel Angel Garcia</v>
      </c>
      <c r="H43" s="152"/>
      <c r="I43" s="152">
        <f>IFERROR(VLOOKUP(Mangas_ELSOT!$G43,Clasificacion_Final2019!$C$2:$P$107,14,0),0)</f>
        <v>126</v>
      </c>
      <c r="J43" s="153">
        <f t="shared" si="2"/>
        <v>252</v>
      </c>
      <c r="K43" s="59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ht="15.75" customHeight="1">
      <c r="A44" s="157">
        <v>13.0</v>
      </c>
      <c r="B44" s="152" t="s">
        <v>113</v>
      </c>
      <c r="C44" s="152"/>
      <c r="D44" s="158" t="str">
        <f>IFERROR(VLOOKUP(B44,'Listado Pilotos y Equipos'!$B$3:$M$86,2,0),"")</f>
        <v>Raul Egea</v>
      </c>
      <c r="E44" s="152"/>
      <c r="F44" s="152">
        <f>IFERROR(VLOOKUP(Mangas_ELSOT!$D44,Clasificacion_Final2019!$C$2:$P$107,14,0),0)</f>
        <v>153</v>
      </c>
      <c r="G44" s="152" t="str">
        <f>IFERROR(VLOOKUP(B44,'Listado Pilotos y Equipos'!$B$3:$M$86,7,0),"")</f>
        <v>Abel Vizu</v>
      </c>
      <c r="H44" s="152"/>
      <c r="I44" s="152">
        <f>IFERROR(VLOOKUP(Mangas_ELSOT!$G44,Clasificacion_Final2019!$C$2:$P$107,14,0),0)</f>
        <v>0</v>
      </c>
      <c r="J44" s="153">
        <f t="shared" si="2"/>
        <v>153</v>
      </c>
      <c r="K44" s="59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ht="15.75" customHeight="1">
      <c r="A45" s="157">
        <v>14.0</v>
      </c>
      <c r="B45" s="152" t="s">
        <v>212</v>
      </c>
      <c r="C45" s="152"/>
      <c r="D45" s="158" t="str">
        <f>IFERROR(VLOOKUP(B45,'Listado Pilotos y Equipos'!$B$3:$M$86,2,0),"")</f>
        <v>Miquel Bonavida</v>
      </c>
      <c r="E45" s="152"/>
      <c r="F45" s="152">
        <f>IFERROR(VLOOKUP(Mangas_ELSOT!$D45,Clasificacion_Final2019!$C$2:$P$107,14,0),0)</f>
        <v>0</v>
      </c>
      <c r="G45" s="152" t="str">
        <f>IFERROR(VLOOKUP(B45,'Listado Pilotos y Equipos'!$B$3:$M$86,7,0),"")</f>
        <v>Lorenzo Rodriguez</v>
      </c>
      <c r="H45" s="152"/>
      <c r="I45" s="152">
        <f>IFERROR(VLOOKUP(Mangas_ELSOT!$G45,Clasificacion_Final2019!$C$2:$P$107,14,0),0)</f>
        <v>0</v>
      </c>
      <c r="J45" s="153">
        <f t="shared" si="2"/>
        <v>0</v>
      </c>
      <c r="K45" s="59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ht="15.75" customHeight="1">
      <c r="A46" s="157">
        <v>15.0</v>
      </c>
      <c r="B46" s="152" t="s">
        <v>458</v>
      </c>
      <c r="C46" s="152"/>
      <c r="D46" s="158" t="str">
        <f>IFERROR(VLOOKUP(B46,'Listado Pilotos y Equipos'!$B$3:$M$86,2,0),"")</f>
        <v>Jesus Jodar</v>
      </c>
      <c r="E46" s="152"/>
      <c r="F46" s="152">
        <f>IFERROR(VLOOKUP(Mangas_ELSOT!$D46,Clasificacion_Final2019!$C$2:$P$107,14,0),0)</f>
        <v>0</v>
      </c>
      <c r="G46" s="152" t="str">
        <f>IFERROR(VLOOKUP(B46,'Listado Pilotos y Equipos'!$B$3:$M$86,7,0),"")</f>
        <v>Lluis Aldea</v>
      </c>
      <c r="H46" s="152"/>
      <c r="I46" s="152">
        <f>IFERROR(VLOOKUP(Mangas_ELSOT!$G46,Clasificacion_Final2019!$C$2:$P$107,14,0),0)</f>
        <v>0</v>
      </c>
      <c r="J46" s="152">
        <f t="shared" si="2"/>
        <v>0</v>
      </c>
      <c r="K46" s="59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ht="15.75" customHeight="1">
      <c r="A47" s="157">
        <v>16.0</v>
      </c>
      <c r="B47" s="152" t="s">
        <v>462</v>
      </c>
      <c r="C47" s="152"/>
      <c r="D47" s="158" t="str">
        <f>IFERROR(VLOOKUP(B47,'Listado Pilotos y Equipos'!$B$3:$M$86,2,0),"")</f>
        <v>Andreu Martin</v>
      </c>
      <c r="E47" s="152"/>
      <c r="F47" s="152">
        <f>IFERROR(VLOOKUP(Mangas_ELSOT!$D47,Clasificacion_Final2019!$C$2:$P$107,14,0),0)</f>
        <v>0</v>
      </c>
      <c r="G47" s="152" t="str">
        <f>IFERROR(VLOOKUP(B47,'Listado Pilotos y Equipos'!$B$3:$M$86,7,0),"")</f>
        <v>Albert Castellar</v>
      </c>
      <c r="H47" s="152"/>
      <c r="I47" s="152">
        <f>IFERROR(VLOOKUP(Mangas_ELSOT!$G47,Clasificacion_Final2019!$C$2:$P$107,14,0),0)</f>
        <v>0</v>
      </c>
      <c r="J47" s="153">
        <f t="shared" si="2"/>
        <v>0</v>
      </c>
      <c r="K47" s="59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ht="15.75" customHeight="1">
      <c r="A48" s="157">
        <v>17.0</v>
      </c>
      <c r="B48" s="152" t="s">
        <v>464</v>
      </c>
      <c r="C48" s="152"/>
      <c r="D48" s="158" t="str">
        <f>IFERROR(VLOOKUP(B48,'Listado Pilotos y Equipos'!$B$3:$M$86,2,0),"")</f>
        <v>Albert Ranera</v>
      </c>
      <c r="E48" s="152"/>
      <c r="F48" s="152">
        <f>IFERROR(VLOOKUP(Mangas_ELSOT!$D48,Clasificacion_Final2019!$C$2:$P$107,14,0),0)</f>
        <v>0</v>
      </c>
      <c r="G48" s="152" t="str">
        <f>IFERROR(VLOOKUP(B48,'Listado Pilotos y Equipos'!$B$3:$M$86,7,0),"")</f>
        <v>Victor Querol</v>
      </c>
      <c r="H48" s="152"/>
      <c r="I48" s="152">
        <f>IFERROR(VLOOKUP(Mangas_ELSOT!$G48,Clasificacion_Final2019!$C$2:$P$107,14,0),0)</f>
        <v>0</v>
      </c>
      <c r="J48" s="153">
        <f t="shared" si="2"/>
        <v>0</v>
      </c>
      <c r="K48" s="59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ht="15.0" customHeight="1">
      <c r="A49" s="157">
        <v>18.0</v>
      </c>
      <c r="B49" s="152"/>
      <c r="C49" s="152"/>
      <c r="D49" s="158" t="str">
        <f>IFERROR(VLOOKUP(B49,'Listado Pilotos y Equipos'!$B$3:$M$86,2,0),"")</f>
        <v/>
      </c>
      <c r="E49" s="152"/>
      <c r="F49" s="152">
        <f>IFERROR(VLOOKUP(Mangas_ELSOT!$D49,Clasificacion_Final2019!$C$2:$P$107,14,0),0)</f>
        <v>0</v>
      </c>
      <c r="G49" s="152" t="str">
        <f>IFERROR(VLOOKUP(B49,'Listado Pilotos y Equipos'!$B$3:$M$86,7,0),"")</f>
        <v/>
      </c>
      <c r="H49" s="152"/>
      <c r="I49" s="152">
        <f>IFERROR(VLOOKUP(Mangas_ELSOT!$G49,Clasificacion_Final2019!$C$2:$P$107,14,0),0)</f>
        <v>0</v>
      </c>
      <c r="J49" s="153">
        <f t="shared" si="2"/>
        <v>0</v>
      </c>
      <c r="K49" s="59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ht="15.75" customHeight="1">
      <c r="A50" s="157">
        <v>19.0</v>
      </c>
      <c r="B50" s="152"/>
      <c r="C50" s="152"/>
      <c r="D50" s="158" t="str">
        <f>IFERROR(VLOOKUP(B50,'Listado Pilotos y Equipos'!$B$3:$M$86,2,0),"")</f>
        <v/>
      </c>
      <c r="E50" s="152"/>
      <c r="F50" s="152">
        <f>IFERROR(VLOOKUP(Mangas_ELSOT!$D50,Clasificacion_Final2019!$C$2:$P$107,14,0),0)</f>
        <v>0</v>
      </c>
      <c r="G50" s="152" t="str">
        <f>IFERROR(VLOOKUP(B50,'Listado Pilotos y Equipos'!$B$3:$M$86,7,0),"")</f>
        <v/>
      </c>
      <c r="H50" s="152"/>
      <c r="I50" s="152">
        <f>IFERROR(VLOOKUP(Mangas_ELSOT!$G50,Clasificacion_Final2019!$C$2:$P$107,14,0),0)</f>
        <v>0</v>
      </c>
      <c r="J50" s="153">
        <f t="shared" si="2"/>
        <v>0</v>
      </c>
      <c r="K50" s="59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ht="15.75" customHeight="1">
      <c r="A51" s="157">
        <v>20.0</v>
      </c>
      <c r="B51" s="152"/>
      <c r="C51" s="152"/>
      <c r="D51" s="158" t="str">
        <f>IFERROR(VLOOKUP(B51,'Listado Pilotos y Equipos'!$B$3:$M$86,2,0),"")</f>
        <v/>
      </c>
      <c r="E51" s="152"/>
      <c r="F51" s="152">
        <f>IFERROR(VLOOKUP(Mangas_ELSOT!$D51,Clasificacion_Final2019!$C$2:$P$107,14,0),0)</f>
        <v>0</v>
      </c>
      <c r="G51" s="152" t="str">
        <f>IFERROR(VLOOKUP(B51,'Listado Pilotos y Equipos'!$B$3:$M$86,7,0),"")</f>
        <v/>
      </c>
      <c r="H51" s="152"/>
      <c r="I51" s="152">
        <f>IFERROR(VLOOKUP(Mangas_ELSOT!$G51,Clasificacion_Final2019!$C$2:$P$107,14,0),0)</f>
        <v>0</v>
      </c>
      <c r="J51" s="153">
        <f t="shared" si="2"/>
        <v>0</v>
      </c>
      <c r="K51" s="59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ht="15.75" customHeight="1">
      <c r="A52" s="157">
        <v>21.0</v>
      </c>
      <c r="B52" s="152"/>
      <c r="C52" s="152"/>
      <c r="D52" s="158" t="str">
        <f>IFERROR(VLOOKUP(B52,'Listado Pilotos y Equipos'!$B$3:$M$86,2,0),"")</f>
        <v/>
      </c>
      <c r="E52" s="152"/>
      <c r="F52" s="152">
        <f>IFERROR(VLOOKUP(Mangas_ELSOT!$D52,Clasificacion_Final2019!$C$2:$P$107,14,0),0)</f>
        <v>0</v>
      </c>
      <c r="G52" s="152" t="str">
        <f>IFERROR(VLOOKUP(B52,'Listado Pilotos y Equipos'!$B$3:$M$86,7,0),"")</f>
        <v/>
      </c>
      <c r="H52" s="152"/>
      <c r="I52" s="152">
        <f>IFERROR(VLOOKUP(Mangas_ELSOT!$G52,Clasificacion_Final2019!$C$2:$P$107,14,0),0)</f>
        <v>0</v>
      </c>
      <c r="J52" s="153">
        <f t="shared" si="2"/>
        <v>0</v>
      </c>
      <c r="K52" s="59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ht="15.75" customHeight="1">
      <c r="A53" s="157">
        <v>22.0</v>
      </c>
      <c r="B53" s="152"/>
      <c r="C53" s="152"/>
      <c r="D53" s="158" t="str">
        <f>IFERROR(VLOOKUP(B53,'Listado Pilotos y Equipos'!$B$3:$M$86,2,0),"")</f>
        <v/>
      </c>
      <c r="E53" s="152"/>
      <c r="F53" s="152">
        <f>IFERROR(VLOOKUP(Mangas_ELSOT!$D53,Clasificacion_Final2019!$C$2:$P$107,14,0),0)</f>
        <v>0</v>
      </c>
      <c r="G53" s="152" t="str">
        <f>IFERROR(VLOOKUP(B53,'Listado Pilotos y Equipos'!$B$3:$M$86,7,0),"")</f>
        <v/>
      </c>
      <c r="H53" s="152"/>
      <c r="I53" s="152">
        <f>IFERROR(VLOOKUP(Mangas_ELSOT!$G53,Clasificacion_Final2019!$C$2:$P$107,14,0),0)</f>
        <v>0</v>
      </c>
      <c r="J53" s="153">
        <f t="shared" si="2"/>
        <v>0</v>
      </c>
      <c r="K53" s="59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ht="15.75" customHeight="1">
      <c r="A54" s="157">
        <v>23.0</v>
      </c>
      <c r="B54" s="152"/>
      <c r="C54" s="152"/>
      <c r="D54" s="158" t="str">
        <f>IFERROR(VLOOKUP(B54,'Listado Pilotos y Equipos'!$B$3:$M$86,2,0),"")</f>
        <v/>
      </c>
      <c r="E54" s="152"/>
      <c r="F54" s="152">
        <f>IFERROR(VLOOKUP(Mangas_ELSOT!$D54,Clasificacion_Final2019!$C$2:$P$107,14,0),0)</f>
        <v>0</v>
      </c>
      <c r="G54" s="152" t="str">
        <f>IFERROR(VLOOKUP(B54,'Listado Pilotos y Equipos'!$B$3:$M$86,7,0),"")</f>
        <v/>
      </c>
      <c r="H54" s="152"/>
      <c r="I54" s="152">
        <f>IFERROR(VLOOKUP(Mangas_ELSOT!$G54,Clasificacion_Final2019!$C$2:$P$107,14,0),0)</f>
        <v>0</v>
      </c>
      <c r="J54" s="153">
        <f t="shared" si="2"/>
        <v>0</v>
      </c>
      <c r="K54" s="59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ht="15.75" customHeight="1">
      <c r="A55" s="157">
        <v>24.0</v>
      </c>
      <c r="B55" s="152"/>
      <c r="C55" s="152"/>
      <c r="D55" s="158" t="str">
        <f>IFERROR(VLOOKUP(B55,'Listado Pilotos y Equipos'!$B$3:$M$86,2,0),"")</f>
        <v/>
      </c>
      <c r="E55" s="152"/>
      <c r="F55" s="152">
        <f>IFERROR(VLOOKUP(Mangas_ELSOT!$D55,Clasificacion_Final2019!$C$2:$P$107,14,0),0)</f>
        <v>0</v>
      </c>
      <c r="G55" s="152" t="str">
        <f>IFERROR(VLOOKUP(B55,'Listado Pilotos y Equipos'!$B$3:$M$86,7,0),"")</f>
        <v/>
      </c>
      <c r="H55" s="152"/>
      <c r="I55" s="152">
        <f>IFERROR(VLOOKUP(Mangas_ELSOT!$G55,Clasificacion_Final2019!$C$2:$P$107,14,0),0)</f>
        <v>0</v>
      </c>
      <c r="J55" s="153">
        <f t="shared" si="2"/>
        <v>0</v>
      </c>
      <c r="K55" s="59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ht="15.75" customHeight="1">
      <c r="A56" s="157">
        <v>25.0</v>
      </c>
      <c r="B56" s="152"/>
      <c r="C56" s="152"/>
      <c r="D56" s="158" t="str">
        <f>IFERROR(VLOOKUP(B56,'Listado Pilotos y Equipos'!$B$3:$M$86,2,0),"")</f>
        <v/>
      </c>
      <c r="E56" s="152"/>
      <c r="F56" s="152">
        <f>IFERROR(VLOOKUP(Mangas_ELSOT!$D56,Clasificacion_Final2019!$C$2:$P$107,14,0),0)</f>
        <v>0</v>
      </c>
      <c r="G56" s="152" t="str">
        <f>IFERROR(VLOOKUP(B56,'Listado Pilotos y Equipos'!$B$3:$M$86,7,0),"")</f>
        <v/>
      </c>
      <c r="H56" s="152"/>
      <c r="I56" s="152">
        <f>IFERROR(VLOOKUP(Mangas_ELSOT!$G56,Clasificacion_Final2019!$C$2:$P$107,14,0),0)</f>
        <v>0</v>
      </c>
      <c r="J56" s="153">
        <f t="shared" si="2"/>
        <v>0</v>
      </c>
      <c r="K56" s="59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ht="15.75" customHeight="1">
      <c r="A57" s="157">
        <v>26.0</v>
      </c>
      <c r="B57" s="152"/>
      <c r="C57" s="152"/>
      <c r="D57" s="158" t="str">
        <f>IFERROR(VLOOKUP(B57,'Listado Pilotos y Equipos'!$B$3:$M$86,2,0),"")</f>
        <v/>
      </c>
      <c r="E57" s="152"/>
      <c r="F57" s="152">
        <f>IFERROR(VLOOKUP(Mangas_ELSOT!$D57,Clasificacion_Final2019!$C$2:$P$107,14,0),0)</f>
        <v>0</v>
      </c>
      <c r="G57" s="152" t="str">
        <f>IFERROR(VLOOKUP(B57,'Listado Pilotos y Equipos'!$B$3:$M$86,7,0),"")</f>
        <v/>
      </c>
      <c r="H57" s="152"/>
      <c r="I57" s="152">
        <f>IFERROR(VLOOKUP(Mangas_ELSOT!$G57,Clasificacion_Final2019!$C$2:$P$107,14,0),0)</f>
        <v>0</v>
      </c>
      <c r="J57" s="153">
        <f t="shared" si="2"/>
        <v>0</v>
      </c>
      <c r="K57" s="59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ht="15.75" customHeight="1">
      <c r="A59" s="148"/>
      <c r="B59" s="45"/>
      <c r="C59" s="45"/>
      <c r="D59" s="45"/>
      <c r="E59" s="45"/>
      <c r="F59" s="45"/>
      <c r="G59" s="45"/>
      <c r="H59" s="45"/>
      <c r="I59" s="45"/>
      <c r="J59" s="45"/>
      <c r="K59" s="46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ht="15.75" customHeight="1">
      <c r="A60" s="159" t="s">
        <v>390</v>
      </c>
      <c r="B60" s="45"/>
      <c r="C60" s="45"/>
      <c r="D60" s="45"/>
      <c r="E60" s="45"/>
      <c r="F60" s="45"/>
      <c r="G60" s="45"/>
      <c r="H60" s="45"/>
      <c r="I60" s="45"/>
      <c r="J60" s="45"/>
      <c r="K60" s="46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ht="15.75" customHeight="1">
      <c r="A61" s="1"/>
      <c r="B61" s="4"/>
      <c r="C61" s="4"/>
      <c r="D61" s="4"/>
      <c r="E61" s="4"/>
      <c r="F61" s="4"/>
      <c r="G61" s="61"/>
      <c r="H61" s="59"/>
      <c r="I61" s="59"/>
      <c r="J61" s="59"/>
      <c r="K61" s="59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ht="15.75" customHeight="1">
      <c r="A62" s="149" t="s">
        <v>152</v>
      </c>
      <c r="B62" s="150" t="s">
        <v>153</v>
      </c>
      <c r="C62" s="150" t="s">
        <v>384</v>
      </c>
      <c r="D62" s="150" t="s">
        <v>385</v>
      </c>
      <c r="E62" s="150" t="s">
        <v>386</v>
      </c>
      <c r="F62" s="150" t="s">
        <v>154</v>
      </c>
      <c r="G62" s="150" t="s">
        <v>283</v>
      </c>
      <c r="H62" s="150" t="s">
        <v>387</v>
      </c>
      <c r="I62" s="150" t="s">
        <v>388</v>
      </c>
      <c r="J62" s="150" t="s">
        <v>11</v>
      </c>
      <c r="K62" s="59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ht="15.0" customHeight="1">
      <c r="A63" s="157">
        <v>1.0</v>
      </c>
      <c r="B63" s="152" t="s">
        <v>465</v>
      </c>
      <c r="C63" s="152"/>
      <c r="D63" s="152" t="str">
        <f>IFERROR(VLOOKUP(B63,'Listado Pilotos y Equipos'!$B$3:$M$86,2,0),"")</f>
        <v>Eduard Gil</v>
      </c>
      <c r="E63" s="152"/>
      <c r="F63" s="152">
        <f>IFERROR(VLOOKUP(Mangas_ELSOT!$D63,Clasificacion_Final2019!$C$2:$P$107,14,0),0)</f>
        <v>355</v>
      </c>
      <c r="G63" s="152" t="str">
        <f>IFERROR(VLOOKUP(B63,'Listado Pilotos y Equipos'!$B$3:$M$86,7,0),"")</f>
        <v>Albert Tomas</v>
      </c>
      <c r="H63" s="152"/>
      <c r="I63" s="152">
        <f>IFERROR(VLOOKUP(Mangas_ELSOT!$G63,Clasificacion_Final2019!$C$2:$P$107,14,0),0)</f>
        <v>341.5</v>
      </c>
      <c r="J63" s="153">
        <f t="shared" ref="J63:J80" si="3">IFERROR(F63+I63,0)</f>
        <v>696.5</v>
      </c>
      <c r="K63" s="59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ht="15.75" customHeight="1">
      <c r="A64" s="157">
        <v>2.0</v>
      </c>
      <c r="B64" s="152" t="s">
        <v>74</v>
      </c>
      <c r="C64" s="152"/>
      <c r="D64" s="152" t="str">
        <f>IFERROR(VLOOKUP(B64,'Listado Pilotos y Equipos'!$B$3:$M$86,2,0),"")</f>
        <v>Angel Navarro</v>
      </c>
      <c r="E64" s="152"/>
      <c r="F64" s="152">
        <f>IFERROR(VLOOKUP(Mangas_ELSOT!$D64,Clasificacion_Final2019!$C$2:$P$107,14,0),0)</f>
        <v>258</v>
      </c>
      <c r="G64" s="152" t="str">
        <f>IFERROR(VLOOKUP(B64,'Listado Pilotos y Equipos'!$B$3:$M$86,7,0),"")</f>
        <v>Juan Ramon Mesas</v>
      </c>
      <c r="H64" s="152"/>
      <c r="I64" s="152">
        <f>IFERROR(VLOOKUP(Mangas_ELSOT!$G64,Clasificacion_Final2019!$C$2:$P$107,14,0),0)</f>
        <v>258</v>
      </c>
      <c r="J64" s="153">
        <f t="shared" si="3"/>
        <v>516</v>
      </c>
      <c r="K64" s="59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ht="15.75" customHeight="1">
      <c r="A65" s="157">
        <v>3.0</v>
      </c>
      <c r="B65" s="152" t="s">
        <v>133</v>
      </c>
      <c r="C65" s="152"/>
      <c r="D65" s="152" t="str">
        <f>IFERROR(VLOOKUP(B65,'Listado Pilotos y Equipos'!$B$3:$M$86,2,0),"")</f>
        <v>Oscar Alarcon</v>
      </c>
      <c r="E65" s="152"/>
      <c r="F65" s="152">
        <f>IFERROR(VLOOKUP(Mangas_ELSOT!$D65,Clasificacion_Final2019!$C$2:$P$107,14,0),0)</f>
        <v>210</v>
      </c>
      <c r="G65" s="152" t="str">
        <f>IFERROR(VLOOKUP(B65,'Listado Pilotos y Equipos'!$B$3:$M$86,7,0),"")</f>
        <v>Xavi Aranda</v>
      </c>
      <c r="H65" s="152"/>
      <c r="I65" s="152">
        <f>IFERROR(VLOOKUP(Mangas_ELSOT!$G65,Clasificacion_Final2019!$C$2:$P$107,14,0),0)</f>
        <v>210</v>
      </c>
      <c r="J65" s="153">
        <f t="shared" si="3"/>
        <v>420</v>
      </c>
      <c r="K65" s="59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ht="15.75" customHeight="1">
      <c r="A66" s="157">
        <v>4.0</v>
      </c>
      <c r="B66" s="152" t="s">
        <v>234</v>
      </c>
      <c r="C66" s="152"/>
      <c r="D66" s="152" t="str">
        <f>IFERROR(VLOOKUP(B66,'Listado Pilotos y Equipos'!$B$3:$M$86,2,0),"")</f>
        <v>Rafael Muñoz</v>
      </c>
      <c r="E66" s="152"/>
      <c r="F66" s="152">
        <f>IFERROR(VLOOKUP(Mangas_ELSOT!$D66,Clasificacion_Final2019!$C$2:$P$107,14,0),0)</f>
        <v>103</v>
      </c>
      <c r="G66" s="152" t="str">
        <f>IFERROR(VLOOKUP(B66,'Listado Pilotos y Equipos'!$B$3:$M$86,7,0),"")</f>
        <v>Victor Lopez</v>
      </c>
      <c r="H66" s="152"/>
      <c r="I66" s="152">
        <f>IFERROR(VLOOKUP(Mangas_ELSOT!$G66,Clasificacion_Final2019!$C$2:$P$107,14,0),0)</f>
        <v>78</v>
      </c>
      <c r="J66" s="153">
        <f t="shared" si="3"/>
        <v>181</v>
      </c>
      <c r="K66" s="59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ht="15.75" customHeight="1">
      <c r="A67" s="157">
        <v>5.0</v>
      </c>
      <c r="B67" s="152" t="s">
        <v>226</v>
      </c>
      <c r="C67" s="152"/>
      <c r="D67" s="152" t="str">
        <f>IFERROR(VLOOKUP(B67,'Listado Pilotos y Equipos'!$B$3:$M$86,2,0),"")</f>
        <v>Xavi Bellot</v>
      </c>
      <c r="E67" s="152"/>
      <c r="F67" s="152">
        <f>IFERROR(VLOOKUP(Mangas_ELSOT!$D67,Clasificacion_Final2019!$C$2:$P$107,14,0),0)</f>
        <v>0</v>
      </c>
      <c r="G67" s="152" t="str">
        <f>IFERROR(VLOOKUP(B67,'Listado Pilotos y Equipos'!$B$3:$M$86,7,0),"")</f>
        <v>Cristian Diaz</v>
      </c>
      <c r="H67" s="152"/>
      <c r="I67" s="152">
        <f>IFERROR(VLOOKUP(Mangas_ELSOT!$G67,Clasificacion_Final2019!$C$2:$P$107,14,0),0)</f>
        <v>161</v>
      </c>
      <c r="J67" s="153">
        <f t="shared" si="3"/>
        <v>161</v>
      </c>
      <c r="K67" s="59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ht="15.75" customHeight="1">
      <c r="A68" s="157">
        <v>6.0</v>
      </c>
      <c r="B68" s="152" t="s">
        <v>96</v>
      </c>
      <c r="C68" s="152"/>
      <c r="D68" s="152" t="str">
        <f>IFERROR(VLOOKUP(B68,'Listado Pilotos y Equipos'!$B$3:$M$86,2,0),"")</f>
        <v>Jordi Muñoz</v>
      </c>
      <c r="E68" s="152"/>
      <c r="F68" s="152">
        <f>IFERROR(VLOOKUP(Mangas_ELSOT!$D68,Clasificacion_Final2019!$C$2:$P$107,14,0),0)</f>
        <v>92</v>
      </c>
      <c r="G68" s="152" t="str">
        <f>IFERROR(VLOOKUP(B68,'Listado Pilotos y Equipos'!$B$3:$M$86,7,0),"")</f>
        <v>Cristina Acacio</v>
      </c>
      <c r="H68" s="152"/>
      <c r="I68" s="152">
        <f>IFERROR(VLOOKUP(Mangas_ELSOT!$G68,Clasificacion_Final2019!$C$2:$P$107,14,0),0)</f>
        <v>0</v>
      </c>
      <c r="J68" s="153">
        <f t="shared" si="3"/>
        <v>92</v>
      </c>
      <c r="K68" s="59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ht="15.75" customHeight="1">
      <c r="A69" s="157">
        <v>7.0</v>
      </c>
      <c r="B69" s="152" t="s">
        <v>51</v>
      </c>
      <c r="C69" s="152"/>
      <c r="D69" s="152" t="str">
        <f>IFERROR(VLOOKUP(B69,'Listado Pilotos y Equipos'!$B$3:$M$86,2,0),"")</f>
        <v>Albert Figuerola</v>
      </c>
      <c r="E69" s="152"/>
      <c r="F69" s="152">
        <f>IFERROR(VLOOKUP(Mangas_ELSOT!$D69,Clasificacion_Final2019!$C$2:$P$107,14,0),0)</f>
        <v>0</v>
      </c>
      <c r="G69" s="152" t="str">
        <f>IFERROR(VLOOKUP(B69,'Listado Pilotos y Equipos'!$B$3:$M$86,7,0),"")</f>
        <v>Cesc Figueras</v>
      </c>
      <c r="H69" s="152"/>
      <c r="I69" s="152">
        <f>IFERROR(VLOOKUP(Mangas_ELSOT!$G69,Clasificacion_Final2019!$C$2:$P$107,14,0),0)</f>
        <v>0</v>
      </c>
      <c r="J69" s="153">
        <f t="shared" si="3"/>
        <v>0</v>
      </c>
      <c r="K69" s="59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ht="15.75" customHeight="1">
      <c r="A70" s="157">
        <v>8.0</v>
      </c>
      <c r="B70" s="152" t="s">
        <v>77</v>
      </c>
      <c r="C70" s="152"/>
      <c r="D70" s="152" t="str">
        <f>IFERROR(VLOOKUP(B70,'Listado Pilotos y Equipos'!$B$3:$M$86,2,0),"")</f>
        <v>Edgar Carmona</v>
      </c>
      <c r="E70" s="152"/>
      <c r="F70" s="152">
        <f>IFERROR(VLOOKUP(Mangas_ELSOT!$D70,Clasificacion_Final2019!$C$2:$P$107,14,0),0)</f>
        <v>0</v>
      </c>
      <c r="G70" s="152" t="str">
        <f>IFERROR(VLOOKUP(B70,'Listado Pilotos y Equipos'!$B$3:$M$86,7,0),"")</f>
        <v>Jordi Cantos</v>
      </c>
      <c r="H70" s="152"/>
      <c r="I70" s="152">
        <f>IFERROR(VLOOKUP(Mangas_ELSOT!$G70,Clasificacion_Final2019!$C$2:$P$107,14,0),0)</f>
        <v>0</v>
      </c>
      <c r="J70" s="153">
        <f t="shared" si="3"/>
        <v>0</v>
      </c>
      <c r="K70" s="59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ht="15.75" customHeight="1">
      <c r="A71" s="157">
        <v>9.0</v>
      </c>
      <c r="B71" s="152" t="s">
        <v>400</v>
      </c>
      <c r="C71" s="152"/>
      <c r="D71" s="152" t="str">
        <f>IFERROR(VLOOKUP(B71,'Listado Pilotos y Equipos'!$B$3:$M$86,2,0),"")</f>
        <v>Marius Magro</v>
      </c>
      <c r="E71" s="152"/>
      <c r="F71" s="152">
        <f>IFERROR(VLOOKUP(Mangas_ELSOT!$D71,Clasificacion_Final2019!$C$2:$P$107,14,0),0)</f>
        <v>0</v>
      </c>
      <c r="G71" s="152" t="str">
        <f>IFERROR(VLOOKUP(B71,'Listado Pilotos y Equipos'!$B$3:$M$86,7,0),"")</f>
        <v>Raul Cabello</v>
      </c>
      <c r="H71" s="152"/>
      <c r="I71" s="152">
        <f>IFERROR(VLOOKUP(Mangas_ELSOT!$G71,Clasificacion_Final2019!$C$2:$P$107,14,0),0)</f>
        <v>0</v>
      </c>
      <c r="J71" s="153">
        <f t="shared" si="3"/>
        <v>0</v>
      </c>
      <c r="K71" s="59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ht="15.0" customHeight="1">
      <c r="A72" s="157">
        <v>10.0</v>
      </c>
      <c r="B72" s="152"/>
      <c r="C72" s="152"/>
      <c r="D72" s="152" t="str">
        <f>IFERROR(VLOOKUP(B72,'Listado Pilotos y Equipos'!$B$3:$M$86,2,0),"")</f>
        <v/>
      </c>
      <c r="E72" s="152"/>
      <c r="F72" s="152">
        <f>IFERROR(VLOOKUP(Mangas_ELSOT!$D72,Clasificacion_Final2019!$C$2:$P$107,14,0),0)</f>
        <v>0</v>
      </c>
      <c r="G72" s="152" t="str">
        <f>IFERROR(VLOOKUP(B72,'Listado Pilotos y Equipos'!$B$3:$M$86,7,0),"")</f>
        <v/>
      </c>
      <c r="H72" s="152"/>
      <c r="I72" s="152">
        <f>IFERROR(VLOOKUP(Mangas_ELSOT!$G72,Clasificacion_Final2019!$C$2:$P$107,14,0),0)</f>
        <v>0</v>
      </c>
      <c r="J72" s="153">
        <f t="shared" si="3"/>
        <v>0</v>
      </c>
      <c r="K72" s="59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ht="15.75" customHeight="1">
      <c r="A73" s="157">
        <v>11.0</v>
      </c>
      <c r="B73" s="152"/>
      <c r="C73" s="152"/>
      <c r="D73" s="152" t="str">
        <f>IFERROR(VLOOKUP(B73,'Listado Pilotos y Equipos'!$B$3:$M$86,2,0),"")</f>
        <v/>
      </c>
      <c r="E73" s="152"/>
      <c r="F73" s="152">
        <f>IFERROR(VLOOKUP(Mangas_ELSOT!$D73,Clasificacion_Final2019!$C$2:$P$107,14,0),0)</f>
        <v>0</v>
      </c>
      <c r="G73" s="152" t="str">
        <f>IFERROR(VLOOKUP(B73,'Listado Pilotos y Equipos'!$B$3:$M$86,7,0),"")</f>
        <v/>
      </c>
      <c r="H73" s="152"/>
      <c r="I73" s="152">
        <f>IFERROR(VLOOKUP(Mangas_ELSOT!$G73,Clasificacion_Final2019!$C$2:$P$107,14,0),0)</f>
        <v>0</v>
      </c>
      <c r="J73" s="153">
        <f t="shared" si="3"/>
        <v>0</v>
      </c>
      <c r="K73" s="59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ht="15.75" customHeight="1">
      <c r="A74" s="157">
        <v>12.0</v>
      </c>
      <c r="B74" s="152"/>
      <c r="C74" s="152"/>
      <c r="D74" s="152" t="str">
        <f>IFERROR(VLOOKUP(B74,'Listado Pilotos y Equipos'!$B$3:$M$86,2,0),"")</f>
        <v/>
      </c>
      <c r="E74" s="152"/>
      <c r="F74" s="152">
        <f>IFERROR(VLOOKUP(Mangas_ELSOT!$D74,Clasificacion_Final2019!$C$2:$P$107,14,0),0)</f>
        <v>0</v>
      </c>
      <c r="G74" s="152" t="str">
        <f>IFERROR(VLOOKUP(B74,'Listado Pilotos y Equipos'!$B$3:$M$86,7,0),"")</f>
        <v/>
      </c>
      <c r="H74" s="152"/>
      <c r="I74" s="152">
        <f>IFERROR(VLOOKUP(Mangas_ELSOT!$G74,Clasificacion_Final2019!$C$2:$P$107,14,0),0)</f>
        <v>0</v>
      </c>
      <c r="J74" s="153">
        <f t="shared" si="3"/>
        <v>0</v>
      </c>
      <c r="K74" s="59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ht="15.75" customHeight="1">
      <c r="A75" s="157">
        <v>13.0</v>
      </c>
      <c r="B75" s="152"/>
      <c r="C75" s="152"/>
      <c r="D75" s="152" t="str">
        <f>IFERROR(VLOOKUP(B75,'Listado Pilotos y Equipos'!$B$3:$M$86,2,0),"")</f>
        <v/>
      </c>
      <c r="E75" s="152"/>
      <c r="F75" s="152">
        <f>IFERROR(VLOOKUP(Mangas_ELSOT!$D75,Clasificacion_Final2019!$C$2:$P$107,14,0),0)</f>
        <v>0</v>
      </c>
      <c r="G75" s="152" t="str">
        <f>IFERROR(VLOOKUP(B75,'Listado Pilotos y Equipos'!$B$3:$M$86,7,0),"")</f>
        <v/>
      </c>
      <c r="H75" s="152"/>
      <c r="I75" s="152">
        <f>IFERROR(VLOOKUP(Mangas_ELSOT!$G75,Clasificacion_Final2019!$C$2:$P$107,14,0),0)</f>
        <v>0</v>
      </c>
      <c r="J75" s="153">
        <f t="shared" si="3"/>
        <v>0</v>
      </c>
      <c r="K75" s="59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ht="15.75" customHeight="1">
      <c r="A76" s="157">
        <v>14.0</v>
      </c>
      <c r="B76" s="152"/>
      <c r="C76" s="152"/>
      <c r="D76" s="152" t="str">
        <f>IFERROR(VLOOKUP(B76,'Listado Pilotos y Equipos'!$B$3:$M$86,2,0),"")</f>
        <v/>
      </c>
      <c r="E76" s="152"/>
      <c r="F76" s="152">
        <f>IFERROR(VLOOKUP(Mangas_ELSOT!$D76,Clasificacion_Final2019!$C$2:$P$107,14,0),0)</f>
        <v>0</v>
      </c>
      <c r="G76" s="152" t="str">
        <f>IFERROR(VLOOKUP(B76,'Listado Pilotos y Equipos'!$B$3:$M$86,7,0),"")</f>
        <v/>
      </c>
      <c r="H76" s="152"/>
      <c r="I76" s="152">
        <f>IFERROR(VLOOKUP(Mangas_ELSOT!$G76,Clasificacion_Final2019!$C$2:$P$107,14,0),0)</f>
        <v>0</v>
      </c>
      <c r="J76" s="153">
        <f t="shared" si="3"/>
        <v>0</v>
      </c>
      <c r="K76" s="59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ht="15.75" customHeight="1">
      <c r="A77" s="157">
        <v>15.0</v>
      </c>
      <c r="B77" s="152"/>
      <c r="C77" s="152"/>
      <c r="D77" s="152" t="str">
        <f>IFERROR(VLOOKUP(B77,'Listado Pilotos y Equipos'!$B$3:$M$86,2,0),"")</f>
        <v/>
      </c>
      <c r="E77" s="152"/>
      <c r="F77" s="152">
        <f>IFERROR(VLOOKUP(Mangas_ELSOT!$D77,Clasificacion_Final2019!$C$2:$P$107,14,0),0)</f>
        <v>0</v>
      </c>
      <c r="G77" s="152" t="str">
        <f>IFERROR(VLOOKUP(B77,'Listado Pilotos y Equipos'!$B$3:$M$86,7,0),"")</f>
        <v/>
      </c>
      <c r="H77" s="152"/>
      <c r="I77" s="152">
        <f>IFERROR(VLOOKUP(Mangas_ELSOT!$G77,Clasificacion_Final2019!$C$2:$P$107,14,0),0)</f>
        <v>0</v>
      </c>
      <c r="J77" s="153">
        <f t="shared" si="3"/>
        <v>0</v>
      </c>
      <c r="K77" s="59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ht="15.75" customHeight="1">
      <c r="A78" s="157">
        <v>16.0</v>
      </c>
      <c r="B78" s="152"/>
      <c r="C78" s="152"/>
      <c r="D78" s="152" t="str">
        <f>IFERROR(VLOOKUP(B78,'Listado Pilotos y Equipos'!$B$3:$M$86,2,0),"")</f>
        <v/>
      </c>
      <c r="E78" s="152"/>
      <c r="F78" s="152">
        <f>IFERROR(VLOOKUP(Mangas_ELSOT!$D78,Clasificacion_Final2019!$C$2:$P$107,14,0),0)</f>
        <v>0</v>
      </c>
      <c r="G78" s="152" t="str">
        <f>IFERROR(VLOOKUP(B78,'Listado Pilotos y Equipos'!$B$3:$M$86,7,0),"")</f>
        <v/>
      </c>
      <c r="H78" s="152"/>
      <c r="I78" s="152">
        <f>IFERROR(VLOOKUP(Mangas_ELSOT!$G78,Clasificacion_Final2019!$C$2:$P$107,14,0),0)</f>
        <v>0</v>
      </c>
      <c r="J78" s="153">
        <f t="shared" si="3"/>
        <v>0</v>
      </c>
      <c r="K78" s="59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ht="15.75" customHeight="1">
      <c r="A79" s="157">
        <v>17.0</v>
      </c>
      <c r="B79" s="152"/>
      <c r="C79" s="152"/>
      <c r="D79" s="152" t="str">
        <f>IFERROR(VLOOKUP(B79,'Listado Pilotos y Equipos'!$B$3:$M$86,2,0),"")</f>
        <v/>
      </c>
      <c r="E79" s="152"/>
      <c r="F79" s="152">
        <f>IFERROR(VLOOKUP(Mangas_ELSOT!$D79,Clasificacion_Final2019!$C$2:$P$107,14,0),0)</f>
        <v>0</v>
      </c>
      <c r="G79" s="152" t="str">
        <f>IFERROR(VLOOKUP(B79,'Listado Pilotos y Equipos'!$B$3:$M$86,7,0),"")</f>
        <v/>
      </c>
      <c r="H79" s="152"/>
      <c r="I79" s="152">
        <f>IFERROR(VLOOKUP(Mangas_ELSOT!$G79,Clasificacion_Final2019!$C$2:$P$107,14,0),0)</f>
        <v>0</v>
      </c>
      <c r="J79" s="153">
        <f t="shared" si="3"/>
        <v>0</v>
      </c>
      <c r="K79" s="59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ht="15.75" customHeight="1">
      <c r="A80" s="157">
        <v>18.0</v>
      </c>
      <c r="B80" s="160"/>
      <c r="C80" s="160"/>
      <c r="D80" s="152" t="str">
        <f>IFERROR(VLOOKUP(B80,'Listado Pilotos y Equipos'!$B$3:$M$86,2,0),"")</f>
        <v/>
      </c>
      <c r="E80" s="160"/>
      <c r="F80" s="152">
        <f>IFERROR(VLOOKUP(Mangas_ELSOT!$D80,Clasificacion_Final2019!$C$2:$P$107,14,0),0)</f>
        <v>0</v>
      </c>
      <c r="G80" s="152" t="str">
        <f>IFERROR(VLOOKUP(B80,'Listado Pilotos y Equipos'!$B$3:$M$86,7,0),"")</f>
        <v/>
      </c>
      <c r="H80" s="160"/>
      <c r="I80" s="152">
        <f>IFERROR(VLOOKUP(Mangas_ELSOT!$G80,Clasificacion_Final2019!$C$2:$P$107,14,0),0)</f>
        <v>0</v>
      </c>
      <c r="J80" s="161">
        <f t="shared" si="3"/>
        <v>0</v>
      </c>
      <c r="K80" s="59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K4"/>
    <mergeCell ref="A28:K28"/>
    <mergeCell ref="A29:K29"/>
    <mergeCell ref="A59:K59"/>
    <mergeCell ref="A60:K60"/>
  </mergeCells>
  <dataValidations>
    <dataValidation type="list" allowBlank="1" showErrorMessage="1" sqref="B42:B44">
      <formula1>'Listado Pilotos y Equipos'!$B$3:$B$86</formula1>
    </dataValidation>
    <dataValidation type="list" allowBlank="1" showErrorMessage="1" sqref="B8:B25 B39:B41 B45:B57 B63:B80">
      <formula1>Inscritos_ELSOT!$C$8:$C$52</formula1>
    </dataValidation>
    <dataValidation type="list" allowBlank="1" showErrorMessage="1" sqref="B32:B38">
      <formula1>$C$8:$C$55</formula1>
    </dataValidation>
  </dataValidations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6.86"/>
    <col customWidth="1" min="3" max="3" width="14.86"/>
    <col customWidth="1" min="4" max="4" width="11.14"/>
    <col customWidth="1" min="5" max="5" width="9.0"/>
    <col customWidth="1" min="6" max="6" width="8.0"/>
    <col customWidth="1" min="7" max="7" width="8.29"/>
    <col customWidth="1" min="8" max="8" width="10.0"/>
    <col customWidth="1" min="9" max="9" width="7.14"/>
    <col customWidth="1" min="10" max="10" width="8.86"/>
    <col customWidth="1" min="11" max="11" width="12.43"/>
    <col customWidth="1" min="12" max="12" width="10.29"/>
    <col customWidth="1" min="13" max="13" width="13.86"/>
    <col customWidth="1" min="14" max="14" width="10.29"/>
    <col customWidth="1" min="15" max="15" width="16.86"/>
    <col customWidth="1" min="16" max="16" width="8.0"/>
    <col customWidth="1" min="17" max="17" width="6.86"/>
    <col customWidth="1" min="18" max="18" width="9.86"/>
    <col customWidth="1" min="19" max="19" width="8.0"/>
    <col customWidth="1" min="20" max="20" width="11.86"/>
    <col customWidth="1" min="21" max="21" width="21.29"/>
    <col customWidth="1" min="22" max="22" width="16.14"/>
    <col customWidth="1" min="23" max="26" width="8.0"/>
  </cols>
  <sheetData>
    <row r="1" ht="8.25" customHeight="1">
      <c r="A1" s="111"/>
      <c r="B1" s="111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3"/>
      <c r="O1" s="113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ht="8.25" customHeight="1">
      <c r="A2" s="111"/>
      <c r="B2" s="111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3"/>
      <c r="O2" s="113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 ht="8.25" customHeight="1">
      <c r="A3" s="111"/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3"/>
      <c r="O3" s="113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ht="8.25" customHeight="1">
      <c r="A4" s="111"/>
      <c r="B4" s="114"/>
      <c r="W4" s="112"/>
      <c r="X4" s="112"/>
      <c r="Y4" s="112"/>
      <c r="Z4" s="112"/>
    </row>
    <row r="5" ht="8.25" customHeight="1">
      <c r="A5" s="111"/>
      <c r="B5" s="111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3"/>
      <c r="O5" s="113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8.25" customHeight="1">
      <c r="A6" s="111"/>
      <c r="B6" s="115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7"/>
      <c r="O6" s="117"/>
      <c r="P6" s="116"/>
      <c r="Q6" s="116"/>
      <c r="R6" s="116"/>
      <c r="S6" s="116"/>
      <c r="T6" s="116"/>
      <c r="U6" s="116"/>
      <c r="V6" s="116"/>
      <c r="W6" s="112"/>
      <c r="X6" s="112"/>
      <c r="Y6" s="112"/>
      <c r="Z6" s="112"/>
    </row>
    <row r="7" ht="8.25" customHeight="1">
      <c r="A7" s="111"/>
      <c r="B7" s="118" t="s">
        <v>292</v>
      </c>
      <c r="C7" s="119"/>
      <c r="D7" s="119"/>
      <c r="E7" s="120"/>
      <c r="F7" s="112"/>
      <c r="G7" s="112"/>
      <c r="H7" s="112"/>
      <c r="I7" s="112"/>
      <c r="J7" s="112"/>
      <c r="K7" s="112"/>
      <c r="L7" s="112"/>
      <c r="M7" s="112"/>
      <c r="N7" s="113"/>
      <c r="O7" s="113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8.25" customHeight="1">
      <c r="A8" s="111"/>
      <c r="B8" s="112"/>
      <c r="C8" s="112"/>
      <c r="D8" s="112"/>
      <c r="E8" s="112"/>
      <c r="F8" s="112"/>
      <c r="G8" s="112"/>
      <c r="H8" s="112"/>
      <c r="I8" s="121"/>
      <c r="J8" s="112"/>
      <c r="K8" s="112"/>
      <c r="L8" s="112"/>
      <c r="M8" s="112"/>
      <c r="N8" s="113"/>
      <c r="O8" s="113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8.25" customHeight="1">
      <c r="A9" s="111"/>
      <c r="B9" s="112"/>
      <c r="C9" s="112"/>
      <c r="D9" s="112"/>
      <c r="E9" s="112"/>
      <c r="F9" s="112"/>
      <c r="G9" s="112"/>
      <c r="H9" s="112"/>
      <c r="I9" s="121"/>
      <c r="J9" s="112"/>
      <c r="K9" s="112"/>
      <c r="L9" s="112"/>
      <c r="M9" s="112"/>
      <c r="N9" s="113"/>
      <c r="O9" s="113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8.25" customHeight="1">
      <c r="A10" s="111"/>
      <c r="B10" s="235" t="s">
        <v>152</v>
      </c>
      <c r="C10" s="236" t="s">
        <v>153</v>
      </c>
      <c r="D10" s="237" t="s">
        <v>155</v>
      </c>
      <c r="E10" s="237" t="s">
        <v>293</v>
      </c>
      <c r="F10" s="237" t="s">
        <v>294</v>
      </c>
      <c r="G10" s="238" t="s">
        <v>295</v>
      </c>
      <c r="H10" s="238" t="s">
        <v>296</v>
      </c>
      <c r="I10" s="237" t="s">
        <v>297</v>
      </c>
      <c r="J10" s="237" t="s">
        <v>298</v>
      </c>
      <c r="K10" s="239" t="s">
        <v>299</v>
      </c>
      <c r="L10" s="237" t="s">
        <v>300</v>
      </c>
      <c r="M10" s="237" t="s">
        <v>301</v>
      </c>
      <c r="N10" s="237" t="s">
        <v>302</v>
      </c>
      <c r="O10" s="237" t="s">
        <v>303</v>
      </c>
      <c r="P10" s="237" t="s">
        <v>304</v>
      </c>
      <c r="Q10" s="237" t="s">
        <v>305</v>
      </c>
      <c r="R10" s="237" t="s">
        <v>306</v>
      </c>
      <c r="S10" s="237" t="s">
        <v>307</v>
      </c>
      <c r="T10" s="237" t="s">
        <v>308</v>
      </c>
      <c r="U10" s="240" t="s">
        <v>412</v>
      </c>
      <c r="V10" s="240" t="s">
        <v>310</v>
      </c>
      <c r="W10" s="128"/>
      <c r="X10" s="128"/>
      <c r="Y10" s="128"/>
      <c r="Z10" s="128"/>
    </row>
    <row r="11" ht="8.25" customHeight="1">
      <c r="A11" s="111" t="s">
        <v>467</v>
      </c>
      <c r="B11" s="129">
        <v>1.0</v>
      </c>
      <c r="C11" s="211" t="s">
        <v>124</v>
      </c>
      <c r="D11" s="130" t="str">
        <f>IFERROR(VLOOKUP(Verificaciones_ELSOT!C11,'Listado Pilotos y Equipos'!$B$3:$P$86,12,0),"")</f>
        <v>RESISBARNA</v>
      </c>
      <c r="E11" s="131"/>
      <c r="F11" s="130"/>
      <c r="G11" s="132"/>
      <c r="H11" s="132">
        <f>IF(Verificaciones_ELSOT!$E11="",0,IF(D11=Tabla_de_Datos_COPA_PALMARES!B3,VLOOKUP(E11,Tabla_de_Datos_COCHES!B4:G18,4,0),IF(Verificaciones_ELSOT!D11=Tabla_de_Datos_COPA_PALMARES!B4,VLOOKUP(Verificaciones_ELSOT!E11,Tabla_de_Datos_COCHES!B28:G42,4,0),IF(Verificaciones_ELSOT!D11=Tabla_de_Datos_COPA_PALMARES!B5,VLOOKUP(Verificaciones_ELSOT!E11,Tabla_de_Datos_COCHES!B19:G27,4,0)))))</f>
        <v>0</v>
      </c>
      <c r="I11" s="130"/>
      <c r="J11" s="130"/>
      <c r="K11" s="133"/>
      <c r="L11" s="130"/>
      <c r="M11" s="130"/>
      <c r="N11" s="130"/>
      <c r="O11" s="130"/>
      <c r="P11" s="130"/>
      <c r="Q11" s="130"/>
      <c r="R11" s="130"/>
      <c r="S11" s="130"/>
      <c r="T11" s="130"/>
      <c r="U11" s="197"/>
      <c r="V11" s="197"/>
      <c r="W11" s="111"/>
      <c r="X11" s="111"/>
      <c r="Y11" s="111"/>
      <c r="Z11" s="111"/>
    </row>
    <row r="12" ht="8.25" customHeight="1">
      <c r="A12" s="111" t="s">
        <v>467</v>
      </c>
      <c r="B12" s="129">
        <v>2.0</v>
      </c>
      <c r="C12" s="211" t="s">
        <v>59</v>
      </c>
      <c r="D12" s="130" t="str">
        <f>IFERROR(VLOOKUP(Verificaciones_ELSOT!C12,'Listado Pilotos y Equipos'!$B$3:$P$86,12,0),"")</f>
        <v>GT2</v>
      </c>
      <c r="E12" s="131"/>
      <c r="F12" s="130"/>
      <c r="G12" s="132"/>
      <c r="H12" s="132">
        <f>IF(Verificaciones_ELSOT!$E12="",0,IF(D12=Tabla_de_Datos_COPA_PALMARES!B4,VLOOKUP(E12,Tabla_de_Datos_COCHES!B5:G19,4,0),IF(Verificaciones_ELSOT!D12=Tabla_de_Datos_COPA_PALMARES!B5,VLOOKUP(Verificaciones_ELSOT!E12,Tabla_de_Datos_COCHES!B29:G47,4,0),IF(Verificaciones_ELSOT!D12=Tabla_de_Datos_COPA_PALMARES!B6,VLOOKUP(Verificaciones_ELSOT!E12,Tabla_de_Datos_COCHES!B20:G28,4,0)))))</f>
        <v>0</v>
      </c>
      <c r="I12" s="130"/>
      <c r="J12" s="130"/>
      <c r="K12" s="133"/>
      <c r="L12" s="130"/>
      <c r="M12" s="130"/>
      <c r="N12" s="130"/>
      <c r="O12" s="130"/>
      <c r="P12" s="130"/>
      <c r="Q12" s="130"/>
      <c r="R12" s="130"/>
      <c r="S12" s="130"/>
      <c r="T12" s="130"/>
      <c r="U12" s="197"/>
      <c r="V12" s="197"/>
      <c r="W12" s="111"/>
      <c r="X12" s="111"/>
      <c r="Y12" s="111"/>
      <c r="Z12" s="111"/>
    </row>
    <row r="13" ht="8.25" customHeight="1">
      <c r="A13" s="111" t="s">
        <v>467</v>
      </c>
      <c r="B13" s="129">
        <v>3.0</v>
      </c>
      <c r="C13" s="211" t="s">
        <v>461</v>
      </c>
      <c r="D13" s="130" t="str">
        <f>IFERROR(VLOOKUP(Verificaciones_ELSOT!C13,'Listado Pilotos y Equipos'!$B$3:$P$86,12,0),"")</f>
        <v/>
      </c>
      <c r="E13" s="131"/>
      <c r="F13" s="130"/>
      <c r="G13" s="132"/>
      <c r="H13" s="132">
        <f>IF(Verificaciones_ELSOT!$E13="",0,IF(D13=Tabla_de_Datos_COPA_PALMARES!B5,VLOOKUP(E13,Tabla_de_Datos_COCHES!B6:G20,4,0),IF(Verificaciones_ELSOT!D13=Tabla_de_Datos_COPA_PALMARES!B6,VLOOKUP(Verificaciones_ELSOT!E13,Tabla_de_Datos_COCHES!B30:G48,4,0),IF(Verificaciones_ELSOT!D13=Tabla_de_Datos_COPA_PALMARES!B7,VLOOKUP(Verificaciones_ELSOT!E13,Tabla_de_Datos_COCHES!B21:G29,4,0)))))</f>
        <v>0</v>
      </c>
      <c r="I13" s="130"/>
      <c r="J13" s="130"/>
      <c r="K13" s="133"/>
      <c r="L13" s="130"/>
      <c r="M13" s="130"/>
      <c r="N13" s="130"/>
      <c r="O13" s="130"/>
      <c r="P13" s="130"/>
      <c r="Q13" s="130"/>
      <c r="R13" s="130"/>
      <c r="S13" s="130"/>
      <c r="T13" s="130"/>
      <c r="U13" s="197"/>
      <c r="V13" s="197"/>
      <c r="W13" s="111"/>
      <c r="X13" s="111"/>
      <c r="Y13" s="111"/>
      <c r="Z13" s="111"/>
    </row>
    <row r="14" ht="8.25" customHeight="1">
      <c r="A14" s="111" t="s">
        <v>467</v>
      </c>
      <c r="B14" s="129">
        <v>4.0</v>
      </c>
      <c r="C14" s="211" t="s">
        <v>177</v>
      </c>
      <c r="D14" s="130" t="str">
        <f>IFERROR(VLOOKUP(Verificaciones_ELSOT!C14,'Listado Pilotos y Equipos'!$B$3:$P$86,12,0),"")</f>
        <v>GT2</v>
      </c>
      <c r="E14" s="131"/>
      <c r="F14" s="130"/>
      <c r="G14" s="132"/>
      <c r="H14" s="132">
        <f>IF(Verificaciones_ELSOT!$E14="",0,IF(D14=Tabla_de_Datos_COPA_PALMARES!B6,VLOOKUP(E14,Tabla_de_Datos_COCHES!B7:G21,4,0),IF(Verificaciones_ELSOT!D14=Tabla_de_Datos_COPA_PALMARES!B7,VLOOKUP(Verificaciones_ELSOT!E14,Tabla_de_Datos_COCHES!B31:G49,4,0),IF(Verificaciones_ELSOT!D14=Tabla_de_Datos_COPA_PALMARES!B8,VLOOKUP(Verificaciones_ELSOT!E14,Tabla_de_Datos_COCHES!B22:G30,4,0)))))</f>
        <v>0</v>
      </c>
      <c r="I14" s="130"/>
      <c r="J14" s="130"/>
      <c r="K14" s="133"/>
      <c r="L14" s="130"/>
      <c r="M14" s="130"/>
      <c r="N14" s="130"/>
      <c r="O14" s="130"/>
      <c r="P14" s="130"/>
      <c r="Q14" s="130"/>
      <c r="R14" s="130"/>
      <c r="S14" s="130"/>
      <c r="T14" s="130"/>
      <c r="U14" s="197"/>
      <c r="V14" s="197"/>
      <c r="W14" s="111"/>
      <c r="X14" s="111"/>
      <c r="Y14" s="111"/>
      <c r="Z14" s="111"/>
    </row>
    <row r="15" ht="8.25" customHeight="1">
      <c r="A15" s="111" t="s">
        <v>467</v>
      </c>
      <c r="B15" s="129">
        <v>5.0</v>
      </c>
      <c r="C15" s="211" t="s">
        <v>229</v>
      </c>
      <c r="D15" s="130" t="str">
        <f>IFERROR(VLOOKUP(Verificaciones_ELSOT!C15,'Listado Pilotos y Equipos'!$B$3:$P$86,12,0),"")</f>
        <v>RESISBARNA</v>
      </c>
      <c r="E15" s="131"/>
      <c r="F15" s="130"/>
      <c r="G15" s="132"/>
      <c r="H15" s="132">
        <f>IF(Verificaciones_ELSOT!$E15="",0,IF(D15=Tabla_de_Datos_COPA_PALMARES!B7,VLOOKUP(E15,Tabla_de_Datos_COCHES!B8:G22,4,0),IF(Verificaciones_ELSOT!D15=Tabla_de_Datos_COPA_PALMARES!B8,VLOOKUP(Verificaciones_ELSOT!E15,Tabla_de_Datos_COCHES!B32:G50,4,0),IF(Verificaciones_ELSOT!D15=Tabla_de_Datos_COPA_PALMARES!B9,VLOOKUP(Verificaciones_ELSOT!E15,Tabla_de_Datos_COCHES!B23:G31,4,0)))))</f>
        <v>0</v>
      </c>
      <c r="I15" s="130"/>
      <c r="J15" s="130"/>
      <c r="K15" s="133"/>
      <c r="L15" s="130"/>
      <c r="M15" s="130"/>
      <c r="N15" s="130"/>
      <c r="O15" s="130"/>
      <c r="P15" s="130"/>
      <c r="Q15" s="130"/>
      <c r="R15" s="130"/>
      <c r="S15" s="130"/>
      <c r="T15" s="130"/>
      <c r="U15" s="197"/>
      <c r="V15" s="197"/>
      <c r="W15" s="111"/>
      <c r="X15" s="111"/>
      <c r="Y15" s="111"/>
      <c r="Z15" s="111"/>
    </row>
    <row r="16" ht="8.25" customHeight="1">
      <c r="A16" s="111" t="s">
        <v>467</v>
      </c>
      <c r="B16" s="129">
        <v>6.0</v>
      </c>
      <c r="C16" s="211" t="s">
        <v>464</v>
      </c>
      <c r="D16" s="130" t="str">
        <f>IFERROR(VLOOKUP(Verificaciones_ELSOT!C16,'Listado Pilotos y Equipos'!$B$3:$P$86,12,0),"")</f>
        <v>RESISBARNA</v>
      </c>
      <c r="E16" s="131"/>
      <c r="F16" s="130"/>
      <c r="G16" s="132"/>
      <c r="H16" s="132">
        <f>IF(Verificaciones_ELSOT!$E16="",0,IF(D16=Tabla_de_Datos_COPA_PALMARES!B8,VLOOKUP(E16,Tabla_de_Datos_COCHES!B9:G23,4,0),IF(Verificaciones_ELSOT!D16=Tabla_de_Datos_COPA_PALMARES!B9,VLOOKUP(Verificaciones_ELSOT!E16,Tabla_de_Datos_COCHES!B33:G51,4,0),IF(Verificaciones_ELSOT!D16=Tabla_de_Datos_COPA_PALMARES!B10,VLOOKUP(Verificaciones_ELSOT!E16,Tabla_de_Datos_COCHES!B24:G32,4,0)))))</f>
        <v>0</v>
      </c>
      <c r="I16" s="130"/>
      <c r="J16" s="130"/>
      <c r="K16" s="133"/>
      <c r="L16" s="130"/>
      <c r="M16" s="130"/>
      <c r="N16" s="130"/>
      <c r="O16" s="130"/>
      <c r="P16" s="130"/>
      <c r="Q16" s="130"/>
      <c r="R16" s="130"/>
      <c r="S16" s="130"/>
      <c r="T16" s="130"/>
      <c r="U16" s="197"/>
      <c r="V16" s="197"/>
      <c r="W16" s="111"/>
      <c r="X16" s="111"/>
      <c r="Y16" s="111"/>
      <c r="Z16" s="111"/>
    </row>
    <row r="17" ht="8.25" customHeight="1">
      <c r="A17" s="111" t="s">
        <v>467</v>
      </c>
      <c r="B17" s="129">
        <v>7.0</v>
      </c>
      <c r="C17" s="211" t="s">
        <v>42</v>
      </c>
      <c r="D17" s="130" t="str">
        <f>IFERROR(VLOOKUP(Verificaciones_ELSOT!C17,'Listado Pilotos y Equipos'!$B$3:$P$86,12,0),"")</f>
        <v>RESISBARNA</v>
      </c>
      <c r="E17" s="131"/>
      <c r="F17" s="130"/>
      <c r="G17" s="132"/>
      <c r="H17" s="132">
        <f>IF(Verificaciones_ELSOT!$E17="",0,IF(D17=Tabla_de_Datos_COPA_PALMARES!B9,VLOOKUP(E17,Tabla_de_Datos_COCHES!B10:G24,4,0),IF(Verificaciones_ELSOT!D17=Tabla_de_Datos_COPA_PALMARES!B10,VLOOKUP(Verificaciones_ELSOT!E17,Tabla_de_Datos_COCHES!B34:G52,4,0),IF(Verificaciones_ELSOT!D17=Tabla_de_Datos_COPA_PALMARES!B11,VLOOKUP(Verificaciones_ELSOT!E17,Tabla_de_Datos_COCHES!B25:G33,4,0)))))</f>
        <v>0</v>
      </c>
      <c r="I17" s="130"/>
      <c r="J17" s="130"/>
      <c r="K17" s="133"/>
      <c r="L17" s="130"/>
      <c r="M17" s="130"/>
      <c r="N17" s="130"/>
      <c r="O17" s="130"/>
      <c r="P17" s="130"/>
      <c r="Q17" s="130"/>
      <c r="R17" s="130"/>
      <c r="S17" s="130"/>
      <c r="T17" s="130"/>
      <c r="U17" s="197"/>
      <c r="V17" s="197"/>
      <c r="W17" s="111"/>
      <c r="X17" s="111"/>
      <c r="Y17" s="111"/>
      <c r="Z17" s="111"/>
    </row>
    <row r="18" ht="8.25" customHeight="1">
      <c r="A18" s="111" t="s">
        <v>468</v>
      </c>
      <c r="B18" s="129">
        <v>8.0</v>
      </c>
      <c r="C18" s="211" t="s">
        <v>217</v>
      </c>
      <c r="D18" s="130" t="str">
        <f>IFERROR(VLOOKUP(Verificaciones_ELSOT!C18,'Listado Pilotos y Equipos'!$B$3:$P$86,12,0),"")</f>
        <v>RESISBARNA</v>
      </c>
      <c r="E18" s="131"/>
      <c r="F18" s="130"/>
      <c r="G18" s="132"/>
      <c r="H18" s="132">
        <f>IF(Verificaciones_ELSOT!$E18="",0,IF(D18=Tabla_de_Datos_COPA_PALMARES!B10,VLOOKUP(E18,Tabla_de_Datos_COCHES!B11:G25,4,0),IF(Verificaciones_ELSOT!D18=Tabla_de_Datos_COPA_PALMARES!B11,VLOOKUP(Verificaciones_ELSOT!E18,Tabla_de_Datos_COCHES!B35:G53,4,0),IF(Verificaciones_ELSOT!D18=Tabla_de_Datos_COPA_PALMARES!B12,VLOOKUP(Verificaciones_ELSOT!E18,Tabla_de_Datos_COCHES!B26:G34,4,0)))))</f>
        <v>0</v>
      </c>
      <c r="I18" s="130"/>
      <c r="J18" s="130"/>
      <c r="K18" s="133"/>
      <c r="L18" s="130"/>
      <c r="M18" s="130"/>
      <c r="N18" s="130"/>
      <c r="O18" s="130"/>
      <c r="P18" s="130"/>
      <c r="Q18" s="130"/>
      <c r="R18" s="130"/>
      <c r="S18" s="130"/>
      <c r="T18" s="130"/>
      <c r="U18" s="197"/>
      <c r="V18" s="197"/>
      <c r="W18" s="111"/>
      <c r="X18" s="111"/>
      <c r="Y18" s="111"/>
      <c r="Z18" s="111"/>
    </row>
    <row r="19" ht="8.25" customHeight="1">
      <c r="A19" s="111" t="s">
        <v>468</v>
      </c>
      <c r="B19" s="129">
        <v>9.0</v>
      </c>
      <c r="C19" s="211" t="s">
        <v>94</v>
      </c>
      <c r="D19" s="130" t="str">
        <f>IFERROR(VLOOKUP(Verificaciones_ELSOT!C19,'Listado Pilotos y Equipos'!$B$3:$P$86,12,0),"")</f>
        <v>RESISBARNA</v>
      </c>
      <c r="E19" s="131"/>
      <c r="F19" s="130"/>
      <c r="G19" s="132"/>
      <c r="H19" s="132">
        <f>IF(Verificaciones_ELSOT!$E19="",0,IF(D19=Tabla_de_Datos_COPA_PALMARES!B11,VLOOKUP(E19,Tabla_de_Datos_COCHES!B12:G26,4,0),IF(Verificaciones_ELSOT!D19=Tabla_de_Datos_COPA_PALMARES!B12,VLOOKUP(Verificaciones_ELSOT!E19,Tabla_de_Datos_COCHES!B36:G54,4,0),IF(Verificaciones_ELSOT!D19=Tabla_de_Datos_COPA_PALMARES!B13,VLOOKUP(Verificaciones_ELSOT!E19,Tabla_de_Datos_COCHES!B27:G35,4,0)))))</f>
        <v>0</v>
      </c>
      <c r="I19" s="130"/>
      <c r="J19" s="130"/>
      <c r="K19" s="133"/>
      <c r="L19" s="130"/>
      <c r="M19" s="130"/>
      <c r="N19" s="130"/>
      <c r="O19" s="130"/>
      <c r="P19" s="130"/>
      <c r="Q19" s="130"/>
      <c r="R19" s="130"/>
      <c r="S19" s="130"/>
      <c r="T19" s="130"/>
      <c r="U19" s="197"/>
      <c r="V19" s="197"/>
      <c r="W19" s="111"/>
      <c r="X19" s="111"/>
      <c r="Y19" s="111"/>
      <c r="Z19" s="111"/>
    </row>
    <row r="20" ht="8.25" customHeight="1">
      <c r="A20" s="111" t="s">
        <v>468</v>
      </c>
      <c r="B20" s="129">
        <v>10.0</v>
      </c>
      <c r="C20" s="211" t="s">
        <v>209</v>
      </c>
      <c r="D20" s="130" t="str">
        <f>IFERROR(VLOOKUP(Verificaciones_ELSOT!C20,'Listado Pilotos y Equipos'!$B$3:$P$86,12,0),"")</f>
        <v>SCALEAUTO_CUP</v>
      </c>
      <c r="E20" s="131" t="s">
        <v>346</v>
      </c>
      <c r="F20" s="130"/>
      <c r="G20" s="132"/>
      <c r="H20" s="132" t="b">
        <f>IF(Verificaciones_ELSOT!$E20="",0,IF(D20=Tabla_de_Datos_COPA_PALMARES!B12,VLOOKUP(E20,Tabla_de_Datos_COCHES!B13:G27,4,0),IF(Verificaciones_ELSOT!D20=Tabla_de_Datos_COPA_PALMARES!B13,VLOOKUP(Verificaciones_ELSOT!E20,Tabla_de_Datos_COCHES!B37:G55,4,0),IF(Verificaciones_ELSOT!D20=Tabla_de_Datos_COPA_PALMARES!B14,VLOOKUP(Verificaciones_ELSOT!E20,Tabla_de_Datos_COCHES!B28:G36,4,0)))))</f>
        <v>0</v>
      </c>
      <c r="I20" s="130"/>
      <c r="J20" s="130"/>
      <c r="K20" s="133"/>
      <c r="L20" s="130"/>
      <c r="M20" s="130"/>
      <c r="N20" s="130"/>
      <c r="O20" s="130"/>
      <c r="P20" s="130"/>
      <c r="Q20" s="130"/>
      <c r="R20" s="130"/>
      <c r="S20" s="130"/>
      <c r="T20" s="130"/>
      <c r="U20" s="197"/>
      <c r="V20" s="197"/>
      <c r="W20" s="111"/>
      <c r="X20" s="111"/>
      <c r="Y20" s="111"/>
      <c r="Z20" s="111"/>
    </row>
    <row r="21" ht="8.25" customHeight="1">
      <c r="A21" s="111" t="s">
        <v>468</v>
      </c>
      <c r="B21" s="129">
        <v>11.0</v>
      </c>
      <c r="C21" s="211" t="s">
        <v>206</v>
      </c>
      <c r="D21" s="130" t="str">
        <f>IFERROR(VLOOKUP(Verificaciones_ELSOT!C21,'Listado Pilotos y Equipos'!$B$3:$P$86,12,0),"")</f>
        <v>RESISBARNA</v>
      </c>
      <c r="E21" s="131"/>
      <c r="F21" s="130"/>
      <c r="G21" s="132"/>
      <c r="H21" s="132">
        <f>IF(Verificaciones_ELSOT!$E21="",0,IF(D21=Tabla_de_Datos_COPA_PALMARES!B13,VLOOKUP(E21,Tabla_de_Datos_COCHES!B14:G28,4,0),IF(Verificaciones_ELSOT!D21=Tabla_de_Datos_COPA_PALMARES!B14,VLOOKUP(Verificaciones_ELSOT!E21,Tabla_de_Datos_COCHES!B38:G56,4,0),IF(Verificaciones_ELSOT!D21=Tabla_de_Datos_COPA_PALMARES!B15,VLOOKUP(Verificaciones_ELSOT!E21,Tabla_de_Datos_COCHES!B29:G37,4,0)))))</f>
        <v>0</v>
      </c>
      <c r="I21" s="130"/>
      <c r="J21" s="130"/>
      <c r="K21" s="133"/>
      <c r="L21" s="130"/>
      <c r="M21" s="130"/>
      <c r="N21" s="130"/>
      <c r="O21" s="130"/>
      <c r="P21" s="130"/>
      <c r="Q21" s="130"/>
      <c r="R21" s="130"/>
      <c r="S21" s="130"/>
      <c r="T21" s="130"/>
      <c r="U21" s="197"/>
      <c r="V21" s="197"/>
      <c r="W21" s="111"/>
      <c r="X21" s="111"/>
      <c r="Y21" s="111"/>
      <c r="Z21" s="111"/>
    </row>
    <row r="22" ht="8.25" customHeight="1">
      <c r="A22" s="111" t="s">
        <v>468</v>
      </c>
      <c r="B22" s="129">
        <v>12.0</v>
      </c>
      <c r="C22" s="211" t="s">
        <v>460</v>
      </c>
      <c r="D22" s="130" t="str">
        <f>IFERROR(VLOOKUP(Verificaciones_ELSOT!C22,'Listado Pilotos y Equipos'!$B$3:$P$86,12,0),"")</f>
        <v>SCALEAUTO_CUP</v>
      </c>
      <c r="E22" s="131"/>
      <c r="F22" s="130"/>
      <c r="G22" s="132"/>
      <c r="H22" s="132">
        <f>IF(Verificaciones_ELSOT!$E22="",0,IF(D22=Tabla_de_Datos_COPA_PALMARES!B14,VLOOKUP(E22,Tabla_de_Datos_COCHES!B15:G29,4,0),IF(Verificaciones_ELSOT!D22=Tabla_de_Datos_COPA_PALMARES!B15,VLOOKUP(Verificaciones_ELSOT!E22,Tabla_de_Datos_COCHES!B39:G57,4,0),IF(Verificaciones_ELSOT!D22=Tabla_de_Datos_COPA_PALMARES!B16,VLOOKUP(Verificaciones_ELSOT!E22,Tabla_de_Datos_COCHES!B30:G38,4,0)))))</f>
        <v>0</v>
      </c>
      <c r="I22" s="130"/>
      <c r="J22" s="130"/>
      <c r="K22" s="133"/>
      <c r="L22" s="130"/>
      <c r="M22" s="130"/>
      <c r="N22" s="130"/>
      <c r="O22" s="130"/>
      <c r="P22" s="130"/>
      <c r="Q22" s="130"/>
      <c r="R22" s="130"/>
      <c r="S22" s="130"/>
      <c r="T22" s="130"/>
      <c r="U22" s="197"/>
      <c r="V22" s="197"/>
      <c r="W22" s="111"/>
      <c r="X22" s="111"/>
      <c r="Y22" s="111"/>
      <c r="Z22" s="111"/>
    </row>
    <row r="23" ht="8.25" customHeight="1">
      <c r="A23" s="111" t="s">
        <v>468</v>
      </c>
      <c r="B23" s="129">
        <v>13.0</v>
      </c>
      <c r="C23" s="211" t="s">
        <v>61</v>
      </c>
      <c r="D23" s="130" t="str">
        <f>IFERROR(VLOOKUP(Verificaciones_ELSOT!C23,'Listado Pilotos y Equipos'!$B$3:$P$86,12,0),"")</f>
        <v>RESISBARNA</v>
      </c>
      <c r="E23" s="131"/>
      <c r="F23" s="130"/>
      <c r="G23" s="132"/>
      <c r="H23" s="132">
        <f>IF(Verificaciones_ELSOT!$E23="",0,IF(D23=Tabla_de_Datos_COPA_PALMARES!B15,VLOOKUP(E23,Tabla_de_Datos_COCHES!B16:G30,4,0),IF(Verificaciones_ELSOT!D23=Tabla_de_Datos_COPA_PALMARES!B16,VLOOKUP(Verificaciones_ELSOT!E23,Tabla_de_Datos_COCHES!B40:G58,4,0),IF(Verificaciones_ELSOT!D23=Tabla_de_Datos_COPA_PALMARES!B17,VLOOKUP(Verificaciones_ELSOT!E23,Tabla_de_Datos_COCHES!B31:G39,4,0)))))</f>
        <v>0</v>
      </c>
      <c r="I23" s="130"/>
      <c r="J23" s="130"/>
      <c r="K23" s="133"/>
      <c r="L23" s="130"/>
      <c r="M23" s="130"/>
      <c r="N23" s="130"/>
      <c r="O23" s="130"/>
      <c r="P23" s="130"/>
      <c r="Q23" s="130"/>
      <c r="R23" s="130"/>
      <c r="S23" s="130"/>
      <c r="T23" s="130"/>
      <c r="U23" s="197"/>
      <c r="V23" s="197"/>
      <c r="W23" s="111"/>
      <c r="X23" s="111"/>
      <c r="Y23" s="111"/>
      <c r="Z23" s="111"/>
    </row>
    <row r="24" ht="8.25" customHeight="1">
      <c r="A24" s="111" t="s">
        <v>468</v>
      </c>
      <c r="B24" s="129">
        <v>14.0</v>
      </c>
      <c r="C24" s="211" t="s">
        <v>25</v>
      </c>
      <c r="D24" s="130" t="str">
        <f>IFERROR(VLOOKUP(Verificaciones_ELSOT!C24,'Listado Pilotos y Equipos'!$B$3:$P$86,12,0),"")</f>
        <v>RESISBARNA</v>
      </c>
      <c r="E24" s="131"/>
      <c r="F24" s="130"/>
      <c r="G24" s="132"/>
      <c r="H24" s="132">
        <f>IF(Verificaciones_ELSOT!$E24="",0,IF(D24=Tabla_de_Datos_COPA_PALMARES!B16,VLOOKUP(E24,Tabla_de_Datos_COCHES!B17:G31,4,0),IF(Verificaciones_ELSOT!D24=Tabla_de_Datos_COPA_PALMARES!B17,VLOOKUP(Verificaciones_ELSOT!E24,Tabla_de_Datos_COCHES!B41:G59,4,0),IF(Verificaciones_ELSOT!D24=Tabla_de_Datos_COPA_PALMARES!B18,VLOOKUP(Verificaciones_ELSOT!E24,Tabla_de_Datos_COCHES!B32:G40,4,0)))))</f>
        <v>0</v>
      </c>
      <c r="I24" s="130"/>
      <c r="J24" s="130"/>
      <c r="K24" s="133"/>
      <c r="L24" s="130"/>
      <c r="M24" s="130"/>
      <c r="N24" s="130"/>
      <c r="O24" s="130"/>
      <c r="P24" s="130"/>
      <c r="Q24" s="130"/>
      <c r="R24" s="130"/>
      <c r="S24" s="130"/>
      <c r="T24" s="130"/>
      <c r="U24" s="197"/>
      <c r="V24" s="197"/>
      <c r="W24" s="111"/>
      <c r="X24" s="111"/>
      <c r="Y24" s="111"/>
      <c r="Z24" s="111"/>
    </row>
    <row r="25" ht="8.25" customHeight="1">
      <c r="A25" s="111" t="s">
        <v>468</v>
      </c>
      <c r="B25" s="129">
        <v>15.0</v>
      </c>
      <c r="C25" s="211" t="s">
        <v>39</v>
      </c>
      <c r="D25" s="130" t="str">
        <f>IFERROR(VLOOKUP(Verificaciones_ELSOT!C25,'Listado Pilotos y Equipos'!$B$3:$P$86,12,0),"")</f>
        <v>SCALEAUTO_CUP</v>
      </c>
      <c r="E25" s="131"/>
      <c r="F25" s="130"/>
      <c r="G25" s="132"/>
      <c r="H25" s="132">
        <f>IF(Verificaciones_ELSOT!$E25="",0,IF(D25=Tabla_de_Datos_COPA_PALMARES!B17,VLOOKUP(E25,Tabla_de_Datos_COCHES!B18:G32,4,0),IF(Verificaciones_ELSOT!D25=Tabla_de_Datos_COPA_PALMARES!B18,VLOOKUP(Verificaciones_ELSOT!E25,Tabla_de_Datos_COCHES!B42:G60,4,0),IF(Verificaciones_ELSOT!D25=Tabla_de_Datos_COPA_PALMARES!B19,VLOOKUP(Verificaciones_ELSOT!E25,Tabla_de_Datos_COCHES!B33:G41,4,0)))))</f>
        <v>0</v>
      </c>
      <c r="I25" s="130"/>
      <c r="J25" s="130"/>
      <c r="K25" s="133"/>
      <c r="L25" s="130"/>
      <c r="M25" s="130"/>
      <c r="N25" s="130"/>
      <c r="O25" s="130"/>
      <c r="P25" s="130"/>
      <c r="Q25" s="130"/>
      <c r="R25" s="130"/>
      <c r="S25" s="130"/>
      <c r="T25" s="130"/>
      <c r="U25" s="197"/>
      <c r="V25" s="197"/>
      <c r="W25" s="111"/>
      <c r="X25" s="111"/>
      <c r="Y25" s="111"/>
      <c r="Z25" s="111"/>
    </row>
    <row r="26" ht="8.25" customHeight="1">
      <c r="A26" s="111" t="s">
        <v>468</v>
      </c>
      <c r="B26" s="129">
        <v>16.0</v>
      </c>
      <c r="C26" s="211" t="s">
        <v>188</v>
      </c>
      <c r="D26" s="130" t="str">
        <f>IFERROR(VLOOKUP(Verificaciones_ELSOT!C26,'Listado Pilotos y Equipos'!$B$3:$P$86,12,0),"")</f>
        <v>SCALEAUTO_CUP</v>
      </c>
      <c r="E26" s="131"/>
      <c r="F26" s="130"/>
      <c r="G26" s="132"/>
      <c r="H26" s="132">
        <f>IF(Verificaciones_ELSOT!$E26="",0,IF(D26=Tabla_de_Datos_COPA_PALMARES!B18,VLOOKUP(E26,Tabla_de_Datos_COCHES!B19:G33,4,0),IF(Verificaciones_ELSOT!D26=Tabla_de_Datos_COPA_PALMARES!B19,VLOOKUP(Verificaciones_ELSOT!E26,Tabla_de_Datos_COCHES!B47:G61,4,0),IF(Verificaciones_ELSOT!D26=Tabla_de_Datos_COPA_PALMARES!B20,VLOOKUP(Verificaciones_ELSOT!E26,Tabla_de_Datos_COCHES!B34:G42,4,0)))))</f>
        <v>0</v>
      </c>
      <c r="I26" s="130"/>
      <c r="J26" s="130"/>
      <c r="K26" s="133"/>
      <c r="L26" s="130"/>
      <c r="M26" s="130"/>
      <c r="N26" s="130"/>
      <c r="O26" s="130"/>
      <c r="P26" s="130"/>
      <c r="Q26" s="130"/>
      <c r="R26" s="130"/>
      <c r="S26" s="130"/>
      <c r="T26" s="130"/>
      <c r="U26" s="197"/>
      <c r="V26" s="197"/>
      <c r="W26" s="111"/>
      <c r="X26" s="111"/>
      <c r="Y26" s="111"/>
      <c r="Z26" s="111"/>
    </row>
    <row r="27" ht="8.25" customHeight="1">
      <c r="A27" s="111" t="s">
        <v>468</v>
      </c>
      <c r="B27" s="129">
        <v>17.0</v>
      </c>
      <c r="C27" s="211" t="s">
        <v>83</v>
      </c>
      <c r="D27" s="130" t="str">
        <f>IFERROR(VLOOKUP(Verificaciones_ELSOT!C27,'Listado Pilotos y Equipos'!$B$3:$P$86,12,0),"")</f>
        <v>RESISBARNA</v>
      </c>
      <c r="E27" s="131"/>
      <c r="F27" s="130"/>
      <c r="G27" s="132"/>
      <c r="H27" s="132">
        <f>IF(Verificaciones_ELSOT!$E27="",0,IF(D27=Tabla_de_Datos_COPA_PALMARES!B19,VLOOKUP(E27,Tabla_de_Datos_COCHES!B20:G34,4,0),IF(Verificaciones_ELSOT!D27=Tabla_de_Datos_COPA_PALMARES!B20,VLOOKUP(Verificaciones_ELSOT!E27,Tabla_de_Datos_COCHES!B48:G62,4,0),IF(Verificaciones_ELSOT!D27=Tabla_de_Datos_COPA_PALMARES!B21,VLOOKUP(Verificaciones_ELSOT!E27,Tabla_de_Datos_COCHES!B35:G47,4,0)))))</f>
        <v>0</v>
      </c>
      <c r="I27" s="130"/>
      <c r="J27" s="130"/>
      <c r="K27" s="133"/>
      <c r="L27" s="130"/>
      <c r="M27" s="130"/>
      <c r="N27" s="130"/>
      <c r="O27" s="130"/>
      <c r="P27" s="130"/>
      <c r="Q27" s="130"/>
      <c r="R27" s="130"/>
      <c r="S27" s="130"/>
      <c r="T27" s="130"/>
      <c r="U27" s="197"/>
      <c r="V27" s="197"/>
      <c r="W27" s="111"/>
      <c r="X27" s="111"/>
      <c r="Y27" s="111"/>
      <c r="Z27" s="111"/>
    </row>
    <row r="28" ht="8.25" customHeight="1">
      <c r="A28" s="111" t="s">
        <v>468</v>
      </c>
      <c r="B28" s="129">
        <v>18.0</v>
      </c>
      <c r="C28" s="211" t="s">
        <v>463</v>
      </c>
      <c r="D28" s="130" t="str">
        <f>IFERROR(VLOOKUP(Verificaciones_ELSOT!C28,'Listado Pilotos y Equipos'!$B$3:$P$86,12,0),"")</f>
        <v/>
      </c>
      <c r="E28" s="131"/>
      <c r="F28" s="130"/>
      <c r="G28" s="132"/>
      <c r="H28" s="132">
        <f>IF(Verificaciones_ELSOT!$E28="",0,IF(D28=Tabla_de_Datos_COPA_PALMARES!B20,VLOOKUP(E28,Tabla_de_Datos_COCHES!B21:G35,4,0),IF(Verificaciones_ELSOT!D28=Tabla_de_Datos_COPA_PALMARES!B21,VLOOKUP(Verificaciones_ELSOT!E28,Tabla_de_Datos_COCHES!B49:G63,4,0),IF(Verificaciones_ELSOT!D28=Tabla_de_Datos_COPA_PALMARES!B22,VLOOKUP(Verificaciones_ELSOT!E28,Tabla_de_Datos_COCHES!B36:G48,4,0)))))</f>
        <v>0</v>
      </c>
      <c r="I28" s="130"/>
      <c r="J28" s="130"/>
      <c r="K28" s="133"/>
      <c r="L28" s="130"/>
      <c r="M28" s="130"/>
      <c r="N28" s="130"/>
      <c r="O28" s="130"/>
      <c r="P28" s="130"/>
      <c r="Q28" s="130"/>
      <c r="R28" s="130"/>
      <c r="S28" s="130"/>
      <c r="T28" s="130"/>
      <c r="U28" s="197"/>
      <c r="V28" s="197"/>
      <c r="W28" s="111"/>
      <c r="X28" s="111"/>
      <c r="Y28" s="111"/>
      <c r="Z28" s="111"/>
    </row>
    <row r="29" ht="8.25" customHeight="1">
      <c r="A29" s="111" t="s">
        <v>468</v>
      </c>
      <c r="B29" s="129">
        <v>19.0</v>
      </c>
      <c r="C29" s="211" t="s">
        <v>399</v>
      </c>
      <c r="D29" s="130" t="str">
        <f>IFERROR(VLOOKUP(Verificaciones_ELSOT!C29,'Listado Pilotos y Equipos'!$B$3:$P$86,12,0),"")</f>
        <v>SCALEAUTO_CUP</v>
      </c>
      <c r="E29" s="131"/>
      <c r="F29" s="130"/>
      <c r="G29" s="132"/>
      <c r="H29" s="132">
        <f>IF(Verificaciones_ELSOT!$E29="",0,IF(D29=Tabla_de_Datos_COPA_PALMARES!B21,VLOOKUP(E29,Tabla_de_Datos_COCHES!B22:G36,4,0),IF(Verificaciones_ELSOT!D29=Tabla_de_Datos_COPA_PALMARES!B22,VLOOKUP(Verificaciones_ELSOT!E29,Tabla_de_Datos_COCHES!B50:G64,4,0),IF(Verificaciones_ELSOT!D29=Tabla_de_Datos_COPA_PALMARES!B23,VLOOKUP(Verificaciones_ELSOT!E29,Tabla_de_Datos_COCHES!B37:G49,4,0)))))</f>
        <v>0</v>
      </c>
      <c r="I29" s="130"/>
      <c r="J29" s="130"/>
      <c r="K29" s="133"/>
      <c r="L29" s="130"/>
      <c r="M29" s="130"/>
      <c r="N29" s="130"/>
      <c r="O29" s="130"/>
      <c r="P29" s="130"/>
      <c r="Q29" s="130"/>
      <c r="R29" s="130"/>
      <c r="S29" s="130"/>
      <c r="T29" s="130"/>
      <c r="U29" s="197"/>
      <c r="V29" s="197"/>
      <c r="W29" s="111"/>
      <c r="X29" s="111"/>
      <c r="Y29" s="111"/>
      <c r="Z29" s="111"/>
    </row>
    <row r="30" ht="8.25" customHeight="1">
      <c r="A30" s="111" t="s">
        <v>468</v>
      </c>
      <c r="B30" s="129">
        <v>20.0</v>
      </c>
      <c r="C30" s="211" t="s">
        <v>34</v>
      </c>
      <c r="D30" s="130" t="str">
        <f>IFERROR(VLOOKUP(Verificaciones_ELSOT!C30,'Listado Pilotos y Equipos'!$B$3:$P$86,12,0),"")</f>
        <v>RESISBARNA</v>
      </c>
      <c r="E30" s="131"/>
      <c r="F30" s="130"/>
      <c r="G30" s="132"/>
      <c r="H30" s="132">
        <f>IF(Verificaciones_ELSOT!$E30="",0,IF(D30=Tabla_de_Datos_COPA_PALMARES!B22,VLOOKUP(E30,Tabla_de_Datos_COCHES!B23:G37,4,0),IF(Verificaciones_ELSOT!D30=Tabla_de_Datos_COPA_PALMARES!B23,VLOOKUP(Verificaciones_ELSOT!E30,Tabla_de_Datos_COCHES!B51:G65,4,0),IF(Verificaciones_ELSOT!D30=Tabla_de_Datos_COPA_PALMARES!B24,VLOOKUP(Verificaciones_ELSOT!E30,Tabla_de_Datos_COCHES!B38:G50,4,0)))))</f>
        <v>0</v>
      </c>
      <c r="I30" s="130"/>
      <c r="J30" s="130"/>
      <c r="K30" s="133"/>
      <c r="L30" s="130"/>
      <c r="M30" s="130"/>
      <c r="N30" s="130"/>
      <c r="O30" s="130"/>
      <c r="P30" s="130"/>
      <c r="Q30" s="130"/>
      <c r="R30" s="130"/>
      <c r="S30" s="130"/>
      <c r="T30" s="130"/>
      <c r="U30" s="197"/>
      <c r="V30" s="197"/>
      <c r="W30" s="111"/>
      <c r="X30" s="111"/>
      <c r="Y30" s="111"/>
      <c r="Z30" s="111"/>
    </row>
    <row r="31" ht="8.25" customHeight="1">
      <c r="A31" s="111" t="s">
        <v>468</v>
      </c>
      <c r="B31" s="129">
        <v>21.0</v>
      </c>
      <c r="C31" s="211" t="s">
        <v>113</v>
      </c>
      <c r="D31" s="130" t="str">
        <f>IFERROR(VLOOKUP(Verificaciones_ELSOT!C31,'Listado Pilotos y Equipos'!$B$3:$P$86,12,0),"")</f>
        <v>SCALEAUTO_CUP</v>
      </c>
      <c r="E31" s="131"/>
      <c r="F31" s="130"/>
      <c r="G31" s="132"/>
      <c r="H31" s="132">
        <f>IF(Verificaciones_ELSOT!$E31="",0,IF(D31=Tabla_de_Datos_COPA_PALMARES!B23,VLOOKUP(E31,Tabla_de_Datos_COCHES!B24:G38,4,0),IF(Verificaciones_ELSOT!D31=Tabla_de_Datos_COPA_PALMARES!B24,VLOOKUP(Verificaciones_ELSOT!E31,Tabla_de_Datos_COCHES!B52:G66,4,0),IF(Verificaciones_ELSOT!D31=Tabla_de_Datos_COPA_PALMARES!B25,VLOOKUP(Verificaciones_ELSOT!E31,Tabla_de_Datos_COCHES!B39:G51,4,0)))))</f>
        <v>0</v>
      </c>
      <c r="I31" s="130"/>
      <c r="J31" s="130"/>
      <c r="K31" s="133"/>
      <c r="L31" s="130"/>
      <c r="M31" s="130"/>
      <c r="N31" s="130"/>
      <c r="O31" s="130"/>
      <c r="P31" s="130"/>
      <c r="Q31" s="130"/>
      <c r="R31" s="130"/>
      <c r="S31" s="130"/>
      <c r="T31" s="130"/>
      <c r="U31" s="197"/>
      <c r="V31" s="197"/>
      <c r="W31" s="111"/>
      <c r="X31" s="111"/>
      <c r="Y31" s="111"/>
      <c r="Z31" s="111"/>
    </row>
    <row r="32" ht="8.25" customHeight="1">
      <c r="A32" s="111" t="s">
        <v>468</v>
      </c>
      <c r="B32" s="129">
        <v>22.0</v>
      </c>
      <c r="C32" s="211" t="s">
        <v>212</v>
      </c>
      <c r="D32" s="130" t="str">
        <f>IFERROR(VLOOKUP(Verificaciones_ELSOT!C32,'Listado Pilotos y Equipos'!$B$3:$P$86,12,0),"")</f>
        <v>RESISBARNA</v>
      </c>
      <c r="E32" s="131"/>
      <c r="F32" s="130"/>
      <c r="G32" s="132"/>
      <c r="H32" s="132">
        <f>IF(Verificaciones_ELSOT!$E32="",0,IF(D32=Tabla_de_Datos_COPA_PALMARES!B24,VLOOKUP(E32,Tabla_de_Datos_COCHES!B25:G39,4,0),IF(Verificaciones_ELSOT!D32=Tabla_de_Datos_COPA_PALMARES!B25,VLOOKUP(Verificaciones_ELSOT!E32,Tabla_de_Datos_COCHES!B53:G67,4,0),IF(Verificaciones_ELSOT!D32=Tabla_de_Datos_COPA_PALMARES!B26,VLOOKUP(Verificaciones_ELSOT!E32,Tabla_de_Datos_COCHES!B40:G52,4,0)))))</f>
        <v>0</v>
      </c>
      <c r="I32" s="130"/>
      <c r="J32" s="130"/>
      <c r="K32" s="133"/>
      <c r="L32" s="130"/>
      <c r="M32" s="130"/>
      <c r="N32" s="130"/>
      <c r="O32" s="130"/>
      <c r="P32" s="130"/>
      <c r="Q32" s="130"/>
      <c r="R32" s="130"/>
      <c r="S32" s="130"/>
      <c r="T32" s="130"/>
      <c r="U32" s="197"/>
      <c r="V32" s="197"/>
      <c r="W32" s="111"/>
      <c r="X32" s="111"/>
      <c r="Y32" s="111"/>
      <c r="Z32" s="111"/>
    </row>
    <row r="33" ht="8.25" customHeight="1">
      <c r="A33" s="111" t="s">
        <v>468</v>
      </c>
      <c r="B33" s="129">
        <v>23.0</v>
      </c>
      <c r="C33" s="211" t="s">
        <v>462</v>
      </c>
      <c r="D33" s="130" t="str">
        <f>IFERROR(VLOOKUP(Verificaciones_ELSOT!C33,'Listado Pilotos y Equipos'!$B$3:$P$86,12,0),"")</f>
        <v>GT2</v>
      </c>
      <c r="E33" s="131"/>
      <c r="F33" s="130"/>
      <c r="G33" s="132"/>
      <c r="H33" s="132">
        <f>IF(Verificaciones_ELSOT!$E33="",0,IF(D33=Tabla_de_Datos_COPA_PALMARES!B25,VLOOKUP(E33,Tabla_de_Datos_COCHES!B26:G40,4,0),IF(Verificaciones_ELSOT!D33=Tabla_de_Datos_COPA_PALMARES!B26,VLOOKUP(Verificaciones_ELSOT!E33,Tabla_de_Datos_COCHES!B54:G68,4,0),IF(Verificaciones_ELSOT!D33=Tabla_de_Datos_COPA_PALMARES!B27,VLOOKUP(Verificaciones_ELSOT!E33,Tabla_de_Datos_COCHES!B41:G53,4,0)))))</f>
        <v>0</v>
      </c>
      <c r="I33" s="130"/>
      <c r="J33" s="130"/>
      <c r="K33" s="133"/>
      <c r="L33" s="130"/>
      <c r="M33" s="130"/>
      <c r="N33" s="130"/>
      <c r="O33" s="130"/>
      <c r="P33" s="130"/>
      <c r="Q33" s="130"/>
      <c r="R33" s="130"/>
      <c r="S33" s="130"/>
      <c r="T33" s="130"/>
      <c r="U33" s="197"/>
      <c r="V33" s="197"/>
      <c r="W33" s="111"/>
      <c r="X33" s="111"/>
      <c r="Y33" s="111"/>
      <c r="Z33" s="111"/>
    </row>
    <row r="34" ht="8.25" customHeight="1">
      <c r="A34" s="111" t="s">
        <v>468</v>
      </c>
      <c r="B34" s="129">
        <v>24.0</v>
      </c>
      <c r="C34" s="211" t="s">
        <v>458</v>
      </c>
      <c r="D34" s="130" t="str">
        <f>IFERROR(VLOOKUP(Verificaciones_ELSOT!C34,'Listado Pilotos y Equipos'!$B$3:$P$86,12,0),"")</f>
        <v>GT2</v>
      </c>
      <c r="E34" s="131"/>
      <c r="F34" s="130"/>
      <c r="G34" s="132"/>
      <c r="H34" s="132">
        <f>IF(Verificaciones_ELSOT!$E34="",0,IF(D34=Tabla_de_Datos_COPA_PALMARES!B26,VLOOKUP(E34,Tabla_de_Datos_COCHES!B27:G41,4,0),IF(Verificaciones_ELSOT!D34=Tabla_de_Datos_COPA_PALMARES!B27,VLOOKUP(Verificaciones_ELSOT!E34,Tabla_de_Datos_COCHES!B55:G69,4,0),IF(Verificaciones_ELSOT!D34=Tabla_de_Datos_COPA_PALMARES!B28,VLOOKUP(Verificaciones_ELSOT!E34,Tabla_de_Datos_COCHES!B42:G54,4,0)))))</f>
        <v>0</v>
      </c>
      <c r="I34" s="130"/>
      <c r="J34" s="130"/>
      <c r="K34" s="133"/>
      <c r="L34" s="130"/>
      <c r="M34" s="130"/>
      <c r="N34" s="130"/>
      <c r="O34" s="130"/>
      <c r="P34" s="130"/>
      <c r="Q34" s="130"/>
      <c r="R34" s="130"/>
      <c r="S34" s="130"/>
      <c r="T34" s="130"/>
      <c r="U34" s="197"/>
      <c r="V34" s="197"/>
      <c r="W34" s="111"/>
      <c r="X34" s="111"/>
      <c r="Y34" s="111"/>
      <c r="Z34" s="111"/>
    </row>
    <row r="35" ht="8.25" customHeight="1">
      <c r="A35" s="111" t="s">
        <v>468</v>
      </c>
      <c r="B35" s="129">
        <v>25.0</v>
      </c>
      <c r="C35" s="211" t="s">
        <v>13</v>
      </c>
      <c r="D35" s="130" t="str">
        <f>IFERROR(VLOOKUP(Verificaciones_ELSOT!C35,'Listado Pilotos y Equipos'!$B$3:$P$86,12,0),"")</f>
        <v>RESISBARNA</v>
      </c>
      <c r="E35" s="131"/>
      <c r="F35" s="130"/>
      <c r="G35" s="132"/>
      <c r="H35" s="132">
        <f>IF(Verificaciones_ELSOT!$E35="",0,IF(D35=Tabla_de_Datos_COPA_PALMARES!B27,VLOOKUP(E35,Tabla_de_Datos_COCHES!B28:G42,4,0),IF(Verificaciones_ELSOT!D35=Tabla_de_Datos_COPA_PALMARES!B28,VLOOKUP(Verificaciones_ELSOT!E35,Tabla_de_Datos_COCHES!B56:G70,4,0),IF(Verificaciones_ELSOT!D35=Tabla_de_Datos_COPA_PALMARES!B29,VLOOKUP(Verificaciones_ELSOT!E35,Tabla_de_Datos_COCHES!B47:G55,4,0)))))</f>
        <v>0</v>
      </c>
      <c r="I35" s="130"/>
      <c r="J35" s="130"/>
      <c r="K35" s="133"/>
      <c r="L35" s="130"/>
      <c r="M35" s="130"/>
      <c r="N35" s="130"/>
      <c r="O35" s="130"/>
      <c r="P35" s="130"/>
      <c r="Q35" s="130"/>
      <c r="R35" s="130"/>
      <c r="S35" s="130"/>
      <c r="T35" s="130"/>
      <c r="U35" s="197"/>
      <c r="V35" s="197"/>
      <c r="W35" s="111"/>
      <c r="X35" s="111"/>
      <c r="Y35" s="111"/>
      <c r="Z35" s="111"/>
    </row>
    <row r="36" ht="8.25" customHeight="1">
      <c r="A36" s="111" t="s">
        <v>468</v>
      </c>
      <c r="B36" s="129">
        <v>26.0</v>
      </c>
      <c r="C36" s="241" t="s">
        <v>466</v>
      </c>
      <c r="D36" s="130" t="str">
        <f>IFERROR(VLOOKUP(Verificaciones_ELSOT!C36,'Listado Pilotos y Equipos'!$B$3:$P$86,12,0),"")</f>
        <v>RESISBARNA</v>
      </c>
      <c r="E36" s="131"/>
      <c r="F36" s="219"/>
      <c r="G36" s="132"/>
      <c r="H36" s="132">
        <f>IF(Verificaciones_ELSOT!$E36="",0,IF(D36=Tabla_de_Datos_COPA_PALMARES!B28,VLOOKUP(E36,Tabla_de_Datos_COCHES!B29:G47,4,0),IF(Verificaciones_ELSOT!D36=Tabla_de_Datos_COPA_PALMARES!B29,VLOOKUP(Verificaciones_ELSOT!E36,Tabla_de_Datos_COCHES!B57:G71,4,0),IF(Verificaciones_ELSOT!D36=Tabla_de_Datos_COPA_PALMARES!B30,VLOOKUP(Verificaciones_ELSOT!E36,Tabla_de_Datos_COCHES!B48:G56,4,0)))))</f>
        <v>0</v>
      </c>
      <c r="I36" s="219"/>
      <c r="J36" s="219"/>
      <c r="K36" s="220"/>
      <c r="L36" s="219"/>
      <c r="M36" s="219"/>
      <c r="N36" s="219"/>
      <c r="O36" s="219"/>
      <c r="P36" s="219"/>
      <c r="Q36" s="219"/>
      <c r="R36" s="219"/>
      <c r="S36" s="219"/>
      <c r="T36" s="219"/>
      <c r="U36" s="221"/>
      <c r="V36" s="221"/>
      <c r="W36" s="111"/>
      <c r="X36" s="111"/>
      <c r="Y36" s="111"/>
      <c r="Z36" s="111"/>
    </row>
    <row r="37" ht="8.25" customHeight="1">
      <c r="A37" s="111" t="s">
        <v>468</v>
      </c>
      <c r="B37" s="129">
        <v>27.0</v>
      </c>
      <c r="C37" s="241" t="s">
        <v>136</v>
      </c>
      <c r="D37" s="219" t="str">
        <f>IFERROR(VLOOKUP(Verificaciones_ELSOT!C37,'Listado Pilotos y Equipos'!$B$3:$P$86,12,0),"")</f>
        <v>RESISBARNA</v>
      </c>
      <c r="E37" s="131"/>
      <c r="F37" s="219"/>
      <c r="G37" s="222"/>
      <c r="H37" s="132">
        <f>IF(Verificaciones_ELSOT!$E37="",0,IF(D37=Tabla_de_Datos_COPA_PALMARES!B29,VLOOKUP(E37,Tabla_de_Datos_COCHES!B30:G48,4,0),IF(Verificaciones_ELSOT!D37=Tabla_de_Datos_COPA_PALMARES!B30,VLOOKUP(Verificaciones_ELSOT!E37,Tabla_de_Datos_COCHES!B58:G72,4,0),IF(Verificaciones_ELSOT!D37=Tabla_de_Datos_COPA_PALMARES!B31,VLOOKUP(Verificaciones_ELSOT!E37,Tabla_de_Datos_COCHES!B49:G57,4,0)))))</f>
        <v>0</v>
      </c>
      <c r="I37" s="219"/>
      <c r="J37" s="219"/>
      <c r="K37" s="220"/>
      <c r="L37" s="219"/>
      <c r="M37" s="219"/>
      <c r="N37" s="219"/>
      <c r="O37" s="219"/>
      <c r="P37" s="219"/>
      <c r="Q37" s="219"/>
      <c r="R37" s="219"/>
      <c r="S37" s="219"/>
      <c r="T37" s="219"/>
      <c r="U37" s="221"/>
      <c r="V37" s="221"/>
      <c r="W37" s="112"/>
      <c r="X37" s="112"/>
      <c r="Y37" s="112"/>
      <c r="Z37" s="112"/>
    </row>
    <row r="38" ht="8.25" customHeight="1">
      <c r="A38" s="111" t="s">
        <v>469</v>
      </c>
      <c r="B38" s="129">
        <v>28.0</v>
      </c>
      <c r="C38" s="241" t="s">
        <v>74</v>
      </c>
      <c r="D38" s="219" t="str">
        <f>IFERROR(VLOOKUP(Verificaciones_ELSOT!C38,'Listado Pilotos y Equipos'!$B$3:$P$86,12,0),"")</f>
        <v>SCALEAUTO_CUP</v>
      </c>
      <c r="E38" s="131"/>
      <c r="F38" s="219"/>
      <c r="G38" s="222"/>
      <c r="H38" s="132">
        <f>IF(Verificaciones_ELSOT!$E38="",0,IF(D38=Tabla_de_Datos_COPA_PALMARES!B30,VLOOKUP(E38,Tabla_de_Datos_COCHES!B31:G49,4,0),IF(Verificaciones_ELSOT!D38=Tabla_de_Datos_COPA_PALMARES!B31,VLOOKUP(Verificaciones_ELSOT!E38,Tabla_de_Datos_COCHES!B59:G73,4,0),IF(Verificaciones_ELSOT!D38=Tabla_de_Datos_COPA_PALMARES!B32,VLOOKUP(Verificaciones_ELSOT!E38,Tabla_de_Datos_COCHES!B50:G58,4,0)))))</f>
        <v>0</v>
      </c>
      <c r="I38" s="219"/>
      <c r="J38" s="219"/>
      <c r="K38" s="220"/>
      <c r="L38" s="219"/>
      <c r="M38" s="219"/>
      <c r="N38" s="219"/>
      <c r="O38" s="219"/>
      <c r="P38" s="219"/>
      <c r="Q38" s="219"/>
      <c r="R38" s="219"/>
      <c r="S38" s="219"/>
      <c r="T38" s="219"/>
      <c r="U38" s="221"/>
      <c r="V38" s="221"/>
      <c r="W38" s="112"/>
      <c r="X38" s="112"/>
      <c r="Y38" s="112"/>
      <c r="Z38" s="112"/>
    </row>
    <row r="39" ht="8.25" customHeight="1">
      <c r="A39" s="111" t="s">
        <v>469</v>
      </c>
      <c r="B39" s="129">
        <v>29.0</v>
      </c>
      <c r="C39" s="241" t="s">
        <v>133</v>
      </c>
      <c r="D39" s="219" t="str">
        <f>IFERROR(VLOOKUP(Verificaciones_ELSOT!C39,'Listado Pilotos y Equipos'!$B$3:$P$86,12,0),"")</f>
        <v>GT2</v>
      </c>
      <c r="E39" s="131"/>
      <c r="F39" s="219"/>
      <c r="G39" s="222"/>
      <c r="H39" s="132">
        <f>IF(Verificaciones_ELSOT!$E39="",0,IF(D39=Tabla_de_Datos_COPA_PALMARES!B31,VLOOKUP(E39,Tabla_de_Datos_COCHES!B32:G50,4,0),IF(Verificaciones_ELSOT!D39=Tabla_de_Datos_COPA_PALMARES!B32,VLOOKUP(Verificaciones_ELSOT!E39,Tabla_de_Datos_COCHES!B60:G74,4,0),IF(Verificaciones_ELSOT!D39=Tabla_de_Datos_COPA_PALMARES!B33,VLOOKUP(Verificaciones_ELSOT!E39,Tabla_de_Datos_COCHES!B51:G59,4,0)))))</f>
        <v>0</v>
      </c>
      <c r="I39" s="219"/>
      <c r="J39" s="219"/>
      <c r="K39" s="220"/>
      <c r="L39" s="219"/>
      <c r="M39" s="219"/>
      <c r="N39" s="219"/>
      <c r="O39" s="219"/>
      <c r="P39" s="219"/>
      <c r="Q39" s="219"/>
      <c r="R39" s="219"/>
      <c r="S39" s="219"/>
      <c r="T39" s="219"/>
      <c r="U39" s="221"/>
      <c r="V39" s="221"/>
      <c r="W39" s="112"/>
      <c r="X39" s="112"/>
      <c r="Y39" s="112"/>
      <c r="Z39" s="112"/>
    </row>
    <row r="40" ht="8.25" customHeight="1">
      <c r="A40" s="111" t="s">
        <v>469</v>
      </c>
      <c r="B40" s="129">
        <v>30.0</v>
      </c>
      <c r="C40" s="241" t="s">
        <v>234</v>
      </c>
      <c r="D40" s="219" t="str">
        <f>IFERROR(VLOOKUP(Verificaciones_ELSOT!C40,'Listado Pilotos y Equipos'!$B$3:$P$86,12,0),"")</f>
        <v>GT2</v>
      </c>
      <c r="E40" s="131"/>
      <c r="F40" s="219"/>
      <c r="G40" s="222"/>
      <c r="H40" s="132">
        <f>IF(Verificaciones_ELSOT!$E40="",0,IF(D40=Tabla_de_Datos_COPA_PALMARES!B32,VLOOKUP(E40,Tabla_de_Datos_COCHES!B33:G51,4,0),IF(Verificaciones_ELSOT!D40=Tabla_de_Datos_COPA_PALMARES!B33,VLOOKUP(Verificaciones_ELSOT!E40,Tabla_de_Datos_COCHES!B61:G75,4,0),IF(Verificaciones_ELSOT!D40=Tabla_de_Datos_COPA_PALMARES!B34,VLOOKUP(Verificaciones_ELSOT!E40,Tabla_de_Datos_COCHES!B52:G60,4,0)))))</f>
        <v>0</v>
      </c>
      <c r="I40" s="219"/>
      <c r="J40" s="219"/>
      <c r="K40" s="220"/>
      <c r="L40" s="219"/>
      <c r="M40" s="219"/>
      <c r="N40" s="219"/>
      <c r="O40" s="219"/>
      <c r="P40" s="219"/>
      <c r="Q40" s="219"/>
      <c r="R40" s="219"/>
      <c r="S40" s="219"/>
      <c r="T40" s="219"/>
      <c r="U40" s="221"/>
      <c r="V40" s="221"/>
      <c r="W40" s="112"/>
      <c r="X40" s="112"/>
      <c r="Y40" s="112"/>
      <c r="Z40" s="112"/>
    </row>
    <row r="41" ht="8.25" customHeight="1">
      <c r="A41" s="111" t="s">
        <v>469</v>
      </c>
      <c r="B41" s="129">
        <v>31.0</v>
      </c>
      <c r="C41" s="241" t="s">
        <v>226</v>
      </c>
      <c r="D41" s="219" t="str">
        <f>IFERROR(VLOOKUP(Verificaciones_ELSOT!C41,'Listado Pilotos y Equipos'!$B$3:$P$86,12,0),"")</f>
        <v>GT2</v>
      </c>
      <c r="E41" s="131"/>
      <c r="F41" s="219"/>
      <c r="G41" s="222"/>
      <c r="H41" s="132">
        <f>IF(Verificaciones_ELSOT!$E41="",0,IF(D41=Tabla_de_Datos_COPA_PALMARES!B33,VLOOKUP(E41,Tabla_de_Datos_COCHES!B34:G52,4,0),IF(Verificaciones_ELSOT!D41=Tabla_de_Datos_COPA_PALMARES!B34,VLOOKUP(Verificaciones_ELSOT!E41,Tabla_de_Datos_COCHES!B62:G76,4,0),IF(Verificaciones_ELSOT!D41=Tabla_de_Datos_COPA_PALMARES!B35,VLOOKUP(Verificaciones_ELSOT!E41,Tabla_de_Datos_COCHES!B53:G61,4,0)))))</f>
        <v>0</v>
      </c>
      <c r="I41" s="219"/>
      <c r="J41" s="219"/>
      <c r="K41" s="220"/>
      <c r="L41" s="219"/>
      <c r="M41" s="219"/>
      <c r="N41" s="219"/>
      <c r="O41" s="219"/>
      <c r="P41" s="219"/>
      <c r="Q41" s="219"/>
      <c r="R41" s="219"/>
      <c r="S41" s="219"/>
      <c r="T41" s="219"/>
      <c r="U41" s="221"/>
      <c r="V41" s="221"/>
      <c r="W41" s="112"/>
      <c r="X41" s="112"/>
      <c r="Y41" s="112"/>
      <c r="Z41" s="112"/>
    </row>
    <row r="42" ht="8.25" customHeight="1">
      <c r="A42" s="111" t="s">
        <v>469</v>
      </c>
      <c r="B42" s="129">
        <v>32.0</v>
      </c>
      <c r="C42" s="241" t="s">
        <v>96</v>
      </c>
      <c r="D42" s="219" t="str">
        <f>IFERROR(VLOOKUP(Verificaciones_ELSOT!C42,'Listado Pilotos y Equipos'!$B$3:$P$86,12,0),"")</f>
        <v>GT2</v>
      </c>
      <c r="E42" s="131"/>
      <c r="F42" s="219"/>
      <c r="G42" s="222"/>
      <c r="H42" s="132">
        <f>IF(Verificaciones_ELSOT!$E42="",0,IF(D42=Tabla_de_Datos_COPA_PALMARES!B34,VLOOKUP(E42,Tabla_de_Datos_COCHES!B35:G53,4,0),IF(Verificaciones_ELSOT!D42=Tabla_de_Datos_COPA_PALMARES!B35,VLOOKUP(Verificaciones_ELSOT!E42,Tabla_de_Datos_COCHES!B63:G77,4,0),IF(Verificaciones_ELSOT!D42=Tabla_de_Datos_COPA_PALMARES!B36,VLOOKUP(Verificaciones_ELSOT!E42,Tabla_de_Datos_COCHES!B54:G62,4,0)))))</f>
        <v>0</v>
      </c>
      <c r="I42" s="219"/>
      <c r="J42" s="219"/>
      <c r="K42" s="220"/>
      <c r="L42" s="219"/>
      <c r="M42" s="219"/>
      <c r="N42" s="219"/>
      <c r="O42" s="219"/>
      <c r="P42" s="219"/>
      <c r="Q42" s="219"/>
      <c r="R42" s="219"/>
      <c r="S42" s="219"/>
      <c r="T42" s="219"/>
      <c r="U42" s="221"/>
      <c r="V42" s="221"/>
      <c r="W42" s="112"/>
      <c r="X42" s="112"/>
      <c r="Y42" s="112"/>
      <c r="Z42" s="112"/>
    </row>
    <row r="43" ht="8.25" customHeight="1">
      <c r="A43" s="111" t="s">
        <v>469</v>
      </c>
      <c r="B43" s="129">
        <v>33.0</v>
      </c>
      <c r="C43" s="241" t="s">
        <v>51</v>
      </c>
      <c r="D43" s="219" t="str">
        <f>IFERROR(VLOOKUP(Verificaciones_ELSOT!C43,'Listado Pilotos y Equipos'!$B$3:$P$86,12,0),"")</f>
        <v>GT2</v>
      </c>
      <c r="E43" s="131"/>
      <c r="F43" s="219"/>
      <c r="G43" s="222"/>
      <c r="H43" s="132">
        <f>IF(Verificaciones_ELSOT!$E43="",0,IF(D43=Tabla_de_Datos_COPA_PALMARES!B35,VLOOKUP(E43,Tabla_de_Datos_COCHES!B36:G54,4,0),IF(Verificaciones_ELSOT!D43=Tabla_de_Datos_COPA_PALMARES!B36,VLOOKUP(Verificaciones_ELSOT!E43,Tabla_de_Datos_COCHES!B64:G78,4,0),IF(Verificaciones_ELSOT!D43=Tabla_de_Datos_COPA_PALMARES!B37,VLOOKUP(Verificaciones_ELSOT!E43,Tabla_de_Datos_COCHES!B55:G63,4,0)))))</f>
        <v>0</v>
      </c>
      <c r="I43" s="219"/>
      <c r="J43" s="219"/>
      <c r="K43" s="220"/>
      <c r="L43" s="219"/>
      <c r="M43" s="219"/>
      <c r="N43" s="219"/>
      <c r="O43" s="219"/>
      <c r="P43" s="219"/>
      <c r="Q43" s="219"/>
      <c r="R43" s="219"/>
      <c r="S43" s="219"/>
      <c r="T43" s="219"/>
      <c r="U43" s="221"/>
      <c r="V43" s="221"/>
      <c r="W43" s="112"/>
      <c r="X43" s="112"/>
      <c r="Y43" s="112"/>
      <c r="Z43" s="112"/>
    </row>
    <row r="44" ht="8.25" customHeight="1">
      <c r="A44" s="111" t="s">
        <v>469</v>
      </c>
      <c r="B44" s="129">
        <v>34.0</v>
      </c>
      <c r="C44" s="211" t="s">
        <v>77</v>
      </c>
      <c r="D44" s="130" t="str">
        <f>IFERROR(VLOOKUP(Verificaciones_ELSOT!C44,'Listado Pilotos y Equipos'!$B$3:$P$86,12,0),"")</f>
        <v>GT2</v>
      </c>
      <c r="E44" s="131"/>
      <c r="F44" s="130"/>
      <c r="G44" s="132"/>
      <c r="H44" s="132">
        <f>IF(Verificaciones_ELSOT!$E44="",0,IF(D44=Tabla_de_Datos_COPA_PALMARES!B36,VLOOKUP(E44,Tabla_de_Datos_COCHES!B37:G55,4,0),IF(Verificaciones_ELSOT!D44=Tabla_de_Datos_COPA_PALMARES!B37,VLOOKUP(Verificaciones_ELSOT!E44,Tabla_de_Datos_COCHES!B65:G79,4,0),IF(Verificaciones_ELSOT!D44=Tabla_de_Datos_COPA_PALMARES!B38,VLOOKUP(Verificaciones_ELSOT!E44,Tabla_de_Datos_COCHES!B56:G64,4,0)))))</f>
        <v>0</v>
      </c>
      <c r="I44" s="130"/>
      <c r="J44" s="130"/>
      <c r="K44" s="133"/>
      <c r="L44" s="130"/>
      <c r="M44" s="130"/>
      <c r="N44" s="130"/>
      <c r="O44" s="130"/>
      <c r="P44" s="130"/>
      <c r="Q44" s="130"/>
      <c r="R44" s="130"/>
      <c r="S44" s="130"/>
      <c r="T44" s="130"/>
      <c r="U44" s="197"/>
      <c r="V44" s="197"/>
      <c r="W44" s="112"/>
      <c r="X44" s="112"/>
      <c r="Y44" s="112"/>
      <c r="Z44" s="112"/>
    </row>
    <row r="45" ht="8.25" customHeight="1">
      <c r="A45" s="111" t="s">
        <v>469</v>
      </c>
      <c r="B45" s="129">
        <v>35.0</v>
      </c>
      <c r="C45" s="211" t="s">
        <v>400</v>
      </c>
      <c r="D45" s="130" t="str">
        <f>IFERROR(VLOOKUP(Verificaciones_ELSOT!C45,'Listado Pilotos y Equipos'!$B$3:$P$86,12,0),"")</f>
        <v>GT2</v>
      </c>
      <c r="E45" s="131"/>
      <c r="F45" s="130"/>
      <c r="G45" s="132"/>
      <c r="H45" s="132">
        <f>IF(Verificaciones_ELSOT!$E45="",0,IF(D45=Tabla_de_Datos_COPA_PALMARES!B37,VLOOKUP(E45,Tabla_de_Datos_COCHES!B38:G56,4,0),IF(Verificaciones_ELSOT!D45=Tabla_de_Datos_COPA_PALMARES!B38,VLOOKUP(Verificaciones_ELSOT!E45,Tabla_de_Datos_COCHES!B66:G80,4,0),IF(Verificaciones_ELSOT!D45=Tabla_de_Datos_COPA_PALMARES!B39,VLOOKUP(Verificaciones_ELSOT!E45,Tabla_de_Datos_COCHES!B57:G65,4,0)))))</f>
        <v>0</v>
      </c>
      <c r="I45" s="130"/>
      <c r="J45" s="130"/>
      <c r="K45" s="133"/>
      <c r="L45" s="130"/>
      <c r="M45" s="130"/>
      <c r="N45" s="130"/>
      <c r="O45" s="130"/>
      <c r="P45" s="130"/>
      <c r="Q45" s="130"/>
      <c r="R45" s="130"/>
      <c r="S45" s="130"/>
      <c r="T45" s="130"/>
      <c r="U45" s="197"/>
      <c r="V45" s="197"/>
      <c r="W45" s="112"/>
      <c r="X45" s="112"/>
      <c r="Y45" s="112"/>
      <c r="Z45" s="112"/>
    </row>
    <row r="46" ht="8.25" customHeight="1">
      <c r="A46" s="111" t="s">
        <v>469</v>
      </c>
      <c r="B46" s="129">
        <v>36.0</v>
      </c>
      <c r="C46" s="211" t="s">
        <v>465</v>
      </c>
      <c r="D46" s="130" t="str">
        <f>IFERROR(VLOOKUP(Verificaciones_ELSOT!C46,'Listado Pilotos y Equipos'!$B$3:$P$86,12,0),"")</f>
        <v>RESISBARNA</v>
      </c>
      <c r="E46" s="131"/>
      <c r="F46" s="130"/>
      <c r="G46" s="132"/>
      <c r="H46" s="132">
        <f>IF(Verificaciones_ELSOT!$E46="",0,IF(D46=Tabla_de_Datos_COPA_PALMARES!B38,VLOOKUP(E46,Tabla_de_Datos_COCHES!B39:G57,4,0),IF(Verificaciones_ELSOT!D46=Tabla_de_Datos_COPA_PALMARES!B39,VLOOKUP(Verificaciones_ELSOT!E46,Tabla_de_Datos_COCHES!B67:G81,4,0),IF(Verificaciones_ELSOT!D46=Tabla_de_Datos_COPA_PALMARES!B40,VLOOKUP(Verificaciones_ELSOT!E46,Tabla_de_Datos_COCHES!B58:G66,4,0)))))</f>
        <v>0</v>
      </c>
      <c r="I46" s="130"/>
      <c r="J46" s="130"/>
      <c r="K46" s="133"/>
      <c r="L46" s="130"/>
      <c r="M46" s="130"/>
      <c r="N46" s="130"/>
      <c r="O46" s="130"/>
      <c r="P46" s="130"/>
      <c r="Q46" s="130"/>
      <c r="R46" s="130"/>
      <c r="S46" s="130"/>
      <c r="T46" s="130"/>
      <c r="U46" s="197"/>
      <c r="V46" s="197"/>
      <c r="W46" s="112"/>
      <c r="X46" s="112"/>
      <c r="Y46" s="112"/>
      <c r="Z46" s="112"/>
    </row>
    <row r="47" ht="8.25" customHeight="1">
      <c r="A47" s="111" t="s">
        <v>469</v>
      </c>
      <c r="B47" s="129">
        <v>37.0</v>
      </c>
      <c r="C47" s="211"/>
      <c r="D47" s="130" t="str">
        <f>IFERROR(VLOOKUP(Verificaciones_ELSOT!C47,'Listado Pilotos y Equipos'!$B$3:$P$86,12,0),"")</f>
        <v/>
      </c>
      <c r="E47" s="131"/>
      <c r="F47" s="130"/>
      <c r="G47" s="132"/>
      <c r="H47" s="132">
        <f>IF(Verificaciones_ELSOT!$E47="",0,IF(D47=Tabla_de_Datos_COPA_PALMARES!B39,VLOOKUP(E47,Tabla_de_Datos_COCHES!B40:G58,4,0),IF(Verificaciones_ELSOT!D47=Tabla_de_Datos_COPA_PALMARES!B40,VLOOKUP(Verificaciones_ELSOT!E47,Tabla_de_Datos_COCHES!B68:G82,4,0),IF(Verificaciones_ELSOT!D47=Tabla_de_Datos_COPA_PALMARES!B41,VLOOKUP(Verificaciones_ELSOT!E47,Tabla_de_Datos_COCHES!B59:G67,4,0)))))</f>
        <v>0</v>
      </c>
      <c r="I47" s="130"/>
      <c r="J47" s="130"/>
      <c r="K47" s="133"/>
      <c r="L47" s="130"/>
      <c r="M47" s="130"/>
      <c r="N47" s="130"/>
      <c r="O47" s="130"/>
      <c r="P47" s="130"/>
      <c r="Q47" s="130"/>
      <c r="R47" s="130"/>
      <c r="S47" s="130"/>
      <c r="T47" s="130"/>
      <c r="U47" s="197"/>
      <c r="V47" s="197"/>
      <c r="W47" s="112"/>
      <c r="X47" s="112"/>
      <c r="Y47" s="112"/>
      <c r="Z47" s="112"/>
    </row>
    <row r="48" ht="8.25" customHeight="1">
      <c r="A48" s="111" t="s">
        <v>469</v>
      </c>
      <c r="B48" s="129">
        <v>38.0</v>
      </c>
      <c r="C48" s="211"/>
      <c r="D48" s="130" t="str">
        <f>IFERROR(VLOOKUP(Verificaciones_ELSOT!C48,'Listado Pilotos y Equipos'!$B$3:$P$86,12,0),"")</f>
        <v/>
      </c>
      <c r="E48" s="131"/>
      <c r="F48" s="130"/>
      <c r="G48" s="132"/>
      <c r="H48" s="132">
        <f>IF(Verificaciones_ELSOT!$E48="",0,IF(D48=Tabla_de_Datos_COPA_PALMARES!B40,VLOOKUP(E48,Tabla_de_Datos_COCHES!B41:G59,4,0),IF(Verificaciones_ELSOT!D48=Tabla_de_Datos_COPA_PALMARES!B41,VLOOKUP(Verificaciones_ELSOT!E48,Tabla_de_Datos_COCHES!B69:G83,4,0),IF(Verificaciones_ELSOT!D48=Tabla_de_Datos_COPA_PALMARES!B42,VLOOKUP(Verificaciones_ELSOT!E48,Tabla_de_Datos_COCHES!B60:G68,4,0)))))</f>
        <v>0</v>
      </c>
      <c r="I48" s="130"/>
      <c r="J48" s="130"/>
      <c r="K48" s="133"/>
      <c r="L48" s="130"/>
      <c r="M48" s="130"/>
      <c r="N48" s="130"/>
      <c r="O48" s="130"/>
      <c r="P48" s="130"/>
      <c r="Q48" s="130"/>
      <c r="R48" s="130"/>
      <c r="S48" s="130"/>
      <c r="T48" s="130"/>
      <c r="U48" s="197"/>
      <c r="V48" s="197"/>
      <c r="W48" s="112"/>
      <c r="X48" s="112"/>
      <c r="Y48" s="112"/>
      <c r="Z48" s="112"/>
    </row>
    <row r="49" ht="8.25" customHeight="1">
      <c r="A49" s="111" t="s">
        <v>469</v>
      </c>
      <c r="B49" s="129">
        <v>39.0</v>
      </c>
      <c r="C49" s="211"/>
      <c r="D49" s="130" t="str">
        <f>IFERROR(VLOOKUP(Verificaciones_ELSOT!C49,'Listado Pilotos y Equipos'!$B$3:$P$86,12,0),"")</f>
        <v/>
      </c>
      <c r="E49" s="131"/>
      <c r="F49" s="130"/>
      <c r="G49" s="132"/>
      <c r="H49" s="132">
        <f>IF(Verificaciones_ELSOT!$E49="",0,IF(D49=Tabla_de_Datos_COPA_PALMARES!B41,VLOOKUP(E49,Tabla_de_Datos_COCHES!B42:G60,4,0),IF(Verificaciones_ELSOT!D49=Tabla_de_Datos_COPA_PALMARES!B42,VLOOKUP(Verificaciones_ELSOT!E49,Tabla_de_Datos_COCHES!B70:G84,4,0),IF(Verificaciones_ELSOT!D49=Tabla_de_Datos_COPA_PALMARES!B43,VLOOKUP(Verificaciones_ELSOT!E49,Tabla_de_Datos_COCHES!B61:G69,4,0)))))</f>
        <v>0</v>
      </c>
      <c r="I49" s="130"/>
      <c r="J49" s="130"/>
      <c r="K49" s="133"/>
      <c r="L49" s="130"/>
      <c r="M49" s="130"/>
      <c r="N49" s="130"/>
      <c r="O49" s="130"/>
      <c r="P49" s="130"/>
      <c r="Q49" s="130"/>
      <c r="R49" s="130"/>
      <c r="S49" s="130"/>
      <c r="T49" s="130"/>
      <c r="U49" s="197"/>
      <c r="V49" s="197"/>
      <c r="W49" s="112"/>
      <c r="X49" s="112"/>
      <c r="Y49" s="112"/>
      <c r="Z49" s="112"/>
    </row>
    <row r="50" ht="8.25" customHeight="1">
      <c r="A50" s="111" t="s">
        <v>469</v>
      </c>
      <c r="B50" s="129">
        <v>40.0</v>
      </c>
      <c r="C50" s="211"/>
      <c r="D50" s="130" t="str">
        <f>IFERROR(VLOOKUP(Verificaciones_ELSOT!C50,'Listado Pilotos y Equipos'!$B$3:$P$86,12,0),"")</f>
        <v/>
      </c>
      <c r="E50" s="131"/>
      <c r="F50" s="130"/>
      <c r="G50" s="132"/>
      <c r="H50" s="132">
        <f>IF(Verificaciones_ELSOT!$E50="",0,IF(D50=Tabla_de_Datos_COPA_PALMARES!B42,VLOOKUP(E50,Tabla_de_Datos_COCHES!B47:G61,4,0),IF(Verificaciones_ELSOT!D50=Tabla_de_Datos_COPA_PALMARES!B43,VLOOKUP(Verificaciones_ELSOT!E50,Tabla_de_Datos_COCHES!B71:G85,4,0),IF(Verificaciones_ELSOT!D50=Tabla_de_Datos_COPA_PALMARES!B44,VLOOKUP(Verificaciones_ELSOT!E50,Tabla_de_Datos_COCHES!B62:G70,4,0)))))</f>
        <v>0</v>
      </c>
      <c r="I50" s="130"/>
      <c r="J50" s="130"/>
      <c r="K50" s="133"/>
      <c r="L50" s="130"/>
      <c r="M50" s="130"/>
      <c r="N50" s="130"/>
      <c r="O50" s="130"/>
      <c r="P50" s="130"/>
      <c r="Q50" s="130"/>
      <c r="R50" s="130"/>
      <c r="S50" s="130"/>
      <c r="T50" s="130"/>
      <c r="U50" s="197"/>
      <c r="V50" s="197"/>
      <c r="W50" s="112"/>
      <c r="X50" s="112"/>
      <c r="Y50" s="112"/>
      <c r="Z50" s="112"/>
    </row>
    <row r="51" ht="8.25" customHeight="1">
      <c r="A51" s="111" t="s">
        <v>469</v>
      </c>
      <c r="B51" s="129">
        <v>41.0</v>
      </c>
      <c r="C51" s="211"/>
      <c r="D51" s="130" t="str">
        <f>IFERROR(VLOOKUP(Verificaciones_ELSOT!C51,'Listado Pilotos y Equipos'!$B$3:$P$86,12,0),"")</f>
        <v/>
      </c>
      <c r="E51" s="131"/>
      <c r="F51" s="130"/>
      <c r="G51" s="132"/>
      <c r="H51" s="132">
        <f>IF(Verificaciones_ELSOT!$E51="",0,IF(D51=Tabla_de_Datos_COPA_PALMARES!B43,VLOOKUP(E51,Tabla_de_Datos_COCHES!B48:G62,4,0),IF(Verificaciones_ELSOT!D51=Tabla_de_Datos_COPA_PALMARES!B44,VLOOKUP(Verificaciones_ELSOT!E51,Tabla_de_Datos_COCHES!B72:G86,4,0),IF(Verificaciones_ELSOT!D51=Tabla_de_Datos_COPA_PALMARES!B45,VLOOKUP(Verificaciones_ELSOT!E51,Tabla_de_Datos_COCHES!B63:G71,4,0)))))</f>
        <v>0</v>
      </c>
      <c r="I51" s="130"/>
      <c r="J51" s="130"/>
      <c r="K51" s="133"/>
      <c r="L51" s="130"/>
      <c r="M51" s="130"/>
      <c r="N51" s="130"/>
      <c r="O51" s="130"/>
      <c r="P51" s="130"/>
      <c r="Q51" s="130"/>
      <c r="R51" s="130"/>
      <c r="S51" s="130"/>
      <c r="T51" s="130"/>
      <c r="U51" s="197"/>
      <c r="V51" s="197"/>
      <c r="W51" s="112"/>
      <c r="X51" s="112"/>
      <c r="Y51" s="112"/>
      <c r="Z51" s="112"/>
    </row>
    <row r="52" ht="8.25" customHeight="1">
      <c r="A52" s="111" t="s">
        <v>469</v>
      </c>
      <c r="B52" s="129">
        <v>42.0</v>
      </c>
      <c r="C52" s="211"/>
      <c r="D52" s="130" t="str">
        <f>IFERROR(VLOOKUP(Verificaciones_ELSOT!C52,'Listado Pilotos y Equipos'!$B$3:$P$86,12,0),"")</f>
        <v/>
      </c>
      <c r="E52" s="131"/>
      <c r="F52" s="130"/>
      <c r="G52" s="132"/>
      <c r="H52" s="132">
        <f>IF(Verificaciones_ELSOT!$E52="",0,IF(D52=Tabla_de_Datos_COPA_PALMARES!B44,VLOOKUP(E52,Tabla_de_Datos_COCHES!B49:G63,4,0),IF(Verificaciones_ELSOT!D52=Tabla_de_Datos_COPA_PALMARES!B45,VLOOKUP(Verificaciones_ELSOT!E52,Tabla_de_Datos_COCHES!B73:G87,4,0),IF(Verificaciones_ELSOT!D52=Tabla_de_Datos_COPA_PALMARES!B46,VLOOKUP(Verificaciones_ELSOT!E52,Tabla_de_Datos_COCHES!B64:G72,4,0)))))</f>
        <v>0</v>
      </c>
      <c r="I52" s="130"/>
      <c r="J52" s="130"/>
      <c r="K52" s="133"/>
      <c r="L52" s="130"/>
      <c r="M52" s="130"/>
      <c r="N52" s="130"/>
      <c r="O52" s="130"/>
      <c r="P52" s="130"/>
      <c r="Q52" s="130"/>
      <c r="R52" s="130"/>
      <c r="S52" s="130"/>
      <c r="T52" s="130"/>
      <c r="U52" s="197"/>
      <c r="V52" s="197"/>
      <c r="W52" s="112"/>
      <c r="X52" s="112"/>
      <c r="Y52" s="112"/>
      <c r="Z52" s="112"/>
    </row>
    <row r="53" ht="8.25" customHeight="1">
      <c r="A53" s="111" t="s">
        <v>469</v>
      </c>
      <c r="B53" s="129">
        <v>43.0</v>
      </c>
      <c r="C53" s="211"/>
      <c r="D53" s="130" t="str">
        <f>IFERROR(VLOOKUP(Verificaciones_ELSOT!C53,'Listado Pilotos y Equipos'!$B$3:$P$86,12,0),"")</f>
        <v/>
      </c>
      <c r="E53" s="131"/>
      <c r="F53" s="130"/>
      <c r="G53" s="132"/>
      <c r="H53" s="132">
        <f>IF(Verificaciones_ELSOT!$E53="",0,IF(D53=Tabla_de_Datos_COPA_PALMARES!B45,VLOOKUP(E53,Tabla_de_Datos_COCHES!B50:G64,4,0),IF(Verificaciones_ELSOT!D53=Tabla_de_Datos_COPA_PALMARES!B46,VLOOKUP(Verificaciones_ELSOT!E53,Tabla_de_Datos_COCHES!B74:G88,4,0),IF(Verificaciones_ELSOT!D53=Tabla_de_Datos_COPA_PALMARES!B47,VLOOKUP(Verificaciones_ELSOT!E53,Tabla_de_Datos_COCHES!B65:G73,4,0)))))</f>
        <v>0</v>
      </c>
      <c r="I53" s="130"/>
      <c r="J53" s="130"/>
      <c r="K53" s="133"/>
      <c r="L53" s="130"/>
      <c r="M53" s="130"/>
      <c r="N53" s="130"/>
      <c r="O53" s="130"/>
      <c r="P53" s="130"/>
      <c r="Q53" s="130"/>
      <c r="R53" s="130"/>
      <c r="S53" s="130"/>
      <c r="T53" s="130"/>
      <c r="U53" s="197"/>
      <c r="V53" s="197"/>
      <c r="W53" s="112"/>
      <c r="X53" s="112"/>
      <c r="Y53" s="112"/>
      <c r="Z53" s="112"/>
    </row>
    <row r="54" ht="8.25" customHeight="1">
      <c r="A54" s="111"/>
      <c r="B54" s="111"/>
      <c r="C54" s="111"/>
      <c r="D54" s="111"/>
      <c r="E54" s="142"/>
      <c r="F54" s="111"/>
      <c r="G54" s="143"/>
      <c r="H54" s="143"/>
      <c r="I54" s="111"/>
      <c r="J54" s="111"/>
      <c r="K54" s="144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2"/>
      <c r="X54" s="112"/>
      <c r="Y54" s="112"/>
      <c r="Z54" s="112"/>
    </row>
    <row r="55" ht="8.25" customHeight="1">
      <c r="A55" s="111"/>
      <c r="B55" s="111"/>
      <c r="C55" s="111"/>
      <c r="D55" s="111"/>
      <c r="E55" s="142"/>
      <c r="F55" s="111"/>
      <c r="G55" s="143"/>
      <c r="H55" s="143"/>
      <c r="I55" s="111"/>
      <c r="J55" s="111"/>
      <c r="K55" s="144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2"/>
      <c r="X55" s="112"/>
      <c r="Y55" s="112"/>
      <c r="Z55" s="112"/>
    </row>
    <row r="56" ht="8.25" customHeight="1">
      <c r="A56" s="111"/>
      <c r="B56" s="112"/>
      <c r="C56" s="111"/>
      <c r="D56" s="111"/>
      <c r="E56" s="142"/>
      <c r="F56" s="111"/>
      <c r="G56" s="143"/>
      <c r="H56" s="143"/>
      <c r="I56" s="111"/>
      <c r="J56" s="111"/>
      <c r="K56" s="144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2"/>
      <c r="X56" s="112"/>
      <c r="Y56" s="112"/>
      <c r="Z56" s="112"/>
    </row>
    <row r="57" ht="8.25" customHeight="1">
      <c r="A57" s="111"/>
      <c r="B57" s="112"/>
      <c r="C57" s="111"/>
      <c r="D57" s="111"/>
      <c r="E57" s="142"/>
      <c r="F57" s="111"/>
      <c r="G57" s="143"/>
      <c r="H57" s="143"/>
      <c r="I57" s="111"/>
      <c r="J57" s="111"/>
      <c r="K57" s="144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2"/>
      <c r="X57" s="112"/>
      <c r="Y57" s="112"/>
      <c r="Z57" s="112"/>
    </row>
    <row r="58" ht="8.25" customHeight="1">
      <c r="A58" s="111"/>
      <c r="B58" s="112"/>
      <c r="C58" s="111"/>
      <c r="D58" s="111"/>
      <c r="E58" s="142"/>
      <c r="F58" s="111"/>
      <c r="G58" s="143"/>
      <c r="H58" s="143"/>
      <c r="I58" s="111"/>
      <c r="J58" s="111"/>
      <c r="K58" s="144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2"/>
      <c r="X58" s="112"/>
      <c r="Y58" s="112"/>
      <c r="Z58" s="112"/>
    </row>
    <row r="59" ht="8.25" customHeight="1">
      <c r="A59" s="111"/>
      <c r="B59" s="112"/>
      <c r="C59" s="111"/>
      <c r="D59" s="111"/>
      <c r="E59" s="142"/>
      <c r="F59" s="111"/>
      <c r="G59" s="143"/>
      <c r="H59" s="143"/>
      <c r="I59" s="111"/>
      <c r="J59" s="111"/>
      <c r="K59" s="144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2"/>
      <c r="X59" s="112"/>
      <c r="Y59" s="112"/>
      <c r="Z59" s="112"/>
    </row>
    <row r="60" ht="8.25" customHeight="1">
      <c r="A60" s="111"/>
      <c r="B60" s="112"/>
      <c r="C60" s="111"/>
      <c r="D60" s="111"/>
      <c r="E60" s="142"/>
      <c r="F60" s="111"/>
      <c r="G60" s="143"/>
      <c r="H60" s="143"/>
      <c r="I60" s="111"/>
      <c r="J60" s="111"/>
      <c r="K60" s="144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2"/>
      <c r="X60" s="112"/>
      <c r="Y60" s="112"/>
      <c r="Z60" s="112"/>
    </row>
    <row r="61" ht="8.25" customHeight="1">
      <c r="A61" s="111"/>
      <c r="B61" s="145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46"/>
      <c r="O61" s="146"/>
      <c r="P61" s="146"/>
      <c r="Q61" s="146"/>
      <c r="R61" s="146"/>
      <c r="S61" s="146"/>
      <c r="T61" s="146"/>
      <c r="U61" s="146"/>
      <c r="V61" s="146"/>
      <c r="W61" s="112"/>
      <c r="X61" s="112"/>
      <c r="Y61" s="112"/>
      <c r="Z61" s="112"/>
    </row>
    <row r="62" ht="8.25" customHeight="1">
      <c r="A62" s="111"/>
      <c r="B62" s="112"/>
      <c r="C62" s="147"/>
      <c r="D62" s="147"/>
      <c r="E62" s="112"/>
      <c r="F62" s="112"/>
      <c r="G62" s="112"/>
      <c r="H62" s="112"/>
      <c r="I62" s="121"/>
      <c r="J62" s="112"/>
      <c r="K62" s="112"/>
      <c r="L62" s="112"/>
      <c r="M62" s="112"/>
      <c r="N62" s="113"/>
      <c r="O62" s="113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ht="8.25" customHeight="1">
      <c r="A63" s="111"/>
      <c r="B63" s="112"/>
      <c r="C63" s="147"/>
      <c r="D63" s="147"/>
      <c r="E63" s="112"/>
      <c r="F63" s="112"/>
      <c r="G63" s="112"/>
      <c r="H63" s="112"/>
      <c r="I63" s="121"/>
      <c r="J63" s="112"/>
      <c r="K63" s="112"/>
      <c r="L63" s="112"/>
      <c r="M63" s="112"/>
      <c r="N63" s="113"/>
      <c r="O63" s="113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ht="8.25" customHeight="1">
      <c r="A64" s="111"/>
      <c r="B64" s="112"/>
      <c r="C64" s="147"/>
      <c r="D64" s="147"/>
      <c r="E64" s="112"/>
      <c r="F64" s="112"/>
      <c r="G64" s="112"/>
      <c r="H64" s="112"/>
      <c r="I64" s="121"/>
      <c r="J64" s="112"/>
      <c r="K64" s="112"/>
      <c r="L64" s="112"/>
      <c r="M64" s="112"/>
      <c r="N64" s="113"/>
      <c r="O64" s="113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ht="8.25" customHeight="1">
      <c r="A65" s="111"/>
      <c r="B65" s="112"/>
      <c r="C65" s="147"/>
      <c r="D65" s="147"/>
      <c r="E65" s="112"/>
      <c r="F65" s="112"/>
      <c r="G65" s="112"/>
      <c r="H65" s="112"/>
      <c r="I65" s="121"/>
      <c r="J65" s="112"/>
      <c r="K65" s="112"/>
      <c r="L65" s="112"/>
      <c r="M65" s="112"/>
      <c r="N65" s="113"/>
      <c r="O65" s="113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ht="8.25" customHeight="1">
      <c r="A66" s="111"/>
      <c r="B66" s="115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7"/>
      <c r="O66" s="117"/>
      <c r="P66" s="116"/>
      <c r="Q66" s="116"/>
      <c r="R66" s="116"/>
      <c r="S66" s="116"/>
      <c r="T66" s="116"/>
      <c r="U66" s="116"/>
      <c r="V66" s="116"/>
      <c r="W66" s="112"/>
      <c r="X66" s="112"/>
      <c r="Y66" s="112"/>
      <c r="Z66" s="112"/>
    </row>
    <row r="67" ht="8.25" customHeight="1">
      <c r="A67" s="111"/>
      <c r="B67" s="118" t="s">
        <v>382</v>
      </c>
      <c r="C67" s="119"/>
      <c r="D67" s="119"/>
      <c r="E67" s="120"/>
      <c r="F67" s="112"/>
      <c r="G67" s="112"/>
      <c r="H67" s="112"/>
      <c r="I67" s="112"/>
      <c r="J67" s="112"/>
      <c r="K67" s="112"/>
      <c r="L67" s="112"/>
      <c r="M67" s="112"/>
      <c r="N67" s="113"/>
      <c r="O67" s="113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ht="8.25" customHeight="1">
      <c r="A68" s="111"/>
      <c r="B68" s="112"/>
      <c r="C68" s="112"/>
      <c r="D68" s="112"/>
      <c r="E68" s="112"/>
      <c r="F68" s="112"/>
      <c r="G68" s="112"/>
      <c r="H68" s="112"/>
      <c r="I68" s="121"/>
      <c r="J68" s="112"/>
      <c r="K68" s="112"/>
      <c r="L68" s="112"/>
      <c r="M68" s="112"/>
      <c r="N68" s="113"/>
      <c r="O68" s="113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ht="8.25" customHeight="1">
      <c r="A69" s="111"/>
      <c r="B69" s="145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46"/>
      <c r="O69" s="146"/>
      <c r="P69" s="146"/>
      <c r="Q69" s="146"/>
      <c r="R69" s="146"/>
      <c r="S69" s="146"/>
      <c r="T69" s="146"/>
      <c r="U69" s="146"/>
      <c r="V69" s="146"/>
      <c r="W69" s="112"/>
      <c r="X69" s="112"/>
      <c r="Y69" s="112"/>
      <c r="Z69" s="112"/>
    </row>
    <row r="70" ht="8.25" customHeight="1">
      <c r="A70" s="111"/>
      <c r="B70" s="112"/>
      <c r="C70" s="112"/>
      <c r="D70" s="112"/>
      <c r="E70" s="112"/>
      <c r="F70" s="112"/>
      <c r="G70" s="112"/>
      <c r="H70" s="112"/>
      <c r="I70" s="121"/>
      <c r="J70" s="112"/>
      <c r="K70" s="112"/>
      <c r="L70" s="112"/>
      <c r="M70" s="112"/>
      <c r="N70" s="113"/>
      <c r="O70" s="113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ht="8.25" customHeight="1">
      <c r="A71" s="111"/>
      <c r="B71" s="112"/>
      <c r="C71" s="112"/>
      <c r="D71" s="112"/>
      <c r="E71" s="112"/>
      <c r="F71" s="112"/>
      <c r="G71" s="112"/>
      <c r="H71" s="112"/>
      <c r="I71" s="121"/>
      <c r="J71" s="112"/>
      <c r="K71" s="112"/>
      <c r="L71" s="112"/>
      <c r="M71" s="112"/>
      <c r="N71" s="113"/>
      <c r="O71" s="113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ht="8.25" customHeight="1">
      <c r="A72" s="111"/>
      <c r="B72" s="112"/>
      <c r="C72" s="112"/>
      <c r="D72" s="112"/>
      <c r="E72" s="112"/>
      <c r="F72" s="112"/>
      <c r="G72" s="112"/>
      <c r="H72" s="112"/>
      <c r="I72" s="121"/>
      <c r="J72" s="112"/>
      <c r="K72" s="112"/>
      <c r="L72" s="112"/>
      <c r="M72" s="112"/>
      <c r="N72" s="113"/>
      <c r="O72" s="113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ht="8.25" customHeight="1">
      <c r="A73" s="111"/>
      <c r="B73" s="112"/>
      <c r="C73" s="112"/>
      <c r="D73" s="112"/>
      <c r="E73" s="112"/>
      <c r="F73" s="112"/>
      <c r="G73" s="112"/>
      <c r="H73" s="112"/>
      <c r="I73" s="121"/>
      <c r="J73" s="112"/>
      <c r="K73" s="112"/>
      <c r="L73" s="112"/>
      <c r="M73" s="112"/>
      <c r="N73" s="113"/>
      <c r="O73" s="113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ht="8.25" customHeight="1">
      <c r="A74" s="111"/>
      <c r="B74" s="112"/>
      <c r="C74" s="112"/>
      <c r="D74" s="112"/>
      <c r="E74" s="112"/>
      <c r="F74" s="112"/>
      <c r="G74" s="112"/>
      <c r="H74" s="112"/>
      <c r="I74" s="121"/>
      <c r="J74" s="112"/>
      <c r="K74" s="112"/>
      <c r="L74" s="112"/>
      <c r="M74" s="112"/>
      <c r="N74" s="113"/>
      <c r="O74" s="113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ht="8.25" customHeight="1">
      <c r="A75" s="111"/>
      <c r="B75" s="112"/>
      <c r="C75" s="112"/>
      <c r="D75" s="112"/>
      <c r="E75" s="112"/>
      <c r="F75" s="112"/>
      <c r="G75" s="112"/>
      <c r="H75" s="112"/>
      <c r="I75" s="121"/>
      <c r="J75" s="112"/>
      <c r="K75" s="112"/>
      <c r="L75" s="112"/>
      <c r="M75" s="112"/>
      <c r="N75" s="113"/>
      <c r="O75" s="113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ht="8.25" customHeight="1">
      <c r="A76" s="111"/>
      <c r="B76" s="112"/>
      <c r="C76" s="112"/>
      <c r="D76" s="112"/>
      <c r="E76" s="112"/>
      <c r="F76" s="112"/>
      <c r="G76" s="112"/>
      <c r="H76" s="112"/>
      <c r="I76" s="121"/>
      <c r="J76" s="112"/>
      <c r="K76" s="112"/>
      <c r="L76" s="112"/>
      <c r="M76" s="112"/>
      <c r="N76" s="113"/>
      <c r="O76" s="113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ht="8.25" customHeight="1">
      <c r="A77" s="111"/>
      <c r="B77" s="112"/>
      <c r="C77" s="112"/>
      <c r="D77" s="112"/>
      <c r="E77" s="112"/>
      <c r="F77" s="112"/>
      <c r="G77" s="112"/>
      <c r="H77" s="112"/>
      <c r="I77" s="121"/>
      <c r="J77" s="112"/>
      <c r="K77" s="112"/>
      <c r="L77" s="112"/>
      <c r="M77" s="112"/>
      <c r="N77" s="113"/>
      <c r="O77" s="113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ht="8.25" customHeight="1">
      <c r="A78" s="111"/>
      <c r="B78" s="112"/>
      <c r="C78" s="112"/>
      <c r="D78" s="112"/>
      <c r="E78" s="112"/>
      <c r="F78" s="112"/>
      <c r="G78" s="112"/>
      <c r="H78" s="112"/>
      <c r="I78" s="121"/>
      <c r="J78" s="112"/>
      <c r="K78" s="112"/>
      <c r="L78" s="112"/>
      <c r="M78" s="112"/>
      <c r="N78" s="113"/>
      <c r="O78" s="113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ht="8.25" customHeight="1">
      <c r="A79" s="111"/>
      <c r="B79" s="112"/>
      <c r="C79" s="112"/>
      <c r="D79" s="112"/>
      <c r="E79" s="112"/>
      <c r="F79" s="112"/>
      <c r="G79" s="112"/>
      <c r="H79" s="112"/>
      <c r="I79" s="121"/>
      <c r="J79" s="112"/>
      <c r="K79" s="112"/>
      <c r="L79" s="112"/>
      <c r="M79" s="112"/>
      <c r="N79" s="113"/>
      <c r="O79" s="113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ht="8.25" customHeight="1">
      <c r="A80" s="111"/>
      <c r="B80" s="112"/>
      <c r="C80" s="112"/>
      <c r="D80" s="112"/>
      <c r="E80" s="112"/>
      <c r="F80" s="112"/>
      <c r="G80" s="112"/>
      <c r="H80" s="112"/>
      <c r="I80" s="121"/>
      <c r="J80" s="112"/>
      <c r="K80" s="112"/>
      <c r="L80" s="112"/>
      <c r="M80" s="112"/>
      <c r="N80" s="113"/>
      <c r="O80" s="113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ht="8.25" customHeight="1">
      <c r="A81" s="111"/>
      <c r="B81" s="112"/>
      <c r="C81" s="112"/>
      <c r="D81" s="112"/>
      <c r="E81" s="112"/>
      <c r="F81" s="112"/>
      <c r="G81" s="112"/>
      <c r="H81" s="112"/>
      <c r="I81" s="121"/>
      <c r="J81" s="112"/>
      <c r="K81" s="112"/>
      <c r="L81" s="112"/>
      <c r="M81" s="112"/>
      <c r="N81" s="113"/>
      <c r="O81" s="113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ht="8.25" customHeight="1">
      <c r="A82" s="111"/>
      <c r="B82" s="112"/>
      <c r="C82" s="112"/>
      <c r="D82" s="112"/>
      <c r="E82" s="112"/>
      <c r="F82" s="112"/>
      <c r="G82" s="112"/>
      <c r="H82" s="112"/>
      <c r="I82" s="121"/>
      <c r="J82" s="112"/>
      <c r="K82" s="112"/>
      <c r="L82" s="112"/>
      <c r="M82" s="112"/>
      <c r="N82" s="113"/>
      <c r="O82" s="113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ht="8.25" customHeight="1">
      <c r="A83" s="111"/>
      <c r="B83" s="112"/>
      <c r="C83" s="112"/>
      <c r="D83" s="112"/>
      <c r="E83" s="112"/>
      <c r="F83" s="112"/>
      <c r="G83" s="112"/>
      <c r="H83" s="112"/>
      <c r="I83" s="121"/>
      <c r="J83" s="112"/>
      <c r="K83" s="112"/>
      <c r="L83" s="112"/>
      <c r="M83" s="112"/>
      <c r="N83" s="113"/>
      <c r="O83" s="113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ht="8.25" customHeight="1">
      <c r="A84" s="111"/>
      <c r="B84" s="112"/>
      <c r="C84" s="112"/>
      <c r="D84" s="112"/>
      <c r="E84" s="112"/>
      <c r="F84" s="112"/>
      <c r="G84" s="112"/>
      <c r="H84" s="112"/>
      <c r="I84" s="121"/>
      <c r="J84" s="112"/>
      <c r="K84" s="112"/>
      <c r="L84" s="112"/>
      <c r="M84" s="112"/>
      <c r="N84" s="113"/>
      <c r="O84" s="113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ht="8.25" customHeight="1">
      <c r="A85" s="111"/>
      <c r="B85" s="112"/>
      <c r="C85" s="112"/>
      <c r="D85" s="112"/>
      <c r="E85" s="112"/>
      <c r="F85" s="112"/>
      <c r="G85" s="112"/>
      <c r="H85" s="112"/>
      <c r="I85" s="121"/>
      <c r="J85" s="112"/>
      <c r="K85" s="112"/>
      <c r="L85" s="112"/>
      <c r="M85" s="112"/>
      <c r="N85" s="113"/>
      <c r="O85" s="113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ht="8.25" customHeight="1">
      <c r="A86" s="111"/>
      <c r="B86" s="112"/>
      <c r="C86" s="112"/>
      <c r="D86" s="112"/>
      <c r="E86" s="112"/>
      <c r="F86" s="112"/>
      <c r="G86" s="112"/>
      <c r="H86" s="112"/>
      <c r="I86" s="121"/>
      <c r="J86" s="112"/>
      <c r="K86" s="112"/>
      <c r="L86" s="112"/>
      <c r="M86" s="112"/>
      <c r="N86" s="113"/>
      <c r="O86" s="113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ht="8.25" customHeight="1">
      <c r="A87" s="111"/>
      <c r="B87" s="112"/>
      <c r="C87" s="112"/>
      <c r="D87" s="112"/>
      <c r="E87" s="112"/>
      <c r="F87" s="112"/>
      <c r="G87" s="112"/>
      <c r="H87" s="112"/>
      <c r="I87" s="121"/>
      <c r="J87" s="112"/>
      <c r="K87" s="112"/>
      <c r="L87" s="112"/>
      <c r="M87" s="112"/>
      <c r="N87" s="113"/>
      <c r="O87" s="113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ht="8.25" customHeight="1">
      <c r="A88" s="111"/>
      <c r="B88" s="112"/>
      <c r="C88" s="112"/>
      <c r="D88" s="112"/>
      <c r="E88" s="112"/>
      <c r="F88" s="112"/>
      <c r="G88" s="112"/>
      <c r="H88" s="112"/>
      <c r="I88" s="121"/>
      <c r="J88" s="112"/>
      <c r="K88" s="112"/>
      <c r="L88" s="112"/>
      <c r="M88" s="112"/>
      <c r="N88" s="113"/>
      <c r="O88" s="113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ht="8.25" customHeight="1">
      <c r="A89" s="111"/>
      <c r="B89" s="112"/>
      <c r="C89" s="112"/>
      <c r="D89" s="112"/>
      <c r="E89" s="112"/>
      <c r="F89" s="112"/>
      <c r="G89" s="112"/>
      <c r="H89" s="112"/>
      <c r="I89" s="121"/>
      <c r="J89" s="112"/>
      <c r="K89" s="112"/>
      <c r="L89" s="112"/>
      <c r="M89" s="112"/>
      <c r="N89" s="113"/>
      <c r="O89" s="113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ht="8.25" customHeight="1">
      <c r="A90" s="111"/>
      <c r="B90" s="112"/>
      <c r="C90" s="112"/>
      <c r="D90" s="112"/>
      <c r="E90" s="112"/>
      <c r="F90" s="112"/>
      <c r="G90" s="112"/>
      <c r="H90" s="112"/>
      <c r="I90" s="121"/>
      <c r="J90" s="112"/>
      <c r="K90" s="112"/>
      <c r="L90" s="112"/>
      <c r="M90" s="112"/>
      <c r="N90" s="113"/>
      <c r="O90" s="113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ht="8.25" customHeight="1">
      <c r="A91" s="111"/>
      <c r="B91" s="112"/>
      <c r="C91" s="112"/>
      <c r="D91" s="112"/>
      <c r="E91" s="112"/>
      <c r="F91" s="112"/>
      <c r="G91" s="112"/>
      <c r="H91" s="112"/>
      <c r="I91" s="121"/>
      <c r="J91" s="112"/>
      <c r="K91" s="112"/>
      <c r="L91" s="112"/>
      <c r="M91" s="112"/>
      <c r="N91" s="113"/>
      <c r="O91" s="113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ht="8.25" customHeight="1">
      <c r="A92" s="111"/>
      <c r="B92" s="112"/>
      <c r="C92" s="112"/>
      <c r="D92" s="112"/>
      <c r="E92" s="112"/>
      <c r="F92" s="112"/>
      <c r="G92" s="112"/>
      <c r="H92" s="112"/>
      <c r="I92" s="121"/>
      <c r="J92" s="112"/>
      <c r="K92" s="112"/>
      <c r="L92" s="112"/>
      <c r="M92" s="112"/>
      <c r="N92" s="113"/>
      <c r="O92" s="113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ht="8.25" customHeight="1">
      <c r="A93" s="111"/>
      <c r="B93" s="112"/>
      <c r="C93" s="112"/>
      <c r="D93" s="112"/>
      <c r="E93" s="112"/>
      <c r="F93" s="112"/>
      <c r="G93" s="112"/>
      <c r="H93" s="112"/>
      <c r="I93" s="121"/>
      <c r="J93" s="112"/>
      <c r="K93" s="112"/>
      <c r="L93" s="112"/>
      <c r="M93" s="112"/>
      <c r="N93" s="113"/>
      <c r="O93" s="113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ht="8.25" customHeight="1">
      <c r="A94" s="111"/>
      <c r="B94" s="112"/>
      <c r="C94" s="112"/>
      <c r="D94" s="112"/>
      <c r="E94" s="112"/>
      <c r="F94" s="112"/>
      <c r="G94" s="112"/>
      <c r="H94" s="112"/>
      <c r="I94" s="121"/>
      <c r="J94" s="112"/>
      <c r="K94" s="112"/>
      <c r="L94" s="112"/>
      <c r="M94" s="112"/>
      <c r="N94" s="113"/>
      <c r="O94" s="113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ht="8.25" customHeight="1">
      <c r="A95" s="111"/>
      <c r="B95" s="112"/>
      <c r="C95" s="112"/>
      <c r="D95" s="112"/>
      <c r="E95" s="112"/>
      <c r="F95" s="112"/>
      <c r="G95" s="112"/>
      <c r="H95" s="112"/>
      <c r="I95" s="121"/>
      <c r="J95" s="112"/>
      <c r="K95" s="112"/>
      <c r="L95" s="112"/>
      <c r="M95" s="112"/>
      <c r="N95" s="113"/>
      <c r="O95" s="113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ht="8.25" customHeight="1">
      <c r="A96" s="111"/>
      <c r="B96" s="112"/>
      <c r="C96" s="112"/>
      <c r="D96" s="112"/>
      <c r="E96" s="112"/>
      <c r="F96" s="112"/>
      <c r="G96" s="112"/>
      <c r="H96" s="112"/>
      <c r="I96" s="121"/>
      <c r="J96" s="112"/>
      <c r="K96" s="112"/>
      <c r="L96" s="112"/>
      <c r="M96" s="112"/>
      <c r="N96" s="113"/>
      <c r="O96" s="113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ht="8.25" customHeight="1">
      <c r="A97" s="111"/>
      <c r="B97" s="112"/>
      <c r="C97" s="112"/>
      <c r="D97" s="112"/>
      <c r="E97" s="112"/>
      <c r="F97" s="112"/>
      <c r="G97" s="112"/>
      <c r="H97" s="112"/>
      <c r="I97" s="121"/>
      <c r="J97" s="112"/>
      <c r="K97" s="112"/>
      <c r="L97" s="112"/>
      <c r="M97" s="112"/>
      <c r="N97" s="113"/>
      <c r="O97" s="113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ht="8.25" customHeight="1">
      <c r="A98" s="111"/>
      <c r="B98" s="112"/>
      <c r="C98" s="112"/>
      <c r="D98" s="112"/>
      <c r="E98" s="112"/>
      <c r="F98" s="112"/>
      <c r="G98" s="112"/>
      <c r="H98" s="112"/>
      <c r="I98" s="121"/>
      <c r="J98" s="112"/>
      <c r="K98" s="112"/>
      <c r="L98" s="112"/>
      <c r="M98" s="112"/>
      <c r="N98" s="113"/>
      <c r="O98" s="113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ht="8.25" customHeight="1">
      <c r="A99" s="111"/>
      <c r="B99" s="112"/>
      <c r="C99" s="112"/>
      <c r="D99" s="112"/>
      <c r="E99" s="112"/>
      <c r="F99" s="112"/>
      <c r="G99" s="112"/>
      <c r="H99" s="112"/>
      <c r="I99" s="121"/>
      <c r="J99" s="112"/>
      <c r="K99" s="112"/>
      <c r="L99" s="112"/>
      <c r="M99" s="112"/>
      <c r="N99" s="113"/>
      <c r="O99" s="113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ht="8.25" customHeight="1">
      <c r="A100" s="111"/>
      <c r="B100" s="112"/>
      <c r="C100" s="112"/>
      <c r="D100" s="112"/>
      <c r="E100" s="112"/>
      <c r="F100" s="112"/>
      <c r="G100" s="112"/>
      <c r="H100" s="112"/>
      <c r="I100" s="121"/>
      <c r="J100" s="112"/>
      <c r="K100" s="112"/>
      <c r="L100" s="112"/>
      <c r="M100" s="112"/>
      <c r="N100" s="113"/>
      <c r="O100" s="113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ht="8.25" customHeight="1">
      <c r="A101" s="111"/>
      <c r="B101" s="112"/>
      <c r="C101" s="112"/>
      <c r="D101" s="112"/>
      <c r="E101" s="112"/>
      <c r="F101" s="112"/>
      <c r="G101" s="112"/>
      <c r="H101" s="112"/>
      <c r="I101" s="121"/>
      <c r="J101" s="112"/>
      <c r="K101" s="112"/>
      <c r="L101" s="112"/>
      <c r="M101" s="112"/>
      <c r="N101" s="113"/>
      <c r="O101" s="113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ht="8.25" customHeight="1">
      <c r="A102" s="111"/>
      <c r="B102" s="112"/>
      <c r="C102" s="112"/>
      <c r="D102" s="112"/>
      <c r="E102" s="112"/>
      <c r="F102" s="112"/>
      <c r="G102" s="112"/>
      <c r="H102" s="112"/>
      <c r="I102" s="121"/>
      <c r="J102" s="112"/>
      <c r="K102" s="112"/>
      <c r="L102" s="112"/>
      <c r="M102" s="112"/>
      <c r="N102" s="113"/>
      <c r="O102" s="113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ht="8.25" customHeight="1">
      <c r="A103" s="111"/>
      <c r="B103" s="112"/>
      <c r="C103" s="112"/>
      <c r="D103" s="112"/>
      <c r="E103" s="112"/>
      <c r="F103" s="112"/>
      <c r="G103" s="112"/>
      <c r="H103" s="112"/>
      <c r="I103" s="121"/>
      <c r="J103" s="112"/>
      <c r="K103" s="112"/>
      <c r="L103" s="112"/>
      <c r="M103" s="112"/>
      <c r="N103" s="113"/>
      <c r="O103" s="113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ht="8.25" customHeight="1">
      <c r="A104" s="111"/>
      <c r="B104" s="112"/>
      <c r="C104" s="112"/>
      <c r="D104" s="112"/>
      <c r="E104" s="112"/>
      <c r="F104" s="112"/>
      <c r="G104" s="112"/>
      <c r="H104" s="112"/>
      <c r="I104" s="121"/>
      <c r="J104" s="112"/>
      <c r="K104" s="112"/>
      <c r="L104" s="112"/>
      <c r="M104" s="112"/>
      <c r="N104" s="113"/>
      <c r="O104" s="113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ht="8.25" customHeight="1">
      <c r="A105" s="111"/>
      <c r="B105" s="112"/>
      <c r="C105" s="112"/>
      <c r="D105" s="112"/>
      <c r="E105" s="112"/>
      <c r="F105" s="112"/>
      <c r="G105" s="112"/>
      <c r="H105" s="112"/>
      <c r="I105" s="121"/>
      <c r="J105" s="112"/>
      <c r="K105" s="112"/>
      <c r="L105" s="112"/>
      <c r="M105" s="112"/>
      <c r="N105" s="113"/>
      <c r="O105" s="113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ht="8.25" customHeight="1">
      <c r="A106" s="111"/>
      <c r="B106" s="112"/>
      <c r="C106" s="112"/>
      <c r="D106" s="112"/>
      <c r="E106" s="112"/>
      <c r="F106" s="112"/>
      <c r="G106" s="112"/>
      <c r="H106" s="112"/>
      <c r="I106" s="121"/>
      <c r="J106" s="112"/>
      <c r="K106" s="112"/>
      <c r="L106" s="112"/>
      <c r="M106" s="112"/>
      <c r="N106" s="113"/>
      <c r="O106" s="113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ht="8.25" customHeight="1">
      <c r="A107" s="111"/>
      <c r="B107" s="112"/>
      <c r="C107" s="112"/>
      <c r="D107" s="112"/>
      <c r="E107" s="112"/>
      <c r="F107" s="112"/>
      <c r="G107" s="112"/>
      <c r="H107" s="112"/>
      <c r="I107" s="121"/>
      <c r="J107" s="112"/>
      <c r="K107" s="112"/>
      <c r="L107" s="112"/>
      <c r="M107" s="112"/>
      <c r="N107" s="113"/>
      <c r="O107" s="113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ht="8.25" customHeight="1">
      <c r="A108" s="111"/>
      <c r="B108" s="112"/>
      <c r="C108" s="112"/>
      <c r="D108" s="112"/>
      <c r="E108" s="112"/>
      <c r="F108" s="112"/>
      <c r="G108" s="112"/>
      <c r="H108" s="112"/>
      <c r="I108" s="121"/>
      <c r="J108" s="112"/>
      <c r="K108" s="112"/>
      <c r="L108" s="112"/>
      <c r="M108" s="112"/>
      <c r="N108" s="113"/>
      <c r="O108" s="113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ht="8.25" customHeight="1">
      <c r="A109" s="111"/>
      <c r="B109" s="112"/>
      <c r="C109" s="112"/>
      <c r="D109" s="112"/>
      <c r="E109" s="112"/>
      <c r="F109" s="112"/>
      <c r="G109" s="112"/>
      <c r="H109" s="112"/>
      <c r="I109" s="121"/>
      <c r="J109" s="112"/>
      <c r="K109" s="112"/>
      <c r="L109" s="112"/>
      <c r="M109" s="112"/>
      <c r="N109" s="113"/>
      <c r="O109" s="113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ht="8.25" customHeight="1">
      <c r="A110" s="111"/>
      <c r="B110" s="112"/>
      <c r="C110" s="112"/>
      <c r="D110" s="112"/>
      <c r="E110" s="112"/>
      <c r="F110" s="112"/>
      <c r="G110" s="112"/>
      <c r="H110" s="112"/>
      <c r="I110" s="121"/>
      <c r="J110" s="112"/>
      <c r="K110" s="112"/>
      <c r="L110" s="112"/>
      <c r="M110" s="112"/>
      <c r="N110" s="113"/>
      <c r="O110" s="113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ht="8.25" customHeight="1">
      <c r="A111" s="111"/>
      <c r="B111" s="112"/>
      <c r="C111" s="112"/>
      <c r="D111" s="112"/>
      <c r="E111" s="112"/>
      <c r="F111" s="112"/>
      <c r="G111" s="112"/>
      <c r="H111" s="112"/>
      <c r="I111" s="121"/>
      <c r="J111" s="112"/>
      <c r="K111" s="112"/>
      <c r="L111" s="112"/>
      <c r="M111" s="112"/>
      <c r="N111" s="113"/>
      <c r="O111" s="113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ht="8.25" customHeight="1">
      <c r="A112" s="111"/>
      <c r="B112" s="112"/>
      <c r="C112" s="112"/>
      <c r="D112" s="112"/>
      <c r="E112" s="112"/>
      <c r="F112" s="112"/>
      <c r="G112" s="112"/>
      <c r="H112" s="112"/>
      <c r="I112" s="121"/>
      <c r="J112" s="112"/>
      <c r="K112" s="112"/>
      <c r="L112" s="112"/>
      <c r="M112" s="112"/>
      <c r="N112" s="113"/>
      <c r="O112" s="113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ht="8.25" customHeight="1">
      <c r="A113" s="111"/>
      <c r="B113" s="112"/>
      <c r="C113" s="112"/>
      <c r="D113" s="112"/>
      <c r="E113" s="112"/>
      <c r="F113" s="112"/>
      <c r="G113" s="112"/>
      <c r="H113" s="112"/>
      <c r="I113" s="121"/>
      <c r="J113" s="112"/>
      <c r="K113" s="112"/>
      <c r="L113" s="112"/>
      <c r="M113" s="112"/>
      <c r="N113" s="113"/>
      <c r="O113" s="113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ht="8.25" customHeight="1">
      <c r="A114" s="111"/>
      <c r="B114" s="112"/>
      <c r="C114" s="112"/>
      <c r="D114" s="112"/>
      <c r="E114" s="112"/>
      <c r="F114" s="112"/>
      <c r="G114" s="112"/>
      <c r="H114" s="112"/>
      <c r="I114" s="121"/>
      <c r="J114" s="112"/>
      <c r="K114" s="112"/>
      <c r="L114" s="112"/>
      <c r="M114" s="112"/>
      <c r="N114" s="113"/>
      <c r="O114" s="113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ht="8.25" customHeight="1">
      <c r="A115" s="111"/>
      <c r="B115" s="112"/>
      <c r="C115" s="112"/>
      <c r="D115" s="112"/>
      <c r="E115" s="112"/>
      <c r="F115" s="112"/>
      <c r="G115" s="112"/>
      <c r="H115" s="112"/>
      <c r="I115" s="121"/>
      <c r="J115" s="112"/>
      <c r="K115" s="112"/>
      <c r="L115" s="112"/>
      <c r="M115" s="112"/>
      <c r="N115" s="113"/>
      <c r="O115" s="113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ht="8.25" customHeight="1">
      <c r="A116" s="111"/>
      <c r="B116" s="112"/>
      <c r="C116" s="112"/>
      <c r="D116" s="112"/>
      <c r="E116" s="112"/>
      <c r="F116" s="112"/>
      <c r="G116" s="112"/>
      <c r="H116" s="112"/>
      <c r="I116" s="121"/>
      <c r="J116" s="112"/>
      <c r="K116" s="112"/>
      <c r="L116" s="112"/>
      <c r="M116" s="112"/>
      <c r="N116" s="113"/>
      <c r="O116" s="113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ht="8.25" customHeight="1">
      <c r="A117" s="111"/>
      <c r="B117" s="112"/>
      <c r="C117" s="112"/>
      <c r="D117" s="112"/>
      <c r="E117" s="112"/>
      <c r="F117" s="112"/>
      <c r="G117" s="112"/>
      <c r="H117" s="112"/>
      <c r="I117" s="121"/>
      <c r="J117" s="112"/>
      <c r="K117" s="112"/>
      <c r="L117" s="112"/>
      <c r="M117" s="112"/>
      <c r="N117" s="113"/>
      <c r="O117" s="113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ht="8.25" customHeight="1">
      <c r="A118" s="111"/>
      <c r="B118" s="112"/>
      <c r="C118" s="112"/>
      <c r="D118" s="112"/>
      <c r="E118" s="112"/>
      <c r="F118" s="112"/>
      <c r="G118" s="112"/>
      <c r="H118" s="112"/>
      <c r="I118" s="121"/>
      <c r="J118" s="112"/>
      <c r="K118" s="112"/>
      <c r="L118" s="112"/>
      <c r="M118" s="112"/>
      <c r="N118" s="113"/>
      <c r="O118" s="113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ht="8.25" customHeight="1">
      <c r="A119" s="111"/>
      <c r="B119" s="112"/>
      <c r="C119" s="112"/>
      <c r="D119" s="112"/>
      <c r="E119" s="112"/>
      <c r="F119" s="112"/>
      <c r="G119" s="112"/>
      <c r="H119" s="112"/>
      <c r="I119" s="121"/>
      <c r="J119" s="112"/>
      <c r="K119" s="112"/>
      <c r="L119" s="112"/>
      <c r="M119" s="112"/>
      <c r="N119" s="113"/>
      <c r="O119" s="113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ht="8.25" customHeight="1">
      <c r="A120" s="111"/>
      <c r="B120" s="112"/>
      <c r="C120" s="112"/>
      <c r="D120" s="112"/>
      <c r="E120" s="112"/>
      <c r="F120" s="112"/>
      <c r="G120" s="112"/>
      <c r="H120" s="112"/>
      <c r="I120" s="121"/>
      <c r="J120" s="112"/>
      <c r="K120" s="112"/>
      <c r="L120" s="112"/>
      <c r="M120" s="112"/>
      <c r="N120" s="113"/>
      <c r="O120" s="113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ht="8.25" customHeight="1">
      <c r="A121" s="111"/>
      <c r="B121" s="112"/>
      <c r="C121" s="112"/>
      <c r="D121" s="112"/>
      <c r="E121" s="112"/>
      <c r="F121" s="112"/>
      <c r="G121" s="112"/>
      <c r="H121" s="112"/>
      <c r="I121" s="121"/>
      <c r="J121" s="112"/>
      <c r="K121" s="112"/>
      <c r="L121" s="112"/>
      <c r="M121" s="112"/>
      <c r="N121" s="113"/>
      <c r="O121" s="113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ht="8.25" customHeight="1">
      <c r="A122" s="111"/>
      <c r="B122" s="112"/>
      <c r="C122" s="112"/>
      <c r="D122" s="112"/>
      <c r="E122" s="112"/>
      <c r="F122" s="112"/>
      <c r="G122" s="112"/>
      <c r="H122" s="112"/>
      <c r="I122" s="121"/>
      <c r="J122" s="112"/>
      <c r="K122" s="112"/>
      <c r="L122" s="112"/>
      <c r="M122" s="112"/>
      <c r="N122" s="113"/>
      <c r="O122" s="113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ht="8.25" customHeight="1">
      <c r="A123" s="111"/>
      <c r="B123" s="112"/>
      <c r="C123" s="112"/>
      <c r="D123" s="112"/>
      <c r="E123" s="112"/>
      <c r="F123" s="112"/>
      <c r="G123" s="112"/>
      <c r="H123" s="112"/>
      <c r="I123" s="121"/>
      <c r="J123" s="112"/>
      <c r="K123" s="112"/>
      <c r="L123" s="112"/>
      <c r="M123" s="112"/>
      <c r="N123" s="113"/>
      <c r="O123" s="113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ht="8.25" customHeight="1">
      <c r="A124" s="111"/>
      <c r="B124" s="112"/>
      <c r="C124" s="112"/>
      <c r="D124" s="112"/>
      <c r="E124" s="112"/>
      <c r="F124" s="112"/>
      <c r="G124" s="112"/>
      <c r="H124" s="112"/>
      <c r="I124" s="121"/>
      <c r="J124" s="112"/>
      <c r="K124" s="112"/>
      <c r="L124" s="112"/>
      <c r="M124" s="112"/>
      <c r="N124" s="113"/>
      <c r="O124" s="113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ht="8.25" customHeight="1">
      <c r="A125" s="111"/>
      <c r="B125" s="112"/>
      <c r="C125" s="112"/>
      <c r="D125" s="112"/>
      <c r="E125" s="112"/>
      <c r="F125" s="112"/>
      <c r="G125" s="112"/>
      <c r="H125" s="112"/>
      <c r="I125" s="121"/>
      <c r="J125" s="112"/>
      <c r="K125" s="112"/>
      <c r="L125" s="112"/>
      <c r="M125" s="112"/>
      <c r="N125" s="113"/>
      <c r="O125" s="113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ht="8.25" customHeight="1">
      <c r="A126" s="111"/>
      <c r="B126" s="112"/>
      <c r="C126" s="112"/>
      <c r="D126" s="112"/>
      <c r="E126" s="112"/>
      <c r="F126" s="112"/>
      <c r="G126" s="112"/>
      <c r="H126" s="112"/>
      <c r="I126" s="121"/>
      <c r="J126" s="112"/>
      <c r="K126" s="112"/>
      <c r="L126" s="112"/>
      <c r="M126" s="112"/>
      <c r="N126" s="113"/>
      <c r="O126" s="113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ht="8.25" customHeight="1">
      <c r="A127" s="111"/>
      <c r="B127" s="112"/>
      <c r="C127" s="112"/>
      <c r="D127" s="112"/>
      <c r="E127" s="112"/>
      <c r="F127" s="112"/>
      <c r="G127" s="112"/>
      <c r="H127" s="112"/>
      <c r="I127" s="121"/>
      <c r="J127" s="112"/>
      <c r="K127" s="112"/>
      <c r="L127" s="112"/>
      <c r="M127" s="112"/>
      <c r="N127" s="113"/>
      <c r="O127" s="113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ht="8.25" customHeight="1">
      <c r="A128" s="111"/>
      <c r="B128" s="112"/>
      <c r="C128" s="112"/>
      <c r="D128" s="112"/>
      <c r="E128" s="112"/>
      <c r="F128" s="112"/>
      <c r="G128" s="112"/>
      <c r="H128" s="112"/>
      <c r="I128" s="121"/>
      <c r="J128" s="112"/>
      <c r="K128" s="112"/>
      <c r="L128" s="112"/>
      <c r="M128" s="112"/>
      <c r="N128" s="113"/>
      <c r="O128" s="113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ht="8.25" customHeight="1">
      <c r="A129" s="111"/>
      <c r="B129" s="112"/>
      <c r="C129" s="112"/>
      <c r="D129" s="112"/>
      <c r="E129" s="112"/>
      <c r="F129" s="112"/>
      <c r="G129" s="112"/>
      <c r="H129" s="112"/>
      <c r="I129" s="121"/>
      <c r="J129" s="112"/>
      <c r="K129" s="112"/>
      <c r="L129" s="112"/>
      <c r="M129" s="112"/>
      <c r="N129" s="113"/>
      <c r="O129" s="113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ht="8.25" customHeight="1">
      <c r="A130" s="111"/>
      <c r="B130" s="112"/>
      <c r="C130" s="112"/>
      <c r="D130" s="112"/>
      <c r="E130" s="112"/>
      <c r="F130" s="112"/>
      <c r="G130" s="112"/>
      <c r="H130" s="112"/>
      <c r="I130" s="121"/>
      <c r="J130" s="112"/>
      <c r="K130" s="112"/>
      <c r="L130" s="112"/>
      <c r="M130" s="112"/>
      <c r="N130" s="113"/>
      <c r="O130" s="113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ht="8.25" customHeight="1">
      <c r="A131" s="111"/>
      <c r="B131" s="112"/>
      <c r="C131" s="112"/>
      <c r="D131" s="112"/>
      <c r="E131" s="112"/>
      <c r="F131" s="112"/>
      <c r="G131" s="112"/>
      <c r="H131" s="112"/>
      <c r="I131" s="121"/>
      <c r="J131" s="112"/>
      <c r="K131" s="112"/>
      <c r="L131" s="112"/>
      <c r="M131" s="112"/>
      <c r="N131" s="113"/>
      <c r="O131" s="113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ht="8.25" customHeight="1">
      <c r="A132" s="111"/>
      <c r="B132" s="112"/>
      <c r="C132" s="112"/>
      <c r="D132" s="112"/>
      <c r="E132" s="112"/>
      <c r="F132" s="112"/>
      <c r="G132" s="112"/>
      <c r="H132" s="112"/>
      <c r="I132" s="121"/>
      <c r="J132" s="112"/>
      <c r="K132" s="112"/>
      <c r="L132" s="112"/>
      <c r="M132" s="112"/>
      <c r="N132" s="113"/>
      <c r="O132" s="113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ht="8.25" customHeight="1">
      <c r="A133" s="111"/>
      <c r="B133" s="112"/>
      <c r="C133" s="112"/>
      <c r="D133" s="112"/>
      <c r="E133" s="112"/>
      <c r="F133" s="112"/>
      <c r="G133" s="112"/>
      <c r="H133" s="112"/>
      <c r="I133" s="121"/>
      <c r="J133" s="112"/>
      <c r="K133" s="112"/>
      <c r="L133" s="112"/>
      <c r="M133" s="112"/>
      <c r="N133" s="113"/>
      <c r="O133" s="113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ht="8.25" customHeight="1">
      <c r="A134" s="111"/>
      <c r="B134" s="112"/>
      <c r="C134" s="112"/>
      <c r="D134" s="112"/>
      <c r="E134" s="112"/>
      <c r="F134" s="112"/>
      <c r="G134" s="112"/>
      <c r="H134" s="112"/>
      <c r="I134" s="121"/>
      <c r="J134" s="112"/>
      <c r="K134" s="112"/>
      <c r="L134" s="112"/>
      <c r="M134" s="112"/>
      <c r="N134" s="113"/>
      <c r="O134" s="113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ht="8.25" customHeight="1">
      <c r="A135" s="111"/>
      <c r="B135" s="112"/>
      <c r="C135" s="112"/>
      <c r="D135" s="112"/>
      <c r="E135" s="112"/>
      <c r="F135" s="112"/>
      <c r="G135" s="112"/>
      <c r="H135" s="112"/>
      <c r="I135" s="121"/>
      <c r="J135" s="112"/>
      <c r="K135" s="112"/>
      <c r="L135" s="112"/>
      <c r="M135" s="112"/>
      <c r="N135" s="113"/>
      <c r="O135" s="113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ht="8.25" customHeight="1">
      <c r="A136" s="111"/>
      <c r="B136" s="112"/>
      <c r="C136" s="112"/>
      <c r="D136" s="112"/>
      <c r="E136" s="112"/>
      <c r="F136" s="112"/>
      <c r="G136" s="112"/>
      <c r="H136" s="112"/>
      <c r="I136" s="121"/>
      <c r="J136" s="112"/>
      <c r="K136" s="112"/>
      <c r="L136" s="112"/>
      <c r="M136" s="112"/>
      <c r="N136" s="113"/>
      <c r="O136" s="113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ht="8.25" customHeight="1">
      <c r="A137" s="111"/>
      <c r="B137" s="112"/>
      <c r="C137" s="112"/>
      <c r="D137" s="112"/>
      <c r="E137" s="112"/>
      <c r="F137" s="112"/>
      <c r="G137" s="112"/>
      <c r="H137" s="112"/>
      <c r="I137" s="121"/>
      <c r="J137" s="112"/>
      <c r="K137" s="112"/>
      <c r="L137" s="112"/>
      <c r="M137" s="112"/>
      <c r="N137" s="113"/>
      <c r="O137" s="113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ht="8.25" customHeight="1">
      <c r="A138" s="111"/>
      <c r="B138" s="112"/>
      <c r="C138" s="112"/>
      <c r="D138" s="112"/>
      <c r="E138" s="112"/>
      <c r="F138" s="112"/>
      <c r="G138" s="112"/>
      <c r="H138" s="112"/>
      <c r="I138" s="121"/>
      <c r="J138" s="112"/>
      <c r="K138" s="112"/>
      <c r="L138" s="112"/>
      <c r="M138" s="112"/>
      <c r="N138" s="113"/>
      <c r="O138" s="113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ht="8.25" customHeight="1">
      <c r="A139" s="111"/>
      <c r="B139" s="112"/>
      <c r="C139" s="112"/>
      <c r="D139" s="112"/>
      <c r="E139" s="112"/>
      <c r="F139" s="112"/>
      <c r="G139" s="112"/>
      <c r="H139" s="112"/>
      <c r="I139" s="121"/>
      <c r="J139" s="112"/>
      <c r="K139" s="112"/>
      <c r="L139" s="112"/>
      <c r="M139" s="112"/>
      <c r="N139" s="113"/>
      <c r="O139" s="113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ht="8.25" customHeight="1">
      <c r="A140" s="111"/>
      <c r="B140" s="112"/>
      <c r="C140" s="112"/>
      <c r="D140" s="112"/>
      <c r="E140" s="112"/>
      <c r="F140" s="112"/>
      <c r="G140" s="112"/>
      <c r="H140" s="112"/>
      <c r="I140" s="121"/>
      <c r="J140" s="112"/>
      <c r="K140" s="112"/>
      <c r="L140" s="112"/>
      <c r="M140" s="112"/>
      <c r="N140" s="113"/>
      <c r="O140" s="113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ht="8.25" customHeight="1">
      <c r="A141" s="111"/>
      <c r="B141" s="112"/>
      <c r="C141" s="112"/>
      <c r="D141" s="112"/>
      <c r="E141" s="112"/>
      <c r="F141" s="112"/>
      <c r="G141" s="112"/>
      <c r="H141" s="112"/>
      <c r="I141" s="121"/>
      <c r="J141" s="112"/>
      <c r="K141" s="112"/>
      <c r="L141" s="112"/>
      <c r="M141" s="112"/>
      <c r="N141" s="113"/>
      <c r="O141" s="113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ht="8.25" customHeight="1">
      <c r="A142" s="111"/>
      <c r="B142" s="112"/>
      <c r="C142" s="112"/>
      <c r="D142" s="112"/>
      <c r="E142" s="112"/>
      <c r="F142" s="112"/>
      <c r="G142" s="112"/>
      <c r="H142" s="112"/>
      <c r="I142" s="121"/>
      <c r="J142" s="112"/>
      <c r="K142" s="112"/>
      <c r="L142" s="112"/>
      <c r="M142" s="112"/>
      <c r="N142" s="113"/>
      <c r="O142" s="113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ht="8.25" customHeight="1">
      <c r="A143" s="111"/>
      <c r="B143" s="112"/>
      <c r="C143" s="112"/>
      <c r="D143" s="112"/>
      <c r="E143" s="112"/>
      <c r="F143" s="112"/>
      <c r="G143" s="112"/>
      <c r="H143" s="112"/>
      <c r="I143" s="121"/>
      <c r="J143" s="112"/>
      <c r="K143" s="112"/>
      <c r="L143" s="112"/>
      <c r="M143" s="112"/>
      <c r="N143" s="113"/>
      <c r="O143" s="113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ht="8.25" customHeight="1">
      <c r="A144" s="111"/>
      <c r="B144" s="112"/>
      <c r="C144" s="112"/>
      <c r="D144" s="112"/>
      <c r="E144" s="112"/>
      <c r="F144" s="112"/>
      <c r="G144" s="112"/>
      <c r="H144" s="112"/>
      <c r="I144" s="121"/>
      <c r="J144" s="112"/>
      <c r="K144" s="112"/>
      <c r="L144" s="112"/>
      <c r="M144" s="112"/>
      <c r="N144" s="113"/>
      <c r="O144" s="113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ht="8.25" customHeight="1">
      <c r="A145" s="111"/>
      <c r="B145" s="112"/>
      <c r="C145" s="112"/>
      <c r="D145" s="112"/>
      <c r="E145" s="112"/>
      <c r="F145" s="112"/>
      <c r="G145" s="112"/>
      <c r="H145" s="112"/>
      <c r="I145" s="121"/>
      <c r="J145" s="112"/>
      <c r="K145" s="112"/>
      <c r="L145" s="112"/>
      <c r="M145" s="112"/>
      <c r="N145" s="113"/>
      <c r="O145" s="113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ht="8.25" customHeight="1">
      <c r="A146" s="111"/>
      <c r="B146" s="112"/>
      <c r="C146" s="112"/>
      <c r="D146" s="112"/>
      <c r="E146" s="112"/>
      <c r="F146" s="112"/>
      <c r="G146" s="112"/>
      <c r="H146" s="112"/>
      <c r="I146" s="121"/>
      <c r="J146" s="112"/>
      <c r="K146" s="112"/>
      <c r="L146" s="112"/>
      <c r="M146" s="112"/>
      <c r="N146" s="113"/>
      <c r="O146" s="113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ht="8.25" customHeight="1">
      <c r="A147" s="111"/>
      <c r="B147" s="112"/>
      <c r="C147" s="112"/>
      <c r="D147" s="112"/>
      <c r="E147" s="112"/>
      <c r="F147" s="112"/>
      <c r="G147" s="112"/>
      <c r="H147" s="112"/>
      <c r="I147" s="121"/>
      <c r="J147" s="112"/>
      <c r="K147" s="112"/>
      <c r="L147" s="112"/>
      <c r="M147" s="112"/>
      <c r="N147" s="113"/>
      <c r="O147" s="113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ht="8.25" customHeight="1">
      <c r="A148" s="111"/>
      <c r="B148" s="112"/>
      <c r="C148" s="112"/>
      <c r="D148" s="112"/>
      <c r="E148" s="112"/>
      <c r="F148" s="112"/>
      <c r="G148" s="112"/>
      <c r="H148" s="112"/>
      <c r="I148" s="121"/>
      <c r="J148" s="112"/>
      <c r="K148" s="112"/>
      <c r="L148" s="112"/>
      <c r="M148" s="112"/>
      <c r="N148" s="113"/>
      <c r="O148" s="113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ht="8.25" customHeight="1">
      <c r="A149" s="111"/>
      <c r="B149" s="112"/>
      <c r="C149" s="112"/>
      <c r="D149" s="112"/>
      <c r="E149" s="112"/>
      <c r="F149" s="112"/>
      <c r="G149" s="112"/>
      <c r="H149" s="112"/>
      <c r="I149" s="121"/>
      <c r="J149" s="112"/>
      <c r="K149" s="112"/>
      <c r="L149" s="112"/>
      <c r="M149" s="112"/>
      <c r="N149" s="113"/>
      <c r="O149" s="113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ht="8.25" customHeight="1">
      <c r="A150" s="111"/>
      <c r="B150" s="112"/>
      <c r="C150" s="112"/>
      <c r="D150" s="112"/>
      <c r="E150" s="112"/>
      <c r="F150" s="112"/>
      <c r="G150" s="112"/>
      <c r="H150" s="112"/>
      <c r="I150" s="121"/>
      <c r="J150" s="112"/>
      <c r="K150" s="112"/>
      <c r="L150" s="112"/>
      <c r="M150" s="112"/>
      <c r="N150" s="113"/>
      <c r="O150" s="113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ht="8.25" customHeight="1">
      <c r="A151" s="111"/>
      <c r="B151" s="112"/>
      <c r="C151" s="112"/>
      <c r="D151" s="112"/>
      <c r="E151" s="112"/>
      <c r="F151" s="112"/>
      <c r="G151" s="112"/>
      <c r="H151" s="112"/>
      <c r="I151" s="121"/>
      <c r="J151" s="112"/>
      <c r="K151" s="112"/>
      <c r="L151" s="112"/>
      <c r="M151" s="112"/>
      <c r="N151" s="113"/>
      <c r="O151" s="113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ht="8.25" customHeight="1">
      <c r="A152" s="111"/>
      <c r="B152" s="112"/>
      <c r="C152" s="112"/>
      <c r="D152" s="112"/>
      <c r="E152" s="112"/>
      <c r="F152" s="112"/>
      <c r="G152" s="112"/>
      <c r="H152" s="112"/>
      <c r="I152" s="121"/>
      <c r="J152" s="112"/>
      <c r="K152" s="112"/>
      <c r="L152" s="112"/>
      <c r="M152" s="112"/>
      <c r="N152" s="113"/>
      <c r="O152" s="113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ht="8.25" customHeight="1">
      <c r="A153" s="111"/>
      <c r="B153" s="112"/>
      <c r="C153" s="112"/>
      <c r="D153" s="112"/>
      <c r="E153" s="112"/>
      <c r="F153" s="112"/>
      <c r="G153" s="112"/>
      <c r="H153" s="112"/>
      <c r="I153" s="121"/>
      <c r="J153" s="112"/>
      <c r="K153" s="112"/>
      <c r="L153" s="112"/>
      <c r="M153" s="112"/>
      <c r="N153" s="113"/>
      <c r="O153" s="113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ht="8.25" customHeight="1">
      <c r="A154" s="111"/>
      <c r="B154" s="112"/>
      <c r="C154" s="112"/>
      <c r="D154" s="112"/>
      <c r="E154" s="112"/>
      <c r="F154" s="112"/>
      <c r="G154" s="112"/>
      <c r="H154" s="112"/>
      <c r="I154" s="121"/>
      <c r="J154" s="112"/>
      <c r="K154" s="112"/>
      <c r="L154" s="112"/>
      <c r="M154" s="112"/>
      <c r="N154" s="113"/>
      <c r="O154" s="113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ht="8.25" customHeight="1">
      <c r="A155" s="111"/>
      <c r="B155" s="112"/>
      <c r="C155" s="112"/>
      <c r="D155" s="112"/>
      <c r="E155" s="112"/>
      <c r="F155" s="112"/>
      <c r="G155" s="112"/>
      <c r="H155" s="112"/>
      <c r="I155" s="121"/>
      <c r="J155" s="112"/>
      <c r="K155" s="112"/>
      <c r="L155" s="112"/>
      <c r="M155" s="112"/>
      <c r="N155" s="113"/>
      <c r="O155" s="113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ht="8.25" customHeight="1">
      <c r="A156" s="111"/>
      <c r="B156" s="112"/>
      <c r="C156" s="112"/>
      <c r="D156" s="112"/>
      <c r="E156" s="112"/>
      <c r="F156" s="112"/>
      <c r="G156" s="112"/>
      <c r="H156" s="112"/>
      <c r="I156" s="121"/>
      <c r="J156" s="112"/>
      <c r="K156" s="112"/>
      <c r="L156" s="112"/>
      <c r="M156" s="112"/>
      <c r="N156" s="113"/>
      <c r="O156" s="113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ht="8.25" customHeight="1">
      <c r="A157" s="111"/>
      <c r="B157" s="112"/>
      <c r="C157" s="112"/>
      <c r="D157" s="112"/>
      <c r="E157" s="112"/>
      <c r="F157" s="112"/>
      <c r="G157" s="112"/>
      <c r="H157" s="112"/>
      <c r="I157" s="121"/>
      <c r="J157" s="112"/>
      <c r="K157" s="112"/>
      <c r="L157" s="112"/>
      <c r="M157" s="112"/>
      <c r="N157" s="113"/>
      <c r="O157" s="113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ht="8.25" customHeight="1">
      <c r="A158" s="111"/>
      <c r="B158" s="112"/>
      <c r="C158" s="112"/>
      <c r="D158" s="112"/>
      <c r="E158" s="112"/>
      <c r="F158" s="112"/>
      <c r="G158" s="112"/>
      <c r="H158" s="112"/>
      <c r="I158" s="121"/>
      <c r="J158" s="112"/>
      <c r="K158" s="112"/>
      <c r="L158" s="112"/>
      <c r="M158" s="112"/>
      <c r="N158" s="113"/>
      <c r="O158" s="113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ht="8.25" customHeight="1">
      <c r="A159" s="111"/>
      <c r="B159" s="112"/>
      <c r="C159" s="112"/>
      <c r="D159" s="112"/>
      <c r="E159" s="112"/>
      <c r="F159" s="112"/>
      <c r="G159" s="112"/>
      <c r="H159" s="112"/>
      <c r="I159" s="121"/>
      <c r="J159" s="112"/>
      <c r="K159" s="112"/>
      <c r="L159" s="112"/>
      <c r="M159" s="112"/>
      <c r="N159" s="113"/>
      <c r="O159" s="113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ht="8.25" customHeight="1">
      <c r="A160" s="111"/>
      <c r="B160" s="112"/>
      <c r="C160" s="112"/>
      <c r="D160" s="112"/>
      <c r="E160" s="112"/>
      <c r="F160" s="112"/>
      <c r="G160" s="112"/>
      <c r="H160" s="112"/>
      <c r="I160" s="121"/>
      <c r="J160" s="112"/>
      <c r="K160" s="112"/>
      <c r="L160" s="112"/>
      <c r="M160" s="112"/>
      <c r="N160" s="113"/>
      <c r="O160" s="113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ht="8.25" customHeight="1">
      <c r="A161" s="111"/>
      <c r="B161" s="112"/>
      <c r="C161" s="112"/>
      <c r="D161" s="112"/>
      <c r="E161" s="112"/>
      <c r="F161" s="112"/>
      <c r="G161" s="112"/>
      <c r="H161" s="112"/>
      <c r="I161" s="121"/>
      <c r="J161" s="112"/>
      <c r="K161" s="112"/>
      <c r="L161" s="112"/>
      <c r="M161" s="112"/>
      <c r="N161" s="113"/>
      <c r="O161" s="113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ht="8.25" customHeight="1">
      <c r="A162" s="111"/>
      <c r="B162" s="112"/>
      <c r="C162" s="112"/>
      <c r="D162" s="112"/>
      <c r="E162" s="112"/>
      <c r="F162" s="112"/>
      <c r="G162" s="112"/>
      <c r="H162" s="112"/>
      <c r="I162" s="121"/>
      <c r="J162" s="112"/>
      <c r="K162" s="112"/>
      <c r="L162" s="112"/>
      <c r="M162" s="112"/>
      <c r="N162" s="113"/>
      <c r="O162" s="113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ht="8.25" customHeight="1">
      <c r="A163" s="111"/>
      <c r="B163" s="112"/>
      <c r="C163" s="112"/>
      <c r="D163" s="112"/>
      <c r="E163" s="112"/>
      <c r="F163" s="112"/>
      <c r="G163" s="112"/>
      <c r="H163" s="112"/>
      <c r="I163" s="121"/>
      <c r="J163" s="112"/>
      <c r="K163" s="112"/>
      <c r="L163" s="112"/>
      <c r="M163" s="112"/>
      <c r="N163" s="113"/>
      <c r="O163" s="113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ht="8.25" customHeight="1">
      <c r="A164" s="111"/>
      <c r="B164" s="112"/>
      <c r="C164" s="112"/>
      <c r="D164" s="112"/>
      <c r="E164" s="112"/>
      <c r="F164" s="112"/>
      <c r="G164" s="112"/>
      <c r="H164" s="112"/>
      <c r="I164" s="121"/>
      <c r="J164" s="112"/>
      <c r="K164" s="112"/>
      <c r="L164" s="112"/>
      <c r="M164" s="112"/>
      <c r="N164" s="113"/>
      <c r="O164" s="113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ht="8.25" customHeight="1">
      <c r="A165" s="111"/>
      <c r="B165" s="112"/>
      <c r="C165" s="112"/>
      <c r="D165" s="112"/>
      <c r="E165" s="112"/>
      <c r="F165" s="112"/>
      <c r="G165" s="112"/>
      <c r="H165" s="112"/>
      <c r="I165" s="121"/>
      <c r="J165" s="112"/>
      <c r="K165" s="112"/>
      <c r="L165" s="112"/>
      <c r="M165" s="112"/>
      <c r="N165" s="113"/>
      <c r="O165" s="113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ht="8.25" customHeight="1">
      <c r="A166" s="111"/>
      <c r="B166" s="112"/>
      <c r="C166" s="112"/>
      <c r="D166" s="112"/>
      <c r="E166" s="112"/>
      <c r="F166" s="112"/>
      <c r="G166" s="112"/>
      <c r="H166" s="112"/>
      <c r="I166" s="121"/>
      <c r="J166" s="112"/>
      <c r="K166" s="112"/>
      <c r="L166" s="112"/>
      <c r="M166" s="112"/>
      <c r="N166" s="113"/>
      <c r="O166" s="113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ht="8.25" customHeight="1">
      <c r="A167" s="111"/>
      <c r="B167" s="112"/>
      <c r="C167" s="112"/>
      <c r="D167" s="112"/>
      <c r="E167" s="112"/>
      <c r="F167" s="112"/>
      <c r="G167" s="112"/>
      <c r="H167" s="112"/>
      <c r="I167" s="121"/>
      <c r="J167" s="112"/>
      <c r="K167" s="112"/>
      <c r="L167" s="112"/>
      <c r="M167" s="112"/>
      <c r="N167" s="113"/>
      <c r="O167" s="113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ht="8.25" customHeight="1">
      <c r="A168" s="111"/>
      <c r="B168" s="112"/>
      <c r="C168" s="112"/>
      <c r="D168" s="112"/>
      <c r="E168" s="112"/>
      <c r="F168" s="112"/>
      <c r="G168" s="112"/>
      <c r="H168" s="112"/>
      <c r="I168" s="121"/>
      <c r="J168" s="112"/>
      <c r="K168" s="112"/>
      <c r="L168" s="112"/>
      <c r="M168" s="112"/>
      <c r="N168" s="113"/>
      <c r="O168" s="113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ht="8.25" customHeight="1">
      <c r="A169" s="111"/>
      <c r="B169" s="112"/>
      <c r="C169" s="112"/>
      <c r="D169" s="112"/>
      <c r="E169" s="112"/>
      <c r="F169" s="112"/>
      <c r="G169" s="112"/>
      <c r="H169" s="112"/>
      <c r="I169" s="121"/>
      <c r="J169" s="112"/>
      <c r="K169" s="112"/>
      <c r="L169" s="112"/>
      <c r="M169" s="112"/>
      <c r="N169" s="113"/>
      <c r="O169" s="113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ht="8.25" customHeight="1">
      <c r="A170" s="111"/>
      <c r="B170" s="112"/>
      <c r="C170" s="112"/>
      <c r="D170" s="112"/>
      <c r="E170" s="112"/>
      <c r="F170" s="112"/>
      <c r="G170" s="112"/>
      <c r="H170" s="112"/>
      <c r="I170" s="121"/>
      <c r="J170" s="112"/>
      <c r="K170" s="112"/>
      <c r="L170" s="112"/>
      <c r="M170" s="112"/>
      <c r="N170" s="113"/>
      <c r="O170" s="113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ht="8.25" customHeight="1">
      <c r="A171" s="111"/>
      <c r="B171" s="112"/>
      <c r="C171" s="112"/>
      <c r="D171" s="112"/>
      <c r="E171" s="112"/>
      <c r="F171" s="112"/>
      <c r="G171" s="112"/>
      <c r="H171" s="112"/>
      <c r="I171" s="121"/>
      <c r="J171" s="112"/>
      <c r="K171" s="112"/>
      <c r="L171" s="112"/>
      <c r="M171" s="112"/>
      <c r="N171" s="113"/>
      <c r="O171" s="113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ht="8.25" customHeight="1">
      <c r="A172" s="111"/>
      <c r="B172" s="112"/>
      <c r="C172" s="112"/>
      <c r="D172" s="112"/>
      <c r="E172" s="112"/>
      <c r="F172" s="112"/>
      <c r="G172" s="112"/>
      <c r="H172" s="112"/>
      <c r="I172" s="121"/>
      <c r="J172" s="112"/>
      <c r="K172" s="112"/>
      <c r="L172" s="112"/>
      <c r="M172" s="112"/>
      <c r="N172" s="113"/>
      <c r="O172" s="113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ht="8.25" customHeight="1">
      <c r="A173" s="111"/>
      <c r="B173" s="112"/>
      <c r="C173" s="112"/>
      <c r="D173" s="112"/>
      <c r="E173" s="112"/>
      <c r="F173" s="112"/>
      <c r="G173" s="112"/>
      <c r="H173" s="112"/>
      <c r="I173" s="121"/>
      <c r="J173" s="112"/>
      <c r="K173" s="112"/>
      <c r="L173" s="112"/>
      <c r="M173" s="112"/>
      <c r="N173" s="113"/>
      <c r="O173" s="113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ht="8.25" customHeight="1">
      <c r="A174" s="111"/>
      <c r="B174" s="112"/>
      <c r="C174" s="112"/>
      <c r="D174" s="112"/>
      <c r="E174" s="112"/>
      <c r="F174" s="112"/>
      <c r="G174" s="112"/>
      <c r="H174" s="112"/>
      <c r="I174" s="121"/>
      <c r="J174" s="112"/>
      <c r="K174" s="112"/>
      <c r="L174" s="112"/>
      <c r="M174" s="112"/>
      <c r="N174" s="113"/>
      <c r="O174" s="113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ht="8.25" customHeight="1">
      <c r="A175" s="111"/>
      <c r="B175" s="112"/>
      <c r="C175" s="112"/>
      <c r="D175" s="112"/>
      <c r="E175" s="112"/>
      <c r="F175" s="112"/>
      <c r="G175" s="112"/>
      <c r="H175" s="112"/>
      <c r="I175" s="121"/>
      <c r="J175" s="112"/>
      <c r="K175" s="112"/>
      <c r="L175" s="112"/>
      <c r="M175" s="112"/>
      <c r="N175" s="113"/>
      <c r="O175" s="113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ht="8.25" customHeight="1">
      <c r="A176" s="111"/>
      <c r="B176" s="112"/>
      <c r="C176" s="112"/>
      <c r="D176" s="112"/>
      <c r="E176" s="112"/>
      <c r="F176" s="112"/>
      <c r="G176" s="112"/>
      <c r="H176" s="112"/>
      <c r="I176" s="121"/>
      <c r="J176" s="112"/>
      <c r="K176" s="112"/>
      <c r="L176" s="112"/>
      <c r="M176" s="112"/>
      <c r="N176" s="113"/>
      <c r="O176" s="113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ht="8.25" customHeight="1">
      <c r="A177" s="111"/>
      <c r="B177" s="112"/>
      <c r="C177" s="112"/>
      <c r="D177" s="112"/>
      <c r="E177" s="112"/>
      <c r="F177" s="112"/>
      <c r="G177" s="112"/>
      <c r="H177" s="112"/>
      <c r="I177" s="121"/>
      <c r="J177" s="112"/>
      <c r="K177" s="112"/>
      <c r="L177" s="112"/>
      <c r="M177" s="112"/>
      <c r="N177" s="113"/>
      <c r="O177" s="113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ht="8.25" customHeight="1">
      <c r="A178" s="111"/>
      <c r="B178" s="112"/>
      <c r="C178" s="112"/>
      <c r="D178" s="112"/>
      <c r="E178" s="112"/>
      <c r="F178" s="112"/>
      <c r="G178" s="112"/>
      <c r="H178" s="112"/>
      <c r="I178" s="121"/>
      <c r="J178" s="112"/>
      <c r="K178" s="112"/>
      <c r="L178" s="112"/>
      <c r="M178" s="112"/>
      <c r="N178" s="113"/>
      <c r="O178" s="113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ht="8.25" customHeight="1">
      <c r="A179" s="111"/>
      <c r="B179" s="112"/>
      <c r="C179" s="112"/>
      <c r="D179" s="112"/>
      <c r="E179" s="112"/>
      <c r="F179" s="112"/>
      <c r="G179" s="112"/>
      <c r="H179" s="112"/>
      <c r="I179" s="121"/>
      <c r="J179" s="112"/>
      <c r="K179" s="112"/>
      <c r="L179" s="112"/>
      <c r="M179" s="112"/>
      <c r="N179" s="113"/>
      <c r="O179" s="113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ht="8.25" customHeight="1">
      <c r="A180" s="111"/>
      <c r="B180" s="112"/>
      <c r="C180" s="112"/>
      <c r="D180" s="112"/>
      <c r="E180" s="112"/>
      <c r="F180" s="112"/>
      <c r="G180" s="112"/>
      <c r="H180" s="112"/>
      <c r="I180" s="121"/>
      <c r="J180" s="112"/>
      <c r="K180" s="112"/>
      <c r="L180" s="112"/>
      <c r="M180" s="112"/>
      <c r="N180" s="113"/>
      <c r="O180" s="113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ht="8.25" customHeight="1">
      <c r="A181" s="111"/>
      <c r="B181" s="112"/>
      <c r="C181" s="112"/>
      <c r="D181" s="112"/>
      <c r="E181" s="112"/>
      <c r="F181" s="112"/>
      <c r="G181" s="112"/>
      <c r="H181" s="112"/>
      <c r="I181" s="121"/>
      <c r="J181" s="112"/>
      <c r="K181" s="112"/>
      <c r="L181" s="112"/>
      <c r="M181" s="112"/>
      <c r="N181" s="113"/>
      <c r="O181" s="113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ht="8.25" customHeight="1">
      <c r="A182" s="111"/>
      <c r="B182" s="112"/>
      <c r="C182" s="112"/>
      <c r="D182" s="112"/>
      <c r="E182" s="112"/>
      <c r="F182" s="112"/>
      <c r="G182" s="112"/>
      <c r="H182" s="112"/>
      <c r="I182" s="121"/>
      <c r="J182" s="112"/>
      <c r="K182" s="112"/>
      <c r="L182" s="112"/>
      <c r="M182" s="112"/>
      <c r="N182" s="113"/>
      <c r="O182" s="113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ht="8.25" customHeight="1">
      <c r="A183" s="111"/>
      <c r="B183" s="112"/>
      <c r="C183" s="112"/>
      <c r="D183" s="112"/>
      <c r="E183" s="112"/>
      <c r="F183" s="112"/>
      <c r="G183" s="112"/>
      <c r="H183" s="112"/>
      <c r="I183" s="121"/>
      <c r="J183" s="112"/>
      <c r="K183" s="112"/>
      <c r="L183" s="112"/>
      <c r="M183" s="112"/>
      <c r="N183" s="113"/>
      <c r="O183" s="113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ht="8.25" customHeight="1">
      <c r="A184" s="111"/>
      <c r="B184" s="112"/>
      <c r="C184" s="112"/>
      <c r="D184" s="112"/>
      <c r="E184" s="112"/>
      <c r="F184" s="112"/>
      <c r="G184" s="112"/>
      <c r="H184" s="112"/>
      <c r="I184" s="121"/>
      <c r="J184" s="112"/>
      <c r="K184" s="112"/>
      <c r="L184" s="112"/>
      <c r="M184" s="112"/>
      <c r="N184" s="113"/>
      <c r="O184" s="113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 ht="8.25" customHeight="1">
      <c r="A185" s="111"/>
      <c r="B185" s="112"/>
      <c r="C185" s="112"/>
      <c r="D185" s="112"/>
      <c r="E185" s="112"/>
      <c r="F185" s="112"/>
      <c r="G185" s="112"/>
      <c r="H185" s="112"/>
      <c r="I185" s="121"/>
      <c r="J185" s="112"/>
      <c r="K185" s="112"/>
      <c r="L185" s="112"/>
      <c r="M185" s="112"/>
      <c r="N185" s="113"/>
      <c r="O185" s="113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 ht="8.25" customHeight="1">
      <c r="A186" s="111"/>
      <c r="B186" s="112"/>
      <c r="C186" s="112"/>
      <c r="D186" s="112"/>
      <c r="E186" s="112"/>
      <c r="F186" s="112"/>
      <c r="G186" s="112"/>
      <c r="H186" s="112"/>
      <c r="I186" s="121"/>
      <c r="J186" s="112"/>
      <c r="K186" s="112"/>
      <c r="L186" s="112"/>
      <c r="M186" s="112"/>
      <c r="N186" s="113"/>
      <c r="O186" s="113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 ht="8.25" customHeight="1">
      <c r="A187" s="111"/>
      <c r="B187" s="112"/>
      <c r="C187" s="112"/>
      <c r="D187" s="112"/>
      <c r="E187" s="112"/>
      <c r="F187" s="112"/>
      <c r="G187" s="112"/>
      <c r="H187" s="112"/>
      <c r="I187" s="121"/>
      <c r="J187" s="112"/>
      <c r="K187" s="112"/>
      <c r="L187" s="112"/>
      <c r="M187" s="112"/>
      <c r="N187" s="113"/>
      <c r="O187" s="113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 ht="8.25" customHeight="1">
      <c r="A188" s="111"/>
      <c r="B188" s="112"/>
      <c r="C188" s="112"/>
      <c r="D188" s="112"/>
      <c r="E188" s="112"/>
      <c r="F188" s="112"/>
      <c r="G188" s="112"/>
      <c r="H188" s="112"/>
      <c r="I188" s="121"/>
      <c r="J188" s="112"/>
      <c r="K188" s="112"/>
      <c r="L188" s="112"/>
      <c r="M188" s="112"/>
      <c r="N188" s="113"/>
      <c r="O188" s="113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 ht="8.25" customHeight="1">
      <c r="A189" s="111"/>
      <c r="B189" s="112"/>
      <c r="C189" s="112"/>
      <c r="D189" s="112"/>
      <c r="E189" s="112"/>
      <c r="F189" s="112"/>
      <c r="G189" s="112"/>
      <c r="H189" s="112"/>
      <c r="I189" s="121"/>
      <c r="J189" s="112"/>
      <c r="K189" s="112"/>
      <c r="L189" s="112"/>
      <c r="M189" s="112"/>
      <c r="N189" s="113"/>
      <c r="O189" s="113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 ht="8.25" customHeight="1">
      <c r="A190" s="111"/>
      <c r="B190" s="112"/>
      <c r="C190" s="112"/>
      <c r="D190" s="112"/>
      <c r="E190" s="112"/>
      <c r="F190" s="112"/>
      <c r="G190" s="112"/>
      <c r="H190" s="112"/>
      <c r="I190" s="121"/>
      <c r="J190" s="112"/>
      <c r="K190" s="112"/>
      <c r="L190" s="112"/>
      <c r="M190" s="112"/>
      <c r="N190" s="113"/>
      <c r="O190" s="113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 ht="8.25" customHeight="1">
      <c r="A191" s="111"/>
      <c r="B191" s="112"/>
      <c r="C191" s="112"/>
      <c r="D191" s="112"/>
      <c r="E191" s="112"/>
      <c r="F191" s="112"/>
      <c r="G191" s="112"/>
      <c r="H191" s="112"/>
      <c r="I191" s="121"/>
      <c r="J191" s="112"/>
      <c r="K191" s="112"/>
      <c r="L191" s="112"/>
      <c r="M191" s="112"/>
      <c r="N191" s="113"/>
      <c r="O191" s="113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 ht="8.25" customHeight="1">
      <c r="A192" s="111"/>
      <c r="B192" s="112"/>
      <c r="C192" s="112"/>
      <c r="D192" s="112"/>
      <c r="E192" s="112"/>
      <c r="F192" s="112"/>
      <c r="G192" s="112"/>
      <c r="H192" s="112"/>
      <c r="I192" s="121"/>
      <c r="J192" s="112"/>
      <c r="K192" s="112"/>
      <c r="L192" s="112"/>
      <c r="M192" s="112"/>
      <c r="N192" s="113"/>
      <c r="O192" s="113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 ht="8.25" customHeight="1">
      <c r="A193" s="111"/>
      <c r="B193" s="112"/>
      <c r="C193" s="112"/>
      <c r="D193" s="112"/>
      <c r="E193" s="112"/>
      <c r="F193" s="112"/>
      <c r="G193" s="112"/>
      <c r="H193" s="112"/>
      <c r="I193" s="121"/>
      <c r="J193" s="112"/>
      <c r="K193" s="112"/>
      <c r="L193" s="112"/>
      <c r="M193" s="112"/>
      <c r="N193" s="113"/>
      <c r="O193" s="113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 ht="8.25" customHeight="1">
      <c r="A194" s="111"/>
      <c r="B194" s="112"/>
      <c r="C194" s="112"/>
      <c r="D194" s="112"/>
      <c r="E194" s="112"/>
      <c r="F194" s="112"/>
      <c r="G194" s="112"/>
      <c r="H194" s="112"/>
      <c r="I194" s="121"/>
      <c r="J194" s="112"/>
      <c r="K194" s="112"/>
      <c r="L194" s="112"/>
      <c r="M194" s="112"/>
      <c r="N194" s="113"/>
      <c r="O194" s="113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 ht="8.25" customHeight="1">
      <c r="A195" s="111"/>
      <c r="B195" s="112"/>
      <c r="C195" s="112"/>
      <c r="D195" s="112"/>
      <c r="E195" s="112"/>
      <c r="F195" s="112"/>
      <c r="G195" s="112"/>
      <c r="H195" s="112"/>
      <c r="I195" s="121"/>
      <c r="J195" s="112"/>
      <c r="K195" s="112"/>
      <c r="L195" s="112"/>
      <c r="M195" s="112"/>
      <c r="N195" s="113"/>
      <c r="O195" s="113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 ht="8.25" customHeight="1">
      <c r="A196" s="111"/>
      <c r="B196" s="112"/>
      <c r="C196" s="112"/>
      <c r="D196" s="112"/>
      <c r="E196" s="112"/>
      <c r="F196" s="112"/>
      <c r="G196" s="112"/>
      <c r="H196" s="112"/>
      <c r="I196" s="121"/>
      <c r="J196" s="112"/>
      <c r="K196" s="112"/>
      <c r="L196" s="112"/>
      <c r="M196" s="112"/>
      <c r="N196" s="113"/>
      <c r="O196" s="113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 ht="8.25" customHeight="1">
      <c r="A197" s="111"/>
      <c r="B197" s="112"/>
      <c r="C197" s="112"/>
      <c r="D197" s="112"/>
      <c r="E197" s="112"/>
      <c r="F197" s="112"/>
      <c r="G197" s="112"/>
      <c r="H197" s="112"/>
      <c r="I197" s="121"/>
      <c r="J197" s="112"/>
      <c r="K197" s="112"/>
      <c r="L197" s="112"/>
      <c r="M197" s="112"/>
      <c r="N197" s="113"/>
      <c r="O197" s="113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 ht="8.25" customHeight="1">
      <c r="A198" s="111"/>
      <c r="B198" s="112"/>
      <c r="C198" s="112"/>
      <c r="D198" s="112"/>
      <c r="E198" s="112"/>
      <c r="F198" s="112"/>
      <c r="G198" s="112"/>
      <c r="H198" s="112"/>
      <c r="I198" s="121"/>
      <c r="J198" s="112"/>
      <c r="K198" s="112"/>
      <c r="L198" s="112"/>
      <c r="M198" s="112"/>
      <c r="N198" s="113"/>
      <c r="O198" s="113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 ht="8.25" customHeight="1">
      <c r="A199" s="111"/>
      <c r="B199" s="112"/>
      <c r="C199" s="112"/>
      <c r="D199" s="112"/>
      <c r="E199" s="112"/>
      <c r="F199" s="112"/>
      <c r="G199" s="112"/>
      <c r="H199" s="112"/>
      <c r="I199" s="121"/>
      <c r="J199" s="112"/>
      <c r="K199" s="112"/>
      <c r="L199" s="112"/>
      <c r="M199" s="112"/>
      <c r="N199" s="113"/>
      <c r="O199" s="113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 ht="8.25" customHeight="1">
      <c r="A200" s="111"/>
      <c r="B200" s="112"/>
      <c r="C200" s="112"/>
      <c r="D200" s="112"/>
      <c r="E200" s="112"/>
      <c r="F200" s="112"/>
      <c r="G200" s="112"/>
      <c r="H200" s="112"/>
      <c r="I200" s="121"/>
      <c r="J200" s="112"/>
      <c r="K200" s="112"/>
      <c r="L200" s="112"/>
      <c r="M200" s="112"/>
      <c r="N200" s="113"/>
      <c r="O200" s="113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 ht="8.25" customHeight="1">
      <c r="A201" s="111"/>
      <c r="B201" s="112"/>
      <c r="C201" s="112"/>
      <c r="D201" s="112"/>
      <c r="E201" s="112"/>
      <c r="F201" s="112"/>
      <c r="G201" s="112"/>
      <c r="H201" s="112"/>
      <c r="I201" s="121"/>
      <c r="J201" s="112"/>
      <c r="K201" s="112"/>
      <c r="L201" s="112"/>
      <c r="M201" s="112"/>
      <c r="N201" s="113"/>
      <c r="O201" s="113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 ht="8.25" customHeight="1">
      <c r="A202" s="111"/>
      <c r="B202" s="112"/>
      <c r="C202" s="112"/>
      <c r="D202" s="112"/>
      <c r="E202" s="112"/>
      <c r="F202" s="112"/>
      <c r="G202" s="112"/>
      <c r="H202" s="112"/>
      <c r="I202" s="121"/>
      <c r="J202" s="112"/>
      <c r="K202" s="112"/>
      <c r="L202" s="112"/>
      <c r="M202" s="112"/>
      <c r="N202" s="113"/>
      <c r="O202" s="113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 ht="8.25" customHeight="1">
      <c r="A203" s="111"/>
      <c r="B203" s="112"/>
      <c r="C203" s="112"/>
      <c r="D203" s="112"/>
      <c r="E203" s="112"/>
      <c r="F203" s="112"/>
      <c r="G203" s="112"/>
      <c r="H203" s="112"/>
      <c r="I203" s="121"/>
      <c r="J203" s="112"/>
      <c r="K203" s="112"/>
      <c r="L203" s="112"/>
      <c r="M203" s="112"/>
      <c r="N203" s="113"/>
      <c r="O203" s="113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 ht="8.25" customHeight="1">
      <c r="A204" s="111"/>
      <c r="B204" s="112"/>
      <c r="C204" s="112"/>
      <c r="D204" s="112"/>
      <c r="E204" s="112"/>
      <c r="F204" s="112"/>
      <c r="G204" s="112"/>
      <c r="H204" s="112"/>
      <c r="I204" s="121"/>
      <c r="J204" s="112"/>
      <c r="K204" s="112"/>
      <c r="L204" s="112"/>
      <c r="M204" s="112"/>
      <c r="N204" s="113"/>
      <c r="O204" s="113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 ht="8.25" customHeight="1">
      <c r="A205" s="111"/>
      <c r="B205" s="112"/>
      <c r="C205" s="112"/>
      <c r="D205" s="112"/>
      <c r="E205" s="112"/>
      <c r="F205" s="112"/>
      <c r="G205" s="112"/>
      <c r="H205" s="112"/>
      <c r="I205" s="121"/>
      <c r="J205" s="112"/>
      <c r="K205" s="112"/>
      <c r="L205" s="112"/>
      <c r="M205" s="112"/>
      <c r="N205" s="113"/>
      <c r="O205" s="113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 ht="8.25" customHeight="1">
      <c r="A206" s="111"/>
      <c r="B206" s="112"/>
      <c r="C206" s="112"/>
      <c r="D206" s="112"/>
      <c r="E206" s="112"/>
      <c r="F206" s="112"/>
      <c r="G206" s="112"/>
      <c r="H206" s="112"/>
      <c r="I206" s="121"/>
      <c r="J206" s="112"/>
      <c r="K206" s="112"/>
      <c r="L206" s="112"/>
      <c r="M206" s="112"/>
      <c r="N206" s="113"/>
      <c r="O206" s="113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 ht="8.25" customHeight="1">
      <c r="A207" s="111"/>
      <c r="B207" s="112"/>
      <c r="C207" s="112"/>
      <c r="D207" s="112"/>
      <c r="E207" s="112"/>
      <c r="F207" s="112"/>
      <c r="G207" s="112"/>
      <c r="H207" s="112"/>
      <c r="I207" s="121"/>
      <c r="J207" s="112"/>
      <c r="K207" s="112"/>
      <c r="L207" s="112"/>
      <c r="M207" s="112"/>
      <c r="N207" s="113"/>
      <c r="O207" s="113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 ht="8.25" customHeight="1">
      <c r="A208" s="111"/>
      <c r="B208" s="112"/>
      <c r="C208" s="112"/>
      <c r="D208" s="112"/>
      <c r="E208" s="112"/>
      <c r="F208" s="112"/>
      <c r="G208" s="112"/>
      <c r="H208" s="112"/>
      <c r="I208" s="121"/>
      <c r="J208" s="112"/>
      <c r="K208" s="112"/>
      <c r="L208" s="112"/>
      <c r="M208" s="112"/>
      <c r="N208" s="113"/>
      <c r="O208" s="113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 ht="8.25" customHeight="1">
      <c r="A209" s="111"/>
      <c r="B209" s="112"/>
      <c r="C209" s="112"/>
      <c r="D209" s="112"/>
      <c r="E209" s="112"/>
      <c r="F209" s="112"/>
      <c r="G209" s="112"/>
      <c r="H209" s="112"/>
      <c r="I209" s="121"/>
      <c r="J209" s="112"/>
      <c r="K209" s="112"/>
      <c r="L209" s="112"/>
      <c r="M209" s="112"/>
      <c r="N209" s="113"/>
      <c r="O209" s="113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 ht="8.25" customHeight="1">
      <c r="A210" s="111"/>
      <c r="B210" s="112"/>
      <c r="C210" s="112"/>
      <c r="D210" s="112"/>
      <c r="E210" s="112"/>
      <c r="F210" s="112"/>
      <c r="G210" s="112"/>
      <c r="H210" s="112"/>
      <c r="I210" s="121"/>
      <c r="J210" s="112"/>
      <c r="K210" s="112"/>
      <c r="L210" s="112"/>
      <c r="M210" s="112"/>
      <c r="N210" s="113"/>
      <c r="O210" s="113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 ht="8.25" customHeight="1">
      <c r="A211" s="111"/>
      <c r="B211" s="112"/>
      <c r="C211" s="112"/>
      <c r="D211" s="112"/>
      <c r="E211" s="112"/>
      <c r="F211" s="112"/>
      <c r="G211" s="112"/>
      <c r="H211" s="112"/>
      <c r="I211" s="121"/>
      <c r="J211" s="112"/>
      <c r="K211" s="112"/>
      <c r="L211" s="112"/>
      <c r="M211" s="112"/>
      <c r="N211" s="113"/>
      <c r="O211" s="113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 ht="8.25" customHeight="1">
      <c r="A212" s="111"/>
      <c r="B212" s="112"/>
      <c r="C212" s="112"/>
      <c r="D212" s="112"/>
      <c r="E212" s="112"/>
      <c r="F212" s="112"/>
      <c r="G212" s="112"/>
      <c r="H212" s="112"/>
      <c r="I212" s="121"/>
      <c r="J212" s="112"/>
      <c r="K212" s="112"/>
      <c r="L212" s="112"/>
      <c r="M212" s="112"/>
      <c r="N212" s="113"/>
      <c r="O212" s="113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 ht="8.25" customHeight="1">
      <c r="A213" s="111"/>
      <c r="B213" s="112"/>
      <c r="C213" s="112"/>
      <c r="D213" s="112"/>
      <c r="E213" s="112"/>
      <c r="F213" s="112"/>
      <c r="G213" s="112"/>
      <c r="H213" s="112"/>
      <c r="I213" s="121"/>
      <c r="J213" s="112"/>
      <c r="K213" s="112"/>
      <c r="L213" s="112"/>
      <c r="M213" s="112"/>
      <c r="N213" s="113"/>
      <c r="O213" s="113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 ht="8.25" customHeight="1">
      <c r="A214" s="111"/>
      <c r="B214" s="112"/>
      <c r="C214" s="112"/>
      <c r="D214" s="112"/>
      <c r="E214" s="112"/>
      <c r="F214" s="112"/>
      <c r="G214" s="112"/>
      <c r="H214" s="112"/>
      <c r="I214" s="121"/>
      <c r="J214" s="112"/>
      <c r="K214" s="112"/>
      <c r="L214" s="112"/>
      <c r="M214" s="112"/>
      <c r="N214" s="113"/>
      <c r="O214" s="113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 ht="8.25" customHeight="1">
      <c r="A215" s="111"/>
      <c r="B215" s="112"/>
      <c r="C215" s="112"/>
      <c r="D215" s="112"/>
      <c r="E215" s="112"/>
      <c r="F215" s="112"/>
      <c r="G215" s="112"/>
      <c r="H215" s="112"/>
      <c r="I215" s="121"/>
      <c r="J215" s="112"/>
      <c r="K215" s="112"/>
      <c r="L215" s="112"/>
      <c r="M215" s="112"/>
      <c r="N215" s="113"/>
      <c r="O215" s="113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 ht="8.25" customHeight="1">
      <c r="A216" s="111"/>
      <c r="B216" s="112"/>
      <c r="C216" s="112"/>
      <c r="D216" s="112"/>
      <c r="E216" s="112"/>
      <c r="F216" s="112"/>
      <c r="G216" s="112"/>
      <c r="H216" s="112"/>
      <c r="I216" s="121"/>
      <c r="J216" s="112"/>
      <c r="K216" s="112"/>
      <c r="L216" s="112"/>
      <c r="M216" s="112"/>
      <c r="N216" s="113"/>
      <c r="O216" s="113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 ht="8.25" customHeight="1">
      <c r="A217" s="111"/>
      <c r="B217" s="112"/>
      <c r="C217" s="112"/>
      <c r="D217" s="112"/>
      <c r="E217" s="112"/>
      <c r="F217" s="112"/>
      <c r="G217" s="112"/>
      <c r="H217" s="112"/>
      <c r="I217" s="121"/>
      <c r="J217" s="112"/>
      <c r="K217" s="112"/>
      <c r="L217" s="112"/>
      <c r="M217" s="112"/>
      <c r="N217" s="113"/>
      <c r="O217" s="113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 ht="8.25" customHeight="1">
      <c r="A218" s="111"/>
      <c r="B218" s="112"/>
      <c r="C218" s="112"/>
      <c r="D218" s="112"/>
      <c r="E218" s="112"/>
      <c r="F218" s="112"/>
      <c r="G218" s="112"/>
      <c r="H218" s="112"/>
      <c r="I218" s="121"/>
      <c r="J218" s="112"/>
      <c r="K218" s="112"/>
      <c r="L218" s="112"/>
      <c r="M218" s="112"/>
      <c r="N218" s="113"/>
      <c r="O218" s="113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 ht="8.25" customHeight="1">
      <c r="A219" s="111"/>
      <c r="B219" s="112"/>
      <c r="C219" s="112"/>
      <c r="D219" s="112"/>
      <c r="E219" s="112"/>
      <c r="F219" s="112"/>
      <c r="G219" s="112"/>
      <c r="H219" s="112"/>
      <c r="I219" s="121"/>
      <c r="J219" s="112"/>
      <c r="K219" s="112"/>
      <c r="L219" s="112"/>
      <c r="M219" s="112"/>
      <c r="N219" s="113"/>
      <c r="O219" s="113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 ht="8.25" customHeight="1">
      <c r="A220" s="111"/>
      <c r="B220" s="112"/>
      <c r="C220" s="112"/>
      <c r="D220" s="112"/>
      <c r="E220" s="112"/>
      <c r="F220" s="112"/>
      <c r="G220" s="112"/>
      <c r="H220" s="112"/>
      <c r="I220" s="121"/>
      <c r="J220" s="112"/>
      <c r="K220" s="112"/>
      <c r="L220" s="112"/>
      <c r="M220" s="112"/>
      <c r="N220" s="113"/>
      <c r="O220" s="113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 ht="8.25" customHeight="1">
      <c r="A221" s="111"/>
      <c r="B221" s="112"/>
      <c r="C221" s="112"/>
      <c r="D221" s="112"/>
      <c r="E221" s="112"/>
      <c r="F221" s="112"/>
      <c r="G221" s="112"/>
      <c r="H221" s="112"/>
      <c r="I221" s="121"/>
      <c r="J221" s="112"/>
      <c r="K221" s="112"/>
      <c r="L221" s="112"/>
      <c r="M221" s="112"/>
      <c r="N221" s="113"/>
      <c r="O221" s="113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 ht="8.25" customHeight="1">
      <c r="A222" s="111"/>
      <c r="B222" s="112"/>
      <c r="C222" s="112"/>
      <c r="D222" s="112"/>
      <c r="E222" s="112"/>
      <c r="F222" s="112"/>
      <c r="G222" s="112"/>
      <c r="H222" s="112"/>
      <c r="I222" s="121"/>
      <c r="J222" s="112"/>
      <c r="K222" s="112"/>
      <c r="L222" s="112"/>
      <c r="M222" s="112"/>
      <c r="N222" s="113"/>
      <c r="O222" s="113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 ht="8.25" customHeight="1">
      <c r="A223" s="111"/>
      <c r="B223" s="112"/>
      <c r="C223" s="112"/>
      <c r="D223" s="112"/>
      <c r="E223" s="112"/>
      <c r="F223" s="112"/>
      <c r="G223" s="112"/>
      <c r="H223" s="112"/>
      <c r="I223" s="121"/>
      <c r="J223" s="112"/>
      <c r="K223" s="112"/>
      <c r="L223" s="112"/>
      <c r="M223" s="112"/>
      <c r="N223" s="113"/>
      <c r="O223" s="113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 ht="8.25" customHeight="1">
      <c r="A224" s="111"/>
      <c r="B224" s="112"/>
      <c r="C224" s="112"/>
      <c r="D224" s="112"/>
      <c r="E224" s="112"/>
      <c r="F224" s="112"/>
      <c r="G224" s="112"/>
      <c r="H224" s="112"/>
      <c r="I224" s="121"/>
      <c r="J224" s="112"/>
      <c r="K224" s="112"/>
      <c r="L224" s="112"/>
      <c r="M224" s="112"/>
      <c r="N224" s="113"/>
      <c r="O224" s="113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 ht="8.25" customHeight="1">
      <c r="A225" s="111"/>
      <c r="B225" s="112"/>
      <c r="C225" s="112"/>
      <c r="D225" s="112"/>
      <c r="E225" s="112"/>
      <c r="F225" s="112"/>
      <c r="G225" s="112"/>
      <c r="H225" s="112"/>
      <c r="I225" s="121"/>
      <c r="J225" s="112"/>
      <c r="K225" s="112"/>
      <c r="L225" s="112"/>
      <c r="M225" s="112"/>
      <c r="N225" s="113"/>
      <c r="O225" s="113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 ht="8.25" customHeight="1">
      <c r="A226" s="111"/>
      <c r="B226" s="112"/>
      <c r="C226" s="112"/>
      <c r="D226" s="112"/>
      <c r="E226" s="112"/>
      <c r="F226" s="112"/>
      <c r="G226" s="112"/>
      <c r="H226" s="112"/>
      <c r="I226" s="121"/>
      <c r="J226" s="112"/>
      <c r="K226" s="112"/>
      <c r="L226" s="112"/>
      <c r="M226" s="112"/>
      <c r="N226" s="113"/>
      <c r="O226" s="113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 ht="8.25" customHeight="1">
      <c r="A227" s="111"/>
      <c r="B227" s="112"/>
      <c r="C227" s="112"/>
      <c r="D227" s="112"/>
      <c r="E227" s="112"/>
      <c r="F227" s="112"/>
      <c r="G227" s="112"/>
      <c r="H227" s="112"/>
      <c r="I227" s="121"/>
      <c r="J227" s="112"/>
      <c r="K227" s="112"/>
      <c r="L227" s="112"/>
      <c r="M227" s="112"/>
      <c r="N227" s="113"/>
      <c r="O227" s="113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 ht="8.25" customHeight="1">
      <c r="A228" s="111"/>
      <c r="B228" s="112"/>
      <c r="C228" s="112"/>
      <c r="D228" s="112"/>
      <c r="E228" s="112"/>
      <c r="F228" s="112"/>
      <c r="G228" s="112"/>
      <c r="H228" s="112"/>
      <c r="I228" s="121"/>
      <c r="J228" s="112"/>
      <c r="K228" s="112"/>
      <c r="L228" s="112"/>
      <c r="M228" s="112"/>
      <c r="N228" s="113"/>
      <c r="O228" s="113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 ht="8.25" customHeight="1">
      <c r="A229" s="111"/>
      <c r="B229" s="112"/>
      <c r="C229" s="112"/>
      <c r="D229" s="112"/>
      <c r="E229" s="112"/>
      <c r="F229" s="112"/>
      <c r="G229" s="112"/>
      <c r="H229" s="112"/>
      <c r="I229" s="121"/>
      <c r="J229" s="112"/>
      <c r="K229" s="112"/>
      <c r="L229" s="112"/>
      <c r="M229" s="112"/>
      <c r="N229" s="113"/>
      <c r="O229" s="113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 ht="8.25" customHeight="1">
      <c r="A230" s="111"/>
      <c r="B230" s="112"/>
      <c r="C230" s="112"/>
      <c r="D230" s="112"/>
      <c r="E230" s="112"/>
      <c r="F230" s="112"/>
      <c r="G230" s="112"/>
      <c r="H230" s="112"/>
      <c r="I230" s="121"/>
      <c r="J230" s="112"/>
      <c r="K230" s="112"/>
      <c r="L230" s="112"/>
      <c r="M230" s="112"/>
      <c r="N230" s="113"/>
      <c r="O230" s="113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 ht="8.25" customHeight="1">
      <c r="A231" s="111"/>
      <c r="B231" s="112"/>
      <c r="C231" s="112"/>
      <c r="D231" s="112"/>
      <c r="E231" s="112"/>
      <c r="F231" s="112"/>
      <c r="G231" s="112"/>
      <c r="H231" s="112"/>
      <c r="I231" s="121"/>
      <c r="J231" s="112"/>
      <c r="K231" s="112"/>
      <c r="L231" s="112"/>
      <c r="M231" s="112"/>
      <c r="N231" s="113"/>
      <c r="O231" s="113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 ht="8.25" customHeight="1">
      <c r="A232" s="111"/>
      <c r="B232" s="112"/>
      <c r="C232" s="112"/>
      <c r="D232" s="112"/>
      <c r="E232" s="112"/>
      <c r="F232" s="112"/>
      <c r="G232" s="112"/>
      <c r="H232" s="112"/>
      <c r="I232" s="121"/>
      <c r="J232" s="112"/>
      <c r="K232" s="112"/>
      <c r="L232" s="112"/>
      <c r="M232" s="112"/>
      <c r="N232" s="113"/>
      <c r="O232" s="113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 ht="8.25" customHeight="1">
      <c r="A233" s="111"/>
      <c r="B233" s="112"/>
      <c r="C233" s="112"/>
      <c r="D233" s="112"/>
      <c r="E233" s="112"/>
      <c r="F233" s="112"/>
      <c r="G233" s="112"/>
      <c r="H233" s="112"/>
      <c r="I233" s="121"/>
      <c r="J233" s="112"/>
      <c r="K233" s="112"/>
      <c r="L233" s="112"/>
      <c r="M233" s="112"/>
      <c r="N233" s="113"/>
      <c r="O233" s="113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 ht="8.25" customHeight="1">
      <c r="A234" s="111"/>
      <c r="B234" s="112"/>
      <c r="C234" s="112"/>
      <c r="D234" s="112"/>
      <c r="E234" s="112"/>
      <c r="F234" s="112"/>
      <c r="G234" s="112"/>
      <c r="H234" s="112"/>
      <c r="I234" s="121"/>
      <c r="J234" s="112"/>
      <c r="K234" s="112"/>
      <c r="L234" s="112"/>
      <c r="M234" s="112"/>
      <c r="N234" s="113"/>
      <c r="O234" s="113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 ht="8.25" customHeight="1">
      <c r="A235" s="111"/>
      <c r="B235" s="112"/>
      <c r="C235" s="112"/>
      <c r="D235" s="112"/>
      <c r="E235" s="112"/>
      <c r="F235" s="112"/>
      <c r="G235" s="112"/>
      <c r="H235" s="112"/>
      <c r="I235" s="121"/>
      <c r="J235" s="112"/>
      <c r="K235" s="112"/>
      <c r="L235" s="112"/>
      <c r="M235" s="112"/>
      <c r="N235" s="113"/>
      <c r="O235" s="113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 ht="8.25" customHeight="1">
      <c r="A236" s="111"/>
      <c r="B236" s="112"/>
      <c r="C236" s="112"/>
      <c r="D236" s="112"/>
      <c r="E236" s="112"/>
      <c r="F236" s="112"/>
      <c r="G236" s="112"/>
      <c r="H236" s="112"/>
      <c r="I236" s="121"/>
      <c r="J236" s="112"/>
      <c r="K236" s="112"/>
      <c r="L236" s="112"/>
      <c r="M236" s="112"/>
      <c r="N236" s="113"/>
      <c r="O236" s="113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 ht="8.25" customHeight="1">
      <c r="A237" s="111"/>
      <c r="B237" s="112"/>
      <c r="C237" s="112"/>
      <c r="D237" s="112"/>
      <c r="E237" s="112"/>
      <c r="F237" s="112"/>
      <c r="G237" s="112"/>
      <c r="H237" s="112"/>
      <c r="I237" s="121"/>
      <c r="J237" s="112"/>
      <c r="K237" s="112"/>
      <c r="L237" s="112"/>
      <c r="M237" s="112"/>
      <c r="N237" s="113"/>
      <c r="O237" s="113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 ht="8.25" customHeight="1">
      <c r="A238" s="111"/>
      <c r="B238" s="112"/>
      <c r="C238" s="112"/>
      <c r="D238" s="112"/>
      <c r="E238" s="112"/>
      <c r="F238" s="112"/>
      <c r="G238" s="112"/>
      <c r="H238" s="112"/>
      <c r="I238" s="121"/>
      <c r="J238" s="112"/>
      <c r="K238" s="112"/>
      <c r="L238" s="112"/>
      <c r="M238" s="112"/>
      <c r="N238" s="113"/>
      <c r="O238" s="113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 ht="8.25" customHeight="1">
      <c r="A239" s="111"/>
      <c r="B239" s="112"/>
      <c r="C239" s="112"/>
      <c r="D239" s="112"/>
      <c r="E239" s="112"/>
      <c r="F239" s="112"/>
      <c r="G239" s="112"/>
      <c r="H239" s="112"/>
      <c r="I239" s="121"/>
      <c r="J239" s="112"/>
      <c r="K239" s="112"/>
      <c r="L239" s="112"/>
      <c r="M239" s="112"/>
      <c r="N239" s="113"/>
      <c r="O239" s="113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 ht="8.25" customHeight="1">
      <c r="A240" s="111"/>
      <c r="B240" s="112"/>
      <c r="C240" s="112"/>
      <c r="D240" s="112"/>
      <c r="E240" s="112"/>
      <c r="F240" s="112"/>
      <c r="G240" s="112"/>
      <c r="H240" s="112"/>
      <c r="I240" s="121"/>
      <c r="J240" s="112"/>
      <c r="K240" s="112"/>
      <c r="L240" s="112"/>
      <c r="M240" s="112"/>
      <c r="N240" s="113"/>
      <c r="O240" s="113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 ht="8.25" customHeight="1">
      <c r="A241" s="111"/>
      <c r="B241" s="112"/>
      <c r="C241" s="112"/>
      <c r="D241" s="112"/>
      <c r="E241" s="112"/>
      <c r="F241" s="112"/>
      <c r="G241" s="112"/>
      <c r="H241" s="112"/>
      <c r="I241" s="121"/>
      <c r="J241" s="112"/>
      <c r="K241" s="112"/>
      <c r="L241" s="112"/>
      <c r="M241" s="112"/>
      <c r="N241" s="113"/>
      <c r="O241" s="113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 ht="8.25" customHeight="1">
      <c r="A242" s="111"/>
      <c r="B242" s="112"/>
      <c r="C242" s="112"/>
      <c r="D242" s="112"/>
      <c r="E242" s="112"/>
      <c r="F242" s="112"/>
      <c r="G242" s="112"/>
      <c r="H242" s="112"/>
      <c r="I242" s="121"/>
      <c r="J242" s="112"/>
      <c r="K242" s="112"/>
      <c r="L242" s="112"/>
      <c r="M242" s="112"/>
      <c r="N242" s="113"/>
      <c r="O242" s="113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 ht="8.25" customHeight="1">
      <c r="A243" s="111"/>
      <c r="B243" s="112"/>
      <c r="C243" s="112"/>
      <c r="D243" s="112"/>
      <c r="E243" s="112"/>
      <c r="F243" s="112"/>
      <c r="G243" s="112"/>
      <c r="H243" s="112"/>
      <c r="I243" s="121"/>
      <c r="J243" s="112"/>
      <c r="K243" s="112"/>
      <c r="L243" s="112"/>
      <c r="M243" s="112"/>
      <c r="N243" s="113"/>
      <c r="O243" s="113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 ht="8.25" customHeight="1">
      <c r="A244" s="111"/>
      <c r="B244" s="112"/>
      <c r="C244" s="112"/>
      <c r="D244" s="112"/>
      <c r="E244" s="112"/>
      <c r="F244" s="112"/>
      <c r="G244" s="112"/>
      <c r="H244" s="112"/>
      <c r="I244" s="121"/>
      <c r="J244" s="112"/>
      <c r="K244" s="112"/>
      <c r="L244" s="112"/>
      <c r="M244" s="112"/>
      <c r="N244" s="113"/>
      <c r="O244" s="113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 ht="8.25" customHeight="1">
      <c r="A245" s="111"/>
      <c r="B245" s="112"/>
      <c r="C245" s="112"/>
      <c r="D245" s="112"/>
      <c r="E245" s="112"/>
      <c r="F245" s="112"/>
      <c r="G245" s="112"/>
      <c r="H245" s="112"/>
      <c r="I245" s="121"/>
      <c r="J245" s="112"/>
      <c r="K245" s="112"/>
      <c r="L245" s="112"/>
      <c r="M245" s="112"/>
      <c r="N245" s="113"/>
      <c r="O245" s="113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 ht="8.25" customHeight="1">
      <c r="A246" s="111"/>
      <c r="B246" s="112"/>
      <c r="C246" s="112"/>
      <c r="D246" s="112"/>
      <c r="E246" s="112"/>
      <c r="F246" s="112"/>
      <c r="G246" s="112"/>
      <c r="H246" s="112"/>
      <c r="I246" s="121"/>
      <c r="J246" s="112"/>
      <c r="K246" s="112"/>
      <c r="L246" s="112"/>
      <c r="M246" s="112"/>
      <c r="N246" s="113"/>
      <c r="O246" s="113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 ht="8.25" customHeight="1">
      <c r="A247" s="111"/>
      <c r="B247" s="112"/>
      <c r="C247" s="112"/>
      <c r="D247" s="112"/>
      <c r="E247" s="112"/>
      <c r="F247" s="112"/>
      <c r="G247" s="112"/>
      <c r="H247" s="112"/>
      <c r="I247" s="121"/>
      <c r="J247" s="112"/>
      <c r="K247" s="112"/>
      <c r="L247" s="112"/>
      <c r="M247" s="112"/>
      <c r="N247" s="113"/>
      <c r="O247" s="113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</row>
    <row r="248" ht="8.25" customHeight="1">
      <c r="A248" s="111"/>
      <c r="B248" s="112"/>
      <c r="C248" s="112"/>
      <c r="D248" s="112"/>
      <c r="E248" s="112"/>
      <c r="F248" s="112"/>
      <c r="G248" s="112"/>
      <c r="H248" s="112"/>
      <c r="I248" s="121"/>
      <c r="J248" s="112"/>
      <c r="K248" s="112"/>
      <c r="L248" s="112"/>
      <c r="M248" s="112"/>
      <c r="N248" s="113"/>
      <c r="O248" s="113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</row>
    <row r="249" ht="8.25" customHeight="1">
      <c r="A249" s="111"/>
      <c r="B249" s="112"/>
      <c r="C249" s="112"/>
      <c r="D249" s="112"/>
      <c r="E249" s="112"/>
      <c r="F249" s="112"/>
      <c r="G249" s="112"/>
      <c r="H249" s="112"/>
      <c r="I249" s="121"/>
      <c r="J249" s="112"/>
      <c r="K249" s="112"/>
      <c r="L249" s="112"/>
      <c r="M249" s="112"/>
      <c r="N249" s="113"/>
      <c r="O249" s="113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</row>
    <row r="250" ht="8.25" customHeight="1">
      <c r="A250" s="111"/>
      <c r="B250" s="112"/>
      <c r="C250" s="112"/>
      <c r="D250" s="112"/>
      <c r="E250" s="112"/>
      <c r="F250" s="112"/>
      <c r="G250" s="112"/>
      <c r="H250" s="112"/>
      <c r="I250" s="121"/>
      <c r="J250" s="112"/>
      <c r="K250" s="112"/>
      <c r="L250" s="112"/>
      <c r="M250" s="112"/>
      <c r="N250" s="113"/>
      <c r="O250" s="113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</row>
    <row r="251" ht="8.25" customHeight="1">
      <c r="A251" s="111"/>
      <c r="B251" s="112"/>
      <c r="C251" s="112"/>
      <c r="D251" s="112"/>
      <c r="E251" s="112"/>
      <c r="F251" s="112"/>
      <c r="G251" s="112"/>
      <c r="H251" s="112"/>
      <c r="I251" s="121"/>
      <c r="J251" s="112"/>
      <c r="K251" s="112"/>
      <c r="L251" s="112"/>
      <c r="M251" s="112"/>
      <c r="N251" s="113"/>
      <c r="O251" s="113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</row>
    <row r="252" ht="8.25" customHeight="1">
      <c r="A252" s="111"/>
      <c r="B252" s="112"/>
      <c r="C252" s="112"/>
      <c r="D252" s="112"/>
      <c r="E252" s="112"/>
      <c r="F252" s="112"/>
      <c r="G252" s="112"/>
      <c r="H252" s="112"/>
      <c r="I252" s="121"/>
      <c r="J252" s="112"/>
      <c r="K252" s="112"/>
      <c r="L252" s="112"/>
      <c r="M252" s="112"/>
      <c r="N252" s="113"/>
      <c r="O252" s="113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</row>
    <row r="253" ht="8.25" customHeight="1">
      <c r="A253" s="111"/>
      <c r="B253" s="112"/>
      <c r="C253" s="112"/>
      <c r="D253" s="112"/>
      <c r="E253" s="112"/>
      <c r="F253" s="112"/>
      <c r="G253" s="112"/>
      <c r="H253" s="112"/>
      <c r="I253" s="121"/>
      <c r="J253" s="112"/>
      <c r="K253" s="112"/>
      <c r="L253" s="112"/>
      <c r="M253" s="112"/>
      <c r="N253" s="113"/>
      <c r="O253" s="113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</row>
    <row r="254" ht="8.25" customHeight="1">
      <c r="A254" s="111"/>
      <c r="B254" s="112"/>
      <c r="C254" s="112"/>
      <c r="D254" s="112"/>
      <c r="E254" s="112"/>
      <c r="F254" s="112"/>
      <c r="G254" s="112"/>
      <c r="H254" s="112"/>
      <c r="I254" s="121"/>
      <c r="J254" s="112"/>
      <c r="K254" s="112"/>
      <c r="L254" s="112"/>
      <c r="M254" s="112"/>
      <c r="N254" s="113"/>
      <c r="O254" s="113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</row>
    <row r="255" ht="8.25" customHeight="1">
      <c r="A255" s="111"/>
      <c r="B255" s="112"/>
      <c r="C255" s="112"/>
      <c r="D255" s="112"/>
      <c r="E255" s="112"/>
      <c r="F255" s="112"/>
      <c r="G255" s="112"/>
      <c r="H255" s="112"/>
      <c r="I255" s="121"/>
      <c r="J255" s="112"/>
      <c r="K255" s="112"/>
      <c r="L255" s="112"/>
      <c r="M255" s="112"/>
      <c r="N255" s="113"/>
      <c r="O255" s="113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</row>
    <row r="256" ht="8.25" customHeight="1">
      <c r="A256" s="111"/>
      <c r="B256" s="112"/>
      <c r="C256" s="112"/>
      <c r="D256" s="112"/>
      <c r="E256" s="112"/>
      <c r="F256" s="112"/>
      <c r="G256" s="112"/>
      <c r="H256" s="112"/>
      <c r="I256" s="121"/>
      <c r="J256" s="112"/>
      <c r="K256" s="112"/>
      <c r="L256" s="112"/>
      <c r="M256" s="112"/>
      <c r="N256" s="113"/>
      <c r="O256" s="113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</row>
    <row r="257" ht="8.25" customHeight="1">
      <c r="A257" s="111"/>
      <c r="B257" s="112"/>
      <c r="C257" s="112"/>
      <c r="D257" s="112"/>
      <c r="E257" s="112"/>
      <c r="F257" s="112"/>
      <c r="G257" s="112"/>
      <c r="H257" s="112"/>
      <c r="I257" s="121"/>
      <c r="J257" s="112"/>
      <c r="K257" s="112"/>
      <c r="L257" s="112"/>
      <c r="M257" s="112"/>
      <c r="N257" s="113"/>
      <c r="O257" s="113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</row>
    <row r="258" ht="8.25" customHeight="1">
      <c r="A258" s="111"/>
      <c r="B258" s="112"/>
      <c r="C258" s="112"/>
      <c r="D258" s="112"/>
      <c r="E258" s="112"/>
      <c r="F258" s="112"/>
      <c r="G258" s="112"/>
      <c r="H258" s="112"/>
      <c r="I258" s="121"/>
      <c r="J258" s="112"/>
      <c r="K258" s="112"/>
      <c r="L258" s="112"/>
      <c r="M258" s="112"/>
      <c r="N258" s="113"/>
      <c r="O258" s="113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</row>
    <row r="259" ht="8.25" customHeight="1">
      <c r="A259" s="111"/>
      <c r="B259" s="112"/>
      <c r="C259" s="112"/>
      <c r="D259" s="112"/>
      <c r="E259" s="112"/>
      <c r="F259" s="112"/>
      <c r="G259" s="112"/>
      <c r="H259" s="112"/>
      <c r="I259" s="121"/>
      <c r="J259" s="112"/>
      <c r="K259" s="112"/>
      <c r="L259" s="112"/>
      <c r="M259" s="112"/>
      <c r="N259" s="113"/>
      <c r="O259" s="113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</row>
    <row r="260" ht="8.25" customHeight="1">
      <c r="A260" s="111"/>
      <c r="B260" s="112"/>
      <c r="C260" s="112"/>
      <c r="D260" s="112"/>
      <c r="E260" s="112"/>
      <c r="F260" s="112"/>
      <c r="G260" s="112"/>
      <c r="H260" s="112"/>
      <c r="I260" s="121"/>
      <c r="J260" s="112"/>
      <c r="K260" s="112"/>
      <c r="L260" s="112"/>
      <c r="M260" s="112"/>
      <c r="N260" s="113"/>
      <c r="O260" s="113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</row>
    <row r="261" ht="8.25" customHeight="1">
      <c r="A261" s="111"/>
      <c r="B261" s="112"/>
      <c r="C261" s="112"/>
      <c r="D261" s="112"/>
      <c r="E261" s="112"/>
      <c r="F261" s="112"/>
      <c r="G261" s="112"/>
      <c r="H261" s="112"/>
      <c r="I261" s="121"/>
      <c r="J261" s="112"/>
      <c r="K261" s="112"/>
      <c r="L261" s="112"/>
      <c r="M261" s="112"/>
      <c r="N261" s="113"/>
      <c r="O261" s="113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</row>
    <row r="262" ht="8.25" customHeight="1">
      <c r="A262" s="111"/>
      <c r="B262" s="112"/>
      <c r="C262" s="112"/>
      <c r="D262" s="112"/>
      <c r="E262" s="112"/>
      <c r="F262" s="112"/>
      <c r="G262" s="112"/>
      <c r="H262" s="112"/>
      <c r="I262" s="121"/>
      <c r="J262" s="112"/>
      <c r="K262" s="112"/>
      <c r="L262" s="112"/>
      <c r="M262" s="112"/>
      <c r="N262" s="113"/>
      <c r="O262" s="113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</row>
    <row r="263" ht="8.25" customHeight="1">
      <c r="A263" s="111"/>
      <c r="B263" s="112"/>
      <c r="C263" s="112"/>
      <c r="D263" s="112"/>
      <c r="E263" s="112"/>
      <c r="F263" s="112"/>
      <c r="G263" s="112"/>
      <c r="H263" s="112"/>
      <c r="I263" s="121"/>
      <c r="J263" s="112"/>
      <c r="K263" s="112"/>
      <c r="L263" s="112"/>
      <c r="M263" s="112"/>
      <c r="N263" s="113"/>
      <c r="O263" s="113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</row>
    <row r="264" ht="8.25" customHeight="1">
      <c r="A264" s="111"/>
      <c r="B264" s="112"/>
      <c r="C264" s="112"/>
      <c r="D264" s="112"/>
      <c r="E264" s="112"/>
      <c r="F264" s="112"/>
      <c r="G264" s="112"/>
      <c r="H264" s="112"/>
      <c r="I264" s="121"/>
      <c r="J264" s="112"/>
      <c r="K264" s="112"/>
      <c r="L264" s="112"/>
      <c r="M264" s="112"/>
      <c r="N264" s="113"/>
      <c r="O264" s="113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</row>
    <row r="265" ht="8.25" customHeight="1">
      <c r="A265" s="111"/>
      <c r="B265" s="112"/>
      <c r="C265" s="112"/>
      <c r="D265" s="112"/>
      <c r="E265" s="112"/>
      <c r="F265" s="112"/>
      <c r="G265" s="112"/>
      <c r="H265" s="112"/>
      <c r="I265" s="121"/>
      <c r="J265" s="112"/>
      <c r="K265" s="112"/>
      <c r="L265" s="112"/>
      <c r="M265" s="112"/>
      <c r="N265" s="113"/>
      <c r="O265" s="113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</row>
    <row r="266" ht="8.25" customHeight="1">
      <c r="A266" s="111"/>
      <c r="B266" s="112"/>
      <c r="C266" s="112"/>
      <c r="D266" s="112"/>
      <c r="E266" s="112"/>
      <c r="F266" s="112"/>
      <c r="G266" s="112"/>
      <c r="H266" s="112"/>
      <c r="I266" s="121"/>
      <c r="J266" s="112"/>
      <c r="K266" s="112"/>
      <c r="L266" s="112"/>
      <c r="M266" s="112"/>
      <c r="N266" s="113"/>
      <c r="O266" s="113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</row>
    <row r="267" ht="8.25" customHeight="1">
      <c r="A267" s="111"/>
      <c r="B267" s="112"/>
      <c r="C267" s="112"/>
      <c r="D267" s="112"/>
      <c r="E267" s="112"/>
      <c r="F267" s="112"/>
      <c r="G267" s="112"/>
      <c r="H267" s="112"/>
      <c r="I267" s="121"/>
      <c r="J267" s="112"/>
      <c r="K267" s="112"/>
      <c r="L267" s="112"/>
      <c r="M267" s="112"/>
      <c r="N267" s="113"/>
      <c r="O267" s="113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V4"/>
  </mergeCells>
  <conditionalFormatting sqref="G11:G60">
    <cfRule type="cellIs" dxfId="3" priority="1" operator="lessThan">
      <formula>$H$11</formula>
    </cfRule>
  </conditionalFormatting>
  <dataValidations>
    <dataValidation type="list" allowBlank="1" showErrorMessage="1" sqref="C11:C53">
      <formula1>Inscritos_ELSOT!$C$8:$C$52</formula1>
    </dataValidation>
    <dataValidation type="list" allowBlank="1" showErrorMessage="1" sqref="E11:E60">
      <formula1>IF($D$11=Tabla_de_Datos_COPA_PALMARES!$B$5,Tabla_de_Datos_COCHES!$B$19:$B$27,IF($D$11=Tabla_de_Datos_COPA_PALMARES!$B$3,Tabla_de_Datos_COCHES!$B$4:$B$18,Tabla_de_Datos_COCHES!$B$28:$B$42))</formula1>
    </dataValidation>
    <dataValidation type="list" allowBlank="1" showErrorMessage="1" sqref="R11:R60">
      <formula1>Tabla_de_Datos_COCHES!$I$34:$I$41</formula1>
    </dataValidation>
    <dataValidation type="list" allowBlank="1" showErrorMessage="1" sqref="T11:T53 T54:U60">
      <formula1>Tabla_de_Datos_COCHES!$I$29:$I$31</formula1>
    </dataValidation>
    <dataValidation type="list" allowBlank="1" showErrorMessage="1" sqref="I11:J60 L11:L60 N11:N60 P11:P60 S11:S60">
      <formula1>Tabla_de_Datos_COCHES!$I$4:$I$24</formula1>
    </dataValidation>
    <dataValidation type="list" allowBlank="1" showErrorMessage="1" sqref="K11:K60">
      <formula1>Tabla_de_Datos_COCHES!$L$4:$L$6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8.71"/>
    <col customWidth="1" min="3" max="3" width="30.43"/>
    <col customWidth="1" min="4" max="4" width="22.86"/>
    <col customWidth="1" min="5" max="5" width="18.29"/>
    <col customWidth="1" min="6" max="6" width="24.71"/>
    <col customWidth="1" min="7" max="7" width="19.86"/>
    <col customWidth="1" min="8" max="8" width="19.43"/>
    <col customWidth="1" min="9" max="9" width="17.43"/>
    <col customWidth="1" min="10" max="10" width="14.14"/>
    <col customWidth="1" min="11" max="26" width="10.0"/>
  </cols>
  <sheetData>
    <row r="1" ht="15.75" customHeight="1">
      <c r="A1" s="62"/>
      <c r="B1" s="5"/>
      <c r="C1" s="85"/>
      <c r="D1" s="85"/>
      <c r="E1" s="85"/>
      <c r="F1" s="85"/>
      <c r="G1" s="85"/>
      <c r="H1" s="86"/>
      <c r="I1" s="85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62"/>
      <c r="B2" s="5"/>
      <c r="C2" s="85"/>
      <c r="D2" s="85"/>
      <c r="E2" s="85"/>
      <c r="F2" s="85"/>
      <c r="G2" s="85"/>
      <c r="H2" s="86"/>
      <c r="I2" s="85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62"/>
      <c r="B3" s="85"/>
      <c r="C3" s="85"/>
      <c r="D3" s="85"/>
      <c r="E3" s="85"/>
      <c r="F3" s="85"/>
      <c r="G3" s="85"/>
      <c r="H3" s="86"/>
      <c r="I3" s="85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5.75" customHeight="1">
      <c r="A4" s="62"/>
      <c r="B4" s="96"/>
      <c r="C4" s="87"/>
      <c r="D4" s="87"/>
      <c r="E4" s="87"/>
      <c r="F4" s="87"/>
      <c r="G4" s="87"/>
      <c r="H4" s="88"/>
      <c r="I4" s="87"/>
      <c r="J4" s="87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5.75" customHeight="1">
      <c r="A5" s="62"/>
      <c r="B5" s="82" t="s">
        <v>396</v>
      </c>
      <c r="C5" s="49"/>
      <c r="D5" s="89"/>
      <c r="E5" s="90"/>
      <c r="F5" s="90"/>
      <c r="G5" s="90"/>
      <c r="H5" s="86"/>
      <c r="I5" s="85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5.75" customHeight="1">
      <c r="A6" s="62"/>
      <c r="B6" s="6"/>
      <c r="C6" s="85"/>
      <c r="D6" s="85"/>
      <c r="E6" s="85"/>
      <c r="F6" s="85"/>
      <c r="G6" s="85"/>
      <c r="H6" s="86"/>
      <c r="I6" s="85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5.75" customHeight="1">
      <c r="A7" s="62"/>
      <c r="B7" s="98" t="s">
        <v>152</v>
      </c>
      <c r="C7" s="99" t="s">
        <v>153</v>
      </c>
      <c r="D7" s="100" t="s">
        <v>2</v>
      </c>
      <c r="E7" s="100" t="s">
        <v>154</v>
      </c>
      <c r="F7" s="100" t="s">
        <v>283</v>
      </c>
      <c r="G7" s="100" t="s">
        <v>388</v>
      </c>
      <c r="H7" s="101" t="s">
        <v>11</v>
      </c>
      <c r="I7" s="102" t="s">
        <v>155</v>
      </c>
      <c r="J7" s="100" t="s">
        <v>285</v>
      </c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5.75" customHeight="1">
      <c r="A8" s="62"/>
      <c r="B8" s="103">
        <v>1.0</v>
      </c>
      <c r="C8" s="104" t="s">
        <v>51</v>
      </c>
      <c r="D8" s="105" t="str">
        <f>VLOOKUP(Inscritos_Mangas_S4Y!$C8,'Listado Pilotos y Equipos'!$B$3:$O$86,2,0)</f>
        <v>Albert Figuerola</v>
      </c>
      <c r="E8" s="242">
        <f>IFERROR(VLOOKUP(Inscritos_Mangas_S4Y!$D8,Clasificaicon_Pilotos!$B$7:$M$91,13,0),0)</f>
        <v>0</v>
      </c>
      <c r="F8" s="104" t="str">
        <f>IFERROR(VLOOKUP(C8,'Listado Pilotos y Equipos'!$B$3:$M$86,7,0),"")</f>
        <v>Cesc Figueras</v>
      </c>
      <c r="G8" s="242">
        <f>IFERROR(VLOOKUP(Inscritos_Mangas_S4Y!$F8,Clasificaicon_Pilotos!$B$7:$M$91,13,0),0)</f>
        <v>0</v>
      </c>
      <c r="H8" s="227">
        <f t="shared" ref="H8:H52" si="1">IF(ISTEXT(E8),0,E8)+IF(ISTEXT(G8),0,G8)</f>
        <v>0</v>
      </c>
      <c r="I8" s="107" t="str">
        <f>IFERROR(VLOOKUP(C8,'Listado Pilotos y Equipos'!$B$3:$P$86,6,0),"")</f>
        <v>21 o más</v>
      </c>
      <c r="J8" s="163" t="s">
        <v>287</v>
      </c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5.75" customHeight="1">
      <c r="A9" s="62"/>
      <c r="B9" s="103">
        <f t="shared" ref="B9:B52" si="2">+B8+1</f>
        <v>2</v>
      </c>
      <c r="C9" s="104" t="s">
        <v>59</v>
      </c>
      <c r="D9" s="105" t="str">
        <f>VLOOKUP(Inscritos_Mangas_S4Y!$C9,'Listado Pilotos y Equipos'!$B$3:$O$86,2,0)</f>
        <v>Jaume Llobet</v>
      </c>
      <c r="E9" s="242">
        <f>IFERROR(VLOOKUP(Inscritos_Mangas_S4Y!$D9,Clasificaicon_Pilotos!$B$7:$M$91,13,0),0)</f>
        <v>0</v>
      </c>
      <c r="F9" s="104" t="str">
        <f>IFERROR(VLOOKUP(C9,'Listado Pilotos y Equipos'!$B$3:$M$86,7,0),"")</f>
        <v>Oscar Vila</v>
      </c>
      <c r="G9" s="242">
        <f>IFERROR(VLOOKUP(Inscritos_Mangas_S4Y!$F9,Clasificaicon_Pilotos!$B$7:$M$91,13,0),0)</f>
        <v>0</v>
      </c>
      <c r="H9" s="227">
        <f t="shared" si="1"/>
        <v>0</v>
      </c>
      <c r="I9" s="107" t="str">
        <f>IFERROR(VLOOKUP(C9,'Listado Pilotos y Equipos'!$B$3:$P$86,6,0),"")</f>
        <v>21 o más</v>
      </c>
      <c r="J9" s="163" t="s">
        <v>286</v>
      </c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5.75" customHeight="1">
      <c r="A10" s="62"/>
      <c r="B10" s="103">
        <f t="shared" si="2"/>
        <v>3</v>
      </c>
      <c r="C10" s="104" t="s">
        <v>206</v>
      </c>
      <c r="D10" s="105" t="str">
        <f>VLOOKUP(Inscritos_Mangas_S4Y!$C10,'Listado Pilotos y Equipos'!$B$3:$O$86,2,0)</f>
        <v>Alex Robles</v>
      </c>
      <c r="E10" s="242">
        <f>IFERROR(VLOOKUP(Inscritos_Mangas_S4Y!$D10,Clasificaicon_Pilotos!$B$7:$M$91,13,0),0)</f>
        <v>0</v>
      </c>
      <c r="F10" s="104" t="str">
        <f>IFERROR(VLOOKUP(C10,'Listado Pilotos y Equipos'!$B$3:$M$86,7,0),"")</f>
        <v>Jordi Robles</v>
      </c>
      <c r="G10" s="242">
        <f>IFERROR(VLOOKUP(Inscritos_Mangas_S4Y!$F10,Clasificaicon_Pilotos!$B$7:$M$91,13,0),0)</f>
        <v>0</v>
      </c>
      <c r="H10" s="227">
        <f t="shared" si="1"/>
        <v>0</v>
      </c>
      <c r="I10" s="107" t="str">
        <f>IFERROR(VLOOKUP(C10,'Listado Pilotos y Equipos'!$B$3:$P$86,6,0),"")</f>
        <v>1 AL 10</v>
      </c>
      <c r="J10" s="163" t="s">
        <v>286</v>
      </c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5.75" customHeight="1">
      <c r="A11" s="62"/>
      <c r="B11" s="103">
        <f t="shared" si="2"/>
        <v>4</v>
      </c>
      <c r="C11" s="104" t="s">
        <v>217</v>
      </c>
      <c r="D11" s="105" t="str">
        <f>VLOOKUP(Inscritos_Mangas_S4Y!$C11,'Listado Pilotos y Equipos'!$B$3:$O$86,2,0)</f>
        <v>Joel Mendizabal</v>
      </c>
      <c r="E11" s="242">
        <f>IFERROR(VLOOKUP(Inscritos_Mangas_S4Y!$D11,Clasificaicon_Pilotos!$B$7:$M$91,13,0),0)</f>
        <v>0</v>
      </c>
      <c r="F11" s="104" t="str">
        <f>IFERROR(VLOOKUP(C11,'Listado Pilotos y Equipos'!$B$3:$M$86,7,0),"")</f>
        <v>Vicens Febrero</v>
      </c>
      <c r="G11" s="242">
        <f>IFERROR(VLOOKUP(Inscritos_Mangas_S4Y!$F11,Clasificaicon_Pilotos!$B$7:$M$91,13,0),0)</f>
        <v>0</v>
      </c>
      <c r="H11" s="227">
        <f t="shared" si="1"/>
        <v>0</v>
      </c>
      <c r="I11" s="107" t="str">
        <f>IFERROR(VLOOKUP(C11,'Listado Pilotos y Equipos'!$B$3:$P$86,6,0),"")</f>
        <v>1 AL 10</v>
      </c>
      <c r="J11" s="163" t="s">
        <v>287</v>
      </c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5.75" customHeight="1">
      <c r="A12" s="62"/>
      <c r="B12" s="103">
        <f t="shared" si="2"/>
        <v>5</v>
      </c>
      <c r="C12" s="104" t="s">
        <v>13</v>
      </c>
      <c r="D12" s="105" t="str">
        <f>VLOOKUP(Inscritos_Mangas_S4Y!$C12,'Listado Pilotos y Equipos'!$B$3:$O$86,2,0)</f>
        <v>Besay Porta</v>
      </c>
      <c r="E12" s="242">
        <f>IFERROR(VLOOKUP(Inscritos_Mangas_S4Y!$D12,Clasificaicon_Pilotos!$B$7:$M$91,13,0),0)</f>
        <v>0</v>
      </c>
      <c r="F12" s="104" t="str">
        <f>IFERROR(VLOOKUP(C12,'Listado Pilotos y Equipos'!$B$3:$M$86,7,0),"")</f>
        <v>Ignasi Baldominos</v>
      </c>
      <c r="G12" s="242">
        <f>IFERROR(VLOOKUP(Inscritos_Mangas_S4Y!$F12,Clasificaicon_Pilotos!$B$7:$M$91,13,0),0)</f>
        <v>0</v>
      </c>
      <c r="H12" s="227">
        <f t="shared" si="1"/>
        <v>0</v>
      </c>
      <c r="I12" s="107" t="str">
        <f>IFERROR(VLOOKUP(C12,'Listado Pilotos y Equipos'!$B$3:$P$86,6,0),"")</f>
        <v>1 AL 10</v>
      </c>
      <c r="J12" s="163" t="s">
        <v>287</v>
      </c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5.75" customHeight="1">
      <c r="A13" s="62"/>
      <c r="B13" s="103">
        <f t="shared" si="2"/>
        <v>6</v>
      </c>
      <c r="C13" s="104" t="s">
        <v>77</v>
      </c>
      <c r="D13" s="105" t="str">
        <f>VLOOKUP(Inscritos_Mangas_S4Y!$C13,'Listado Pilotos y Equipos'!$B$3:$O$86,2,0)</f>
        <v>Edgar Carmona</v>
      </c>
      <c r="E13" s="242">
        <f>IFERROR(VLOOKUP(Inscritos_Mangas_S4Y!$D13,Clasificaicon_Pilotos!$B$7:$M$91,13,0),0)</f>
        <v>0</v>
      </c>
      <c r="F13" s="104" t="str">
        <f>IFERROR(VLOOKUP(C13,'Listado Pilotos y Equipos'!$B$3:$M$86,7,0),"")</f>
        <v>Jordi Cantos</v>
      </c>
      <c r="G13" s="242">
        <f>IFERROR(VLOOKUP(Inscritos_Mangas_S4Y!$F13,Clasificaicon_Pilotos!$B$7:$M$91,13,0),0)</f>
        <v>0</v>
      </c>
      <c r="H13" s="227">
        <f t="shared" si="1"/>
        <v>0</v>
      </c>
      <c r="I13" s="107" t="str">
        <f>IFERROR(VLOOKUP(C13,'Listado Pilotos y Equipos'!$B$3:$P$86,6,0),"")</f>
        <v>21 o más</v>
      </c>
      <c r="J13" s="163" t="s">
        <v>459</v>
      </c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5.75" customHeight="1">
      <c r="A14" s="62"/>
      <c r="B14" s="103">
        <f t="shared" si="2"/>
        <v>7</v>
      </c>
      <c r="C14" s="104" t="s">
        <v>209</v>
      </c>
      <c r="D14" s="105" t="str">
        <f>VLOOKUP(Inscritos_Mangas_S4Y!$C14,'Listado Pilotos y Equipos'!$B$3:$O$86,2,0)</f>
        <v>JM Sererols</v>
      </c>
      <c r="E14" s="242">
        <f>IFERROR(VLOOKUP(Inscritos_Mangas_S4Y!$D14,Clasificaicon_Pilotos!$B$7:$M$91,13,0),0)</f>
        <v>0</v>
      </c>
      <c r="F14" s="104" t="str">
        <f>IFERROR(VLOOKUP(C14,'Listado Pilotos y Equipos'!$B$3:$M$86,7,0),"")</f>
        <v>Eduard Cerda</v>
      </c>
      <c r="G14" s="242">
        <f>IFERROR(VLOOKUP(Inscritos_Mangas_S4Y!$F14,Clasificaicon_Pilotos!$B$7:$M$91,13,0),0)</f>
        <v>0</v>
      </c>
      <c r="H14" s="227">
        <f t="shared" si="1"/>
        <v>0</v>
      </c>
      <c r="I14" s="107" t="str">
        <f>IFERROR(VLOOKUP(C14,'Listado Pilotos y Equipos'!$B$3:$P$86,6,0),"")</f>
        <v>1 AL 10</v>
      </c>
      <c r="J14" s="163" t="s">
        <v>287</v>
      </c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5.75" customHeight="1">
      <c r="A15" s="62"/>
      <c r="B15" s="103">
        <f t="shared" si="2"/>
        <v>8</v>
      </c>
      <c r="C15" s="104" t="s">
        <v>113</v>
      </c>
      <c r="D15" s="105" t="str">
        <f>VLOOKUP(Inscritos_Mangas_S4Y!$C15,'Listado Pilotos y Equipos'!$B$3:$O$86,2,0)</f>
        <v>Raul Egea</v>
      </c>
      <c r="E15" s="242">
        <f>IFERROR(VLOOKUP(Inscritos_Mangas_S4Y!$D15,Clasificaicon_Pilotos!$B$7:$M$91,13,0),0)</f>
        <v>0</v>
      </c>
      <c r="F15" s="104" t="str">
        <f>IFERROR(VLOOKUP(C15,'Listado Pilotos y Equipos'!$B$3:$M$86,7,0),"")</f>
        <v>Abel Vizu</v>
      </c>
      <c r="G15" s="242">
        <f>IFERROR(VLOOKUP(Inscritos_Mangas_S4Y!$F15,Clasificaicon_Pilotos!$B$7:$M$91,13,0),0)</f>
        <v>0</v>
      </c>
      <c r="H15" s="227">
        <f t="shared" si="1"/>
        <v>0</v>
      </c>
      <c r="I15" s="107" t="str">
        <f>IFERROR(VLOOKUP(C15,'Listado Pilotos y Equipos'!$B$3:$P$86,6,0),"")</f>
        <v>21 o más</v>
      </c>
      <c r="J15" s="163" t="s">
        <v>459</v>
      </c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5.75" customHeight="1">
      <c r="A16" s="62"/>
      <c r="B16" s="103">
        <f t="shared" si="2"/>
        <v>9</v>
      </c>
      <c r="C16" s="104" t="s">
        <v>68</v>
      </c>
      <c r="D16" s="105" t="str">
        <f>VLOOKUP(Inscritos_Mangas_S4Y!$C16,'Listado Pilotos y Equipos'!$B$3:$O$86,2,0)</f>
        <v>Carles Carreño</v>
      </c>
      <c r="E16" s="242">
        <f>IFERROR(VLOOKUP(Inscritos_Mangas_S4Y!$D16,Clasificaicon_Pilotos!$B$7:$M$91,13,0),0)</f>
        <v>0</v>
      </c>
      <c r="F16" s="104" t="str">
        <f>IFERROR(VLOOKUP(C16,'Listado Pilotos y Equipos'!$B$3:$M$86,7,0),"")</f>
        <v>Guillem Romero</v>
      </c>
      <c r="G16" s="242">
        <f>IFERROR(VLOOKUP(Inscritos_Mangas_S4Y!$F16,Clasificaicon_Pilotos!$B$7:$M$91,13,0),0)</f>
        <v>0</v>
      </c>
      <c r="H16" s="227">
        <f t="shared" si="1"/>
        <v>0</v>
      </c>
      <c r="I16" s="107" t="str">
        <f>IFERROR(VLOOKUP(C16,'Listado Pilotos y Equipos'!$B$3:$P$86,6,0),"")</f>
        <v>1 AL 10</v>
      </c>
      <c r="J16" s="163" t="s">
        <v>286</v>
      </c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5.75" customHeight="1">
      <c r="A17" s="62"/>
      <c r="B17" s="103">
        <f t="shared" si="2"/>
        <v>10</v>
      </c>
      <c r="C17" s="104" t="s">
        <v>74</v>
      </c>
      <c r="D17" s="105" t="str">
        <f>VLOOKUP(Inscritos_Mangas_S4Y!$C17,'Listado Pilotos y Equipos'!$B$3:$O$86,2,0)</f>
        <v>Angel Navarro</v>
      </c>
      <c r="E17" s="242">
        <f>IFERROR(VLOOKUP(Inscritos_Mangas_S4Y!$D17,Clasificaicon_Pilotos!$B$7:$M$91,13,0),0)</f>
        <v>0</v>
      </c>
      <c r="F17" s="104" t="str">
        <f>IFERROR(VLOOKUP(C17,'Listado Pilotos y Equipos'!$B$3:$M$86,7,0),"")</f>
        <v>Juan Ramon Mesas</v>
      </c>
      <c r="G17" s="242">
        <f>IFERROR(VLOOKUP(Inscritos_Mangas_S4Y!$F17,Clasificaicon_Pilotos!$B$7:$M$91,13,0),0)</f>
        <v>0</v>
      </c>
      <c r="H17" s="227">
        <f t="shared" si="1"/>
        <v>0</v>
      </c>
      <c r="I17" s="107" t="str">
        <f>IFERROR(VLOOKUP(C17,'Listado Pilotos y Equipos'!$B$3:$P$86,6,0),"")</f>
        <v>21 o más</v>
      </c>
      <c r="J17" s="163" t="s">
        <v>459</v>
      </c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5.75" customHeight="1">
      <c r="A18" s="62"/>
      <c r="B18" s="103">
        <f t="shared" si="2"/>
        <v>11</v>
      </c>
      <c r="C18" s="104" t="s">
        <v>61</v>
      </c>
      <c r="D18" s="105" t="str">
        <f>VLOOKUP(Inscritos_Mangas_S4Y!$C18,'Listado Pilotos y Equipos'!$B$3:$O$86,2,0)</f>
        <v>Enric Illa</v>
      </c>
      <c r="E18" s="242">
        <f>IFERROR(VLOOKUP(Inscritos_Mangas_S4Y!$D18,Clasificaicon_Pilotos!$B$7:$M$91,13,0),0)</f>
        <v>0</v>
      </c>
      <c r="F18" s="104" t="str">
        <f>IFERROR(VLOOKUP(C18,'Listado Pilotos y Equipos'!$B$3:$M$86,7,0),"")</f>
        <v>Jordi Simo</v>
      </c>
      <c r="G18" s="242">
        <f>IFERROR(VLOOKUP(Inscritos_Mangas_S4Y!$F18,Clasificaicon_Pilotos!$B$7:$M$91,13,0),0)</f>
        <v>0</v>
      </c>
      <c r="H18" s="227">
        <f t="shared" si="1"/>
        <v>0</v>
      </c>
      <c r="I18" s="107" t="str">
        <f>IFERROR(VLOOKUP(C18,'Listado Pilotos y Equipos'!$B$3:$P$86,6,0),"")</f>
        <v>21 o más</v>
      </c>
      <c r="J18" s="163" t="s">
        <v>286</v>
      </c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5.75" customHeight="1">
      <c r="A19" s="62"/>
      <c r="B19" s="103">
        <f t="shared" si="2"/>
        <v>12</v>
      </c>
      <c r="C19" s="104" t="s">
        <v>188</v>
      </c>
      <c r="D19" s="105" t="str">
        <f>VLOOKUP(Inscritos_Mangas_S4Y!$C19,'Listado Pilotos y Equipos'!$B$3:$O$86,2,0)</f>
        <v>Sergi Martinez</v>
      </c>
      <c r="E19" s="242">
        <f>IFERROR(VLOOKUP(Inscritos_Mangas_S4Y!$D19,Clasificaicon_Pilotos!$B$7:$M$96,13,0),0)</f>
        <v>0</v>
      </c>
      <c r="F19" s="104" t="str">
        <f>IFERROR(VLOOKUP(C19,'Listado Pilotos y Equipos'!$B$3:$M$86,7,0),"")</f>
        <v>Victor Leon</v>
      </c>
      <c r="G19" s="242">
        <f>IFERROR(VLOOKUP(Inscritos_Mangas_S4Y!$F19,Clasificaicon_Pilotos!$B$7:$M$91,13,0),0)</f>
        <v>0</v>
      </c>
      <c r="H19" s="227">
        <f t="shared" si="1"/>
        <v>0</v>
      </c>
      <c r="I19" s="107" t="str">
        <f>IFERROR(VLOOKUP(C19,'Listado Pilotos y Equipos'!$B$3:$P$86,6,0),"")</f>
        <v>21 o más</v>
      </c>
      <c r="J19" s="163" t="s">
        <v>286</v>
      </c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75" customHeight="1">
      <c r="A20" s="62"/>
      <c r="B20" s="103">
        <f t="shared" si="2"/>
        <v>13</v>
      </c>
      <c r="C20" s="104" t="s">
        <v>229</v>
      </c>
      <c r="D20" s="105" t="str">
        <f>VLOOKUP(Inscritos_Mangas_S4Y!$C20,'Listado Pilotos y Equipos'!$B$3:$O$86,2,0)</f>
        <v>Richard Arredondo</v>
      </c>
      <c r="E20" s="242">
        <f>IFERROR(VLOOKUP(Inscritos_Mangas_S4Y!$D20,Clasificaicon_Pilotos!$B$7:$M$91,13,0),0)</f>
        <v>0</v>
      </c>
      <c r="F20" s="104" t="str">
        <f>IFERROR(VLOOKUP(C20,'Listado Pilotos y Equipos'!$B$3:$M$86,7,0),"")</f>
        <v>Gabriel Rodriguez</v>
      </c>
      <c r="G20" s="242">
        <f>IFERROR(VLOOKUP(Inscritos_Mangas_S4Y!$F20,Clasificaicon_Pilotos!$B$7:$M$91,13,0),0)</f>
        <v>0</v>
      </c>
      <c r="H20" s="227">
        <f t="shared" si="1"/>
        <v>0</v>
      </c>
      <c r="I20" s="107" t="str">
        <f>IFERROR(VLOOKUP(C20,'Listado Pilotos y Equipos'!$B$3:$P$86,6,0),"")</f>
        <v>1 AL 10</v>
      </c>
      <c r="J20" s="163" t="s">
        <v>287</v>
      </c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5.75" customHeight="1">
      <c r="A21" s="62"/>
      <c r="B21" s="103">
        <f t="shared" si="2"/>
        <v>14</v>
      </c>
      <c r="C21" s="104" t="s">
        <v>226</v>
      </c>
      <c r="D21" s="105" t="str">
        <f>VLOOKUP(Inscritos_Mangas_S4Y!$C21,'Listado Pilotos y Equipos'!$B$3:$O$86,2,0)</f>
        <v>Xavi Bellot</v>
      </c>
      <c r="E21" s="242">
        <f>IFERROR(VLOOKUP(Inscritos_Mangas_S4Y!$D21,Clasificaicon_Pilotos!$B$7:$M$91,13,0),0)</f>
        <v>0</v>
      </c>
      <c r="F21" s="104" t="str">
        <f>IFERROR(VLOOKUP(C21,'Listado Pilotos y Equipos'!$B$3:$M$86,7,0),"")</f>
        <v>Cristian Diaz</v>
      </c>
      <c r="G21" s="242">
        <f>IFERROR(VLOOKUP(Inscritos_Mangas_S4Y!$F21,Clasificaicon_Pilotos!$B$7:$M$91,13,0),0)</f>
        <v>0</v>
      </c>
      <c r="H21" s="227">
        <f t="shared" si="1"/>
        <v>0</v>
      </c>
      <c r="I21" s="107" t="str">
        <f>IFERROR(VLOOKUP(C21,'Listado Pilotos y Equipos'!$B$3:$P$86,6,0),"")</f>
        <v>21 o más</v>
      </c>
      <c r="J21" s="163" t="s">
        <v>459</v>
      </c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5.75" customHeight="1">
      <c r="A22" s="62"/>
      <c r="B22" s="103">
        <f t="shared" si="2"/>
        <v>15</v>
      </c>
      <c r="C22" s="104" t="s">
        <v>461</v>
      </c>
      <c r="D22" s="104" t="str">
        <f>VLOOKUP(Inscritos_Mangas_S4Y!$C22,'Listado Pilotos y Equipos'!$B$3:$O$86,2,0)</f>
        <v>#N/A</v>
      </c>
      <c r="E22" s="242">
        <f>IFERROR(VLOOKUP(Inscritos_Mangas_S4Y!$D22,Clasificaicon_Pilotos!$B$7:$M$96,13,0),0)</f>
        <v>0</v>
      </c>
      <c r="F22" s="104" t="str">
        <f>IFERROR(VLOOKUP(C22,'Listado Pilotos y Equipos'!$B$3:$M$86,7,0),"")</f>
        <v/>
      </c>
      <c r="G22" s="242">
        <f>IFERROR(VLOOKUP(Inscritos_Mangas_S4Y!$F22,Clasificaicon_Pilotos!$B$7:$M$91,13,0),0)</f>
        <v>0</v>
      </c>
      <c r="H22" s="227">
        <f t="shared" si="1"/>
        <v>0</v>
      </c>
      <c r="I22" s="107" t="str">
        <f>IFERROR(VLOOKUP(C22,'Listado Pilotos y Equipos'!$B$3:$P$86,6,0),"")</f>
        <v/>
      </c>
      <c r="J22" s="163" t="s">
        <v>286</v>
      </c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5.75" customHeight="1">
      <c r="A23" s="62"/>
      <c r="B23" s="103">
        <f t="shared" si="2"/>
        <v>16</v>
      </c>
      <c r="C23" s="104" t="s">
        <v>70</v>
      </c>
      <c r="D23" s="105" t="str">
        <f>VLOOKUP(Inscritos_Mangas_S4Y!$C23,'Listado Pilotos y Equipos'!$B$3:$O$86,2,0)</f>
        <v>Raul Ramírez</v>
      </c>
      <c r="E23" s="242">
        <f>IFERROR(VLOOKUP(Inscritos_Mangas_S4Y!$D23,Clasificaicon_Pilotos!$B$7:$M$91,13,0),0)</f>
        <v>0</v>
      </c>
      <c r="F23" s="104" t="str">
        <f>IFERROR(VLOOKUP(C23,'Listado Pilotos y Equipos'!$B$3:$M$86,7,0),"")</f>
        <v>Joan Fontanals</v>
      </c>
      <c r="G23" s="242">
        <f>IFERROR(VLOOKUP(Inscritos_Mangas_S4Y!$F23,Clasificaicon_Pilotos!$B$7:$M$91,13,0),0)</f>
        <v>0</v>
      </c>
      <c r="H23" s="227">
        <f t="shared" si="1"/>
        <v>0</v>
      </c>
      <c r="I23" s="107" t="str">
        <f>IFERROR(VLOOKUP(C23,'Listado Pilotos y Equipos'!$B$3:$P$86,6,0),"")</f>
        <v>21 o más</v>
      </c>
      <c r="J23" s="163" t="s">
        <v>287</v>
      </c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5.75" customHeight="1">
      <c r="A24" s="62"/>
      <c r="B24" s="103">
        <f t="shared" si="2"/>
        <v>17</v>
      </c>
      <c r="C24" s="104" t="s">
        <v>458</v>
      </c>
      <c r="D24" s="105" t="str">
        <f>VLOOKUP(Inscritos_Mangas_S4Y!$C24,'Listado Pilotos y Equipos'!$B$3:$O$86,2,0)</f>
        <v>Jesus Jodar</v>
      </c>
      <c r="E24" s="242">
        <f>IFERROR(VLOOKUP(Inscritos_Mangas_S4Y!$D24,Clasificaicon_Pilotos!$B$7:$M$91,13,0),0)</f>
        <v>0</v>
      </c>
      <c r="F24" s="104" t="str">
        <f>IFERROR(VLOOKUP(C24,'Listado Pilotos y Equipos'!$B$3:$M$86,7,0),"")</f>
        <v>Lluis Aldea</v>
      </c>
      <c r="G24" s="242">
        <f>IFERROR(VLOOKUP(Inscritos_Mangas_S4Y!$F24,Clasificaicon_Pilotos!$B$7:$M$91,13,0),0)</f>
        <v>0</v>
      </c>
      <c r="H24" s="227">
        <f t="shared" si="1"/>
        <v>0</v>
      </c>
      <c r="I24" s="107" t="str">
        <f>IFERROR(VLOOKUP(C24,'Listado Pilotos y Equipos'!$B$3:$P$86,6,0),"")</f>
        <v>21 o más</v>
      </c>
      <c r="J24" s="163" t="s">
        <v>287</v>
      </c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A25" s="62"/>
      <c r="B25" s="103">
        <f t="shared" si="2"/>
        <v>18</v>
      </c>
      <c r="C25" s="104" t="s">
        <v>25</v>
      </c>
      <c r="D25" s="105" t="str">
        <f>VLOOKUP(Inscritos_Mangas_S4Y!$C25,'Listado Pilotos y Equipos'!$B$3:$O$86,2,0)</f>
        <v>Xavi Cortada</v>
      </c>
      <c r="E25" s="242">
        <f>IFERROR(VLOOKUP(Inscritos_Mangas_S4Y!$D25,Clasificaicon_Pilotos!$B$7:$M$91,13,0),0)</f>
        <v>0</v>
      </c>
      <c r="F25" s="104" t="str">
        <f>IFERROR(VLOOKUP(C25,'Listado Pilotos y Equipos'!$B$3:$M$86,7,0),"")</f>
        <v>Adam Parera</v>
      </c>
      <c r="G25" s="242">
        <f>IFERROR(VLOOKUP(Inscritos_Mangas_S4Y!$F25,Clasificaicon_Pilotos!$B$7:$M$91,13,0),0)</f>
        <v>0</v>
      </c>
      <c r="H25" s="227">
        <f t="shared" si="1"/>
        <v>0</v>
      </c>
      <c r="I25" s="107" t="str">
        <f>IFERROR(VLOOKUP(C25,'Listado Pilotos y Equipos'!$B$3:$P$86,6,0),"")</f>
        <v>21 o más</v>
      </c>
      <c r="J25" s="163" t="s">
        <v>287</v>
      </c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A26" s="62"/>
      <c r="B26" s="103">
        <f t="shared" si="2"/>
        <v>19</v>
      </c>
      <c r="C26" s="104" t="s">
        <v>177</v>
      </c>
      <c r="D26" s="105" t="str">
        <f>VLOOKUP(Inscritos_Mangas_S4Y!$C26,'Listado Pilotos y Equipos'!$B$3:$O$86,2,0)</f>
        <v>Jorge Valdivieso</v>
      </c>
      <c r="E26" s="242">
        <f>IFERROR(VLOOKUP(Inscritos_Mangas_S4Y!$D26,Clasificaicon_Pilotos!$B$7:$M$91,13,0),0)</f>
        <v>0</v>
      </c>
      <c r="F26" s="104" t="str">
        <f>IFERROR(VLOOKUP(C26,'Listado Pilotos y Equipos'!$B$3:$M$86,7,0),"")</f>
        <v>Alberto Bolsa</v>
      </c>
      <c r="G26" s="242">
        <f>IFERROR(VLOOKUP(Inscritos_Mangas_S4Y!$F26,Clasificaicon_Pilotos!$B$7:$M$91,13,0),0)</f>
        <v>0</v>
      </c>
      <c r="H26" s="227">
        <f t="shared" si="1"/>
        <v>0</v>
      </c>
      <c r="I26" s="107" t="str">
        <f>IFERROR(VLOOKUP(C26,'Listado Pilotos y Equipos'!$B$3:$P$86,6,0),"")</f>
        <v>21 o más</v>
      </c>
      <c r="J26" s="163" t="s">
        <v>286</v>
      </c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A27" s="62"/>
      <c r="B27" s="103">
        <f t="shared" si="2"/>
        <v>20</v>
      </c>
      <c r="C27" s="104" t="s">
        <v>463</v>
      </c>
      <c r="D27" s="104" t="str">
        <f>VLOOKUP(Inscritos_Mangas_S4Y!$C27,'Listado Pilotos y Equipos'!$B$3:$O$86,2,0)</f>
        <v>#N/A</v>
      </c>
      <c r="E27" s="242">
        <f>IFERROR(VLOOKUP(Inscritos_Mangas_S4Y!$D27,Clasificaicon_Pilotos!$B$7:$M$96,13,0),0)</f>
        <v>0</v>
      </c>
      <c r="F27" s="104" t="str">
        <f>IFERROR(VLOOKUP(C27,'Listado Pilotos y Equipos'!$B$3:$M$86,7,0),"")</f>
        <v/>
      </c>
      <c r="G27" s="242">
        <f>IFERROR(VLOOKUP(Inscritos_Mangas_S4Y!$F27,Clasificaicon_Pilotos!$B$7:$M$91,13,0),0)</f>
        <v>0</v>
      </c>
      <c r="H27" s="227">
        <f t="shared" si="1"/>
        <v>0</v>
      </c>
      <c r="I27" s="107" t="str">
        <f>IFERROR(VLOOKUP(C27,'Listado Pilotos y Equipos'!$B$3:$P$86,6,0),"")</f>
        <v/>
      </c>
      <c r="J27" s="163" t="s">
        <v>287</v>
      </c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A28" s="62"/>
      <c r="B28" s="103">
        <f t="shared" si="2"/>
        <v>21</v>
      </c>
      <c r="C28" s="104" t="s">
        <v>39</v>
      </c>
      <c r="D28" s="105" t="str">
        <f>VLOOKUP(Inscritos_Mangas_S4Y!$C28,'Listado Pilotos y Equipos'!$B$3:$O$86,2,0)</f>
        <v>Israel Nevado</v>
      </c>
      <c r="E28" s="242">
        <f>IFERROR(VLOOKUP(Inscritos_Mangas_S4Y!$D28,Clasificaicon_Pilotos!$B$7:$M$91,13,0),0)</f>
        <v>0</v>
      </c>
      <c r="F28" s="104" t="str">
        <f>IFERROR(VLOOKUP(C28,'Listado Pilotos y Equipos'!$B$3:$M$86,7,0),"")</f>
        <v>Victor Gonzalez</v>
      </c>
      <c r="G28" s="242">
        <f>IFERROR(VLOOKUP(Inscritos_Mangas_S4Y!$F28,Clasificaicon_Pilotos!$B$7:$M$91,13,0),0)</f>
        <v>0</v>
      </c>
      <c r="H28" s="227">
        <f t="shared" si="1"/>
        <v>0</v>
      </c>
      <c r="I28" s="107" t="str">
        <f>IFERROR(VLOOKUP(C28,'Listado Pilotos y Equipos'!$B$3:$P$86,6,0),"")</f>
        <v>21 o más</v>
      </c>
      <c r="J28" s="163" t="s">
        <v>286</v>
      </c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A29" s="62"/>
      <c r="B29" s="103">
        <f t="shared" si="2"/>
        <v>22</v>
      </c>
      <c r="C29" s="104" t="s">
        <v>37</v>
      </c>
      <c r="D29" s="105" t="str">
        <f>VLOOKUP(Inscritos_Mangas_S4Y!$C29,'Listado Pilotos y Equipos'!$B$3:$O$86,2,0)</f>
        <v>Jordi Perez</v>
      </c>
      <c r="E29" s="242">
        <f>IFERROR(VLOOKUP(Inscritos_Mangas_S4Y!$D29,Clasificaicon_Pilotos!$B$7:$M$91,13,0),0)</f>
        <v>0</v>
      </c>
      <c r="F29" s="104" t="str">
        <f>IFERROR(VLOOKUP(C29,'Listado Pilotos y Equipos'!$B$3:$M$86,7,0),"")</f>
        <v>Marc Lansac</v>
      </c>
      <c r="G29" s="242">
        <f>IFERROR(VLOOKUP(Inscritos_Mangas_S4Y!$F29,Clasificaicon_Pilotos!$B$7:$M$91,13,0),0)</f>
        <v>0</v>
      </c>
      <c r="H29" s="227">
        <f t="shared" si="1"/>
        <v>0</v>
      </c>
      <c r="I29" s="107" t="str">
        <f>IFERROR(VLOOKUP(C29,'Listado Pilotos y Equipos'!$B$3:$P$86,6,0),"")</f>
        <v>11 al 20</v>
      </c>
      <c r="J29" s="163" t="s">
        <v>286</v>
      </c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A30" s="62"/>
      <c r="B30" s="103">
        <f t="shared" si="2"/>
        <v>23</v>
      </c>
      <c r="C30" s="104" t="s">
        <v>466</v>
      </c>
      <c r="D30" s="105" t="str">
        <f>VLOOKUP(Inscritos_Mangas_S4Y!$C30,'Listado Pilotos y Equipos'!$B$3:$O$86,2,0)</f>
        <v>Sergi Sola</v>
      </c>
      <c r="E30" s="242">
        <f>IFERROR(VLOOKUP(Inscritos_Mangas_S4Y!$D30,Clasificaicon_Pilotos!$B$7:$M$91,13,0),0)</f>
        <v>0</v>
      </c>
      <c r="F30" s="104" t="str">
        <f>IFERROR(VLOOKUP(C30,'Listado Pilotos y Equipos'!$B$3:$M$86,7,0),"")</f>
        <v>David Izquierdo</v>
      </c>
      <c r="G30" s="242">
        <f>IFERROR(VLOOKUP(Inscritos_Mangas_S4Y!$F30,Clasificaicon_Pilotos!$B$7:$M$91,13,0),0)</f>
        <v>0</v>
      </c>
      <c r="H30" s="227">
        <f t="shared" si="1"/>
        <v>0</v>
      </c>
      <c r="I30" s="107" t="str">
        <f>IFERROR(VLOOKUP(C30,'Listado Pilotos y Equipos'!$B$3:$P$86,6,0),"")</f>
        <v>11 al 20</v>
      </c>
      <c r="J30" s="163" t="s">
        <v>286</v>
      </c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A31" s="62"/>
      <c r="B31" s="103">
        <f t="shared" si="2"/>
        <v>24</v>
      </c>
      <c r="C31" s="104" t="s">
        <v>181</v>
      </c>
      <c r="D31" s="105" t="str">
        <f>VLOOKUP(Inscritos_Mangas_S4Y!$C31,'Listado Pilotos y Equipos'!$B$3:$O$86,2,0)</f>
        <v>Sergi Saladrigas</v>
      </c>
      <c r="E31" s="242">
        <f>IFERROR(VLOOKUP(Inscritos_Mangas_S4Y!$D31,Clasificaicon_Pilotos!$B$7:$M$91,13,0),0)</f>
        <v>0</v>
      </c>
      <c r="F31" s="104" t="str">
        <f>IFERROR(VLOOKUP(C31,'Listado Pilotos y Equipos'!$B$3:$M$86,7,0),"")</f>
        <v>Marc Casanovas</v>
      </c>
      <c r="G31" s="242">
        <f>IFERROR(VLOOKUP(Inscritos_Mangas_S4Y!$F31,Clasificaicon_Pilotos!$B$7:$M$91,13,0),0)</f>
        <v>0</v>
      </c>
      <c r="H31" s="227">
        <f t="shared" si="1"/>
        <v>0</v>
      </c>
      <c r="I31" s="107" t="str">
        <f>IFERROR(VLOOKUP(C31,'Listado Pilotos y Equipos'!$B$3:$P$86,6,0),"")</f>
        <v>11 al 20</v>
      </c>
      <c r="J31" s="163" t="s">
        <v>286</v>
      </c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customHeight="1">
      <c r="A32" s="62"/>
      <c r="B32" s="103">
        <f t="shared" si="2"/>
        <v>25</v>
      </c>
      <c r="C32" s="104" t="s">
        <v>83</v>
      </c>
      <c r="D32" s="105" t="str">
        <f>VLOOKUP(Inscritos_Mangas_S4Y!$C32,'Listado Pilotos y Equipos'!$B$3:$O$86,2,0)</f>
        <v>Marc Garcia</v>
      </c>
      <c r="E32" s="242">
        <f>IFERROR(VLOOKUP(Inscritos_Mangas_S4Y!$D32,Clasificaicon_Pilotos!$B$7:$M$91,13,0),0)</f>
        <v>0</v>
      </c>
      <c r="F32" s="104" t="str">
        <f>IFERROR(VLOOKUP(C32,'Listado Pilotos y Equipos'!$B$3:$M$86,7,0),"")</f>
        <v>Jordi Rierola</v>
      </c>
      <c r="G32" s="242">
        <f>IFERROR(VLOOKUP(Inscritos_Mangas_S4Y!$F32,Clasificaicon_Pilotos!$B$7:$M$91,13,0),0)</f>
        <v>0</v>
      </c>
      <c r="H32" s="227">
        <f t="shared" si="1"/>
        <v>0</v>
      </c>
      <c r="I32" s="107" t="str">
        <f>IFERROR(VLOOKUP(C32,'Listado Pilotos y Equipos'!$B$3:$P$86,6,0),"")</f>
        <v>21 o más</v>
      </c>
      <c r="J32" s="163" t="s">
        <v>286</v>
      </c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customHeight="1">
      <c r="A33" s="62"/>
      <c r="B33" s="103">
        <f t="shared" si="2"/>
        <v>26</v>
      </c>
      <c r="C33" s="104" t="s">
        <v>212</v>
      </c>
      <c r="D33" s="105" t="str">
        <f>VLOOKUP(Inscritos_Mangas_S4Y!$C33,'Listado Pilotos y Equipos'!$B$3:$O$86,2,0)</f>
        <v>Miquel Bonavida</v>
      </c>
      <c r="E33" s="242">
        <f>IFERROR(VLOOKUP(Inscritos_Mangas_S4Y!$D33,Clasificaicon_Pilotos!$B$7:$M$91,13,0),0)</f>
        <v>0</v>
      </c>
      <c r="F33" s="104" t="str">
        <f>IFERROR(VLOOKUP(C33,'Listado Pilotos y Equipos'!$B$3:$M$86,7,0),"")</f>
        <v>Lorenzo Rodriguez</v>
      </c>
      <c r="G33" s="242">
        <f>IFERROR(VLOOKUP(Inscritos_Mangas_S4Y!$F33,Clasificaicon_Pilotos!$B$7:$M$91,13,0),0)</f>
        <v>0</v>
      </c>
      <c r="H33" s="227">
        <f t="shared" si="1"/>
        <v>0</v>
      </c>
      <c r="I33" s="107" t="str">
        <f>IFERROR(VLOOKUP(C33,'Listado Pilotos y Equipos'!$B$3:$P$86,6,0),"")</f>
        <v>21 o más</v>
      </c>
      <c r="J33" s="163" t="s">
        <v>287</v>
      </c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75" customHeight="1">
      <c r="A34" s="62"/>
      <c r="B34" s="103">
        <f t="shared" si="2"/>
        <v>27</v>
      </c>
      <c r="C34" s="104" t="s">
        <v>193</v>
      </c>
      <c r="D34" s="105" t="str">
        <f>VLOOKUP(Inscritos_Mangas_S4Y!$C34,'Listado Pilotos y Equipos'!$B$3:$O$86,2,0)</f>
        <v>Eduard Gil</v>
      </c>
      <c r="E34" s="242">
        <f>IFERROR(VLOOKUP(Inscritos_Mangas_S4Y!$D34,Clasificaicon_Pilotos!$B$7:$M$91,13,0),0)</f>
        <v>0</v>
      </c>
      <c r="F34" s="104" t="str">
        <f>IFERROR(VLOOKUP(C34,'Listado Pilotos y Equipos'!$B$3:$M$86,7,0),"")</f>
        <v>Adolfo Chico</v>
      </c>
      <c r="G34" s="242">
        <f>IFERROR(VLOOKUP(Inscritos_Mangas_S4Y!$F34,Clasificaicon_Pilotos!$B$7:$M$91,13,0),0)</f>
        <v>0</v>
      </c>
      <c r="H34" s="227">
        <f t="shared" si="1"/>
        <v>0</v>
      </c>
      <c r="I34" s="107" t="str">
        <f>IFERROR(VLOOKUP(C34,'Listado Pilotos y Equipos'!$B$3:$P$86,6,0),"")</f>
        <v>11 al 20</v>
      </c>
      <c r="J34" s="163" t="s">
        <v>286</v>
      </c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customHeight="1">
      <c r="A35" s="62"/>
      <c r="B35" s="103">
        <f t="shared" si="2"/>
        <v>28</v>
      </c>
      <c r="C35" s="104" t="s">
        <v>460</v>
      </c>
      <c r="D35" s="105" t="str">
        <f>VLOOKUP(Inscritos_Mangas_S4Y!$C35,'Listado Pilotos y Equipos'!$B$3:$O$86,2,0)</f>
        <v>Albert Trafach</v>
      </c>
      <c r="E35" s="242">
        <f>IFERROR(VLOOKUP(Inscritos_Mangas_S4Y!$D35,Clasificaicon_Pilotos!$B$7:$M$91,13,0),0)</f>
        <v>0</v>
      </c>
      <c r="F35" s="104" t="str">
        <f>IFERROR(VLOOKUP(C35,'Listado Pilotos y Equipos'!$B$3:$M$86,7,0),"")</f>
        <v>Oscar Capel</v>
      </c>
      <c r="G35" s="242">
        <f>IFERROR(VLOOKUP(Inscritos_Mangas_S4Y!$F35,Clasificaicon_Pilotos!$B$7:$M$91,13,0),0)</f>
        <v>0</v>
      </c>
      <c r="H35" s="227">
        <f t="shared" si="1"/>
        <v>0</v>
      </c>
      <c r="I35" s="107" t="str">
        <f>IFERROR(VLOOKUP(C35,'Listado Pilotos y Equipos'!$B$3:$P$86,6,0),"")</f>
        <v>1 AL 10</v>
      </c>
      <c r="J35" s="163" t="s">
        <v>286</v>
      </c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A36" s="62"/>
      <c r="B36" s="164">
        <f t="shared" si="2"/>
        <v>29</v>
      </c>
      <c r="C36" s="229" t="s">
        <v>42</v>
      </c>
      <c r="D36" s="105" t="str">
        <f>VLOOKUP(Inscritos_Mangas_S4Y!$C36,'Listado Pilotos y Equipos'!$B$3:$O$86,2,0)</f>
        <v>Manel Soriano</v>
      </c>
      <c r="E36" s="242">
        <f>IFERROR(VLOOKUP(Inscritos_Mangas_S4Y!$D36,Clasificaicon_Pilotos!$B$7:$M$91,13,0),0)</f>
        <v>0</v>
      </c>
      <c r="F36" s="104" t="str">
        <f>IFERROR(VLOOKUP(C36,'Listado Pilotos y Equipos'!$B$3:$M$86,7,0),"")</f>
        <v>David Mercader</v>
      </c>
      <c r="G36" s="242">
        <f>IFERROR(VLOOKUP(Inscritos_Mangas_S4Y!$F36,Clasificaicon_Pilotos!$B$7:$M$91,13,0),0)</f>
        <v>0</v>
      </c>
      <c r="H36" s="231">
        <f t="shared" si="1"/>
        <v>0</v>
      </c>
      <c r="I36" s="232" t="str">
        <f>IFERROR(VLOOKUP(C36,'Listado Pilotos y Equipos'!$B$3:$P$86,6,0),"")</f>
        <v>21 o más</v>
      </c>
      <c r="J36" s="233" t="s">
        <v>287</v>
      </c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A37" s="62"/>
      <c r="B37" s="164">
        <f t="shared" si="2"/>
        <v>30</v>
      </c>
      <c r="C37" s="229" t="s">
        <v>399</v>
      </c>
      <c r="D37" s="105" t="str">
        <f>VLOOKUP(Inscritos_Mangas_S4Y!$C37,'Listado Pilotos y Equipos'!$B$3:$O$86,2,0)</f>
        <v>Javier Muñoz</v>
      </c>
      <c r="E37" s="242">
        <f>IFERROR(VLOOKUP(Inscritos_Mangas_S4Y!$D37,Clasificaicon_Pilotos!$B$7:$M$91,13,0),0)</f>
        <v>0</v>
      </c>
      <c r="F37" s="104" t="str">
        <f>IFERROR(VLOOKUP(C37,'Listado Pilotos y Equipos'!$B$3:$M$86,7,0),"")</f>
        <v>Miguel Angel Garcia</v>
      </c>
      <c r="G37" s="242">
        <f>IFERROR(VLOOKUP(Inscritos_Mangas_S4Y!$F37,Clasificaicon_Pilotos!$B$7:$M$91,13,0),0)</f>
        <v>0</v>
      </c>
      <c r="H37" s="231">
        <f t="shared" si="1"/>
        <v>0</v>
      </c>
      <c r="I37" s="232" t="str">
        <f>IFERROR(VLOOKUP(C37,'Listado Pilotos y Equipos'!$B$3:$P$86,6,0),"")</f>
        <v>21 o más</v>
      </c>
      <c r="J37" s="233" t="s">
        <v>287</v>
      </c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A38" s="62"/>
      <c r="B38" s="164">
        <f t="shared" si="2"/>
        <v>31</v>
      </c>
      <c r="C38" s="229" t="s">
        <v>34</v>
      </c>
      <c r="D38" s="105" t="str">
        <f>VLOOKUP(Inscritos_Mangas_S4Y!$C38,'Listado Pilotos y Equipos'!$B$3:$O$86,2,0)</f>
        <v>Julen Valbuena</v>
      </c>
      <c r="E38" s="242">
        <f>IFERROR(VLOOKUP(Inscritos_Mangas_S4Y!$D38,Clasificaicon_Pilotos!$B$7:$M$91,13,0),0)</f>
        <v>0</v>
      </c>
      <c r="F38" s="104" t="str">
        <f>IFERROR(VLOOKUP(C38,'Listado Pilotos y Equipos'!$B$3:$M$86,7,0),"")</f>
        <v>Germa Portet</v>
      </c>
      <c r="G38" s="242">
        <f>IFERROR(VLOOKUP(Inscritos_Mangas_S4Y!$F38,Clasificaicon_Pilotos!$B$7:$M$91,13,0),0)</f>
        <v>0</v>
      </c>
      <c r="H38" s="231">
        <f t="shared" si="1"/>
        <v>0</v>
      </c>
      <c r="I38" s="232" t="str">
        <f>IFERROR(VLOOKUP(C38,'Listado Pilotos y Equipos'!$B$3:$P$86,6,0),"")</f>
        <v>21 o más</v>
      </c>
      <c r="J38" s="233" t="s">
        <v>287</v>
      </c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A39" s="62"/>
      <c r="B39" s="164">
        <f t="shared" si="2"/>
        <v>32</v>
      </c>
      <c r="C39" s="229" t="s">
        <v>96</v>
      </c>
      <c r="D39" s="105" t="str">
        <f>VLOOKUP(Inscritos_Mangas_S4Y!$C39,'Listado Pilotos y Equipos'!$B$3:$O$86,2,0)</f>
        <v>Jordi Muñoz</v>
      </c>
      <c r="E39" s="242">
        <f>IFERROR(VLOOKUP(Inscritos_Mangas_S4Y!$D39,Clasificaicon_Pilotos!$B$7:$M$91,13,0),0)</f>
        <v>0</v>
      </c>
      <c r="F39" s="104" t="str">
        <f>IFERROR(VLOOKUP(C39,'Listado Pilotos y Equipos'!$B$3:$M$86,7,0),"")</f>
        <v>Cristina Acacio</v>
      </c>
      <c r="G39" s="242">
        <f>IFERROR(VLOOKUP(Inscritos_Mangas_S4Y!$F39,Clasificaicon_Pilotos!$B$7:$M$91,13,0),0)</f>
        <v>0</v>
      </c>
      <c r="H39" s="231">
        <f t="shared" si="1"/>
        <v>0</v>
      </c>
      <c r="I39" s="232" t="str">
        <f>IFERROR(VLOOKUP(C39,'Listado Pilotos y Equipos'!$B$3:$P$86,6,0),"")</f>
        <v>21 o más</v>
      </c>
      <c r="J39" s="233" t="s">
        <v>459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A40" s="62"/>
      <c r="B40" s="164">
        <f t="shared" si="2"/>
        <v>33</v>
      </c>
      <c r="C40" s="229" t="s">
        <v>400</v>
      </c>
      <c r="D40" s="105" t="str">
        <f>VLOOKUP(Inscritos_Mangas_S4Y!$C40,'Listado Pilotos y Equipos'!$B$3:$O$86,2,0)</f>
        <v>Marius Magro</v>
      </c>
      <c r="E40" s="242">
        <f>IFERROR(VLOOKUP(Inscritos_Mangas_S4Y!$D40,Clasificaicon_Pilotos!$B$7:$M$91,13,0),0)</f>
        <v>0</v>
      </c>
      <c r="F40" s="104" t="str">
        <f>IFERROR(VLOOKUP(C40,'Listado Pilotos y Equipos'!$B$3:$M$86,7,0),"")</f>
        <v>Raul Cabello</v>
      </c>
      <c r="G40" s="242">
        <f>IFERROR(VLOOKUP(Inscritos_Mangas_S4Y!$F40,Clasificaicon_Pilotos!$B$7:$M$91,13,0),0)</f>
        <v>0</v>
      </c>
      <c r="H40" s="231">
        <f t="shared" si="1"/>
        <v>0</v>
      </c>
      <c r="I40" s="232" t="str">
        <f>IFERROR(VLOOKUP(C40,'Listado Pilotos y Equipos'!$B$3:$P$86,6,0),"")</f>
        <v>21 o más</v>
      </c>
      <c r="J40" s="233" t="s">
        <v>459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A41" s="62"/>
      <c r="B41" s="164">
        <f t="shared" si="2"/>
        <v>34</v>
      </c>
      <c r="C41" s="229" t="s">
        <v>234</v>
      </c>
      <c r="D41" s="105" t="str">
        <f>VLOOKUP(Inscritos_Mangas_S4Y!$C41,'Listado Pilotos y Equipos'!$B$3:$O$86,2,0)</f>
        <v>Rafael Muñoz</v>
      </c>
      <c r="E41" s="242">
        <f>IFERROR(VLOOKUP(Inscritos_Mangas_S4Y!$D41,Clasificaicon_Pilotos!$B$7:$M$91,13,0),0)</f>
        <v>0</v>
      </c>
      <c r="F41" s="104" t="str">
        <f>IFERROR(VLOOKUP(C41,'Listado Pilotos y Equipos'!$B$3:$M$86,7,0),"")</f>
        <v>Victor Lopez</v>
      </c>
      <c r="G41" s="242">
        <f>IFERROR(VLOOKUP(Inscritos_Mangas_S4Y!$F41,Clasificaicon_Pilotos!$B$7:$M$91,13,0),0)</f>
        <v>0</v>
      </c>
      <c r="H41" s="231">
        <f t="shared" si="1"/>
        <v>0</v>
      </c>
      <c r="I41" s="232" t="str">
        <f>IFERROR(VLOOKUP(C41,'Listado Pilotos y Equipos'!$B$3:$P$86,6,0),"")</f>
        <v>21 o más</v>
      </c>
      <c r="J41" s="233" t="s">
        <v>459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A42" s="62"/>
      <c r="B42" s="164">
        <f t="shared" si="2"/>
        <v>35</v>
      </c>
      <c r="C42" s="229"/>
      <c r="D42" s="104" t="str">
        <f>VLOOKUP(Inscritos_Mangas_S4Y!$C42,'Listado Pilotos y Equipos'!$B$3:$O$86,2,0)</f>
        <v>#N/A</v>
      </c>
      <c r="E42" s="242">
        <f>IFERROR(VLOOKUP(Inscritos_Mangas_S4Y!$D42,Clasificaicon_Pilotos!$B$7:$M$96,13,0),0)</f>
        <v>0</v>
      </c>
      <c r="F42" s="104" t="str">
        <f>IFERROR(VLOOKUP(C42,'Listado Pilotos y Equipos'!$B$3:$M$86,7,0),"")</f>
        <v/>
      </c>
      <c r="G42" s="242">
        <f>IFERROR(VLOOKUP(Inscritos_Mangas_S4Y!$F42,Clasificaicon_Pilotos!$B$7:$M$91,13,0),0)</f>
        <v>0</v>
      </c>
      <c r="H42" s="231">
        <f t="shared" si="1"/>
        <v>0</v>
      </c>
      <c r="I42" s="232" t="str">
        <f>IFERROR(VLOOKUP(C42,'Listado Pilotos y Equipos'!$B$3:$P$86,6,0),"")</f>
        <v/>
      </c>
      <c r="J42" s="234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A43" s="62"/>
      <c r="B43" s="164">
        <f t="shared" si="2"/>
        <v>36</v>
      </c>
      <c r="C43" s="229"/>
      <c r="D43" s="104" t="str">
        <f>VLOOKUP(Inscritos_Mangas_S4Y!$C43,'Listado Pilotos y Equipos'!$B$3:$O$86,2,0)</f>
        <v>#N/A</v>
      </c>
      <c r="E43" s="242">
        <f>IFERROR(VLOOKUP(Inscritos_Mangas_S4Y!$D43,Clasificaicon_Pilotos!$B$7:$M$96,13,0),0)</f>
        <v>0</v>
      </c>
      <c r="F43" s="104" t="str">
        <f>IFERROR(VLOOKUP(C43,'Listado Pilotos y Equipos'!$B$3:$M$86,7,0),"")</f>
        <v/>
      </c>
      <c r="G43" s="242">
        <f>IFERROR(VLOOKUP(Inscritos_Mangas_S4Y!$F43,Clasificaicon_Pilotos!$B$7:$M$91,13,0),0)</f>
        <v>0</v>
      </c>
      <c r="H43" s="231">
        <f t="shared" si="1"/>
        <v>0</v>
      </c>
      <c r="I43" s="232" t="str">
        <f>IFERROR(VLOOKUP(C43,'Listado Pilotos y Equipos'!$B$3:$P$86,6,0),"")</f>
        <v/>
      </c>
      <c r="J43" s="234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A44" s="62"/>
      <c r="B44" s="164">
        <f t="shared" si="2"/>
        <v>37</v>
      </c>
      <c r="C44" s="229"/>
      <c r="D44" s="104" t="str">
        <f>VLOOKUP(Inscritos_Mangas_S4Y!$C44,'Listado Pilotos y Equipos'!$B$3:$O$86,2,0)</f>
        <v>#N/A</v>
      </c>
      <c r="E44" s="242">
        <f>IFERROR(VLOOKUP(Inscritos_Mangas_S4Y!$D44,Clasificaicon_Pilotos!$B$7:$M$96,13,0),0)</f>
        <v>0</v>
      </c>
      <c r="F44" s="104" t="str">
        <f>IFERROR(VLOOKUP(C44,'Listado Pilotos y Equipos'!$B$3:$M$86,7,0),"")</f>
        <v/>
      </c>
      <c r="G44" s="242">
        <f>IFERROR(VLOOKUP(Inscritos_Mangas_S4Y!$F44,Clasificaicon_Pilotos!$B$7:$M$91,13,0),0)</f>
        <v>0</v>
      </c>
      <c r="H44" s="231">
        <f t="shared" si="1"/>
        <v>0</v>
      </c>
      <c r="I44" s="232" t="str">
        <f>IFERROR(VLOOKUP(C44,'Listado Pilotos y Equipos'!$B$3:$P$86,6,0),"")</f>
        <v/>
      </c>
      <c r="J44" s="234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A45" s="62"/>
      <c r="B45" s="164">
        <f t="shared" si="2"/>
        <v>38</v>
      </c>
      <c r="C45" s="229"/>
      <c r="D45" s="104" t="str">
        <f>VLOOKUP(Inscritos_Mangas_S4Y!$C45,'Listado Pilotos y Equipos'!$B$3:$O$86,2,0)</f>
        <v>#N/A</v>
      </c>
      <c r="E45" s="242">
        <f>IFERROR(VLOOKUP(Inscritos_Mangas_S4Y!$D45,Clasificaicon_Pilotos!$B$7:$M$96,13,0),0)</f>
        <v>0</v>
      </c>
      <c r="F45" s="104" t="str">
        <f>IFERROR(VLOOKUP(C45,'Listado Pilotos y Equipos'!$B$3:$M$86,7,0),"")</f>
        <v/>
      </c>
      <c r="G45" s="242">
        <f>IFERROR(VLOOKUP(Inscritos_Mangas_S4Y!$F45,Clasificaicon_Pilotos!$B$7:$M$91,13,0),0)</f>
        <v>0</v>
      </c>
      <c r="H45" s="231">
        <f t="shared" si="1"/>
        <v>0</v>
      </c>
      <c r="I45" s="232" t="str">
        <f>IFERROR(VLOOKUP(C45,'Listado Pilotos y Equipos'!$B$3:$P$86,6,0),"")</f>
        <v/>
      </c>
      <c r="J45" s="234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A46" s="62"/>
      <c r="B46" s="164">
        <f t="shared" si="2"/>
        <v>39</v>
      </c>
      <c r="C46" s="229"/>
      <c r="D46" s="104" t="str">
        <f>VLOOKUP(Inscritos_Mangas_S4Y!$C46,'Listado Pilotos y Equipos'!$B$3:$O$86,2,0)</f>
        <v>#N/A</v>
      </c>
      <c r="E46" s="242">
        <f>IFERROR(VLOOKUP(Inscritos_Mangas_S4Y!$D46,Clasificaicon_Pilotos!$B$7:$M$96,13,0),0)</f>
        <v>0</v>
      </c>
      <c r="F46" s="104" t="str">
        <f>IFERROR(VLOOKUP(C46,'Listado Pilotos y Equipos'!$B$3:$M$86,7,0),"")</f>
        <v/>
      </c>
      <c r="G46" s="242">
        <f>IFERROR(VLOOKUP(Inscritos_Mangas_S4Y!$F46,Clasificaicon_Pilotos!$B$7:$M$91,13,0),0)</f>
        <v>0</v>
      </c>
      <c r="H46" s="231">
        <f t="shared" si="1"/>
        <v>0</v>
      </c>
      <c r="I46" s="232" t="str">
        <f>IFERROR(VLOOKUP(C46,'Listado Pilotos y Equipos'!$B$3:$P$86,6,0),"")</f>
        <v/>
      </c>
      <c r="J46" s="234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A47" s="62"/>
      <c r="B47" s="164">
        <f t="shared" si="2"/>
        <v>40</v>
      </c>
      <c r="C47" s="229"/>
      <c r="D47" s="104" t="str">
        <f>VLOOKUP(Inscritos_Mangas_S4Y!$C47,'Listado Pilotos y Equipos'!$B$3:$O$86,2,0)</f>
        <v>#N/A</v>
      </c>
      <c r="E47" s="242">
        <f>IFERROR(VLOOKUP(Inscritos_Mangas_S4Y!$D47,Clasificaicon_Pilotos!$B$7:$M$96,13,0),0)</f>
        <v>0</v>
      </c>
      <c r="F47" s="104" t="str">
        <f>IFERROR(VLOOKUP(C47,'Listado Pilotos y Equipos'!$B$3:$M$86,7,0),"")</f>
        <v/>
      </c>
      <c r="G47" s="242">
        <f>IFERROR(VLOOKUP(Inscritos_Mangas_S4Y!$F47,Clasificaicon_Pilotos!$B$7:$M$91,13,0),0)</f>
        <v>0</v>
      </c>
      <c r="H47" s="231">
        <f t="shared" si="1"/>
        <v>0</v>
      </c>
      <c r="I47" s="232" t="str">
        <f>IFERROR(VLOOKUP(C47,'Listado Pilotos y Equipos'!$B$3:$P$86,6,0),"")</f>
        <v/>
      </c>
      <c r="J47" s="234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A48" s="62"/>
      <c r="B48" s="164">
        <f t="shared" si="2"/>
        <v>41</v>
      </c>
      <c r="C48" s="229"/>
      <c r="D48" s="104" t="str">
        <f>VLOOKUP(Inscritos_Mangas_S4Y!$C48,'Listado Pilotos y Equipos'!$B$3:$O$86,2,0)</f>
        <v>#N/A</v>
      </c>
      <c r="E48" s="242">
        <f>IFERROR(VLOOKUP(Inscritos_Mangas_S4Y!$D48,Clasificaicon_Pilotos!$B$7:$M$96,13,0),0)</f>
        <v>0</v>
      </c>
      <c r="F48" s="104" t="str">
        <f>IFERROR(VLOOKUP(C48,'Listado Pilotos y Equipos'!$B$3:$M$86,7,0),"")</f>
        <v/>
      </c>
      <c r="G48" s="242">
        <f>IFERROR(VLOOKUP(Inscritos_Mangas_S4Y!$F48,Clasificaicon_Pilotos!$B$7:$M$91,13,0),0)</f>
        <v>0</v>
      </c>
      <c r="H48" s="231">
        <f t="shared" si="1"/>
        <v>0</v>
      </c>
      <c r="I48" s="232" t="str">
        <f>IFERROR(VLOOKUP(C48,'Listado Pilotos y Equipos'!$B$3:$P$86,6,0),"")</f>
        <v/>
      </c>
      <c r="J48" s="234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A49" s="62"/>
      <c r="B49" s="164">
        <f t="shared" si="2"/>
        <v>42</v>
      </c>
      <c r="C49" s="229"/>
      <c r="D49" s="104" t="str">
        <f>VLOOKUP(Inscritos_Mangas_S4Y!$C49,'Listado Pilotos y Equipos'!$B$3:$O$86,2,0)</f>
        <v>#N/A</v>
      </c>
      <c r="E49" s="242">
        <f>IFERROR(VLOOKUP(Inscritos_Mangas_S4Y!$D49,Clasificaicon_Pilotos!$B$7:$M$96,13,0),0)</f>
        <v>0</v>
      </c>
      <c r="F49" s="104" t="str">
        <f>IFERROR(VLOOKUP(C49,'Listado Pilotos y Equipos'!$B$3:$M$86,7,0),"")</f>
        <v/>
      </c>
      <c r="G49" s="242">
        <f>IFERROR(VLOOKUP(Inscritos_Mangas_S4Y!$F49,Clasificaicon_Pilotos!$B$7:$M$91,13,0),0)</f>
        <v>0</v>
      </c>
      <c r="H49" s="231">
        <f t="shared" si="1"/>
        <v>0</v>
      </c>
      <c r="I49" s="232" t="str">
        <f>IFERROR(VLOOKUP(C49,'Listado Pilotos y Equipos'!$B$3:$P$86,6,0),"")</f>
        <v/>
      </c>
      <c r="J49" s="234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A50" s="62"/>
      <c r="B50" s="164">
        <f t="shared" si="2"/>
        <v>43</v>
      </c>
      <c r="C50" s="229"/>
      <c r="D50" s="104" t="str">
        <f>VLOOKUP(Inscritos_Mangas_S4Y!$C50,'Listado Pilotos y Equipos'!$B$3:$O$86,2,0)</f>
        <v>#N/A</v>
      </c>
      <c r="E50" s="242">
        <f>IFERROR(VLOOKUP(Inscritos_Mangas_S4Y!$D50,Clasificaicon_Pilotos!$B$7:$M$96,13,0),0)</f>
        <v>0</v>
      </c>
      <c r="F50" s="104" t="str">
        <f>IFERROR(VLOOKUP(C50,'Listado Pilotos y Equipos'!$B$3:$M$86,7,0),"")</f>
        <v/>
      </c>
      <c r="G50" s="242">
        <f>IFERROR(VLOOKUP(Inscritos_Mangas_S4Y!$F50,Clasificaicon_Pilotos!$B$7:$M$91,13,0),0)</f>
        <v>0</v>
      </c>
      <c r="H50" s="231">
        <f t="shared" si="1"/>
        <v>0</v>
      </c>
      <c r="I50" s="232" t="str">
        <f>IFERROR(VLOOKUP(C50,'Listado Pilotos y Equipos'!$B$3:$P$86,6,0),"")</f>
        <v/>
      </c>
      <c r="J50" s="234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A51" s="62"/>
      <c r="B51" s="164">
        <f t="shared" si="2"/>
        <v>44</v>
      </c>
      <c r="C51" s="229"/>
      <c r="D51" s="104" t="str">
        <f>VLOOKUP(Inscritos_Mangas_S4Y!$C51,'Listado Pilotos y Equipos'!$B$3:$O$86,2,0)</f>
        <v>#N/A</v>
      </c>
      <c r="E51" s="242">
        <f>IFERROR(VLOOKUP(Inscritos_Mangas_S4Y!$D51,Clasificaicon_Pilotos!$B$7:$M$96,13,0),0)</f>
        <v>0</v>
      </c>
      <c r="F51" s="104" t="str">
        <f>IFERROR(VLOOKUP(C51,'Listado Pilotos y Equipos'!$B$3:$M$86,7,0),"")</f>
        <v/>
      </c>
      <c r="G51" s="242">
        <f>IFERROR(VLOOKUP(Inscritos_Mangas_S4Y!$F51,Clasificaicon_Pilotos!$B$7:$M$91,13,0),0)</f>
        <v>0</v>
      </c>
      <c r="H51" s="231">
        <f t="shared" si="1"/>
        <v>0</v>
      </c>
      <c r="I51" s="232" t="str">
        <f>IFERROR(VLOOKUP(C51,'Listado Pilotos y Equipos'!$B$3:$P$86,6,0),"")</f>
        <v/>
      </c>
      <c r="J51" s="234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A52" s="62"/>
      <c r="B52" s="164">
        <f t="shared" si="2"/>
        <v>45</v>
      </c>
      <c r="C52" s="229"/>
      <c r="D52" s="104" t="str">
        <f>VLOOKUP(Inscritos_Mangas_S4Y!$C52,'Listado Pilotos y Equipos'!$B$3:$O$86,2,0)</f>
        <v>#N/A</v>
      </c>
      <c r="E52" s="242">
        <f>IFERROR(VLOOKUP(Inscritos_Mangas_S4Y!$D52,Clasificaicon_Pilotos!$B$7:$M$96,13,0),0)</f>
        <v>0</v>
      </c>
      <c r="F52" s="104" t="str">
        <f>IFERROR(VLOOKUP(C52,'Listado Pilotos y Equipos'!$B$3:$M$86,7,0),"")</f>
        <v/>
      </c>
      <c r="G52" s="242">
        <f>IFERROR(VLOOKUP(Inscritos_Mangas_S4Y!$F52,Clasificaicon_Pilotos!$B$7:$M$91,13,0),0)</f>
        <v>0</v>
      </c>
      <c r="H52" s="231">
        <f t="shared" si="1"/>
        <v>0</v>
      </c>
      <c r="I52" s="232" t="str">
        <f>IFERROR(VLOOKUP(C52,'Listado Pilotos y Equipos'!$B$3:$P$86,6,0),"")</f>
        <v/>
      </c>
      <c r="J52" s="234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8:C52">
      <formula1>'Listado Pilotos y Equipos'!$B$3:$B$86</formula1>
    </dataValidation>
    <dataValidation type="list" allowBlank="1" showErrorMessage="1" sqref="J8:J52">
      <formula1>Tabla_de_Datos_COPA_PALMARES!$H$3:$H$5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4.43"/>
    <col customWidth="1" min="3" max="3" width="23.14"/>
    <col customWidth="1" min="4" max="4" width="22.0"/>
    <col customWidth="1" min="5" max="5" width="17.0"/>
    <col customWidth="1" min="6" max="6" width="12.71"/>
    <col customWidth="1" min="7" max="7" width="22.29"/>
    <col customWidth="1" min="8" max="8" width="18.29"/>
    <col customWidth="1" min="9" max="9" width="14.14"/>
    <col customWidth="1" min="10" max="10" width="13.43"/>
    <col customWidth="1" min="11" max="11" width="7.86"/>
    <col customWidth="1" min="12" max="26" width="11.43"/>
  </cols>
  <sheetData>
    <row r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>
      <c r="A4" s="148"/>
      <c r="B4" s="45"/>
      <c r="C4" s="45"/>
      <c r="D4" s="45"/>
      <c r="E4" s="45"/>
      <c r="F4" s="45"/>
      <c r="G4" s="45"/>
      <c r="H4" s="45"/>
      <c r="I4" s="45"/>
      <c r="J4" s="45"/>
      <c r="K4" s="46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>
      <c r="A5" s="64" t="s">
        <v>383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>
      <c r="A6" s="1"/>
      <c r="B6" s="4"/>
      <c r="C6" s="4"/>
      <c r="D6" s="4"/>
      <c r="E6" s="4"/>
      <c r="F6" s="4"/>
      <c r="G6" s="61"/>
      <c r="H6" s="59"/>
      <c r="I6" s="59"/>
      <c r="J6" s="59"/>
      <c r="K6" s="59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>
      <c r="A7" s="149" t="s">
        <v>152</v>
      </c>
      <c r="B7" s="150" t="s">
        <v>153</v>
      </c>
      <c r="C7" s="150" t="s">
        <v>384</v>
      </c>
      <c r="D7" s="150" t="s">
        <v>385</v>
      </c>
      <c r="E7" s="150" t="s">
        <v>386</v>
      </c>
      <c r="F7" s="150" t="s">
        <v>154</v>
      </c>
      <c r="G7" s="150" t="s">
        <v>283</v>
      </c>
      <c r="H7" s="150" t="s">
        <v>387</v>
      </c>
      <c r="I7" s="150" t="s">
        <v>388</v>
      </c>
      <c r="J7" s="150" t="s">
        <v>11</v>
      </c>
      <c r="K7" s="59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ht="15.0" customHeight="1">
      <c r="A8" s="157">
        <v>1.0</v>
      </c>
      <c r="B8" s="152" t="s">
        <v>206</v>
      </c>
      <c r="C8" s="152"/>
      <c r="D8" s="152" t="str">
        <f>IFERROR(VLOOKUP(B8,'Listado Pilotos y Equipos'!$B$3:$M$86,2,0),"")</f>
        <v>Alex Robles</v>
      </c>
      <c r="E8" s="152"/>
      <c r="F8" s="243">
        <f>IFERROR(VLOOKUP(Mangas_S4Y!$D8,Clasificaicon_Pilotos!$B$7:$M$91,13,0),0)</f>
        <v>0</v>
      </c>
      <c r="G8" s="152" t="str">
        <f>IFERROR(VLOOKUP(B8,'Listado Pilotos y Equipos'!$B$3:$M$86,7,0),"")</f>
        <v>Jordi Robles</v>
      </c>
      <c r="H8" s="152"/>
      <c r="I8" s="243">
        <f>IFERROR(VLOOKUP(Mangas_S4Y!$G8,Clasificaicon_Pilotos!$B$7:$M$91,13,0),0)</f>
        <v>0</v>
      </c>
      <c r="J8" s="153">
        <f t="shared" ref="J8:J25" si="1">IFERROR(F8+I8,0)</f>
        <v>0</v>
      </c>
      <c r="K8" s="244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>
      <c r="A9" s="157">
        <v>2.0</v>
      </c>
      <c r="B9" s="152" t="s">
        <v>466</v>
      </c>
      <c r="C9" s="152"/>
      <c r="D9" s="152" t="str">
        <f>IFERROR(VLOOKUP(B9,'Listado Pilotos y Equipos'!$B$3:$M$86,2,0),"")</f>
        <v>Sergi Sola</v>
      </c>
      <c r="E9" s="152"/>
      <c r="F9" s="243">
        <f>IFERROR(VLOOKUP(Mangas_S4Y!$D9,Clasificaicon_Pilotos!$B$7:$M$91,13,0),0)</f>
        <v>0</v>
      </c>
      <c r="G9" s="152" t="str">
        <f>IFERROR(VLOOKUP(B9,'Listado Pilotos y Equipos'!$B$3:$M$86,7,0),"")</f>
        <v>David Izquierdo</v>
      </c>
      <c r="H9" s="152"/>
      <c r="I9" s="243">
        <f>IFERROR(VLOOKUP(Mangas_S4Y!$G9,Clasificaicon_Pilotos!$B$7:$M$91,13,0),0)</f>
        <v>0</v>
      </c>
      <c r="J9" s="153">
        <f t="shared" si="1"/>
        <v>0</v>
      </c>
      <c r="K9" s="244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ht="15.0" customHeight="1">
      <c r="A10" s="157">
        <v>3.0</v>
      </c>
      <c r="B10" s="152" t="s">
        <v>460</v>
      </c>
      <c r="C10" s="152"/>
      <c r="D10" s="152" t="str">
        <f>IFERROR(VLOOKUP(B10,'Listado Pilotos y Equipos'!$B$3:$M$86,2,0),"")</f>
        <v>Albert Trafach</v>
      </c>
      <c r="E10" s="152"/>
      <c r="F10" s="243">
        <f>IFERROR(VLOOKUP(Mangas_S4Y!$D10,Clasificaicon_Pilotos!$B$7:$M$91,13,0),0)</f>
        <v>0</v>
      </c>
      <c r="G10" s="152" t="str">
        <f>IFERROR(VLOOKUP(B10,'Listado Pilotos y Equipos'!$B$3:$M$86,7,0),"")</f>
        <v>Oscar Capel</v>
      </c>
      <c r="H10" s="152"/>
      <c r="I10" s="243">
        <f>IFERROR(VLOOKUP(Mangas_S4Y!$G10,Clasificaicon_Pilotos!$B$7:$M$91,13,0),0)</f>
        <v>0</v>
      </c>
      <c r="J10" s="153">
        <f t="shared" si="1"/>
        <v>0</v>
      </c>
      <c r="K10" s="244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>
      <c r="A11" s="157">
        <v>4.0</v>
      </c>
      <c r="B11" s="152" t="s">
        <v>39</v>
      </c>
      <c r="C11" s="152"/>
      <c r="D11" s="152" t="str">
        <f>IFERROR(VLOOKUP(B11,'Listado Pilotos y Equipos'!$B$3:$M$86,2,0),"")</f>
        <v>Israel Nevado</v>
      </c>
      <c r="E11" s="152"/>
      <c r="F11" s="243">
        <f>IFERROR(VLOOKUP(Mangas_S4Y!$D11,Clasificaicon_Pilotos!$B$7:$M$91,13,0),0)</f>
        <v>0</v>
      </c>
      <c r="G11" s="152" t="str">
        <f>IFERROR(VLOOKUP(B11,'Listado Pilotos y Equipos'!$B$3:$M$86,7,0),"")</f>
        <v>Victor Gonzalez</v>
      </c>
      <c r="H11" s="152"/>
      <c r="I11" s="243">
        <f>IFERROR(VLOOKUP(Mangas_S4Y!$G11,Clasificaicon_Pilotos!$B$7:$M$91,13,0),0)</f>
        <v>0</v>
      </c>
      <c r="J11" s="153">
        <f t="shared" si="1"/>
        <v>0</v>
      </c>
      <c r="K11" s="244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>
      <c r="A12" s="157">
        <v>5.0</v>
      </c>
      <c r="B12" s="152" t="s">
        <v>61</v>
      </c>
      <c r="C12" s="152"/>
      <c r="D12" s="152" t="str">
        <f>IFERROR(VLOOKUP(B12,'Listado Pilotos y Equipos'!$B$3:$M$86,2,0),"")</f>
        <v>Enric Illa</v>
      </c>
      <c r="E12" s="152"/>
      <c r="F12" s="243">
        <f>IFERROR(VLOOKUP(Mangas_S4Y!$D12,Clasificaicon_Pilotos!$B$7:$M$91,13,0),0)</f>
        <v>0</v>
      </c>
      <c r="G12" s="152" t="str">
        <f>IFERROR(VLOOKUP(B12,'Listado Pilotos y Equipos'!$B$3:$M$86,7,0),"")</f>
        <v>Jordi Simo</v>
      </c>
      <c r="H12" s="152"/>
      <c r="I12" s="243">
        <f>IFERROR(VLOOKUP(Mangas_S4Y!$G12,Clasificaicon_Pilotos!$B$7:$M$91,13,0),0)</f>
        <v>0</v>
      </c>
      <c r="J12" s="153">
        <f t="shared" si="1"/>
        <v>0</v>
      </c>
      <c r="K12" s="244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157">
        <v>6.0</v>
      </c>
      <c r="B13" s="152" t="s">
        <v>188</v>
      </c>
      <c r="C13" s="152"/>
      <c r="D13" s="152" t="str">
        <f>IFERROR(VLOOKUP(B13,'Listado Pilotos y Equipos'!$B$3:$M$86,2,0),"")</f>
        <v>Sergi Martinez</v>
      </c>
      <c r="E13" s="152"/>
      <c r="F13" s="243">
        <f>IFERROR(VLOOKUP(Mangas_S4Y!$D13,Clasificaicon_Pilotos!$B$7:$M$91,13,0),0)</f>
        <v>0</v>
      </c>
      <c r="G13" s="152" t="str">
        <f>IFERROR(VLOOKUP(B13,'Listado Pilotos y Equipos'!$B$3:$M$86,7,0),"")</f>
        <v>Victor Leon</v>
      </c>
      <c r="H13" s="152"/>
      <c r="I13" s="243">
        <f>IFERROR(VLOOKUP(Mangas_S4Y!$G13,Clasificaicon_Pilotos!$B$7:$M$91,13,0),0)</f>
        <v>0</v>
      </c>
      <c r="J13" s="153">
        <f t="shared" si="1"/>
        <v>0</v>
      </c>
      <c r="K13" s="244" t="s">
        <v>470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>
      <c r="A14" s="157">
        <v>7.0</v>
      </c>
      <c r="B14" s="152" t="s">
        <v>68</v>
      </c>
      <c r="C14" s="152"/>
      <c r="D14" s="152" t="str">
        <f>IFERROR(VLOOKUP(B14,'Listado Pilotos y Equipos'!$B$3:$M$86,2,0),"")</f>
        <v>Carles Carreño</v>
      </c>
      <c r="E14" s="152"/>
      <c r="F14" s="243">
        <f>IFERROR(VLOOKUP(Mangas_S4Y!$D14,Clasificaicon_Pilotos!$B$7:$M$91,13,0),0)</f>
        <v>0</v>
      </c>
      <c r="G14" s="152" t="str">
        <f>IFERROR(VLOOKUP(B14,'Listado Pilotos y Equipos'!$B$3:$M$86,7,0),"")</f>
        <v>Guillem Romero</v>
      </c>
      <c r="H14" s="152"/>
      <c r="I14" s="243">
        <f>IFERROR(VLOOKUP(Mangas_S4Y!$G14,Clasificaicon_Pilotos!$B$7:$M$91,13,0),0)</f>
        <v>0</v>
      </c>
      <c r="J14" s="153">
        <f t="shared" si="1"/>
        <v>0</v>
      </c>
      <c r="K14" s="244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157">
        <v>8.0</v>
      </c>
      <c r="B15" s="152" t="s">
        <v>177</v>
      </c>
      <c r="C15" s="152"/>
      <c r="D15" s="152" t="str">
        <f>IFERROR(VLOOKUP(B15,'Listado Pilotos y Equipos'!$B$3:$M$86,2,0),"")</f>
        <v>Jorge Valdivieso</v>
      </c>
      <c r="E15" s="152"/>
      <c r="F15" s="243">
        <f>IFERROR(VLOOKUP(Mangas_S4Y!$D15,Clasificaicon_Pilotos!$B$7:$M$91,13,0),0)</f>
        <v>0</v>
      </c>
      <c r="G15" s="152" t="str">
        <f>IFERROR(VLOOKUP(B15,'Listado Pilotos y Equipos'!$B$3:$M$86,7,0),"")</f>
        <v>Alberto Bolsa</v>
      </c>
      <c r="H15" s="152"/>
      <c r="I15" s="243">
        <f>IFERROR(VLOOKUP(Mangas_S4Y!$G15,Clasificaicon_Pilotos!$B$7:$M$91,13,0),0)</f>
        <v>0</v>
      </c>
      <c r="J15" s="153">
        <f t="shared" si="1"/>
        <v>0</v>
      </c>
      <c r="K15" s="24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157">
        <v>9.0</v>
      </c>
      <c r="B16" s="152" t="s">
        <v>461</v>
      </c>
      <c r="C16" s="152"/>
      <c r="D16" s="152" t="str">
        <f>IFERROR(VLOOKUP(B16,'Listado Pilotos y Equipos'!$B$3:$M$86,2,0),"")</f>
        <v/>
      </c>
      <c r="E16" s="152"/>
      <c r="F16" s="243">
        <f>IFERROR(VLOOKUP(Mangas_S4Y!$D16,Clasificaicon_Pilotos!$B$7:$M$91,13,0),0)</f>
        <v>0</v>
      </c>
      <c r="G16" s="152" t="str">
        <f>IFERROR(VLOOKUP(B16,'Listado Pilotos y Equipos'!$B$3:$M$86,7,0),"")</f>
        <v/>
      </c>
      <c r="H16" s="152"/>
      <c r="I16" s="243">
        <f>IFERROR(VLOOKUP(Mangas_S4Y!$G16,Clasificaicon_Pilotos!$B$7:$M$91,13,0),0)</f>
        <v>0</v>
      </c>
      <c r="J16" s="153">
        <f t="shared" si="1"/>
        <v>0</v>
      </c>
      <c r="K16" s="24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>
      <c r="A17" s="157">
        <v>10.0</v>
      </c>
      <c r="B17" s="152" t="s">
        <v>59</v>
      </c>
      <c r="C17" s="152"/>
      <c r="D17" s="152" t="str">
        <f>IFERROR(VLOOKUP(B17,'Listado Pilotos y Equipos'!$B$3:$M$86,2,0),"")</f>
        <v>Jaume Llobet</v>
      </c>
      <c r="E17" s="152"/>
      <c r="F17" s="243">
        <f>IFERROR(VLOOKUP(Mangas_S4Y!$D17,Clasificaicon_Pilotos!$B$7:$M$91,13,0),0)</f>
        <v>0</v>
      </c>
      <c r="G17" s="152" t="str">
        <f>IFERROR(VLOOKUP(B17,'Listado Pilotos y Equipos'!$B$3:$M$86,7,0),"")</f>
        <v>Oscar Vila</v>
      </c>
      <c r="H17" s="152"/>
      <c r="I17" s="243">
        <f>IFERROR(VLOOKUP(Mangas_S4Y!$G17,Clasificaicon_Pilotos!$B$7:$M$91,13,0),0)</f>
        <v>0</v>
      </c>
      <c r="J17" s="153">
        <f t="shared" si="1"/>
        <v>0</v>
      </c>
      <c r="K17" s="24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157">
        <v>11.0</v>
      </c>
      <c r="B18" s="104" t="s">
        <v>113</v>
      </c>
      <c r="C18" s="152"/>
      <c r="D18" s="152" t="str">
        <f>IFERROR(VLOOKUP(B18,'Listado Pilotos y Equipos'!$B$3:$M$86,2,0),"")</f>
        <v>Raul Egea</v>
      </c>
      <c r="E18" s="152"/>
      <c r="F18" s="243">
        <f>IFERROR(VLOOKUP(Mangas_S4Y!$D18,Clasificaicon_Pilotos!$B$7:$M$91,13,0),0)</f>
        <v>0</v>
      </c>
      <c r="G18" s="152" t="str">
        <f>IFERROR(VLOOKUP(B18,'Listado Pilotos y Equipos'!$B$3:$M$86,7,0),"")</f>
        <v>Abel Vizu</v>
      </c>
      <c r="H18" s="152"/>
      <c r="I18" s="243">
        <f>IFERROR(VLOOKUP(Mangas_S4Y!$G18,Clasificaicon_Pilotos!$B$7:$M$91,13,0),0)</f>
        <v>0</v>
      </c>
      <c r="J18" s="153">
        <f t="shared" si="1"/>
        <v>0</v>
      </c>
      <c r="K18" s="24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>
      <c r="A19" s="157">
        <v>12.0</v>
      </c>
      <c r="B19" s="152" t="s">
        <v>37</v>
      </c>
      <c r="C19" s="152"/>
      <c r="D19" s="152" t="str">
        <f>IFERROR(VLOOKUP(B19,'Listado Pilotos y Equipos'!$B$3:$M$86,2,0),"")</f>
        <v>Jordi Perez</v>
      </c>
      <c r="E19" s="152"/>
      <c r="F19" s="243">
        <f>IFERROR(VLOOKUP(Mangas_S4Y!$D19,Clasificaicon_Pilotos!$B$7:$M$91,13,0),0)</f>
        <v>0</v>
      </c>
      <c r="G19" s="152" t="str">
        <f>IFERROR(VLOOKUP(B19,'Listado Pilotos y Equipos'!$B$3:$M$86,7,0),"")</f>
        <v>Marc Lansac</v>
      </c>
      <c r="H19" s="152"/>
      <c r="I19" s="243">
        <f>IFERROR(VLOOKUP(Mangas_S4Y!$G19,Clasificaicon_Pilotos!$B$7:$M$91,13,0),0)</f>
        <v>0</v>
      </c>
      <c r="J19" s="153">
        <f t="shared" si="1"/>
        <v>0</v>
      </c>
      <c r="K19" s="245" t="s">
        <v>471</v>
      </c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A20" s="157">
        <v>13.0</v>
      </c>
      <c r="B20" s="152" t="s">
        <v>193</v>
      </c>
      <c r="C20" s="152"/>
      <c r="D20" s="152" t="str">
        <f>IFERROR(VLOOKUP(B20,'Listado Pilotos y Equipos'!$B$3:$M$86,2,0),"")</f>
        <v>Eduard Gil</v>
      </c>
      <c r="E20" s="152"/>
      <c r="F20" s="243">
        <f>IFERROR(VLOOKUP(Mangas_S4Y!$D20,Clasificaicon_Pilotos!$B$7:$M$91,13,0),0)</f>
        <v>0</v>
      </c>
      <c r="G20" s="152" t="str">
        <f>IFERROR(VLOOKUP(B20,'Listado Pilotos y Equipos'!$B$3:$M$86,7,0),"")</f>
        <v>Adolfo Chico</v>
      </c>
      <c r="H20" s="152"/>
      <c r="I20" s="243">
        <f>IFERROR(VLOOKUP(Mangas_S4Y!$G20,Clasificaicon_Pilotos!$B$7:$M$91,13,0),0)</f>
        <v>0</v>
      </c>
      <c r="J20" s="153">
        <f t="shared" si="1"/>
        <v>0</v>
      </c>
      <c r="K20" s="24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ht="15.75" customHeight="1">
      <c r="A21" s="157">
        <v>14.0</v>
      </c>
      <c r="B21" s="152" t="s">
        <v>181</v>
      </c>
      <c r="C21" s="152"/>
      <c r="D21" s="152" t="str">
        <f>IFERROR(VLOOKUP(B21,'Listado Pilotos y Equipos'!$B$3:$M$86,2,0),"")</f>
        <v>Sergi Saladrigas</v>
      </c>
      <c r="E21" s="152"/>
      <c r="F21" s="243">
        <f>IFERROR(VLOOKUP(Mangas_S4Y!$D21,Clasificaicon_Pilotos!$B$7:$M$91,13,0),0)</f>
        <v>0</v>
      </c>
      <c r="G21" s="152" t="str">
        <f>IFERROR(VLOOKUP(B21,'Listado Pilotos y Equipos'!$B$3:$M$86,7,0),"")</f>
        <v>Marc Casanovas</v>
      </c>
      <c r="H21" s="152"/>
      <c r="I21" s="243">
        <f>IFERROR(VLOOKUP(Mangas_S4Y!$G21,Clasificaicon_Pilotos!$B$7:$M$91,13,0),0)</f>
        <v>0</v>
      </c>
      <c r="J21" s="153">
        <f t="shared" si="1"/>
        <v>0</v>
      </c>
      <c r="K21" s="24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157">
        <v>15.0</v>
      </c>
      <c r="B22" s="152" t="s">
        <v>83</v>
      </c>
      <c r="C22" s="152"/>
      <c r="D22" s="152" t="str">
        <f>IFERROR(VLOOKUP(B22,'Listado Pilotos y Equipos'!$B$3:$M$86,2,0),"")</f>
        <v>Marc Garcia</v>
      </c>
      <c r="E22" s="152"/>
      <c r="F22" s="152">
        <f>IFERROR(VLOOKUP(Mangas_S4Y!$D22,Clasificaicon_Pilotos!$B$7:$M$76,13,0),0)</f>
        <v>0</v>
      </c>
      <c r="G22" s="152" t="str">
        <f>IFERROR(VLOOKUP(B22,'Listado Pilotos y Equipos'!$B$3:$M$86,7,0),"")</f>
        <v>Jordi Rierola</v>
      </c>
      <c r="H22" s="152"/>
      <c r="I22" s="243">
        <f>IFERROR(VLOOKUP(Mangas_S4Y!$G22,Clasificaicon_Pilotos!$B$7:$M$91,13,0),0)</f>
        <v>0</v>
      </c>
      <c r="J22" s="153">
        <f t="shared" si="1"/>
        <v>0</v>
      </c>
      <c r="K22" s="24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157">
        <v>16.0</v>
      </c>
      <c r="B23" s="152"/>
      <c r="C23" s="152"/>
      <c r="D23" s="152" t="str">
        <f>IFERROR(VLOOKUP(B23,'Listado Pilotos y Equipos'!$B$3:$M$86,2,0),"")</f>
        <v/>
      </c>
      <c r="E23" s="152"/>
      <c r="F23" s="152">
        <f>IFERROR(VLOOKUP(Mangas_S4Y!$D23,Clasificaicon_Pilotos!$B$7:$M$76,13,0),0)</f>
        <v>0</v>
      </c>
      <c r="G23" s="152" t="str">
        <f>IFERROR(VLOOKUP(B23,'Listado Pilotos y Equipos'!$B$3:$M$86,7,0),"")</f>
        <v/>
      </c>
      <c r="H23" s="152"/>
      <c r="I23" s="243">
        <f>IFERROR(VLOOKUP(Mangas_S4Y!$G23,Clasificaicon_Pilotos!$B$7:$M$91,13,0),0)</f>
        <v>0</v>
      </c>
      <c r="J23" s="153">
        <f t="shared" si="1"/>
        <v>0</v>
      </c>
      <c r="K23" s="59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157">
        <v>17.0</v>
      </c>
      <c r="B24" s="152"/>
      <c r="C24" s="152"/>
      <c r="D24" s="152" t="str">
        <f>IFERROR(VLOOKUP(B24,'Listado Pilotos y Equipos'!$B$3:$M$86,2,0),"")</f>
        <v/>
      </c>
      <c r="E24" s="152"/>
      <c r="F24" s="243">
        <f>IFERROR(VLOOKUP(Mangas_S4Y!$D24,Clasificaicon_Pilotos!$B$7:$M$91,13,0),0)</f>
        <v>0</v>
      </c>
      <c r="G24" s="152" t="str">
        <f>IFERROR(VLOOKUP(B24,'Listado Pilotos y Equipos'!$B$3:$M$86,7,0),"")</f>
        <v/>
      </c>
      <c r="H24" s="152"/>
      <c r="I24" s="243">
        <f>IFERROR(VLOOKUP(Mangas_S4Y!$G24,Clasificaicon_Pilotos!$B$7:$M$91,13,0),0)</f>
        <v>0</v>
      </c>
      <c r="J24" s="153">
        <f t="shared" si="1"/>
        <v>0</v>
      </c>
      <c r="K24" s="59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157">
        <v>18.0</v>
      </c>
      <c r="B25" s="152"/>
      <c r="C25" s="160"/>
      <c r="D25" s="160" t="str">
        <f>IFERROR(VLOOKUP(B25,'Listado Pilotos y Equipos'!$B$3:$M$86,2,0),"")</f>
        <v/>
      </c>
      <c r="E25" s="152"/>
      <c r="F25" s="243">
        <f>IFERROR(VLOOKUP(Mangas_S4Y!$D25,Clasificaicon_Pilotos!$B$7:$M$91,13,0),0)</f>
        <v>0</v>
      </c>
      <c r="G25" s="152" t="str">
        <f>IFERROR(VLOOKUP(B25,'Listado Pilotos y Equipos'!$B$3:$M$86,7,0),"")</f>
        <v/>
      </c>
      <c r="H25" s="152"/>
      <c r="I25" s="243">
        <f>IFERROR(VLOOKUP(Mangas_S4Y!$G25,Clasificaicon_Pilotos!$B$7:$M$91,13,0),0)</f>
        <v>0</v>
      </c>
      <c r="J25" s="161">
        <f t="shared" si="1"/>
        <v>0</v>
      </c>
      <c r="K25" s="59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1"/>
      <c r="B26" s="4"/>
      <c r="C26" s="4"/>
      <c r="D26" s="4"/>
      <c r="E26" s="4"/>
      <c r="F26" s="4"/>
      <c r="G26" s="61"/>
      <c r="H26" s="59"/>
      <c r="I26" s="59"/>
      <c r="J26" s="59"/>
      <c r="K26" s="59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4"/>
      <c r="B27" s="4"/>
      <c r="C27" s="4"/>
      <c r="D27" s="4"/>
      <c r="E27" s="4"/>
      <c r="F27" s="4"/>
      <c r="G27" s="61"/>
      <c r="H27" s="59"/>
      <c r="I27" s="59"/>
      <c r="J27" s="59"/>
      <c r="K27" s="59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148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159" t="s">
        <v>389</v>
      </c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1"/>
      <c r="B30" s="4"/>
      <c r="C30" s="4"/>
      <c r="D30" s="4"/>
      <c r="E30" s="4"/>
      <c r="F30" s="4"/>
      <c r="G30" s="61"/>
      <c r="H30" s="59"/>
      <c r="I30" s="59"/>
      <c r="J30" s="59"/>
      <c r="K30" s="59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ht="15.75" customHeight="1">
      <c r="A31" s="149" t="s">
        <v>152</v>
      </c>
      <c r="B31" s="150" t="s">
        <v>153</v>
      </c>
      <c r="C31" s="150" t="s">
        <v>384</v>
      </c>
      <c r="D31" s="150" t="s">
        <v>385</v>
      </c>
      <c r="E31" s="150" t="s">
        <v>386</v>
      </c>
      <c r="F31" s="150" t="s">
        <v>154</v>
      </c>
      <c r="G31" s="150" t="s">
        <v>283</v>
      </c>
      <c r="H31" s="150" t="s">
        <v>387</v>
      </c>
      <c r="I31" s="150" t="s">
        <v>388</v>
      </c>
      <c r="J31" s="150" t="s">
        <v>11</v>
      </c>
      <c r="K31" s="59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ht="15.0" customHeight="1">
      <c r="A32" s="157">
        <v>1.0</v>
      </c>
      <c r="B32" s="152" t="s">
        <v>13</v>
      </c>
      <c r="C32" s="152"/>
      <c r="D32" s="158" t="str">
        <f>IFERROR(VLOOKUP(B32,'Listado Pilotos y Equipos'!$B$3:$M$86,2,0),"")</f>
        <v>Besay Porta</v>
      </c>
      <c r="E32" s="152"/>
      <c r="F32" s="243">
        <f>IFERROR(VLOOKUP(Mangas_S4Y!$D32,Clasificaicon_Pilotos!$B$7:$M$91,13,0),0)</f>
        <v>0</v>
      </c>
      <c r="G32" s="152" t="str">
        <f>IFERROR(VLOOKUP(B32,'Listado Pilotos y Equipos'!$B$3:$M$86,7,0),"")</f>
        <v>Ignasi Baldominos</v>
      </c>
      <c r="H32" s="152"/>
      <c r="I32" s="243">
        <f>IFERROR(VLOOKUP(Mangas_S4Y!$G32,Clasificaicon_Pilotos!$B$7:$M$91,13,0),0)</f>
        <v>0</v>
      </c>
      <c r="J32" s="153">
        <f t="shared" ref="J32:J57" si="2">IFERROR(F32+I32,0)</f>
        <v>0</v>
      </c>
      <c r="K32" s="246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ht="15.75" customHeight="1">
      <c r="A33" s="157">
        <v>2.0</v>
      </c>
      <c r="B33" s="152" t="s">
        <v>34</v>
      </c>
      <c r="C33" s="152"/>
      <c r="D33" s="158" t="str">
        <f>IFERROR(VLOOKUP(B33,'Listado Pilotos y Equipos'!$B$3:$M$86,2,0),"")</f>
        <v>Julen Valbuena</v>
      </c>
      <c r="E33" s="152"/>
      <c r="F33" s="243">
        <f>IFERROR(VLOOKUP(Mangas_S4Y!$D33,Clasificaicon_Pilotos!$B$7:$M$91,13,0),0)</f>
        <v>0</v>
      </c>
      <c r="G33" s="152" t="str">
        <f>IFERROR(VLOOKUP(B33,'Listado Pilotos y Equipos'!$B$3:$M$86,7,0),"")</f>
        <v>Germa Portet</v>
      </c>
      <c r="H33" s="152"/>
      <c r="I33" s="243">
        <f>IFERROR(VLOOKUP(Mangas_S4Y!$G33,Clasificaicon_Pilotos!$B$7:$M$91,13,0),0)</f>
        <v>0</v>
      </c>
      <c r="J33" s="153">
        <f t="shared" si="2"/>
        <v>0</v>
      </c>
      <c r="K33" s="246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ht="15.75" customHeight="1">
      <c r="A34" s="157">
        <v>3.0</v>
      </c>
      <c r="B34" s="152" t="s">
        <v>217</v>
      </c>
      <c r="C34" s="152"/>
      <c r="D34" s="158" t="str">
        <f>IFERROR(VLOOKUP(B34,'Listado Pilotos y Equipos'!$B$3:$M$86,2,0),"")</f>
        <v>Joel Mendizabal</v>
      </c>
      <c r="E34" s="152"/>
      <c r="F34" s="243">
        <f>IFERROR(VLOOKUP(Mangas_S4Y!$D34,Clasificaicon_Pilotos!$B$7:$M$91,13,0),0)</f>
        <v>0</v>
      </c>
      <c r="G34" s="152" t="str">
        <f>IFERROR(VLOOKUP(B34,'Listado Pilotos y Equipos'!$B$3:$M$86,7,0),"")</f>
        <v>Vicens Febrero</v>
      </c>
      <c r="H34" s="152"/>
      <c r="I34" s="243">
        <f>IFERROR(VLOOKUP(Mangas_S4Y!$G34,Clasificaicon_Pilotos!$B$7:$M$91,13,0),0)</f>
        <v>0</v>
      </c>
      <c r="J34" s="153">
        <f t="shared" si="2"/>
        <v>0</v>
      </c>
      <c r="K34" s="246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15.75" customHeight="1">
      <c r="A35" s="157">
        <v>4.0</v>
      </c>
      <c r="B35" s="152" t="s">
        <v>209</v>
      </c>
      <c r="C35" s="152"/>
      <c r="D35" s="158" t="str">
        <f>IFERROR(VLOOKUP(B35,'Listado Pilotos y Equipos'!$B$3:$M$86,2,0),"")</f>
        <v>JM Sererols</v>
      </c>
      <c r="E35" s="152"/>
      <c r="F35" s="243">
        <f>IFERROR(VLOOKUP(Mangas_S4Y!$D35,Clasificaicon_Pilotos!$B$7:$M$91,13,0),0)</f>
        <v>0</v>
      </c>
      <c r="G35" s="152" t="str">
        <f>IFERROR(VLOOKUP(B35,'Listado Pilotos y Equipos'!$B$3:$M$86,7,0),"")</f>
        <v>Eduard Cerda</v>
      </c>
      <c r="H35" s="152"/>
      <c r="I35" s="243">
        <f>IFERROR(VLOOKUP(Mangas_S4Y!$G35,Clasificaicon_Pilotos!$B$7:$M$91,13,0),0)</f>
        <v>0</v>
      </c>
      <c r="J35" s="153">
        <f t="shared" si="2"/>
        <v>0</v>
      </c>
      <c r="K35" s="246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15.75" customHeight="1">
      <c r="A36" s="157">
        <v>5.0</v>
      </c>
      <c r="B36" s="152" t="s">
        <v>25</v>
      </c>
      <c r="C36" s="152"/>
      <c r="D36" s="158" t="str">
        <f>IFERROR(VLOOKUP(B36,'Listado Pilotos y Equipos'!$B$3:$M$86,2,0),"")</f>
        <v>Xavi Cortada</v>
      </c>
      <c r="E36" s="152"/>
      <c r="F36" s="243">
        <f>IFERROR(VLOOKUP(Mangas_S4Y!$D36,Clasificaicon_Pilotos!$B$7:$M$91,13,0),0)</f>
        <v>0</v>
      </c>
      <c r="G36" s="152" t="str">
        <f>IFERROR(VLOOKUP(B36,'Listado Pilotos y Equipos'!$B$3:$M$86,7,0),"")</f>
        <v>Adam Parera</v>
      </c>
      <c r="H36" s="152"/>
      <c r="I36" s="243">
        <f>IFERROR(VLOOKUP(Mangas_S4Y!$G36,Clasificaicon_Pilotos!$B$7:$M$91,13,0),0)</f>
        <v>0</v>
      </c>
      <c r="J36" s="153">
        <f t="shared" si="2"/>
        <v>0</v>
      </c>
      <c r="K36" s="246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15.75" customHeight="1">
      <c r="A37" s="157">
        <v>6.0</v>
      </c>
      <c r="B37" s="152" t="s">
        <v>212</v>
      </c>
      <c r="C37" s="152"/>
      <c r="D37" s="158" t="str">
        <f>IFERROR(VLOOKUP(B37,'Listado Pilotos y Equipos'!$B$3:$M$86,2,0),"")</f>
        <v>Miquel Bonavida</v>
      </c>
      <c r="E37" s="152"/>
      <c r="F37" s="243">
        <f>IFERROR(VLOOKUP(Mangas_S4Y!$D37,Clasificaicon_Pilotos!$B$7:$M$91,13,0),0)</f>
        <v>0</v>
      </c>
      <c r="G37" s="152" t="str">
        <f>IFERROR(VLOOKUP(B37,'Listado Pilotos y Equipos'!$B$3:$M$86,7,0),"")</f>
        <v>Lorenzo Rodriguez</v>
      </c>
      <c r="H37" s="152"/>
      <c r="I37" s="243">
        <f>IFERROR(VLOOKUP(Mangas_S4Y!$G37,Clasificaicon_Pilotos!$B$7:$M$91,13,0),0)</f>
        <v>0</v>
      </c>
      <c r="J37" s="153">
        <f t="shared" si="2"/>
        <v>0</v>
      </c>
      <c r="K37" s="246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5.75" customHeight="1">
      <c r="A38" s="157">
        <v>7.0</v>
      </c>
      <c r="B38" s="152" t="s">
        <v>229</v>
      </c>
      <c r="C38" s="152"/>
      <c r="D38" s="158" t="str">
        <f>IFERROR(VLOOKUP(B38,'Listado Pilotos y Equipos'!$B$3:$M$86,2,0),"")</f>
        <v>Richard Arredondo</v>
      </c>
      <c r="E38" s="152"/>
      <c r="F38" s="243">
        <f>IFERROR(VLOOKUP(Mangas_S4Y!$D38,Clasificaicon_Pilotos!$B$7:$M$91,13,0),0)</f>
        <v>0</v>
      </c>
      <c r="G38" s="152" t="str">
        <f>IFERROR(VLOOKUP(B38,'Listado Pilotos y Equipos'!$B$3:$M$86,7,0),"")</f>
        <v>Gabriel Rodriguez</v>
      </c>
      <c r="H38" s="152"/>
      <c r="I38" s="243">
        <f>IFERROR(VLOOKUP(Mangas_S4Y!$G38,Clasificaicon_Pilotos!$B$7:$M$91,13,0),0)</f>
        <v>0</v>
      </c>
      <c r="J38" s="153">
        <f t="shared" si="2"/>
        <v>0</v>
      </c>
      <c r="K38" s="244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5.75" customHeight="1">
      <c r="A39" s="157">
        <v>8.0</v>
      </c>
      <c r="B39" s="152" t="s">
        <v>463</v>
      </c>
      <c r="C39" s="152"/>
      <c r="D39" s="158" t="str">
        <f>IFERROR(VLOOKUP(B39,'Listado Pilotos y Equipos'!$B$3:$M$86,2,0),"")</f>
        <v/>
      </c>
      <c r="E39" s="152"/>
      <c r="F39" s="243">
        <f>IFERROR(VLOOKUP(Mangas_S4Y!$D39,Clasificaicon_Pilotos!$B$7:$M$91,13,0),0)</f>
        <v>0</v>
      </c>
      <c r="G39" s="152" t="str">
        <f>IFERROR(VLOOKUP(B39,'Listado Pilotos y Equipos'!$B$3:$M$86,7,0),"")</f>
        <v/>
      </c>
      <c r="H39" s="152"/>
      <c r="I39" s="243">
        <f>IFERROR(VLOOKUP(Mangas_S4Y!$G39,Clasificaicon_Pilotos!$B$7:$M$91,13,0),0)</f>
        <v>0</v>
      </c>
      <c r="J39" s="153">
        <f t="shared" si="2"/>
        <v>0</v>
      </c>
      <c r="K39" s="244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ht="15.75" customHeight="1">
      <c r="A40" s="157">
        <v>9.0</v>
      </c>
      <c r="B40" s="152" t="s">
        <v>51</v>
      </c>
      <c r="C40" s="152"/>
      <c r="D40" s="158" t="str">
        <f>IFERROR(VLOOKUP(B40,'Listado Pilotos y Equipos'!$B$3:$M$86,2,0),"")</f>
        <v>Albert Figuerola</v>
      </c>
      <c r="E40" s="152"/>
      <c r="F40" s="243">
        <f>IFERROR(VLOOKUP(Mangas_S4Y!$D40,Clasificaicon_Pilotos!$B$7:$M$91,13,0),0)</f>
        <v>0</v>
      </c>
      <c r="G40" s="152" t="str">
        <f>IFERROR(VLOOKUP(B40,'Listado Pilotos y Equipos'!$B$3:$M$86,7,0),"")</f>
        <v>Cesc Figueras</v>
      </c>
      <c r="H40" s="152"/>
      <c r="I40" s="243">
        <f>IFERROR(VLOOKUP(Mangas_S4Y!$G40,Clasificaicon_Pilotos!$B$7:$M$91,13,0),0)</f>
        <v>0</v>
      </c>
      <c r="J40" s="153">
        <f t="shared" si="2"/>
        <v>0</v>
      </c>
      <c r="K40" s="244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ht="15.75" customHeight="1">
      <c r="A41" s="157">
        <v>10.0</v>
      </c>
      <c r="B41" s="152" t="s">
        <v>458</v>
      </c>
      <c r="C41" s="152"/>
      <c r="D41" s="158" t="str">
        <f>IFERROR(VLOOKUP(B41,'Listado Pilotos y Equipos'!$B$3:$M$86,2,0),"")</f>
        <v>Jesus Jodar</v>
      </c>
      <c r="E41" s="152"/>
      <c r="F41" s="243">
        <f>IFERROR(VLOOKUP(Mangas_S4Y!$D41,Clasificaicon_Pilotos!$B$7:$M$91,13,0),0)</f>
        <v>0</v>
      </c>
      <c r="G41" s="152" t="str">
        <f>IFERROR(VLOOKUP(B41,'Listado Pilotos y Equipos'!$B$3:$M$86,7,0),"")</f>
        <v>Lluis Aldea</v>
      </c>
      <c r="H41" s="152"/>
      <c r="I41" s="243">
        <f>IFERROR(VLOOKUP(Mangas_S4Y!$G41,Clasificaicon_Pilotos!$B$7:$M$91,13,0),0)</f>
        <v>0</v>
      </c>
      <c r="J41" s="153">
        <f t="shared" si="2"/>
        <v>0</v>
      </c>
      <c r="K41" s="244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ht="15.75" customHeight="1">
      <c r="A42" s="157">
        <v>11.0</v>
      </c>
      <c r="B42" s="152" t="s">
        <v>399</v>
      </c>
      <c r="C42" s="152"/>
      <c r="D42" s="158" t="str">
        <f>IFERROR(VLOOKUP(B42,'Listado Pilotos y Equipos'!$B$3:$M$86,2,0),"")</f>
        <v>Javier Muñoz</v>
      </c>
      <c r="E42" s="152"/>
      <c r="F42" s="243">
        <f>IFERROR(VLOOKUP(Mangas_S4Y!$D42,Clasificaicon_Pilotos!$B$7:$M$91,13,0),0)</f>
        <v>0</v>
      </c>
      <c r="G42" s="152" t="str">
        <f>IFERROR(VLOOKUP(B42,'Listado Pilotos y Equipos'!$B$3:$M$86,7,0),"")</f>
        <v>Miguel Angel Garcia</v>
      </c>
      <c r="H42" s="152"/>
      <c r="I42" s="243">
        <f>IFERROR(VLOOKUP(Mangas_S4Y!$G42,Clasificaicon_Pilotos!$B$7:$M$91,13,0),0)</f>
        <v>0</v>
      </c>
      <c r="J42" s="153">
        <f t="shared" si="2"/>
        <v>0</v>
      </c>
      <c r="K42" s="244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ht="15.75" customHeight="1">
      <c r="A43" s="157">
        <v>12.0</v>
      </c>
      <c r="B43" s="152" t="s">
        <v>70</v>
      </c>
      <c r="C43" s="152"/>
      <c r="D43" s="158" t="str">
        <f>IFERROR(VLOOKUP(B43,'Listado Pilotos y Equipos'!$B$3:$M$86,2,0),"")</f>
        <v>Raul Ramírez</v>
      </c>
      <c r="E43" s="152"/>
      <c r="F43" s="243">
        <f>IFERROR(VLOOKUP(Mangas_S4Y!$D43,Clasificaicon_Pilotos!$B$7:$M$91,13,0),0)</f>
        <v>0</v>
      </c>
      <c r="G43" s="152" t="str">
        <f>IFERROR(VLOOKUP(B43,'Listado Pilotos y Equipos'!$B$3:$M$86,7,0),"")</f>
        <v>Joan Fontanals</v>
      </c>
      <c r="H43" s="152"/>
      <c r="I43" s="243">
        <f>IFERROR(VLOOKUP(Mangas_S4Y!$G43,Clasificaicon_Pilotos!$B$7:$M$91,13,0),0)</f>
        <v>0</v>
      </c>
      <c r="J43" s="153">
        <f t="shared" si="2"/>
        <v>0</v>
      </c>
      <c r="K43" s="244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ht="15.75" customHeight="1">
      <c r="A44" s="157">
        <v>13.0</v>
      </c>
      <c r="B44" s="152"/>
      <c r="C44" s="152"/>
      <c r="D44" s="158" t="str">
        <f>IFERROR(VLOOKUP(B44,'Listado Pilotos y Equipos'!$B$3:$M$86,2,0),"")</f>
        <v/>
      </c>
      <c r="E44" s="152"/>
      <c r="F44" s="243">
        <f>IFERROR(VLOOKUP(Mangas_S4Y!$D44,Clasificaicon_Pilotos!$B$7:$M$91,13,0),0)</f>
        <v>0</v>
      </c>
      <c r="G44" s="152" t="str">
        <f>IFERROR(VLOOKUP(B44,'Listado Pilotos y Equipos'!$B$3:$M$86,7,0),"")</f>
        <v/>
      </c>
      <c r="H44" s="152"/>
      <c r="I44" s="243">
        <f>IFERROR(VLOOKUP(Mangas_S4Y!$G44,Clasificaicon_Pilotos!$B$7:$M$91,13,0),0)</f>
        <v>0</v>
      </c>
      <c r="J44" s="153">
        <f t="shared" si="2"/>
        <v>0</v>
      </c>
      <c r="K44" s="59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ht="15.75" customHeight="1">
      <c r="A45" s="157">
        <v>14.0</v>
      </c>
      <c r="B45" s="152"/>
      <c r="C45" s="152"/>
      <c r="D45" s="158" t="str">
        <f>IFERROR(VLOOKUP(B45,'Listado Pilotos y Equipos'!$B$3:$M$86,2,0),"")</f>
        <v/>
      </c>
      <c r="E45" s="152"/>
      <c r="F45" s="243">
        <f>IFERROR(VLOOKUP(Mangas_S4Y!$D45,Clasificaicon_Pilotos!$B$7:$M$91,13,0),0)</f>
        <v>0</v>
      </c>
      <c r="G45" s="152" t="str">
        <f>IFERROR(VLOOKUP(B45,'Listado Pilotos y Equipos'!$B$3:$M$86,7,0),"")</f>
        <v/>
      </c>
      <c r="H45" s="152"/>
      <c r="I45" s="243">
        <f>IFERROR(VLOOKUP(Mangas_S4Y!$G45,Clasificaicon_Pilotos!$B$7:$M$91,13,0),0)</f>
        <v>0</v>
      </c>
      <c r="J45" s="153">
        <f t="shared" si="2"/>
        <v>0</v>
      </c>
      <c r="K45" s="59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ht="15.75" customHeight="1">
      <c r="A46" s="157">
        <v>15.0</v>
      </c>
      <c r="B46" s="152"/>
      <c r="C46" s="152"/>
      <c r="D46" s="158" t="str">
        <f>IFERROR(VLOOKUP(B46,'Listado Pilotos y Equipos'!$B$3:$M$86,2,0),"")</f>
        <v/>
      </c>
      <c r="E46" s="152"/>
      <c r="F46" s="243">
        <f>IFERROR(VLOOKUP(Mangas_S4Y!$D46,Clasificaicon_Pilotos!$B$7:$M$91,13,0),0)</f>
        <v>0</v>
      </c>
      <c r="G46" s="152" t="str">
        <f>IFERROR(VLOOKUP(B46,'Listado Pilotos y Equipos'!$B$3:$M$86,7,0),"")</f>
        <v/>
      </c>
      <c r="H46" s="152"/>
      <c r="I46" s="243">
        <f>IFERROR(VLOOKUP(Mangas_S4Y!$G46,Clasificaicon_Pilotos!$B$7:$M$91,13,0),0)</f>
        <v>0</v>
      </c>
      <c r="J46" s="152">
        <f t="shared" si="2"/>
        <v>0</v>
      </c>
      <c r="K46" s="59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ht="15.75" customHeight="1">
      <c r="A47" s="157">
        <v>16.0</v>
      </c>
      <c r="B47" s="152"/>
      <c r="C47" s="152"/>
      <c r="D47" s="158" t="str">
        <f>IFERROR(VLOOKUP(B47,'Listado Pilotos y Equipos'!$B$3:$M$86,2,0),"")</f>
        <v/>
      </c>
      <c r="E47" s="152"/>
      <c r="F47" s="243">
        <f>IFERROR(VLOOKUP(Mangas_S4Y!$D47,Clasificaicon_Pilotos!$B$7:$M$91,13,0),0)</f>
        <v>0</v>
      </c>
      <c r="G47" s="152" t="str">
        <f>IFERROR(VLOOKUP(B47,'Listado Pilotos y Equipos'!$B$3:$M$86,7,0),"")</f>
        <v/>
      </c>
      <c r="H47" s="152"/>
      <c r="I47" s="243">
        <f>IFERROR(VLOOKUP(Mangas_S4Y!$G47,Clasificaicon_Pilotos!$B$7:$M$91,13,0),0)</f>
        <v>0</v>
      </c>
      <c r="J47" s="153">
        <f t="shared" si="2"/>
        <v>0</v>
      </c>
      <c r="K47" s="59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ht="15.75" customHeight="1">
      <c r="A48" s="157">
        <v>17.0</v>
      </c>
      <c r="B48" s="152"/>
      <c r="C48" s="152"/>
      <c r="D48" s="158" t="str">
        <f>IFERROR(VLOOKUP(B48,'Listado Pilotos y Equipos'!$B$3:$M$86,2,0),"")</f>
        <v/>
      </c>
      <c r="E48" s="152"/>
      <c r="F48" s="243">
        <f>IFERROR(VLOOKUP(Mangas_S4Y!$D48,Clasificaicon_Pilotos!$B$7:$M$91,13,0),0)</f>
        <v>0</v>
      </c>
      <c r="G48" s="152" t="str">
        <f>IFERROR(VLOOKUP(B48,'Listado Pilotos y Equipos'!$B$3:$M$86,7,0),"")</f>
        <v/>
      </c>
      <c r="H48" s="152"/>
      <c r="I48" s="243">
        <f>IFERROR(VLOOKUP(Mangas_S4Y!$G48,Clasificaicon_Pilotos!$B$7:$M$91,13,0),0)</f>
        <v>0</v>
      </c>
      <c r="J48" s="153">
        <f t="shared" si="2"/>
        <v>0</v>
      </c>
      <c r="K48" s="59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ht="15.0" customHeight="1">
      <c r="A49" s="157">
        <v>18.0</v>
      </c>
      <c r="B49" s="152"/>
      <c r="C49" s="152"/>
      <c r="D49" s="158" t="str">
        <f>IFERROR(VLOOKUP(B49,'Listado Pilotos y Equipos'!$B$3:$M$86,2,0),"")</f>
        <v/>
      </c>
      <c r="E49" s="152"/>
      <c r="F49" s="243">
        <f>IFERROR(VLOOKUP(Mangas_S4Y!$D49,Clasificaicon_Pilotos!$B$7:$M$91,13,0),0)</f>
        <v>0</v>
      </c>
      <c r="G49" s="152" t="str">
        <f>IFERROR(VLOOKUP(B49,'Listado Pilotos y Equipos'!$B$3:$M$86,7,0),"")</f>
        <v/>
      </c>
      <c r="H49" s="152"/>
      <c r="I49" s="243">
        <f>IFERROR(VLOOKUP(Mangas_S4Y!$G49,Clasificaicon_Pilotos!$B$7:$M$91,13,0),0)</f>
        <v>0</v>
      </c>
      <c r="J49" s="153">
        <f t="shared" si="2"/>
        <v>0</v>
      </c>
      <c r="K49" s="59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ht="15.75" customHeight="1">
      <c r="A50" s="157">
        <v>19.0</v>
      </c>
      <c r="B50" s="152"/>
      <c r="C50" s="152"/>
      <c r="D50" s="158" t="str">
        <f>IFERROR(VLOOKUP(B50,'Listado Pilotos y Equipos'!$B$3:$M$86,2,0),"")</f>
        <v/>
      </c>
      <c r="E50" s="152"/>
      <c r="F50" s="243">
        <f>IFERROR(VLOOKUP(Mangas_S4Y!$D50,Clasificaicon_Pilotos!$B$7:$M$91,13,0),0)</f>
        <v>0</v>
      </c>
      <c r="G50" s="152" t="str">
        <f>IFERROR(VLOOKUP(B50,'Listado Pilotos y Equipos'!$B$3:$M$86,7,0),"")</f>
        <v/>
      </c>
      <c r="H50" s="152"/>
      <c r="I50" s="243">
        <f>IFERROR(VLOOKUP(Mangas_S4Y!$G50,Clasificaicon_Pilotos!$B$7:$M$91,13,0),0)</f>
        <v>0</v>
      </c>
      <c r="J50" s="153">
        <f t="shared" si="2"/>
        <v>0</v>
      </c>
      <c r="K50" s="59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ht="15.75" customHeight="1">
      <c r="A51" s="157">
        <v>20.0</v>
      </c>
      <c r="B51" s="152"/>
      <c r="C51" s="152"/>
      <c r="D51" s="158" t="str">
        <f>IFERROR(VLOOKUP(B51,'Listado Pilotos y Equipos'!$B$3:$M$86,2,0),"")</f>
        <v/>
      </c>
      <c r="E51" s="152"/>
      <c r="F51" s="243">
        <f>IFERROR(VLOOKUP(Mangas_S4Y!$D51,Clasificaicon_Pilotos!$B$7:$M$91,13,0),0)</f>
        <v>0</v>
      </c>
      <c r="G51" s="152" t="str">
        <f>IFERROR(VLOOKUP(B51,'Listado Pilotos y Equipos'!$B$3:$M$86,7,0),"")</f>
        <v/>
      </c>
      <c r="H51" s="152"/>
      <c r="I51" s="243">
        <f>IFERROR(VLOOKUP(Mangas_S4Y!$G51,Clasificaicon_Pilotos!$B$7:$M$91,13,0),0)</f>
        <v>0</v>
      </c>
      <c r="J51" s="153">
        <f t="shared" si="2"/>
        <v>0</v>
      </c>
      <c r="K51" s="59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ht="15.75" customHeight="1">
      <c r="A52" s="157">
        <v>21.0</v>
      </c>
      <c r="B52" s="152"/>
      <c r="C52" s="152"/>
      <c r="D52" s="158" t="str">
        <f>IFERROR(VLOOKUP(B52,'Listado Pilotos y Equipos'!$B$3:$M$86,2,0),"")</f>
        <v/>
      </c>
      <c r="E52" s="152"/>
      <c r="F52" s="243">
        <f>IFERROR(VLOOKUP(Mangas_S4Y!$D52,Clasificaicon_Pilotos!$B$7:$M$91,13,0),0)</f>
        <v>0</v>
      </c>
      <c r="G52" s="152" t="str">
        <f>IFERROR(VLOOKUP(B52,'Listado Pilotos y Equipos'!$B$3:$M$86,7,0),"")</f>
        <v/>
      </c>
      <c r="H52" s="152"/>
      <c r="I52" s="243">
        <f>IFERROR(VLOOKUP(Mangas_S4Y!$G52,Clasificaicon_Pilotos!$B$7:$M$91,13,0),0)</f>
        <v>0</v>
      </c>
      <c r="J52" s="153">
        <f t="shared" si="2"/>
        <v>0</v>
      </c>
      <c r="K52" s="59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ht="15.75" customHeight="1">
      <c r="A53" s="157">
        <v>22.0</v>
      </c>
      <c r="B53" s="152"/>
      <c r="C53" s="152"/>
      <c r="D53" s="158" t="str">
        <f>IFERROR(VLOOKUP(B53,'Listado Pilotos y Equipos'!$B$3:$M$86,2,0),"")</f>
        <v/>
      </c>
      <c r="E53" s="152"/>
      <c r="F53" s="243">
        <f>IFERROR(VLOOKUP(Mangas_S4Y!$D53,Clasificaicon_Pilotos!$B$7:$M$91,13,0),0)</f>
        <v>0</v>
      </c>
      <c r="G53" s="152" t="str">
        <f>IFERROR(VLOOKUP(B53,'Listado Pilotos y Equipos'!$B$3:$M$86,7,0),"")</f>
        <v/>
      </c>
      <c r="H53" s="152"/>
      <c r="I53" s="243">
        <f>IFERROR(VLOOKUP(Mangas_S4Y!$G53,Clasificaicon_Pilotos!$B$7:$M$91,13,0),0)</f>
        <v>0</v>
      </c>
      <c r="J53" s="153">
        <f t="shared" si="2"/>
        <v>0</v>
      </c>
      <c r="K53" s="59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ht="15.75" customHeight="1">
      <c r="A54" s="157">
        <v>23.0</v>
      </c>
      <c r="B54" s="152"/>
      <c r="C54" s="152"/>
      <c r="D54" s="158" t="str">
        <f>IFERROR(VLOOKUP(B54,'Listado Pilotos y Equipos'!$B$3:$M$86,2,0),"")</f>
        <v/>
      </c>
      <c r="E54" s="152"/>
      <c r="F54" s="243">
        <f>IFERROR(VLOOKUP(Mangas_S4Y!$D54,Clasificaicon_Pilotos!$B$7:$M$91,13,0),0)</f>
        <v>0</v>
      </c>
      <c r="G54" s="152" t="str">
        <f>IFERROR(VLOOKUP(B54,'Listado Pilotos y Equipos'!$B$3:$M$86,7,0),"")</f>
        <v/>
      </c>
      <c r="H54" s="152"/>
      <c r="I54" s="243">
        <f>IFERROR(VLOOKUP(Mangas_S4Y!$G54,Clasificaicon_Pilotos!$B$7:$M$91,13,0),0)</f>
        <v>0</v>
      </c>
      <c r="J54" s="153">
        <f t="shared" si="2"/>
        <v>0</v>
      </c>
      <c r="K54" s="59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ht="15.75" customHeight="1">
      <c r="A55" s="157">
        <v>24.0</v>
      </c>
      <c r="B55" s="152"/>
      <c r="C55" s="152"/>
      <c r="D55" s="158" t="str">
        <f>IFERROR(VLOOKUP(B55,'Listado Pilotos y Equipos'!$B$3:$M$86,2,0),"")</f>
        <v/>
      </c>
      <c r="E55" s="152"/>
      <c r="F55" s="243">
        <f>IFERROR(VLOOKUP(Mangas_S4Y!$D55,Clasificaicon_Pilotos!$B$7:$M$91,13,0),0)</f>
        <v>0</v>
      </c>
      <c r="G55" s="152" t="str">
        <f>IFERROR(VLOOKUP(B55,'Listado Pilotos y Equipos'!$B$3:$M$86,7,0),"")</f>
        <v/>
      </c>
      <c r="H55" s="152"/>
      <c r="I55" s="243">
        <f>IFERROR(VLOOKUP(Mangas_S4Y!$G55,Clasificaicon_Pilotos!$B$7:$M$91,13,0),0)</f>
        <v>0</v>
      </c>
      <c r="J55" s="153">
        <f t="shared" si="2"/>
        <v>0</v>
      </c>
      <c r="K55" s="59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ht="15.75" customHeight="1">
      <c r="A56" s="157">
        <v>25.0</v>
      </c>
      <c r="B56" s="152"/>
      <c r="C56" s="152"/>
      <c r="D56" s="158" t="str">
        <f>IFERROR(VLOOKUP(B56,'Listado Pilotos y Equipos'!$B$3:$M$86,2,0),"")</f>
        <v/>
      </c>
      <c r="E56" s="152"/>
      <c r="F56" s="243">
        <f>IFERROR(VLOOKUP(Mangas_S4Y!$D56,Clasificaicon_Pilotos!$B$7:$M$91,13,0),0)</f>
        <v>0</v>
      </c>
      <c r="G56" s="152" t="str">
        <f>IFERROR(VLOOKUP(B56,'Listado Pilotos y Equipos'!$B$3:$M$86,7,0),"")</f>
        <v/>
      </c>
      <c r="H56" s="152"/>
      <c r="I56" s="243">
        <f>IFERROR(VLOOKUP(Mangas_S4Y!$G56,Clasificaicon_Pilotos!$B$7:$M$91,13,0),0)</f>
        <v>0</v>
      </c>
      <c r="J56" s="153">
        <f t="shared" si="2"/>
        <v>0</v>
      </c>
      <c r="K56" s="59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ht="15.75" customHeight="1">
      <c r="A57" s="157">
        <v>26.0</v>
      </c>
      <c r="B57" s="152"/>
      <c r="C57" s="152"/>
      <c r="D57" s="158" t="str">
        <f>IFERROR(VLOOKUP(B57,'Listado Pilotos y Equipos'!$B$3:$M$86,2,0),"")</f>
        <v/>
      </c>
      <c r="E57" s="152"/>
      <c r="F57" s="243">
        <f>IFERROR(VLOOKUP(Mangas_S4Y!$D57,Clasificaicon_Pilotos!$B$7:$M$91,13,0),0)</f>
        <v>0</v>
      </c>
      <c r="G57" s="152" t="str">
        <f>IFERROR(VLOOKUP(B57,'Listado Pilotos y Equipos'!$B$3:$M$86,7,0),"")</f>
        <v/>
      </c>
      <c r="H57" s="152"/>
      <c r="I57" s="243">
        <f>IFERROR(VLOOKUP(Mangas_S4Y!$G57,Clasificaicon_Pilotos!$B$7:$M$91,13,0),0)</f>
        <v>0</v>
      </c>
      <c r="J57" s="153">
        <f t="shared" si="2"/>
        <v>0</v>
      </c>
      <c r="K57" s="59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ht="15.75" customHeight="1">
      <c r="A59" s="148"/>
      <c r="B59" s="45"/>
      <c r="C59" s="45"/>
      <c r="D59" s="45"/>
      <c r="E59" s="45"/>
      <c r="F59" s="45"/>
      <c r="G59" s="45"/>
      <c r="H59" s="45"/>
      <c r="I59" s="45"/>
      <c r="J59" s="45"/>
      <c r="K59" s="46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ht="15.75" customHeight="1">
      <c r="A60" s="159" t="s">
        <v>390</v>
      </c>
      <c r="B60" s="45"/>
      <c r="C60" s="45"/>
      <c r="D60" s="45"/>
      <c r="E60" s="45"/>
      <c r="F60" s="45"/>
      <c r="G60" s="45"/>
      <c r="H60" s="45"/>
      <c r="I60" s="45"/>
      <c r="J60" s="45"/>
      <c r="K60" s="46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ht="15.75" customHeight="1">
      <c r="A61" s="1"/>
      <c r="B61" s="4"/>
      <c r="C61" s="4"/>
      <c r="D61" s="4"/>
      <c r="E61" s="4"/>
      <c r="F61" s="4"/>
      <c r="G61" s="61"/>
      <c r="H61" s="59"/>
      <c r="I61" s="59"/>
      <c r="J61" s="59"/>
      <c r="K61" s="59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ht="15.75" customHeight="1">
      <c r="A62" s="149" t="s">
        <v>152</v>
      </c>
      <c r="B62" s="150" t="s">
        <v>153</v>
      </c>
      <c r="C62" s="150" t="s">
        <v>384</v>
      </c>
      <c r="D62" s="150" t="s">
        <v>385</v>
      </c>
      <c r="E62" s="150" t="s">
        <v>386</v>
      </c>
      <c r="F62" s="150" t="s">
        <v>154</v>
      </c>
      <c r="G62" s="150" t="s">
        <v>283</v>
      </c>
      <c r="H62" s="150" t="s">
        <v>387</v>
      </c>
      <c r="I62" s="150" t="s">
        <v>388</v>
      </c>
      <c r="J62" s="150" t="s">
        <v>11</v>
      </c>
      <c r="K62" s="59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ht="15.0" customHeight="1">
      <c r="A63" s="157">
        <v>1.0</v>
      </c>
      <c r="B63" s="152" t="s">
        <v>74</v>
      </c>
      <c r="C63" s="152"/>
      <c r="D63" s="152" t="str">
        <f>IFERROR(VLOOKUP(B63,'Listado Pilotos y Equipos'!$B$3:$M$86,2,0),"")</f>
        <v>Angel Navarro</v>
      </c>
      <c r="E63" s="152"/>
      <c r="F63" s="243">
        <f>IFERROR(VLOOKUP(Mangas_S4Y!$D63,Clasificaicon_Pilotos!$B$7:$M$91,13,0),0)</f>
        <v>0</v>
      </c>
      <c r="G63" s="152" t="str">
        <f>IFERROR(VLOOKUP(B63,'Listado Pilotos y Equipos'!$B$3:$M$86,7,0),"")</f>
        <v>Juan Ramon Mesas</v>
      </c>
      <c r="H63" s="152"/>
      <c r="I63" s="243">
        <f>IFERROR(VLOOKUP(Mangas_S4Y!$G63,Clasificaicon_Pilotos!$B$7:$M$91,13,0),0)</f>
        <v>0</v>
      </c>
      <c r="J63" s="153">
        <f t="shared" ref="J63:J80" si="3">IFERROR(F63+I63,0)</f>
        <v>0</v>
      </c>
      <c r="K63" s="244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ht="15.75" customHeight="1">
      <c r="A64" s="157">
        <v>2.0</v>
      </c>
      <c r="B64" s="152" t="s">
        <v>226</v>
      </c>
      <c r="C64" s="152"/>
      <c r="D64" s="152" t="str">
        <f>IFERROR(VLOOKUP(B64,'Listado Pilotos y Equipos'!$B$3:$M$86,2,0),"")</f>
        <v>Xavi Bellot</v>
      </c>
      <c r="E64" s="152"/>
      <c r="F64" s="243">
        <f>IFERROR(VLOOKUP(Mangas_S4Y!$D64,Clasificaicon_Pilotos!$B$7:$M$91,13,0),0)</f>
        <v>0</v>
      </c>
      <c r="G64" s="152" t="str">
        <f>IFERROR(VLOOKUP(B64,'Listado Pilotos y Equipos'!$B$3:$M$86,7,0),"")</f>
        <v>Cristian Diaz</v>
      </c>
      <c r="H64" s="152"/>
      <c r="I64" s="243">
        <f>IFERROR(VLOOKUP(Mangas_S4Y!$G64,Clasificaicon_Pilotos!$B$7:$M$91,13,0),0)</f>
        <v>0</v>
      </c>
      <c r="J64" s="153">
        <f t="shared" si="3"/>
        <v>0</v>
      </c>
      <c r="K64" s="244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ht="15.75" customHeight="1">
      <c r="A65" s="157">
        <v>3.0</v>
      </c>
      <c r="B65" s="152" t="s">
        <v>96</v>
      </c>
      <c r="C65" s="152"/>
      <c r="D65" s="152" t="str">
        <f>IFERROR(VLOOKUP(B65,'Listado Pilotos y Equipos'!$B$3:$M$86,2,0),"")</f>
        <v>Jordi Muñoz</v>
      </c>
      <c r="E65" s="152"/>
      <c r="F65" s="243">
        <f>IFERROR(VLOOKUP(Mangas_S4Y!$D65,Clasificaicon_Pilotos!$B$7:$M$91,13,0),0)</f>
        <v>0</v>
      </c>
      <c r="G65" s="152" t="str">
        <f>IFERROR(VLOOKUP(B65,'Listado Pilotos y Equipos'!$B$3:$M$86,7,0),"")</f>
        <v>Cristina Acacio</v>
      </c>
      <c r="H65" s="152"/>
      <c r="I65" s="243">
        <f>IFERROR(VLOOKUP(Mangas_S4Y!$G65,Clasificaicon_Pilotos!$B$7:$M$91,13,0),0)</f>
        <v>0</v>
      </c>
      <c r="J65" s="153">
        <f t="shared" si="3"/>
        <v>0</v>
      </c>
      <c r="K65" s="244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ht="15.75" customHeight="1">
      <c r="A66" s="157">
        <v>4.0</v>
      </c>
      <c r="B66" s="152" t="s">
        <v>234</v>
      </c>
      <c r="C66" s="152"/>
      <c r="D66" s="152" t="str">
        <f>IFERROR(VLOOKUP(B66,'Listado Pilotos y Equipos'!$B$3:$M$86,2,0),"")</f>
        <v>Rafael Muñoz</v>
      </c>
      <c r="E66" s="152"/>
      <c r="F66" s="243">
        <f>IFERROR(VLOOKUP(Mangas_S4Y!$D66,Clasificaicon_Pilotos!$B$7:$M$91,13,0),0)</f>
        <v>0</v>
      </c>
      <c r="G66" s="152" t="str">
        <f>IFERROR(VLOOKUP(B66,'Listado Pilotos y Equipos'!$B$3:$M$86,7,0),"")</f>
        <v>Victor Lopez</v>
      </c>
      <c r="H66" s="152"/>
      <c r="I66" s="243">
        <f>IFERROR(VLOOKUP(Mangas_S4Y!$G66,Clasificaicon_Pilotos!$B$7:$M$91,13,0),0)</f>
        <v>0</v>
      </c>
      <c r="J66" s="153">
        <f t="shared" si="3"/>
        <v>0</v>
      </c>
      <c r="K66" s="244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ht="15.75" customHeight="1">
      <c r="A67" s="157">
        <v>5.0</v>
      </c>
      <c r="B67" s="152" t="s">
        <v>400</v>
      </c>
      <c r="C67" s="152"/>
      <c r="D67" s="152" t="str">
        <f>IFERROR(VLOOKUP(B67,'Listado Pilotos y Equipos'!$B$3:$M$86,2,0),"")</f>
        <v>Marius Magro</v>
      </c>
      <c r="E67" s="152"/>
      <c r="F67" s="243">
        <f>IFERROR(VLOOKUP(Mangas_S4Y!$D67,Clasificaicon_Pilotos!$B$7:$M$91,13,0),0)</f>
        <v>0</v>
      </c>
      <c r="G67" s="152" t="str">
        <f>IFERROR(VLOOKUP(B67,'Listado Pilotos y Equipos'!$B$3:$M$86,7,0),"")</f>
        <v>Raul Cabello</v>
      </c>
      <c r="H67" s="152"/>
      <c r="I67" s="243">
        <f>IFERROR(VLOOKUP(Mangas_S4Y!$G67,Clasificaicon_Pilotos!$B$7:$M$91,13,0),0)</f>
        <v>0</v>
      </c>
      <c r="J67" s="153">
        <f t="shared" si="3"/>
        <v>0</v>
      </c>
      <c r="K67" s="244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ht="15.75" customHeight="1">
      <c r="A68" s="157">
        <v>6.0</v>
      </c>
      <c r="B68" s="152"/>
      <c r="C68" s="152"/>
      <c r="D68" s="152" t="str">
        <f>IFERROR(VLOOKUP(B68,'Listado Pilotos y Equipos'!$B$3:$M$86,2,0),"")</f>
        <v/>
      </c>
      <c r="E68" s="152"/>
      <c r="F68" s="243">
        <f>IFERROR(VLOOKUP(Mangas_S4Y!$D68,Clasificaicon_Pilotos!$B$7:$M$91,13,0),0)</f>
        <v>0</v>
      </c>
      <c r="G68" s="152" t="str">
        <f>IFERROR(VLOOKUP(B68,'Listado Pilotos y Equipos'!$B$3:$M$86,7,0),"")</f>
        <v/>
      </c>
      <c r="H68" s="152"/>
      <c r="I68" s="243">
        <f>IFERROR(VLOOKUP(Mangas_S4Y!$G68,Clasificaicon_Pilotos!$B$7:$M$91,13,0),0)</f>
        <v>0</v>
      </c>
      <c r="J68" s="153">
        <f t="shared" si="3"/>
        <v>0</v>
      </c>
      <c r="K68" s="244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ht="15.75" customHeight="1">
      <c r="A69" s="157">
        <v>7.0</v>
      </c>
      <c r="B69" s="152"/>
      <c r="C69" s="152"/>
      <c r="D69" s="152" t="str">
        <f>IFERROR(VLOOKUP(B69,'Listado Pilotos y Equipos'!$B$3:$M$86,2,0),"")</f>
        <v/>
      </c>
      <c r="E69" s="152"/>
      <c r="F69" s="243">
        <f>IFERROR(VLOOKUP(Mangas_S4Y!$D69,Clasificaicon_Pilotos!$B$7:$M$91,13,0),0)</f>
        <v>0</v>
      </c>
      <c r="G69" s="152" t="str">
        <f>IFERROR(VLOOKUP(B69,'Listado Pilotos y Equipos'!$B$3:$M$86,7,0),"")</f>
        <v/>
      </c>
      <c r="H69" s="152"/>
      <c r="I69" s="243">
        <f>IFERROR(VLOOKUP(Mangas_S4Y!$G69,Clasificaicon_Pilotos!$B$7:$M$91,13,0),0)</f>
        <v>0</v>
      </c>
      <c r="J69" s="153">
        <f t="shared" si="3"/>
        <v>0</v>
      </c>
      <c r="K69" s="59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ht="15.75" customHeight="1">
      <c r="A70" s="157">
        <v>8.0</v>
      </c>
      <c r="B70" s="152"/>
      <c r="C70" s="152"/>
      <c r="D70" s="152" t="str">
        <f>IFERROR(VLOOKUP(B70,'Listado Pilotos y Equipos'!$B$3:$M$86,2,0),"")</f>
        <v/>
      </c>
      <c r="E70" s="152"/>
      <c r="F70" s="243">
        <f>IFERROR(VLOOKUP(Mangas_S4Y!$D70,Clasificaicon_Pilotos!$B$7:$M$91,13,0),0)</f>
        <v>0</v>
      </c>
      <c r="G70" s="152" t="str">
        <f>IFERROR(VLOOKUP(B70,'Listado Pilotos y Equipos'!$B$3:$M$86,7,0),"")</f>
        <v/>
      </c>
      <c r="H70" s="152"/>
      <c r="I70" s="243">
        <f>IFERROR(VLOOKUP(Mangas_S4Y!$G70,Clasificaicon_Pilotos!$B$7:$M$91,13,0),0)</f>
        <v>0</v>
      </c>
      <c r="J70" s="153">
        <f t="shared" si="3"/>
        <v>0</v>
      </c>
      <c r="K70" s="59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ht="15.75" customHeight="1">
      <c r="A71" s="157">
        <v>9.0</v>
      </c>
      <c r="B71" s="152"/>
      <c r="C71" s="152"/>
      <c r="D71" s="152" t="str">
        <f>IFERROR(VLOOKUP(B71,'Listado Pilotos y Equipos'!$B$3:$M$86,2,0),"")</f>
        <v/>
      </c>
      <c r="E71" s="152"/>
      <c r="F71" s="243">
        <f>IFERROR(VLOOKUP(Mangas_S4Y!$D71,Clasificaicon_Pilotos!$B$7:$M$91,13,0),0)</f>
        <v>0</v>
      </c>
      <c r="G71" s="152" t="str">
        <f>IFERROR(VLOOKUP(B71,'Listado Pilotos y Equipos'!$B$3:$M$86,7,0),"")</f>
        <v/>
      </c>
      <c r="H71" s="152"/>
      <c r="I71" s="243">
        <f>IFERROR(VLOOKUP(Mangas_S4Y!$G71,Clasificaicon_Pilotos!$B$7:$M$91,13,0),0)</f>
        <v>0</v>
      </c>
      <c r="J71" s="153">
        <f t="shared" si="3"/>
        <v>0</v>
      </c>
      <c r="K71" s="59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ht="15.0" customHeight="1">
      <c r="A72" s="157">
        <v>10.0</v>
      </c>
      <c r="B72" s="152"/>
      <c r="C72" s="152"/>
      <c r="D72" s="152" t="str">
        <f>IFERROR(VLOOKUP(B72,'Listado Pilotos y Equipos'!$B$3:$M$86,2,0),"")</f>
        <v/>
      </c>
      <c r="E72" s="152"/>
      <c r="F72" s="243">
        <f>IFERROR(VLOOKUP(Mangas_S4Y!$D72,Clasificaicon_Pilotos!$B$7:$M$91,13,0),0)</f>
        <v>0</v>
      </c>
      <c r="G72" s="152" t="str">
        <f>IFERROR(VLOOKUP(B72,'Listado Pilotos y Equipos'!$B$3:$M$86,7,0),"")</f>
        <v/>
      </c>
      <c r="H72" s="152"/>
      <c r="I72" s="243">
        <f>IFERROR(VLOOKUP(Mangas_S4Y!$G72,Clasificaicon_Pilotos!$B$7:$M$91,13,0),0)</f>
        <v>0</v>
      </c>
      <c r="J72" s="153">
        <f t="shared" si="3"/>
        <v>0</v>
      </c>
      <c r="K72" s="59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ht="15.75" customHeight="1">
      <c r="A73" s="157">
        <v>11.0</v>
      </c>
      <c r="B73" s="152"/>
      <c r="C73" s="152"/>
      <c r="D73" s="152" t="str">
        <f>IFERROR(VLOOKUP(B73,'Listado Pilotos y Equipos'!$B$3:$M$86,2,0),"")</f>
        <v/>
      </c>
      <c r="E73" s="152"/>
      <c r="F73" s="243">
        <f>IFERROR(VLOOKUP(Mangas_S4Y!$D73,Clasificaicon_Pilotos!$B$7:$M$91,13,0),0)</f>
        <v>0</v>
      </c>
      <c r="G73" s="152" t="str">
        <f>IFERROR(VLOOKUP(B73,'Listado Pilotos y Equipos'!$B$3:$M$86,7,0),"")</f>
        <v/>
      </c>
      <c r="H73" s="152"/>
      <c r="I73" s="243">
        <f>IFERROR(VLOOKUP(Mangas_S4Y!$G73,Clasificaicon_Pilotos!$B$7:$M$91,13,0),0)</f>
        <v>0</v>
      </c>
      <c r="J73" s="153">
        <f t="shared" si="3"/>
        <v>0</v>
      </c>
      <c r="K73" s="59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ht="15.75" customHeight="1">
      <c r="A74" s="157">
        <v>12.0</v>
      </c>
      <c r="B74" s="152"/>
      <c r="C74" s="152"/>
      <c r="D74" s="152" t="str">
        <f>IFERROR(VLOOKUP(B74,'Listado Pilotos y Equipos'!$B$3:$M$86,2,0),"")</f>
        <v/>
      </c>
      <c r="E74" s="152"/>
      <c r="F74" s="243">
        <f>IFERROR(VLOOKUP(Mangas_S4Y!$D74,Clasificaicon_Pilotos!$B$7:$M$91,13,0),0)</f>
        <v>0</v>
      </c>
      <c r="G74" s="152" t="str">
        <f>IFERROR(VLOOKUP(B74,'Listado Pilotos y Equipos'!$B$3:$M$86,7,0),"")</f>
        <v/>
      </c>
      <c r="H74" s="152"/>
      <c r="I74" s="243">
        <f>IFERROR(VLOOKUP(Mangas_S4Y!$G74,Clasificaicon_Pilotos!$B$7:$M$91,13,0),0)</f>
        <v>0</v>
      </c>
      <c r="J74" s="153">
        <f t="shared" si="3"/>
        <v>0</v>
      </c>
      <c r="K74" s="59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ht="15.75" customHeight="1">
      <c r="A75" s="157">
        <v>13.0</v>
      </c>
      <c r="B75" s="152"/>
      <c r="C75" s="152"/>
      <c r="D75" s="152" t="str">
        <f>IFERROR(VLOOKUP(B75,'Listado Pilotos y Equipos'!$B$3:$M$86,2,0),"")</f>
        <v/>
      </c>
      <c r="E75" s="152"/>
      <c r="F75" s="243">
        <f>IFERROR(VLOOKUP(Mangas_S4Y!$D75,Clasificaicon_Pilotos!$B$7:$M$91,13,0),0)</f>
        <v>0</v>
      </c>
      <c r="G75" s="152" t="str">
        <f>IFERROR(VLOOKUP(B75,'Listado Pilotos y Equipos'!$B$3:$M$86,7,0),"")</f>
        <v/>
      </c>
      <c r="H75" s="152"/>
      <c r="I75" s="243">
        <f>IFERROR(VLOOKUP(Mangas_S4Y!$G75,Clasificaicon_Pilotos!$B$7:$M$91,13,0),0)</f>
        <v>0</v>
      </c>
      <c r="J75" s="153">
        <f t="shared" si="3"/>
        <v>0</v>
      </c>
      <c r="K75" s="59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ht="15.75" customHeight="1">
      <c r="A76" s="157">
        <v>14.0</v>
      </c>
      <c r="B76" s="152"/>
      <c r="C76" s="152"/>
      <c r="D76" s="152" t="str">
        <f>IFERROR(VLOOKUP(B76,'Listado Pilotos y Equipos'!$B$3:$M$86,2,0),"")</f>
        <v/>
      </c>
      <c r="E76" s="152"/>
      <c r="F76" s="243">
        <f>IFERROR(VLOOKUP(Mangas_S4Y!$D76,Clasificaicon_Pilotos!$B$7:$M$91,13,0),0)</f>
        <v>0</v>
      </c>
      <c r="G76" s="152" t="str">
        <f>IFERROR(VLOOKUP(B76,'Listado Pilotos y Equipos'!$B$3:$M$86,7,0),"")</f>
        <v/>
      </c>
      <c r="H76" s="152"/>
      <c r="I76" s="243">
        <f>IFERROR(VLOOKUP(Mangas_S4Y!$G76,Clasificaicon_Pilotos!$B$7:$M$91,13,0),0)</f>
        <v>0</v>
      </c>
      <c r="J76" s="153">
        <f t="shared" si="3"/>
        <v>0</v>
      </c>
      <c r="K76" s="59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ht="15.75" customHeight="1">
      <c r="A77" s="157">
        <v>15.0</v>
      </c>
      <c r="B77" s="152"/>
      <c r="C77" s="152"/>
      <c r="D77" s="152" t="str">
        <f>IFERROR(VLOOKUP(B77,'Listado Pilotos y Equipos'!$B$3:$M$86,2,0),"")</f>
        <v/>
      </c>
      <c r="E77" s="152"/>
      <c r="F77" s="243">
        <f>IFERROR(VLOOKUP(Mangas_S4Y!$D77,Clasificaicon_Pilotos!$B$7:$M$91,13,0),0)</f>
        <v>0</v>
      </c>
      <c r="G77" s="152" t="str">
        <f>IFERROR(VLOOKUP(B77,'Listado Pilotos y Equipos'!$B$3:$M$86,7,0),"")</f>
        <v/>
      </c>
      <c r="H77" s="152"/>
      <c r="I77" s="243">
        <f>IFERROR(VLOOKUP(Mangas_S4Y!$G77,Clasificaicon_Pilotos!$B$7:$M$91,13,0),0)</f>
        <v>0</v>
      </c>
      <c r="J77" s="153">
        <f t="shared" si="3"/>
        <v>0</v>
      </c>
      <c r="K77" s="59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ht="15.75" customHeight="1">
      <c r="A78" s="157">
        <v>16.0</v>
      </c>
      <c r="B78" s="152"/>
      <c r="C78" s="152"/>
      <c r="D78" s="152" t="str">
        <f>IFERROR(VLOOKUP(B78,'Listado Pilotos y Equipos'!$B$3:$M$86,2,0),"")</f>
        <v/>
      </c>
      <c r="E78" s="152"/>
      <c r="F78" s="243">
        <f>IFERROR(VLOOKUP(Mangas_S4Y!$D78,Clasificaicon_Pilotos!$B$7:$M$91,13,0),0)</f>
        <v>0</v>
      </c>
      <c r="G78" s="152" t="str">
        <f>IFERROR(VLOOKUP(B78,'Listado Pilotos y Equipos'!$B$3:$M$86,7,0),"")</f>
        <v/>
      </c>
      <c r="H78" s="152"/>
      <c r="I78" s="243">
        <f>IFERROR(VLOOKUP(Mangas_S4Y!$G78,Clasificaicon_Pilotos!$B$7:$M$91,13,0),0)</f>
        <v>0</v>
      </c>
      <c r="J78" s="153">
        <f t="shared" si="3"/>
        <v>0</v>
      </c>
      <c r="K78" s="59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ht="15.75" customHeight="1">
      <c r="A79" s="157">
        <v>17.0</v>
      </c>
      <c r="B79" s="152"/>
      <c r="C79" s="152"/>
      <c r="D79" s="152" t="str">
        <f>IFERROR(VLOOKUP(B79,'Listado Pilotos y Equipos'!$B$3:$M$86,2,0),"")</f>
        <v/>
      </c>
      <c r="E79" s="152"/>
      <c r="F79" s="243">
        <f>IFERROR(VLOOKUP(Mangas_S4Y!$D79,Clasificaicon_Pilotos!$B$7:$M$91,13,0),0)</f>
        <v>0</v>
      </c>
      <c r="G79" s="152" t="str">
        <f>IFERROR(VLOOKUP(B79,'Listado Pilotos y Equipos'!$B$3:$M$86,7,0),"")</f>
        <v/>
      </c>
      <c r="H79" s="152"/>
      <c r="I79" s="243">
        <f>IFERROR(VLOOKUP(Mangas_S4Y!$G79,Clasificaicon_Pilotos!$B$7:$M$91,13,0),0)</f>
        <v>0</v>
      </c>
      <c r="J79" s="153">
        <f t="shared" si="3"/>
        <v>0</v>
      </c>
      <c r="K79" s="59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ht="15.75" customHeight="1">
      <c r="A80" s="157">
        <v>18.0</v>
      </c>
      <c r="B80" s="152"/>
      <c r="C80" s="160"/>
      <c r="D80" s="152" t="str">
        <f>IFERROR(VLOOKUP(B80,'Listado Pilotos y Equipos'!$B$3:$M$86,2,0),"")</f>
        <v/>
      </c>
      <c r="E80" s="160"/>
      <c r="F80" s="243">
        <f>IFERROR(VLOOKUP(Mangas_S4Y!$D80,Clasificaicon_Pilotos!$B$7:$M$91,13,0),0)</f>
        <v>0</v>
      </c>
      <c r="G80" s="152" t="str">
        <f>IFERROR(VLOOKUP(B80,'Listado Pilotos y Equipos'!$B$3:$M$86,7,0),"")</f>
        <v/>
      </c>
      <c r="H80" s="160"/>
      <c r="I80" s="243">
        <f>IFERROR(VLOOKUP(Mangas_S4Y!$G80,Clasificaicon_Pilotos!$B$7:$M$91,13,0),0)</f>
        <v>0</v>
      </c>
      <c r="J80" s="161">
        <f t="shared" si="3"/>
        <v>0</v>
      </c>
      <c r="K80" s="59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K4"/>
    <mergeCell ref="A28:K28"/>
    <mergeCell ref="A29:K29"/>
    <mergeCell ref="A59:K59"/>
    <mergeCell ref="A60:K60"/>
  </mergeCells>
  <dataValidations>
    <dataValidation type="list" allowBlank="1" showErrorMessage="1" sqref="B22">
      <formula1>'Listado Pilotos y Equipos'!$B$3:$B$86</formula1>
    </dataValidation>
    <dataValidation type="list" allowBlank="1" showErrorMessage="1" sqref="B8:B21 B23:B25 B32:B57 B63:B80">
      <formula1>Inscritos_Mangas_S4Y!$C$8:$C$52</formula1>
    </dataValidation>
  </dataValidations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6.86"/>
    <col customWidth="1" min="3" max="3" width="10.29"/>
    <col customWidth="1" min="4" max="4" width="11.14"/>
    <col customWidth="1" min="5" max="5" width="9.0"/>
    <col customWidth="1" min="6" max="6" width="6.43"/>
    <col customWidth="1" min="7" max="7" width="6.29"/>
    <col customWidth="1" min="8" max="8" width="7.14"/>
    <col customWidth="1" min="9" max="9" width="5.86"/>
    <col customWidth="1" min="10" max="10" width="8.86"/>
    <col customWidth="1" min="11" max="11" width="12.43"/>
    <col customWidth="1" min="12" max="12" width="8.71"/>
    <col customWidth="1" min="13" max="13" width="12.43"/>
    <col customWidth="1" min="14" max="14" width="6.71"/>
    <col customWidth="1" min="15" max="15" width="8.14"/>
    <col customWidth="1" min="16" max="16" width="6.43"/>
    <col customWidth="1" min="17" max="17" width="5.29"/>
    <col customWidth="1" min="18" max="18" width="8.29"/>
    <col customWidth="1" min="19" max="19" width="6.43"/>
    <col customWidth="1" min="20" max="20" width="10.29"/>
    <col customWidth="1" min="21" max="21" width="14.86"/>
    <col customWidth="1" min="22" max="26" width="8.0"/>
  </cols>
  <sheetData>
    <row r="1" ht="8.25" customHeight="1">
      <c r="A1" s="112"/>
      <c r="B1" s="111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3"/>
      <c r="O1" s="113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ht="8.25" customHeight="1">
      <c r="A2" s="112"/>
      <c r="B2" s="111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3"/>
      <c r="O2" s="113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 ht="8.25" customHeight="1">
      <c r="A3" s="112"/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3"/>
      <c r="O3" s="113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ht="8.25" customHeight="1">
      <c r="A4" s="112"/>
      <c r="B4" s="114"/>
      <c r="V4" s="112"/>
      <c r="W4" s="112"/>
      <c r="X4" s="112"/>
      <c r="Y4" s="112"/>
      <c r="Z4" s="112"/>
    </row>
    <row r="5" ht="8.25" customHeight="1">
      <c r="A5" s="112"/>
      <c r="B5" s="111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3"/>
      <c r="O5" s="113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8.25" customHeight="1">
      <c r="A6" s="112"/>
      <c r="B6" s="115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7"/>
      <c r="O6" s="117"/>
      <c r="P6" s="116"/>
      <c r="Q6" s="116"/>
      <c r="R6" s="116"/>
      <c r="S6" s="116"/>
      <c r="T6" s="116"/>
      <c r="U6" s="116"/>
      <c r="V6" s="112"/>
      <c r="W6" s="112"/>
      <c r="X6" s="112"/>
      <c r="Y6" s="112"/>
      <c r="Z6" s="112"/>
    </row>
    <row r="7" ht="8.25" customHeight="1">
      <c r="A7" s="112"/>
      <c r="B7" s="118" t="s">
        <v>292</v>
      </c>
      <c r="C7" s="119"/>
      <c r="D7" s="119"/>
      <c r="E7" s="120"/>
      <c r="F7" s="112"/>
      <c r="G7" s="112"/>
      <c r="H7" s="112"/>
      <c r="I7" s="112"/>
      <c r="J7" s="112"/>
      <c r="K7" s="112"/>
      <c r="L7" s="112"/>
      <c r="M7" s="112"/>
      <c r="N7" s="113"/>
      <c r="O7" s="113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8.25" customHeight="1">
      <c r="A8" s="112"/>
      <c r="B8" s="112"/>
      <c r="C8" s="112"/>
      <c r="D8" s="112"/>
      <c r="E8" s="112"/>
      <c r="F8" s="112"/>
      <c r="G8" s="112"/>
      <c r="H8" s="112"/>
      <c r="I8" s="121"/>
      <c r="J8" s="112"/>
      <c r="K8" s="112"/>
      <c r="L8" s="112"/>
      <c r="M8" s="112"/>
      <c r="N8" s="113"/>
      <c r="O8" s="113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8.25" customHeight="1">
      <c r="A9" s="112"/>
      <c r="B9" s="112"/>
      <c r="C9" s="112"/>
      <c r="D9" s="112"/>
      <c r="E9" s="112"/>
      <c r="F9" s="112"/>
      <c r="G9" s="112"/>
      <c r="H9" s="112"/>
      <c r="I9" s="121"/>
      <c r="J9" s="112"/>
      <c r="K9" s="112"/>
      <c r="L9" s="112"/>
      <c r="M9" s="112"/>
      <c r="N9" s="113"/>
      <c r="O9" s="113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8.25" customHeight="1">
      <c r="A10" s="128"/>
      <c r="B10" s="235" t="s">
        <v>152</v>
      </c>
      <c r="C10" s="235" t="s">
        <v>153</v>
      </c>
      <c r="D10" s="235" t="s">
        <v>155</v>
      </c>
      <c r="E10" s="235" t="s">
        <v>293</v>
      </c>
      <c r="F10" s="235" t="s">
        <v>294</v>
      </c>
      <c r="G10" s="247" t="s">
        <v>295</v>
      </c>
      <c r="H10" s="247" t="s">
        <v>296</v>
      </c>
      <c r="I10" s="235" t="s">
        <v>297</v>
      </c>
      <c r="J10" s="235" t="s">
        <v>298</v>
      </c>
      <c r="K10" s="248" t="s">
        <v>299</v>
      </c>
      <c r="L10" s="235" t="s">
        <v>300</v>
      </c>
      <c r="M10" s="235" t="s">
        <v>301</v>
      </c>
      <c r="N10" s="235" t="s">
        <v>302</v>
      </c>
      <c r="O10" s="235" t="s">
        <v>303</v>
      </c>
      <c r="P10" s="235" t="s">
        <v>304</v>
      </c>
      <c r="Q10" s="235" t="s">
        <v>305</v>
      </c>
      <c r="R10" s="235" t="s">
        <v>306</v>
      </c>
      <c r="S10" s="235" t="s">
        <v>307</v>
      </c>
      <c r="T10" s="235" t="s">
        <v>308</v>
      </c>
      <c r="U10" s="235" t="s">
        <v>310</v>
      </c>
      <c r="V10" s="128"/>
      <c r="W10" s="128"/>
      <c r="X10" s="128"/>
      <c r="Y10" s="128"/>
      <c r="Z10" s="128"/>
    </row>
    <row r="11" ht="8.25" customHeight="1">
      <c r="A11" s="111"/>
      <c r="B11" s="129">
        <v>1.0</v>
      </c>
      <c r="C11" s="129"/>
      <c r="D11" s="129"/>
      <c r="E11" s="249"/>
      <c r="F11" s="129"/>
      <c r="G11" s="250"/>
      <c r="H11" s="250" t="b">
        <f>IF(D11=Tabla_de_Datos_COPA_PALMARES!B3,VLOOKUP(E11,Tabla_de_Datos_COCHES!B4:E18,4,0),IF(Verificaciones_S4Y!D11=Tabla_de_Datos_COPA_PALMARES!B4,VLOOKUP(Verificaciones_S4Y!E11,Tabla_de_Datos_COCHES!B28:G42,4,0),IF(Verificaciones_S4Y!D11=Tabla_de_Datos_COPA_PALMARES!B5,VLOOKUP(Verificaciones_S4Y!E11,Tabla_de_Datos_COCHES!B19:G27,4,0))))</f>
        <v>0</v>
      </c>
      <c r="I11" s="129"/>
      <c r="J11" s="129"/>
      <c r="K11" s="251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11"/>
      <c r="W11" s="111"/>
      <c r="X11" s="111"/>
      <c r="Y11" s="111"/>
      <c r="Z11" s="111"/>
    </row>
    <row r="12" ht="8.25" customHeight="1">
      <c r="A12" s="111"/>
      <c r="B12" s="129">
        <v>2.0</v>
      </c>
      <c r="C12" s="129"/>
      <c r="D12" s="129" t="str">
        <f>IFERROR(VLOOKUP(Verificaciones_S4Y!C12,'Listado Pilotos y Equipos'!$B$3:$P$86,8,0),"")</f>
        <v/>
      </c>
      <c r="E12" s="129"/>
      <c r="F12" s="129"/>
      <c r="G12" s="250"/>
      <c r="H12" s="250"/>
      <c r="I12" s="129"/>
      <c r="J12" s="129"/>
      <c r="K12" s="251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11"/>
      <c r="W12" s="111"/>
      <c r="X12" s="111"/>
      <c r="Y12" s="111"/>
      <c r="Z12" s="111"/>
    </row>
    <row r="13" ht="8.25" customHeight="1">
      <c r="A13" s="111"/>
      <c r="B13" s="129">
        <v>3.0</v>
      </c>
      <c r="C13" s="129"/>
      <c r="D13" s="129" t="str">
        <f>IFERROR(VLOOKUP(Verificaciones_S4Y!C13,'Listado Pilotos y Equipos'!$B$3:$P$86,8,0),"")</f>
        <v/>
      </c>
      <c r="E13" s="129"/>
      <c r="F13" s="129"/>
      <c r="G13" s="250"/>
      <c r="H13" s="250"/>
      <c r="I13" s="129"/>
      <c r="J13" s="129"/>
      <c r="K13" s="251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11"/>
      <c r="W13" s="111"/>
      <c r="X13" s="111"/>
      <c r="Y13" s="111"/>
      <c r="Z13" s="111"/>
    </row>
    <row r="14" ht="8.25" customHeight="1">
      <c r="A14" s="111"/>
      <c r="B14" s="129">
        <v>4.0</v>
      </c>
      <c r="C14" s="129"/>
      <c r="D14" s="129" t="str">
        <f>IFERROR(VLOOKUP(Verificaciones_S4Y!C14,'Listado Pilotos y Equipos'!$B$3:$P$86,8,0),"")</f>
        <v/>
      </c>
      <c r="E14" s="129"/>
      <c r="F14" s="129"/>
      <c r="G14" s="250"/>
      <c r="H14" s="250"/>
      <c r="I14" s="129"/>
      <c r="J14" s="129"/>
      <c r="K14" s="251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11"/>
      <c r="W14" s="111"/>
      <c r="X14" s="111"/>
      <c r="Y14" s="111"/>
      <c r="Z14" s="111"/>
    </row>
    <row r="15" ht="8.25" customHeight="1">
      <c r="A15" s="111"/>
      <c r="B15" s="129">
        <v>5.0</v>
      </c>
      <c r="C15" s="129"/>
      <c r="D15" s="129" t="str">
        <f>IFERROR(VLOOKUP(Verificaciones_S4Y!C15,'Listado Pilotos y Equipos'!$B$3:$P$86,8,0),"")</f>
        <v/>
      </c>
      <c r="E15" s="129"/>
      <c r="F15" s="129"/>
      <c r="G15" s="250"/>
      <c r="H15" s="250"/>
      <c r="I15" s="129"/>
      <c r="J15" s="129"/>
      <c r="K15" s="251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11"/>
      <c r="W15" s="111"/>
      <c r="X15" s="111"/>
      <c r="Y15" s="111"/>
      <c r="Z15" s="111"/>
    </row>
    <row r="16" ht="8.25" customHeight="1">
      <c r="A16" s="111"/>
      <c r="B16" s="129">
        <v>6.0</v>
      </c>
      <c r="C16" s="129"/>
      <c r="D16" s="129" t="str">
        <f>IFERROR(VLOOKUP(Verificaciones_S4Y!C16,'Listado Pilotos y Equipos'!$B$3:$P$86,8,0),"")</f>
        <v/>
      </c>
      <c r="E16" s="129"/>
      <c r="F16" s="129"/>
      <c r="G16" s="250"/>
      <c r="H16" s="250"/>
      <c r="I16" s="129"/>
      <c r="J16" s="129"/>
      <c r="K16" s="251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11"/>
      <c r="W16" s="111"/>
      <c r="X16" s="111"/>
      <c r="Y16" s="111"/>
      <c r="Z16" s="111"/>
    </row>
    <row r="17" ht="8.25" customHeight="1">
      <c r="A17" s="111"/>
      <c r="B17" s="129">
        <v>7.0</v>
      </c>
      <c r="C17" s="129"/>
      <c r="D17" s="129" t="str">
        <f>IFERROR(VLOOKUP(Verificaciones_S4Y!C17,'Listado Pilotos y Equipos'!$B$3:$P$86,8,0),"")</f>
        <v/>
      </c>
      <c r="E17" s="129"/>
      <c r="F17" s="129"/>
      <c r="G17" s="250"/>
      <c r="H17" s="250"/>
      <c r="I17" s="129"/>
      <c r="J17" s="129"/>
      <c r="K17" s="251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11"/>
      <c r="W17" s="111"/>
      <c r="X17" s="111"/>
      <c r="Y17" s="111"/>
      <c r="Z17" s="111"/>
    </row>
    <row r="18" ht="8.25" customHeight="1">
      <c r="A18" s="111"/>
      <c r="B18" s="129">
        <v>8.0</v>
      </c>
      <c r="C18" s="129"/>
      <c r="D18" s="129" t="str">
        <f>IFERROR(VLOOKUP(Verificaciones_S4Y!C18,'Listado Pilotos y Equipos'!$B$3:$P$86,8,0),"")</f>
        <v/>
      </c>
      <c r="E18" s="129"/>
      <c r="F18" s="129"/>
      <c r="G18" s="250"/>
      <c r="H18" s="250"/>
      <c r="I18" s="129"/>
      <c r="J18" s="129"/>
      <c r="K18" s="251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11"/>
      <c r="W18" s="111"/>
      <c r="X18" s="111"/>
      <c r="Y18" s="111"/>
      <c r="Z18" s="111"/>
    </row>
    <row r="19" ht="8.25" customHeight="1">
      <c r="A19" s="111"/>
      <c r="B19" s="129">
        <v>9.0</v>
      </c>
      <c r="C19" s="129"/>
      <c r="D19" s="129" t="str">
        <f>IFERROR(VLOOKUP(Verificaciones_S4Y!C19,'Listado Pilotos y Equipos'!$B$3:$P$86,8,0),"")</f>
        <v/>
      </c>
      <c r="E19" s="129"/>
      <c r="F19" s="129"/>
      <c r="G19" s="250"/>
      <c r="H19" s="250"/>
      <c r="I19" s="129"/>
      <c r="J19" s="129"/>
      <c r="K19" s="251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11"/>
      <c r="W19" s="111"/>
      <c r="X19" s="111"/>
      <c r="Y19" s="111"/>
      <c r="Z19" s="111"/>
    </row>
    <row r="20" ht="8.25" customHeight="1">
      <c r="A20" s="111"/>
      <c r="B20" s="129">
        <v>10.0</v>
      </c>
      <c r="C20" s="129"/>
      <c r="D20" s="129" t="str">
        <f>IFERROR(VLOOKUP(Verificaciones_S4Y!C20,'Listado Pilotos y Equipos'!$B$3:$P$86,8,0),"")</f>
        <v/>
      </c>
      <c r="E20" s="129"/>
      <c r="F20" s="129"/>
      <c r="G20" s="250"/>
      <c r="H20" s="250"/>
      <c r="I20" s="129"/>
      <c r="J20" s="129"/>
      <c r="K20" s="251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11"/>
      <c r="W20" s="111"/>
      <c r="X20" s="111"/>
      <c r="Y20" s="111"/>
      <c r="Z20" s="111"/>
    </row>
    <row r="21" ht="8.25" customHeight="1">
      <c r="A21" s="111"/>
      <c r="B21" s="129">
        <v>11.0</v>
      </c>
      <c r="C21" s="129"/>
      <c r="D21" s="129" t="str">
        <f>IFERROR(VLOOKUP(Verificaciones_S4Y!C21,'Listado Pilotos y Equipos'!$B$3:$P$86,8,0),"")</f>
        <v/>
      </c>
      <c r="E21" s="129"/>
      <c r="F21" s="129"/>
      <c r="G21" s="250"/>
      <c r="H21" s="250"/>
      <c r="I21" s="129"/>
      <c r="J21" s="129"/>
      <c r="K21" s="251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11"/>
      <c r="W21" s="111"/>
      <c r="X21" s="111"/>
      <c r="Y21" s="111"/>
      <c r="Z21" s="111"/>
    </row>
    <row r="22" ht="8.25" customHeight="1">
      <c r="A22" s="111"/>
      <c r="B22" s="129">
        <v>12.0</v>
      </c>
      <c r="C22" s="129"/>
      <c r="D22" s="129" t="str">
        <f>IFERROR(VLOOKUP(Verificaciones_S4Y!C22,'Listado Pilotos y Equipos'!$B$3:$P$86,8,0),"")</f>
        <v/>
      </c>
      <c r="E22" s="129"/>
      <c r="F22" s="129"/>
      <c r="G22" s="250"/>
      <c r="H22" s="250"/>
      <c r="I22" s="129"/>
      <c r="J22" s="129"/>
      <c r="K22" s="251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11"/>
      <c r="W22" s="111"/>
      <c r="X22" s="111"/>
      <c r="Y22" s="111"/>
      <c r="Z22" s="111"/>
    </row>
    <row r="23" ht="8.25" customHeight="1">
      <c r="A23" s="111"/>
      <c r="B23" s="129">
        <v>13.0</v>
      </c>
      <c r="C23" s="129"/>
      <c r="D23" s="129" t="str">
        <f>IFERROR(VLOOKUP(Verificaciones_S4Y!C23,'Listado Pilotos y Equipos'!$B$3:$P$86,8,0),"")</f>
        <v/>
      </c>
      <c r="E23" s="129"/>
      <c r="F23" s="129"/>
      <c r="G23" s="250"/>
      <c r="H23" s="250"/>
      <c r="I23" s="129"/>
      <c r="J23" s="129"/>
      <c r="K23" s="251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11"/>
      <c r="W23" s="111"/>
      <c r="X23" s="111"/>
      <c r="Y23" s="111"/>
      <c r="Z23" s="111"/>
    </row>
    <row r="24" ht="8.25" customHeight="1">
      <c r="A24" s="111"/>
      <c r="B24" s="129">
        <v>14.0</v>
      </c>
      <c r="C24" s="129"/>
      <c r="D24" s="129" t="str">
        <f>IFERROR(VLOOKUP(Verificaciones_S4Y!C24,'Listado Pilotos y Equipos'!$B$3:$P$86,8,0),"")</f>
        <v/>
      </c>
      <c r="E24" s="129"/>
      <c r="F24" s="129"/>
      <c r="G24" s="250"/>
      <c r="H24" s="250"/>
      <c r="I24" s="129"/>
      <c r="J24" s="129"/>
      <c r="K24" s="251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11"/>
      <c r="W24" s="111"/>
      <c r="X24" s="111"/>
      <c r="Y24" s="111"/>
      <c r="Z24" s="111"/>
    </row>
    <row r="25" ht="8.25" customHeight="1">
      <c r="A25" s="111"/>
      <c r="B25" s="129">
        <v>15.0</v>
      </c>
      <c r="C25" s="129"/>
      <c r="D25" s="129" t="str">
        <f>IFERROR(VLOOKUP(Verificaciones_S4Y!C25,'Listado Pilotos y Equipos'!$B$3:$P$86,8,0),"")</f>
        <v/>
      </c>
      <c r="E25" s="129"/>
      <c r="F25" s="129"/>
      <c r="G25" s="250"/>
      <c r="H25" s="250"/>
      <c r="I25" s="129"/>
      <c r="J25" s="129"/>
      <c r="K25" s="251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11"/>
      <c r="W25" s="111"/>
      <c r="X25" s="111"/>
      <c r="Y25" s="111"/>
      <c r="Z25" s="111"/>
    </row>
    <row r="26" ht="8.25" customHeight="1">
      <c r="A26" s="111"/>
      <c r="B26" s="129">
        <v>16.0</v>
      </c>
      <c r="C26" s="129"/>
      <c r="D26" s="129" t="str">
        <f>IFERROR(VLOOKUP(Verificaciones_S4Y!C26,'Listado Pilotos y Equipos'!$B$3:$P$86,8,0),"")</f>
        <v/>
      </c>
      <c r="E26" s="129"/>
      <c r="F26" s="129"/>
      <c r="G26" s="250"/>
      <c r="H26" s="250"/>
      <c r="I26" s="129"/>
      <c r="J26" s="129"/>
      <c r="K26" s="251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11"/>
      <c r="W26" s="111"/>
      <c r="X26" s="111"/>
      <c r="Y26" s="111"/>
      <c r="Z26" s="111"/>
    </row>
    <row r="27" ht="8.25" customHeight="1">
      <c r="A27" s="111"/>
      <c r="B27" s="129">
        <v>17.0</v>
      </c>
      <c r="C27" s="129"/>
      <c r="D27" s="129" t="str">
        <f>IFERROR(VLOOKUP(Verificaciones_S4Y!C27,'Listado Pilotos y Equipos'!$B$3:$P$86,8,0),"")</f>
        <v/>
      </c>
      <c r="E27" s="129"/>
      <c r="F27" s="129"/>
      <c r="G27" s="250"/>
      <c r="H27" s="250"/>
      <c r="I27" s="129"/>
      <c r="J27" s="129"/>
      <c r="K27" s="251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11"/>
      <c r="W27" s="111"/>
      <c r="X27" s="111"/>
      <c r="Y27" s="111"/>
      <c r="Z27" s="111"/>
    </row>
    <row r="28" ht="8.25" customHeight="1">
      <c r="A28" s="111"/>
      <c r="B28" s="129">
        <v>18.0</v>
      </c>
      <c r="C28" s="129"/>
      <c r="D28" s="129" t="str">
        <f>IFERROR(VLOOKUP(Verificaciones_S4Y!C28,'Listado Pilotos y Equipos'!$B$3:$P$86,8,0),"")</f>
        <v/>
      </c>
      <c r="E28" s="129"/>
      <c r="F28" s="129"/>
      <c r="G28" s="250"/>
      <c r="H28" s="250"/>
      <c r="I28" s="129"/>
      <c r="J28" s="129"/>
      <c r="K28" s="251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11"/>
      <c r="W28" s="111"/>
      <c r="X28" s="111"/>
      <c r="Y28" s="111"/>
      <c r="Z28" s="111"/>
    </row>
    <row r="29" ht="8.25" customHeight="1">
      <c r="A29" s="111"/>
      <c r="B29" s="129">
        <v>19.0</v>
      </c>
      <c r="C29" s="129"/>
      <c r="D29" s="129" t="str">
        <f>IFERROR(VLOOKUP(Verificaciones_S4Y!C29,'Listado Pilotos y Equipos'!$B$3:$P$86,8,0),"")</f>
        <v/>
      </c>
      <c r="E29" s="129"/>
      <c r="F29" s="129"/>
      <c r="G29" s="250"/>
      <c r="H29" s="250"/>
      <c r="I29" s="129"/>
      <c r="J29" s="129"/>
      <c r="K29" s="251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11"/>
      <c r="W29" s="111"/>
      <c r="X29" s="111"/>
      <c r="Y29" s="111"/>
      <c r="Z29" s="111"/>
    </row>
    <row r="30" ht="8.25" customHeight="1">
      <c r="A30" s="111"/>
      <c r="B30" s="129">
        <v>20.0</v>
      </c>
      <c r="C30" s="129"/>
      <c r="D30" s="129" t="str">
        <f>IFERROR(VLOOKUP(Verificaciones_S4Y!C30,'Listado Pilotos y Equipos'!$B$3:$P$86,8,0),"")</f>
        <v/>
      </c>
      <c r="E30" s="129"/>
      <c r="F30" s="129"/>
      <c r="G30" s="250"/>
      <c r="H30" s="250"/>
      <c r="I30" s="129"/>
      <c r="J30" s="129"/>
      <c r="K30" s="251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11"/>
      <c r="W30" s="111"/>
      <c r="X30" s="111"/>
      <c r="Y30" s="111"/>
      <c r="Z30" s="111"/>
    </row>
    <row r="31" ht="8.25" customHeight="1">
      <c r="A31" s="111"/>
      <c r="B31" s="129">
        <v>21.0</v>
      </c>
      <c r="C31" s="129"/>
      <c r="D31" s="129" t="str">
        <f>IFERROR(VLOOKUP(Verificaciones_S4Y!C31,'Listado Pilotos y Equipos'!$B$3:$P$86,8,0),"")</f>
        <v/>
      </c>
      <c r="E31" s="129"/>
      <c r="F31" s="129"/>
      <c r="G31" s="250"/>
      <c r="H31" s="250"/>
      <c r="I31" s="129"/>
      <c r="J31" s="129"/>
      <c r="K31" s="251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11"/>
      <c r="W31" s="111"/>
      <c r="X31" s="111"/>
      <c r="Y31" s="111"/>
      <c r="Z31" s="111"/>
    </row>
    <row r="32" ht="8.25" customHeight="1">
      <c r="A32" s="111"/>
      <c r="B32" s="129">
        <v>22.0</v>
      </c>
      <c r="C32" s="129"/>
      <c r="D32" s="129" t="str">
        <f>IFERROR(VLOOKUP(Verificaciones_S4Y!C32,'Listado Pilotos y Equipos'!$B$3:$P$86,8,0),"")</f>
        <v/>
      </c>
      <c r="E32" s="129"/>
      <c r="F32" s="129"/>
      <c r="G32" s="250"/>
      <c r="H32" s="250"/>
      <c r="I32" s="129"/>
      <c r="J32" s="129"/>
      <c r="K32" s="251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11"/>
      <c r="W32" s="111"/>
      <c r="X32" s="111"/>
      <c r="Y32" s="111"/>
      <c r="Z32" s="111"/>
    </row>
    <row r="33" ht="8.25" customHeight="1">
      <c r="A33" s="111"/>
      <c r="B33" s="129">
        <v>23.0</v>
      </c>
      <c r="C33" s="129"/>
      <c r="D33" s="129" t="str">
        <f>IFERROR(VLOOKUP(Verificaciones_S4Y!C33,'Listado Pilotos y Equipos'!$B$3:$P$86,8,0),"")</f>
        <v/>
      </c>
      <c r="E33" s="129"/>
      <c r="F33" s="129"/>
      <c r="G33" s="250"/>
      <c r="H33" s="250"/>
      <c r="I33" s="129"/>
      <c r="J33" s="129"/>
      <c r="K33" s="251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11"/>
      <c r="W33" s="111"/>
      <c r="X33" s="111"/>
      <c r="Y33" s="111"/>
      <c r="Z33" s="111"/>
    </row>
    <row r="34" ht="8.25" customHeight="1">
      <c r="A34" s="111"/>
      <c r="B34" s="129">
        <v>24.0</v>
      </c>
      <c r="C34" s="129"/>
      <c r="D34" s="129" t="str">
        <f>IFERROR(VLOOKUP(Verificaciones_S4Y!C34,'Listado Pilotos y Equipos'!$B$3:$P$86,8,0),"")</f>
        <v/>
      </c>
      <c r="E34" s="129"/>
      <c r="F34" s="129"/>
      <c r="G34" s="250"/>
      <c r="H34" s="250"/>
      <c r="I34" s="129"/>
      <c r="J34" s="129"/>
      <c r="K34" s="251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11"/>
      <c r="W34" s="111"/>
      <c r="X34" s="111"/>
      <c r="Y34" s="111"/>
      <c r="Z34" s="111"/>
    </row>
    <row r="35" ht="8.25" customHeight="1">
      <c r="A35" s="111"/>
      <c r="B35" s="129">
        <v>25.0</v>
      </c>
      <c r="C35" s="129"/>
      <c r="D35" s="129" t="str">
        <f>IFERROR(VLOOKUP(Verificaciones_S4Y!C35,'Listado Pilotos y Equipos'!$B$3:$P$86,8,0),"")</f>
        <v/>
      </c>
      <c r="E35" s="129"/>
      <c r="F35" s="129"/>
      <c r="G35" s="250"/>
      <c r="H35" s="250"/>
      <c r="I35" s="129"/>
      <c r="J35" s="129"/>
      <c r="K35" s="251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11"/>
      <c r="W35" s="111"/>
      <c r="X35" s="111"/>
      <c r="Y35" s="111"/>
      <c r="Z35" s="111"/>
    </row>
    <row r="36" ht="8.25" customHeight="1">
      <c r="A36" s="111"/>
      <c r="B36" s="129">
        <v>26.0</v>
      </c>
      <c r="C36" s="129"/>
      <c r="D36" s="129" t="str">
        <f>IFERROR(VLOOKUP(Verificaciones_S4Y!C36,'Listado Pilotos y Equipos'!$B$3:$P$86,8,0),"")</f>
        <v/>
      </c>
      <c r="E36" s="129"/>
      <c r="F36" s="129"/>
      <c r="G36" s="250"/>
      <c r="H36" s="250"/>
      <c r="I36" s="129"/>
      <c r="J36" s="129"/>
      <c r="K36" s="251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11"/>
      <c r="W36" s="111"/>
      <c r="X36" s="111"/>
      <c r="Y36" s="111"/>
      <c r="Z36" s="111"/>
    </row>
    <row r="37" ht="8.25" customHeight="1">
      <c r="A37" s="111"/>
      <c r="B37" s="129">
        <v>27.0</v>
      </c>
      <c r="C37" s="129"/>
      <c r="D37" s="129" t="str">
        <f>IFERROR(VLOOKUP(Verificaciones_S4Y!C37,'Listado Pilotos y Equipos'!$B$3:$P$86,8,0),"")</f>
        <v/>
      </c>
      <c r="E37" s="129"/>
      <c r="F37" s="129"/>
      <c r="G37" s="250"/>
      <c r="H37" s="250"/>
      <c r="I37" s="129"/>
      <c r="J37" s="129"/>
      <c r="K37" s="251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11"/>
      <c r="W37" s="111"/>
      <c r="X37" s="111"/>
      <c r="Y37" s="111"/>
      <c r="Z37" s="111"/>
    </row>
    <row r="38" ht="8.25" customHeight="1">
      <c r="A38" s="111"/>
      <c r="B38" s="129">
        <v>28.0</v>
      </c>
      <c r="C38" s="129"/>
      <c r="D38" s="129" t="str">
        <f>IFERROR(VLOOKUP(Verificaciones_S4Y!C38,'Listado Pilotos y Equipos'!$B$3:$P$86,8,0),"")</f>
        <v/>
      </c>
      <c r="E38" s="129"/>
      <c r="F38" s="129"/>
      <c r="G38" s="250"/>
      <c r="H38" s="250"/>
      <c r="I38" s="129"/>
      <c r="J38" s="129"/>
      <c r="K38" s="251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11"/>
      <c r="W38" s="111"/>
      <c r="X38" s="111"/>
      <c r="Y38" s="111"/>
      <c r="Z38" s="111"/>
    </row>
    <row r="39" ht="8.25" customHeight="1">
      <c r="A39" s="112"/>
      <c r="B39" s="112"/>
      <c r="C39" s="147"/>
      <c r="D39" s="147"/>
      <c r="E39" s="112"/>
      <c r="F39" s="112"/>
      <c r="G39" s="112"/>
      <c r="H39" s="112"/>
      <c r="I39" s="121"/>
      <c r="J39" s="112"/>
      <c r="K39" s="112"/>
      <c r="L39" s="112"/>
      <c r="M39" s="112"/>
      <c r="N39" s="113"/>
      <c r="O39" s="113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ht="8.25" customHeight="1">
      <c r="A40" s="112"/>
      <c r="B40" s="145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46"/>
      <c r="O40" s="146"/>
      <c r="P40" s="146"/>
      <c r="Q40" s="146"/>
      <c r="R40" s="146"/>
      <c r="S40" s="146"/>
      <c r="T40" s="146"/>
      <c r="U40" s="146"/>
      <c r="V40" s="112"/>
      <c r="W40" s="112"/>
      <c r="X40" s="112"/>
      <c r="Y40" s="112"/>
      <c r="Z40" s="112"/>
    </row>
    <row r="41" ht="8.25" customHeight="1">
      <c r="A41" s="112"/>
      <c r="B41" s="112"/>
      <c r="C41" s="147"/>
      <c r="D41" s="147"/>
      <c r="E41" s="112"/>
      <c r="F41" s="112"/>
      <c r="G41" s="112"/>
      <c r="H41" s="112"/>
      <c r="I41" s="121"/>
      <c r="J41" s="112"/>
      <c r="K41" s="112"/>
      <c r="L41" s="112"/>
      <c r="M41" s="112"/>
      <c r="N41" s="113"/>
      <c r="O41" s="113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ht="8.25" customHeight="1">
      <c r="A42" s="112"/>
      <c r="B42" s="112"/>
      <c r="C42" s="147"/>
      <c r="D42" s="147"/>
      <c r="E42" s="112"/>
      <c r="F42" s="112"/>
      <c r="G42" s="112"/>
      <c r="H42" s="112"/>
      <c r="I42" s="121"/>
      <c r="J42" s="112"/>
      <c r="K42" s="112"/>
      <c r="L42" s="112"/>
      <c r="M42" s="112"/>
      <c r="N42" s="113"/>
      <c r="O42" s="113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ht="8.25" customHeight="1">
      <c r="A43" s="112"/>
      <c r="B43" s="112"/>
      <c r="C43" s="147"/>
      <c r="D43" s="147"/>
      <c r="E43" s="112"/>
      <c r="F43" s="112"/>
      <c r="G43" s="112"/>
      <c r="H43" s="112"/>
      <c r="I43" s="121"/>
      <c r="J43" s="112"/>
      <c r="K43" s="112"/>
      <c r="L43" s="112"/>
      <c r="M43" s="112"/>
      <c r="N43" s="113"/>
      <c r="O43" s="113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ht="8.25" customHeight="1">
      <c r="A44" s="112"/>
      <c r="B44" s="112"/>
      <c r="C44" s="147"/>
      <c r="D44" s="147"/>
      <c r="E44" s="112"/>
      <c r="F44" s="112"/>
      <c r="G44" s="112"/>
      <c r="H44" s="112"/>
      <c r="I44" s="121"/>
      <c r="J44" s="112"/>
      <c r="K44" s="112"/>
      <c r="L44" s="112"/>
      <c r="M44" s="112"/>
      <c r="N44" s="113"/>
      <c r="O44" s="113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ht="8.25" customHeight="1">
      <c r="A45" s="112"/>
      <c r="B45" s="115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7"/>
      <c r="O45" s="117"/>
      <c r="P45" s="116"/>
      <c r="Q45" s="116"/>
      <c r="R45" s="116"/>
      <c r="S45" s="116"/>
      <c r="T45" s="116"/>
      <c r="U45" s="116"/>
      <c r="V45" s="112"/>
      <c r="W45" s="112"/>
      <c r="X45" s="112"/>
      <c r="Y45" s="112"/>
      <c r="Z45" s="112"/>
    </row>
    <row r="46" ht="8.25" customHeight="1">
      <c r="A46" s="112"/>
      <c r="B46" s="118" t="s">
        <v>382</v>
      </c>
      <c r="C46" s="119"/>
      <c r="D46" s="119"/>
      <c r="E46" s="120"/>
      <c r="F46" s="112"/>
      <c r="G46" s="112"/>
      <c r="H46" s="112"/>
      <c r="I46" s="112"/>
      <c r="J46" s="112"/>
      <c r="K46" s="112"/>
      <c r="L46" s="112"/>
      <c r="M46" s="112"/>
      <c r="N46" s="113"/>
      <c r="O46" s="113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ht="8.25" customHeight="1">
      <c r="A47" s="112"/>
      <c r="B47" s="112"/>
      <c r="C47" s="112"/>
      <c r="D47" s="112"/>
      <c r="E47" s="112"/>
      <c r="F47" s="112"/>
      <c r="G47" s="112"/>
      <c r="H47" s="112"/>
      <c r="I47" s="121"/>
      <c r="J47" s="112"/>
      <c r="K47" s="112"/>
      <c r="L47" s="112"/>
      <c r="M47" s="112"/>
      <c r="N47" s="113"/>
      <c r="O47" s="113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ht="8.25" customHeight="1">
      <c r="A48" s="112"/>
      <c r="B48" s="145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46"/>
      <c r="O48" s="146"/>
      <c r="P48" s="146"/>
      <c r="Q48" s="146"/>
      <c r="R48" s="146"/>
      <c r="S48" s="146"/>
      <c r="T48" s="146"/>
      <c r="U48" s="146"/>
      <c r="V48" s="112"/>
      <c r="W48" s="112"/>
      <c r="X48" s="112"/>
      <c r="Y48" s="112"/>
      <c r="Z48" s="112"/>
    </row>
    <row r="49" ht="8.25" customHeight="1">
      <c r="A49" s="112"/>
      <c r="B49" s="112"/>
      <c r="C49" s="112"/>
      <c r="D49" s="112"/>
      <c r="E49" s="112"/>
      <c r="F49" s="112"/>
      <c r="G49" s="112"/>
      <c r="H49" s="112"/>
      <c r="I49" s="121"/>
      <c r="J49" s="112"/>
      <c r="K49" s="112"/>
      <c r="L49" s="112"/>
      <c r="M49" s="112"/>
      <c r="N49" s="113"/>
      <c r="O49" s="113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ht="8.25" customHeight="1">
      <c r="A50" s="112"/>
      <c r="B50" s="112"/>
      <c r="C50" s="112"/>
      <c r="D50" s="112"/>
      <c r="E50" s="112"/>
      <c r="F50" s="112"/>
      <c r="G50" s="112"/>
      <c r="H50" s="112"/>
      <c r="I50" s="121"/>
      <c r="J50" s="112"/>
      <c r="K50" s="112"/>
      <c r="L50" s="112"/>
      <c r="M50" s="112"/>
      <c r="N50" s="113"/>
      <c r="O50" s="113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ht="8.25" customHeight="1">
      <c r="A51" s="112"/>
      <c r="B51" s="112"/>
      <c r="C51" s="112"/>
      <c r="D51" s="112"/>
      <c r="E51" s="112"/>
      <c r="F51" s="112"/>
      <c r="G51" s="112"/>
      <c r="H51" s="112"/>
      <c r="I51" s="121"/>
      <c r="J51" s="112"/>
      <c r="K51" s="112"/>
      <c r="L51" s="112"/>
      <c r="M51" s="112"/>
      <c r="N51" s="113"/>
      <c r="O51" s="113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ht="8.25" customHeight="1">
      <c r="A52" s="112"/>
      <c r="B52" s="112"/>
      <c r="C52" s="112"/>
      <c r="D52" s="112"/>
      <c r="E52" s="112"/>
      <c r="F52" s="112"/>
      <c r="G52" s="112"/>
      <c r="H52" s="112"/>
      <c r="I52" s="121"/>
      <c r="J52" s="112"/>
      <c r="K52" s="112"/>
      <c r="L52" s="112"/>
      <c r="M52" s="112"/>
      <c r="N52" s="113"/>
      <c r="O52" s="113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ht="8.25" customHeight="1">
      <c r="A53" s="112"/>
      <c r="B53" s="112"/>
      <c r="C53" s="112"/>
      <c r="D53" s="112"/>
      <c r="E53" s="112"/>
      <c r="F53" s="112"/>
      <c r="G53" s="112"/>
      <c r="H53" s="112"/>
      <c r="I53" s="121"/>
      <c r="J53" s="112"/>
      <c r="K53" s="112"/>
      <c r="L53" s="112"/>
      <c r="M53" s="112"/>
      <c r="N53" s="113"/>
      <c r="O53" s="113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ht="8.25" customHeight="1">
      <c r="A54" s="112"/>
      <c r="B54" s="112"/>
      <c r="C54" s="112"/>
      <c r="D54" s="112"/>
      <c r="E54" s="112"/>
      <c r="F54" s="112"/>
      <c r="G54" s="112"/>
      <c r="H54" s="112"/>
      <c r="I54" s="121"/>
      <c r="J54" s="112"/>
      <c r="K54" s="112"/>
      <c r="L54" s="112"/>
      <c r="M54" s="112"/>
      <c r="N54" s="113"/>
      <c r="O54" s="113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ht="8.25" customHeight="1">
      <c r="A55" s="112"/>
      <c r="B55" s="112"/>
      <c r="C55" s="112"/>
      <c r="D55" s="112"/>
      <c r="E55" s="112"/>
      <c r="F55" s="112"/>
      <c r="G55" s="112"/>
      <c r="H55" s="112"/>
      <c r="I55" s="121"/>
      <c r="J55" s="112"/>
      <c r="K55" s="112"/>
      <c r="L55" s="112"/>
      <c r="M55" s="112"/>
      <c r="N55" s="113"/>
      <c r="O55" s="113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ht="8.25" customHeight="1">
      <c r="A56" s="112"/>
      <c r="B56" s="112"/>
      <c r="C56" s="112"/>
      <c r="D56" s="112"/>
      <c r="E56" s="112"/>
      <c r="F56" s="112"/>
      <c r="G56" s="112"/>
      <c r="H56" s="112"/>
      <c r="I56" s="121"/>
      <c r="J56" s="112"/>
      <c r="K56" s="112"/>
      <c r="L56" s="112"/>
      <c r="M56" s="112"/>
      <c r="N56" s="113"/>
      <c r="O56" s="113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ht="8.25" customHeight="1">
      <c r="A57" s="112"/>
      <c r="B57" s="112"/>
      <c r="C57" s="112"/>
      <c r="D57" s="112"/>
      <c r="E57" s="112"/>
      <c r="F57" s="112"/>
      <c r="G57" s="112"/>
      <c r="H57" s="112"/>
      <c r="I57" s="121"/>
      <c r="J57" s="112"/>
      <c r="K57" s="112"/>
      <c r="L57" s="112"/>
      <c r="M57" s="112"/>
      <c r="N57" s="113"/>
      <c r="O57" s="113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ht="8.25" customHeight="1">
      <c r="A58" s="112"/>
      <c r="B58" s="112"/>
      <c r="C58" s="112"/>
      <c r="D58" s="112"/>
      <c r="E58" s="112"/>
      <c r="F58" s="112"/>
      <c r="G58" s="112"/>
      <c r="H58" s="112"/>
      <c r="I58" s="121"/>
      <c r="J58" s="112"/>
      <c r="K58" s="112"/>
      <c r="L58" s="112"/>
      <c r="M58" s="112"/>
      <c r="N58" s="113"/>
      <c r="O58" s="113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ht="8.25" customHeight="1">
      <c r="A59" s="112"/>
      <c r="B59" s="112"/>
      <c r="C59" s="112"/>
      <c r="D59" s="112"/>
      <c r="E59" s="112"/>
      <c r="F59" s="112"/>
      <c r="G59" s="112"/>
      <c r="H59" s="112"/>
      <c r="I59" s="121"/>
      <c r="J59" s="112"/>
      <c r="K59" s="112"/>
      <c r="L59" s="112"/>
      <c r="M59" s="112"/>
      <c r="N59" s="113"/>
      <c r="O59" s="113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ht="8.25" customHeight="1">
      <c r="A60" s="112"/>
      <c r="B60" s="112"/>
      <c r="C60" s="112"/>
      <c r="D60" s="112"/>
      <c r="E60" s="112"/>
      <c r="F60" s="112"/>
      <c r="G60" s="112"/>
      <c r="H60" s="112"/>
      <c r="I60" s="121"/>
      <c r="J60" s="112"/>
      <c r="K60" s="112"/>
      <c r="L60" s="112"/>
      <c r="M60" s="112"/>
      <c r="N60" s="113"/>
      <c r="O60" s="113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ht="8.25" customHeight="1">
      <c r="A61" s="112"/>
      <c r="B61" s="112"/>
      <c r="C61" s="112"/>
      <c r="D61" s="112"/>
      <c r="E61" s="112"/>
      <c r="F61" s="112"/>
      <c r="G61" s="112"/>
      <c r="H61" s="112"/>
      <c r="I61" s="121"/>
      <c r="J61" s="112"/>
      <c r="K61" s="112"/>
      <c r="L61" s="112"/>
      <c r="M61" s="112"/>
      <c r="N61" s="113"/>
      <c r="O61" s="113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ht="8.25" customHeight="1">
      <c r="A62" s="112"/>
      <c r="B62" s="112"/>
      <c r="C62" s="112"/>
      <c r="D62" s="112"/>
      <c r="E62" s="112"/>
      <c r="F62" s="112"/>
      <c r="G62" s="112"/>
      <c r="H62" s="112"/>
      <c r="I62" s="121"/>
      <c r="J62" s="112"/>
      <c r="K62" s="112"/>
      <c r="L62" s="112"/>
      <c r="M62" s="112"/>
      <c r="N62" s="113"/>
      <c r="O62" s="113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ht="8.25" customHeight="1">
      <c r="A63" s="112"/>
      <c r="B63" s="112"/>
      <c r="C63" s="112"/>
      <c r="D63" s="112"/>
      <c r="E63" s="112"/>
      <c r="F63" s="112"/>
      <c r="G63" s="112"/>
      <c r="H63" s="112"/>
      <c r="I63" s="121"/>
      <c r="J63" s="112"/>
      <c r="K63" s="112"/>
      <c r="L63" s="112"/>
      <c r="M63" s="112"/>
      <c r="N63" s="113"/>
      <c r="O63" s="113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ht="8.25" customHeight="1">
      <c r="A64" s="112"/>
      <c r="B64" s="112"/>
      <c r="C64" s="112"/>
      <c r="D64" s="112"/>
      <c r="E64" s="112"/>
      <c r="F64" s="112"/>
      <c r="G64" s="112"/>
      <c r="H64" s="112"/>
      <c r="I64" s="121"/>
      <c r="J64" s="112"/>
      <c r="K64" s="112"/>
      <c r="L64" s="112"/>
      <c r="M64" s="112"/>
      <c r="N64" s="113"/>
      <c r="O64" s="113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ht="8.25" customHeight="1">
      <c r="A65" s="112"/>
      <c r="B65" s="112"/>
      <c r="C65" s="112"/>
      <c r="D65" s="112"/>
      <c r="E65" s="112"/>
      <c r="F65" s="112"/>
      <c r="G65" s="112"/>
      <c r="H65" s="112"/>
      <c r="I65" s="121"/>
      <c r="J65" s="112"/>
      <c r="K65" s="112"/>
      <c r="L65" s="112"/>
      <c r="M65" s="112"/>
      <c r="N65" s="113"/>
      <c r="O65" s="113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ht="8.25" customHeight="1">
      <c r="A66" s="112"/>
      <c r="B66" s="112"/>
      <c r="C66" s="112"/>
      <c r="D66" s="112"/>
      <c r="E66" s="112"/>
      <c r="F66" s="112"/>
      <c r="G66" s="112"/>
      <c r="H66" s="112"/>
      <c r="I66" s="121"/>
      <c r="J66" s="112"/>
      <c r="K66" s="112"/>
      <c r="L66" s="112"/>
      <c r="M66" s="112"/>
      <c r="N66" s="113"/>
      <c r="O66" s="113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ht="8.25" customHeight="1">
      <c r="A67" s="112"/>
      <c r="B67" s="112"/>
      <c r="C67" s="112"/>
      <c r="D67" s="112"/>
      <c r="E67" s="112"/>
      <c r="F67" s="112"/>
      <c r="G67" s="112"/>
      <c r="H67" s="112"/>
      <c r="I67" s="121"/>
      <c r="J67" s="112"/>
      <c r="K67" s="112"/>
      <c r="L67" s="112"/>
      <c r="M67" s="112"/>
      <c r="N67" s="113"/>
      <c r="O67" s="113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ht="8.25" customHeight="1">
      <c r="A68" s="112"/>
      <c r="B68" s="112"/>
      <c r="C68" s="112"/>
      <c r="D68" s="112"/>
      <c r="E68" s="112"/>
      <c r="F68" s="112"/>
      <c r="G68" s="112"/>
      <c r="H68" s="112"/>
      <c r="I68" s="121"/>
      <c r="J68" s="112"/>
      <c r="K68" s="112"/>
      <c r="L68" s="112"/>
      <c r="M68" s="112"/>
      <c r="N68" s="113"/>
      <c r="O68" s="113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ht="8.25" customHeight="1">
      <c r="A69" s="112"/>
      <c r="B69" s="112"/>
      <c r="C69" s="112"/>
      <c r="D69" s="112"/>
      <c r="E69" s="112"/>
      <c r="F69" s="112"/>
      <c r="G69" s="112"/>
      <c r="H69" s="112"/>
      <c r="I69" s="121"/>
      <c r="J69" s="112"/>
      <c r="K69" s="112"/>
      <c r="L69" s="112"/>
      <c r="M69" s="112"/>
      <c r="N69" s="113"/>
      <c r="O69" s="113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ht="8.25" customHeight="1">
      <c r="A70" s="112"/>
      <c r="B70" s="112"/>
      <c r="C70" s="112"/>
      <c r="D70" s="112"/>
      <c r="E70" s="112"/>
      <c r="F70" s="112"/>
      <c r="G70" s="112"/>
      <c r="H70" s="112"/>
      <c r="I70" s="121"/>
      <c r="J70" s="112"/>
      <c r="K70" s="112"/>
      <c r="L70" s="112"/>
      <c r="M70" s="112"/>
      <c r="N70" s="113"/>
      <c r="O70" s="113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ht="8.25" customHeight="1">
      <c r="A71" s="112"/>
      <c r="B71" s="112"/>
      <c r="C71" s="112"/>
      <c r="D71" s="112"/>
      <c r="E71" s="112"/>
      <c r="F71" s="112"/>
      <c r="G71" s="112"/>
      <c r="H71" s="112"/>
      <c r="I71" s="121"/>
      <c r="J71" s="112"/>
      <c r="K71" s="112"/>
      <c r="L71" s="112"/>
      <c r="M71" s="112"/>
      <c r="N71" s="113"/>
      <c r="O71" s="113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ht="8.25" customHeight="1">
      <c r="A72" s="112"/>
      <c r="B72" s="112"/>
      <c r="C72" s="112"/>
      <c r="D72" s="112"/>
      <c r="E72" s="112"/>
      <c r="F72" s="112"/>
      <c r="G72" s="112"/>
      <c r="H72" s="112"/>
      <c r="I72" s="121"/>
      <c r="J72" s="112"/>
      <c r="K72" s="112"/>
      <c r="L72" s="112"/>
      <c r="M72" s="112"/>
      <c r="N72" s="113"/>
      <c r="O72" s="113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ht="8.25" customHeight="1">
      <c r="A73" s="112"/>
      <c r="B73" s="112"/>
      <c r="C73" s="112"/>
      <c r="D73" s="112"/>
      <c r="E73" s="112"/>
      <c r="F73" s="112"/>
      <c r="G73" s="112"/>
      <c r="H73" s="112"/>
      <c r="I73" s="121"/>
      <c r="J73" s="112"/>
      <c r="K73" s="112"/>
      <c r="L73" s="112"/>
      <c r="M73" s="112"/>
      <c r="N73" s="113"/>
      <c r="O73" s="113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ht="8.25" customHeight="1">
      <c r="A74" s="112"/>
      <c r="B74" s="112"/>
      <c r="C74" s="112"/>
      <c r="D74" s="112"/>
      <c r="E74" s="112"/>
      <c r="F74" s="112"/>
      <c r="G74" s="112"/>
      <c r="H74" s="112"/>
      <c r="I74" s="121"/>
      <c r="J74" s="112"/>
      <c r="K74" s="112"/>
      <c r="L74" s="112"/>
      <c r="M74" s="112"/>
      <c r="N74" s="113"/>
      <c r="O74" s="113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ht="8.25" customHeight="1">
      <c r="A75" s="112"/>
      <c r="B75" s="112"/>
      <c r="C75" s="112"/>
      <c r="D75" s="112"/>
      <c r="E75" s="112"/>
      <c r="F75" s="112"/>
      <c r="G75" s="112"/>
      <c r="H75" s="112"/>
      <c r="I75" s="121"/>
      <c r="J75" s="112"/>
      <c r="K75" s="112"/>
      <c r="L75" s="112"/>
      <c r="M75" s="112"/>
      <c r="N75" s="113"/>
      <c r="O75" s="113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ht="8.25" customHeight="1">
      <c r="A76" s="112"/>
      <c r="B76" s="112"/>
      <c r="C76" s="112"/>
      <c r="D76" s="112"/>
      <c r="E76" s="112"/>
      <c r="F76" s="112"/>
      <c r="G76" s="112"/>
      <c r="H76" s="112"/>
      <c r="I76" s="121"/>
      <c r="J76" s="112"/>
      <c r="K76" s="112"/>
      <c r="L76" s="112"/>
      <c r="M76" s="112"/>
      <c r="N76" s="113"/>
      <c r="O76" s="113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ht="8.25" customHeight="1">
      <c r="A77" s="112"/>
      <c r="B77" s="112"/>
      <c r="C77" s="112"/>
      <c r="D77" s="112"/>
      <c r="E77" s="112"/>
      <c r="F77" s="112"/>
      <c r="G77" s="112"/>
      <c r="H77" s="112"/>
      <c r="I77" s="121"/>
      <c r="J77" s="112"/>
      <c r="K77" s="112"/>
      <c r="L77" s="112"/>
      <c r="M77" s="112"/>
      <c r="N77" s="113"/>
      <c r="O77" s="113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ht="8.25" customHeight="1">
      <c r="A78" s="112"/>
      <c r="B78" s="112"/>
      <c r="C78" s="112"/>
      <c r="D78" s="112"/>
      <c r="E78" s="112"/>
      <c r="F78" s="112"/>
      <c r="G78" s="112"/>
      <c r="H78" s="112"/>
      <c r="I78" s="121"/>
      <c r="J78" s="112"/>
      <c r="K78" s="112"/>
      <c r="L78" s="112"/>
      <c r="M78" s="112"/>
      <c r="N78" s="113"/>
      <c r="O78" s="113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ht="8.25" customHeight="1">
      <c r="A79" s="112"/>
      <c r="B79" s="112"/>
      <c r="C79" s="112"/>
      <c r="D79" s="112"/>
      <c r="E79" s="112"/>
      <c r="F79" s="112"/>
      <c r="G79" s="112"/>
      <c r="H79" s="112"/>
      <c r="I79" s="121"/>
      <c r="J79" s="112"/>
      <c r="K79" s="112"/>
      <c r="L79" s="112"/>
      <c r="M79" s="112"/>
      <c r="N79" s="113"/>
      <c r="O79" s="113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ht="8.25" customHeight="1">
      <c r="A80" s="112"/>
      <c r="B80" s="112"/>
      <c r="C80" s="112"/>
      <c r="D80" s="112"/>
      <c r="E80" s="112"/>
      <c r="F80" s="112"/>
      <c r="G80" s="112"/>
      <c r="H80" s="112"/>
      <c r="I80" s="121"/>
      <c r="J80" s="112"/>
      <c r="K80" s="112"/>
      <c r="L80" s="112"/>
      <c r="M80" s="112"/>
      <c r="N80" s="113"/>
      <c r="O80" s="113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ht="8.25" customHeight="1">
      <c r="A81" s="112"/>
      <c r="B81" s="112"/>
      <c r="C81" s="112"/>
      <c r="D81" s="112"/>
      <c r="E81" s="112"/>
      <c r="F81" s="112"/>
      <c r="G81" s="112"/>
      <c r="H81" s="112"/>
      <c r="I81" s="121"/>
      <c r="J81" s="112"/>
      <c r="K81" s="112"/>
      <c r="L81" s="112"/>
      <c r="M81" s="112"/>
      <c r="N81" s="113"/>
      <c r="O81" s="113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ht="8.25" customHeight="1">
      <c r="A82" s="112"/>
      <c r="B82" s="112"/>
      <c r="C82" s="112"/>
      <c r="D82" s="112"/>
      <c r="E82" s="112"/>
      <c r="F82" s="112"/>
      <c r="G82" s="112"/>
      <c r="H82" s="112"/>
      <c r="I82" s="121"/>
      <c r="J82" s="112"/>
      <c r="K82" s="112"/>
      <c r="L82" s="112"/>
      <c r="M82" s="112"/>
      <c r="N82" s="113"/>
      <c r="O82" s="113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ht="8.25" customHeight="1">
      <c r="A83" s="112"/>
      <c r="B83" s="112"/>
      <c r="C83" s="112"/>
      <c r="D83" s="112"/>
      <c r="E83" s="112"/>
      <c r="F83" s="112"/>
      <c r="G83" s="112"/>
      <c r="H83" s="112"/>
      <c r="I83" s="121"/>
      <c r="J83" s="112"/>
      <c r="K83" s="112"/>
      <c r="L83" s="112"/>
      <c r="M83" s="112"/>
      <c r="N83" s="113"/>
      <c r="O83" s="113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ht="8.25" customHeight="1">
      <c r="A84" s="112"/>
      <c r="B84" s="112"/>
      <c r="C84" s="112"/>
      <c r="D84" s="112"/>
      <c r="E84" s="112"/>
      <c r="F84" s="112"/>
      <c r="G84" s="112"/>
      <c r="H84" s="112"/>
      <c r="I84" s="121"/>
      <c r="J84" s="112"/>
      <c r="K84" s="112"/>
      <c r="L84" s="112"/>
      <c r="M84" s="112"/>
      <c r="N84" s="113"/>
      <c r="O84" s="113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ht="8.25" customHeight="1">
      <c r="A85" s="112"/>
      <c r="B85" s="112"/>
      <c r="C85" s="112"/>
      <c r="D85" s="112"/>
      <c r="E85" s="112"/>
      <c r="F85" s="112"/>
      <c r="G85" s="112"/>
      <c r="H85" s="112"/>
      <c r="I85" s="121"/>
      <c r="J85" s="112"/>
      <c r="K85" s="112"/>
      <c r="L85" s="112"/>
      <c r="M85" s="112"/>
      <c r="N85" s="113"/>
      <c r="O85" s="113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ht="8.25" customHeight="1">
      <c r="A86" s="112"/>
      <c r="B86" s="112"/>
      <c r="C86" s="112"/>
      <c r="D86" s="112"/>
      <c r="E86" s="112"/>
      <c r="F86" s="112"/>
      <c r="G86" s="112"/>
      <c r="H86" s="112"/>
      <c r="I86" s="121"/>
      <c r="J86" s="112"/>
      <c r="K86" s="112"/>
      <c r="L86" s="112"/>
      <c r="M86" s="112"/>
      <c r="N86" s="113"/>
      <c r="O86" s="113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ht="8.25" customHeight="1">
      <c r="A87" s="112"/>
      <c r="B87" s="112"/>
      <c r="C87" s="112"/>
      <c r="D87" s="112"/>
      <c r="E87" s="112"/>
      <c r="F87" s="112"/>
      <c r="G87" s="112"/>
      <c r="H87" s="112"/>
      <c r="I87" s="121"/>
      <c r="J87" s="112"/>
      <c r="K87" s="112"/>
      <c r="L87" s="112"/>
      <c r="M87" s="112"/>
      <c r="N87" s="113"/>
      <c r="O87" s="113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ht="8.25" customHeight="1">
      <c r="A88" s="112"/>
      <c r="B88" s="112"/>
      <c r="C88" s="112"/>
      <c r="D88" s="112"/>
      <c r="E88" s="112"/>
      <c r="F88" s="112"/>
      <c r="G88" s="112"/>
      <c r="H88" s="112"/>
      <c r="I88" s="121"/>
      <c r="J88" s="112"/>
      <c r="K88" s="112"/>
      <c r="L88" s="112"/>
      <c r="M88" s="112"/>
      <c r="N88" s="113"/>
      <c r="O88" s="113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ht="8.25" customHeight="1">
      <c r="A89" s="112"/>
      <c r="B89" s="112"/>
      <c r="C89" s="112"/>
      <c r="D89" s="112"/>
      <c r="E89" s="112"/>
      <c r="F89" s="112"/>
      <c r="G89" s="112"/>
      <c r="H89" s="112"/>
      <c r="I89" s="121"/>
      <c r="J89" s="112"/>
      <c r="K89" s="112"/>
      <c r="L89" s="112"/>
      <c r="M89" s="112"/>
      <c r="N89" s="113"/>
      <c r="O89" s="113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ht="8.25" customHeight="1">
      <c r="A90" s="112"/>
      <c r="B90" s="112"/>
      <c r="C90" s="112"/>
      <c r="D90" s="112"/>
      <c r="E90" s="112"/>
      <c r="F90" s="112"/>
      <c r="G90" s="112"/>
      <c r="H90" s="112"/>
      <c r="I90" s="121"/>
      <c r="J90" s="112"/>
      <c r="K90" s="112"/>
      <c r="L90" s="112"/>
      <c r="M90" s="112"/>
      <c r="N90" s="113"/>
      <c r="O90" s="113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ht="8.25" customHeight="1">
      <c r="A91" s="112"/>
      <c r="B91" s="112"/>
      <c r="C91" s="112"/>
      <c r="D91" s="112"/>
      <c r="E91" s="112"/>
      <c r="F91" s="112"/>
      <c r="G91" s="112"/>
      <c r="H91" s="112"/>
      <c r="I91" s="121"/>
      <c r="J91" s="112"/>
      <c r="K91" s="112"/>
      <c r="L91" s="112"/>
      <c r="M91" s="112"/>
      <c r="N91" s="113"/>
      <c r="O91" s="113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ht="8.25" customHeight="1">
      <c r="A92" s="112"/>
      <c r="B92" s="112"/>
      <c r="C92" s="112"/>
      <c r="D92" s="112"/>
      <c r="E92" s="112"/>
      <c r="F92" s="112"/>
      <c r="G92" s="112"/>
      <c r="H92" s="112"/>
      <c r="I92" s="121"/>
      <c r="J92" s="112"/>
      <c r="K92" s="112"/>
      <c r="L92" s="112"/>
      <c r="M92" s="112"/>
      <c r="N92" s="113"/>
      <c r="O92" s="113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ht="8.25" customHeight="1">
      <c r="A93" s="112"/>
      <c r="B93" s="112"/>
      <c r="C93" s="112"/>
      <c r="D93" s="112"/>
      <c r="E93" s="112"/>
      <c r="F93" s="112"/>
      <c r="G93" s="112"/>
      <c r="H93" s="112"/>
      <c r="I93" s="121"/>
      <c r="J93" s="112"/>
      <c r="K93" s="112"/>
      <c r="L93" s="112"/>
      <c r="M93" s="112"/>
      <c r="N93" s="113"/>
      <c r="O93" s="113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ht="8.25" customHeight="1">
      <c r="A94" s="112"/>
      <c r="B94" s="112"/>
      <c r="C94" s="112"/>
      <c r="D94" s="112"/>
      <c r="E94" s="112"/>
      <c r="F94" s="112"/>
      <c r="G94" s="112"/>
      <c r="H94" s="112"/>
      <c r="I94" s="121"/>
      <c r="J94" s="112"/>
      <c r="K94" s="112"/>
      <c r="L94" s="112"/>
      <c r="M94" s="112"/>
      <c r="N94" s="113"/>
      <c r="O94" s="113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ht="8.25" customHeight="1">
      <c r="A95" s="112"/>
      <c r="B95" s="112"/>
      <c r="C95" s="112"/>
      <c r="D95" s="112"/>
      <c r="E95" s="112"/>
      <c r="F95" s="112"/>
      <c r="G95" s="112"/>
      <c r="H95" s="112"/>
      <c r="I95" s="121"/>
      <c r="J95" s="112"/>
      <c r="K95" s="112"/>
      <c r="L95" s="112"/>
      <c r="M95" s="112"/>
      <c r="N95" s="113"/>
      <c r="O95" s="113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ht="8.25" customHeight="1">
      <c r="A96" s="112"/>
      <c r="B96" s="112"/>
      <c r="C96" s="112"/>
      <c r="D96" s="112"/>
      <c r="E96" s="112"/>
      <c r="F96" s="112"/>
      <c r="G96" s="112"/>
      <c r="H96" s="112"/>
      <c r="I96" s="121"/>
      <c r="J96" s="112"/>
      <c r="K96" s="112"/>
      <c r="L96" s="112"/>
      <c r="M96" s="112"/>
      <c r="N96" s="113"/>
      <c r="O96" s="113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ht="8.25" customHeight="1">
      <c r="A97" s="112"/>
      <c r="B97" s="112"/>
      <c r="C97" s="112"/>
      <c r="D97" s="112"/>
      <c r="E97" s="112"/>
      <c r="F97" s="112"/>
      <c r="G97" s="112"/>
      <c r="H97" s="112"/>
      <c r="I97" s="121"/>
      <c r="J97" s="112"/>
      <c r="K97" s="112"/>
      <c r="L97" s="112"/>
      <c r="M97" s="112"/>
      <c r="N97" s="113"/>
      <c r="O97" s="113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ht="8.25" customHeight="1">
      <c r="A98" s="112"/>
      <c r="B98" s="112"/>
      <c r="C98" s="112"/>
      <c r="D98" s="112"/>
      <c r="E98" s="112"/>
      <c r="F98" s="112"/>
      <c r="G98" s="112"/>
      <c r="H98" s="112"/>
      <c r="I98" s="121"/>
      <c r="J98" s="112"/>
      <c r="K98" s="112"/>
      <c r="L98" s="112"/>
      <c r="M98" s="112"/>
      <c r="N98" s="113"/>
      <c r="O98" s="113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ht="8.25" customHeight="1">
      <c r="A99" s="112"/>
      <c r="B99" s="112"/>
      <c r="C99" s="112"/>
      <c r="D99" s="112"/>
      <c r="E99" s="112"/>
      <c r="F99" s="112"/>
      <c r="G99" s="112"/>
      <c r="H99" s="112"/>
      <c r="I99" s="121"/>
      <c r="J99" s="112"/>
      <c r="K99" s="112"/>
      <c r="L99" s="112"/>
      <c r="M99" s="112"/>
      <c r="N99" s="113"/>
      <c r="O99" s="113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ht="8.25" customHeight="1">
      <c r="A100" s="112"/>
      <c r="B100" s="112"/>
      <c r="C100" s="112"/>
      <c r="D100" s="112"/>
      <c r="E100" s="112"/>
      <c r="F100" s="112"/>
      <c r="G100" s="112"/>
      <c r="H100" s="112"/>
      <c r="I100" s="121"/>
      <c r="J100" s="112"/>
      <c r="K100" s="112"/>
      <c r="L100" s="112"/>
      <c r="M100" s="112"/>
      <c r="N100" s="113"/>
      <c r="O100" s="113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ht="8.25" customHeight="1">
      <c r="A101" s="112"/>
      <c r="B101" s="112"/>
      <c r="C101" s="112"/>
      <c r="D101" s="112"/>
      <c r="E101" s="112"/>
      <c r="F101" s="112"/>
      <c r="G101" s="112"/>
      <c r="H101" s="112"/>
      <c r="I101" s="121"/>
      <c r="J101" s="112"/>
      <c r="K101" s="112"/>
      <c r="L101" s="112"/>
      <c r="M101" s="112"/>
      <c r="N101" s="113"/>
      <c r="O101" s="113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ht="8.25" customHeight="1">
      <c r="A102" s="112"/>
      <c r="B102" s="112"/>
      <c r="C102" s="112"/>
      <c r="D102" s="112"/>
      <c r="E102" s="112"/>
      <c r="F102" s="112"/>
      <c r="G102" s="112"/>
      <c r="H102" s="112"/>
      <c r="I102" s="121"/>
      <c r="J102" s="112"/>
      <c r="K102" s="112"/>
      <c r="L102" s="112"/>
      <c r="M102" s="112"/>
      <c r="N102" s="113"/>
      <c r="O102" s="113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ht="8.25" customHeight="1">
      <c r="A103" s="112"/>
      <c r="B103" s="112"/>
      <c r="C103" s="112"/>
      <c r="D103" s="112"/>
      <c r="E103" s="112"/>
      <c r="F103" s="112"/>
      <c r="G103" s="112"/>
      <c r="H103" s="112"/>
      <c r="I103" s="121"/>
      <c r="J103" s="112"/>
      <c r="K103" s="112"/>
      <c r="L103" s="112"/>
      <c r="M103" s="112"/>
      <c r="N103" s="113"/>
      <c r="O103" s="113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ht="8.25" customHeight="1">
      <c r="A104" s="112"/>
      <c r="B104" s="112"/>
      <c r="C104" s="112"/>
      <c r="D104" s="112"/>
      <c r="E104" s="112"/>
      <c r="F104" s="112"/>
      <c r="G104" s="112"/>
      <c r="H104" s="112"/>
      <c r="I104" s="121"/>
      <c r="J104" s="112"/>
      <c r="K104" s="112"/>
      <c r="L104" s="112"/>
      <c r="M104" s="112"/>
      <c r="N104" s="113"/>
      <c r="O104" s="113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ht="8.25" customHeight="1">
      <c r="A105" s="112"/>
      <c r="B105" s="112"/>
      <c r="C105" s="112"/>
      <c r="D105" s="112"/>
      <c r="E105" s="112"/>
      <c r="F105" s="112"/>
      <c r="G105" s="112"/>
      <c r="H105" s="112"/>
      <c r="I105" s="121"/>
      <c r="J105" s="112"/>
      <c r="K105" s="112"/>
      <c r="L105" s="112"/>
      <c r="M105" s="112"/>
      <c r="N105" s="113"/>
      <c r="O105" s="113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ht="8.25" customHeight="1">
      <c r="A106" s="112"/>
      <c r="B106" s="112"/>
      <c r="C106" s="112"/>
      <c r="D106" s="112"/>
      <c r="E106" s="112"/>
      <c r="F106" s="112"/>
      <c r="G106" s="112"/>
      <c r="H106" s="112"/>
      <c r="I106" s="121"/>
      <c r="J106" s="112"/>
      <c r="K106" s="112"/>
      <c r="L106" s="112"/>
      <c r="M106" s="112"/>
      <c r="N106" s="113"/>
      <c r="O106" s="113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ht="8.25" customHeight="1">
      <c r="A107" s="112"/>
      <c r="B107" s="112"/>
      <c r="C107" s="112"/>
      <c r="D107" s="112"/>
      <c r="E107" s="112"/>
      <c r="F107" s="112"/>
      <c r="G107" s="112"/>
      <c r="H107" s="112"/>
      <c r="I107" s="121"/>
      <c r="J107" s="112"/>
      <c r="K107" s="112"/>
      <c r="L107" s="112"/>
      <c r="M107" s="112"/>
      <c r="N107" s="113"/>
      <c r="O107" s="113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ht="8.25" customHeight="1">
      <c r="A108" s="112"/>
      <c r="B108" s="112"/>
      <c r="C108" s="112"/>
      <c r="D108" s="112"/>
      <c r="E108" s="112"/>
      <c r="F108" s="112"/>
      <c r="G108" s="112"/>
      <c r="H108" s="112"/>
      <c r="I108" s="121"/>
      <c r="J108" s="112"/>
      <c r="K108" s="112"/>
      <c r="L108" s="112"/>
      <c r="M108" s="112"/>
      <c r="N108" s="113"/>
      <c r="O108" s="113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ht="8.25" customHeight="1">
      <c r="A109" s="112"/>
      <c r="B109" s="112"/>
      <c r="C109" s="112"/>
      <c r="D109" s="112"/>
      <c r="E109" s="112"/>
      <c r="F109" s="112"/>
      <c r="G109" s="112"/>
      <c r="H109" s="112"/>
      <c r="I109" s="121"/>
      <c r="J109" s="112"/>
      <c r="K109" s="112"/>
      <c r="L109" s="112"/>
      <c r="M109" s="112"/>
      <c r="N109" s="113"/>
      <c r="O109" s="113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ht="8.25" customHeight="1">
      <c r="A110" s="112"/>
      <c r="B110" s="112"/>
      <c r="C110" s="112"/>
      <c r="D110" s="112"/>
      <c r="E110" s="112"/>
      <c r="F110" s="112"/>
      <c r="G110" s="112"/>
      <c r="H110" s="112"/>
      <c r="I110" s="121"/>
      <c r="J110" s="112"/>
      <c r="K110" s="112"/>
      <c r="L110" s="112"/>
      <c r="M110" s="112"/>
      <c r="N110" s="113"/>
      <c r="O110" s="113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ht="8.25" customHeight="1">
      <c r="A111" s="112"/>
      <c r="B111" s="112"/>
      <c r="C111" s="112"/>
      <c r="D111" s="112"/>
      <c r="E111" s="112"/>
      <c r="F111" s="112"/>
      <c r="G111" s="112"/>
      <c r="H111" s="112"/>
      <c r="I111" s="121"/>
      <c r="J111" s="112"/>
      <c r="K111" s="112"/>
      <c r="L111" s="112"/>
      <c r="M111" s="112"/>
      <c r="N111" s="113"/>
      <c r="O111" s="113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ht="8.25" customHeight="1">
      <c r="A112" s="112"/>
      <c r="B112" s="112"/>
      <c r="C112" s="112"/>
      <c r="D112" s="112"/>
      <c r="E112" s="112"/>
      <c r="F112" s="112"/>
      <c r="G112" s="112"/>
      <c r="H112" s="112"/>
      <c r="I112" s="121"/>
      <c r="J112" s="112"/>
      <c r="K112" s="112"/>
      <c r="L112" s="112"/>
      <c r="M112" s="112"/>
      <c r="N112" s="113"/>
      <c r="O112" s="113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ht="8.25" customHeight="1">
      <c r="A113" s="112"/>
      <c r="B113" s="112"/>
      <c r="C113" s="112"/>
      <c r="D113" s="112"/>
      <c r="E113" s="112"/>
      <c r="F113" s="112"/>
      <c r="G113" s="112"/>
      <c r="H113" s="112"/>
      <c r="I113" s="121"/>
      <c r="J113" s="112"/>
      <c r="K113" s="112"/>
      <c r="L113" s="112"/>
      <c r="M113" s="112"/>
      <c r="N113" s="113"/>
      <c r="O113" s="113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ht="8.25" customHeight="1">
      <c r="A114" s="112"/>
      <c r="B114" s="112"/>
      <c r="C114" s="112"/>
      <c r="D114" s="112"/>
      <c r="E114" s="112"/>
      <c r="F114" s="112"/>
      <c r="G114" s="112"/>
      <c r="H114" s="112"/>
      <c r="I114" s="121"/>
      <c r="J114" s="112"/>
      <c r="K114" s="112"/>
      <c r="L114" s="112"/>
      <c r="M114" s="112"/>
      <c r="N114" s="113"/>
      <c r="O114" s="113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ht="8.25" customHeight="1">
      <c r="A115" s="112"/>
      <c r="B115" s="112"/>
      <c r="C115" s="112"/>
      <c r="D115" s="112"/>
      <c r="E115" s="112"/>
      <c r="F115" s="112"/>
      <c r="G115" s="112"/>
      <c r="H115" s="112"/>
      <c r="I115" s="121"/>
      <c r="J115" s="112"/>
      <c r="K115" s="112"/>
      <c r="L115" s="112"/>
      <c r="M115" s="112"/>
      <c r="N115" s="113"/>
      <c r="O115" s="113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ht="8.25" customHeight="1">
      <c r="A116" s="112"/>
      <c r="B116" s="112"/>
      <c r="C116" s="112"/>
      <c r="D116" s="112"/>
      <c r="E116" s="112"/>
      <c r="F116" s="112"/>
      <c r="G116" s="112"/>
      <c r="H116" s="112"/>
      <c r="I116" s="121"/>
      <c r="J116" s="112"/>
      <c r="K116" s="112"/>
      <c r="L116" s="112"/>
      <c r="M116" s="112"/>
      <c r="N116" s="113"/>
      <c r="O116" s="113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ht="8.25" customHeight="1">
      <c r="A117" s="112"/>
      <c r="B117" s="112"/>
      <c r="C117" s="112"/>
      <c r="D117" s="112"/>
      <c r="E117" s="112"/>
      <c r="F117" s="112"/>
      <c r="G117" s="112"/>
      <c r="H117" s="112"/>
      <c r="I117" s="121"/>
      <c r="J117" s="112"/>
      <c r="K117" s="112"/>
      <c r="L117" s="112"/>
      <c r="M117" s="112"/>
      <c r="N117" s="113"/>
      <c r="O117" s="113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ht="8.25" customHeight="1">
      <c r="A118" s="112"/>
      <c r="B118" s="112"/>
      <c r="C118" s="112"/>
      <c r="D118" s="112"/>
      <c r="E118" s="112"/>
      <c r="F118" s="112"/>
      <c r="G118" s="112"/>
      <c r="H118" s="112"/>
      <c r="I118" s="121"/>
      <c r="J118" s="112"/>
      <c r="K118" s="112"/>
      <c r="L118" s="112"/>
      <c r="M118" s="112"/>
      <c r="N118" s="113"/>
      <c r="O118" s="113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ht="8.25" customHeight="1">
      <c r="A119" s="112"/>
      <c r="B119" s="112"/>
      <c r="C119" s="112"/>
      <c r="D119" s="112"/>
      <c r="E119" s="112"/>
      <c r="F119" s="112"/>
      <c r="G119" s="112"/>
      <c r="H119" s="112"/>
      <c r="I119" s="121"/>
      <c r="J119" s="112"/>
      <c r="K119" s="112"/>
      <c r="L119" s="112"/>
      <c r="M119" s="112"/>
      <c r="N119" s="113"/>
      <c r="O119" s="113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ht="8.25" customHeight="1">
      <c r="A120" s="112"/>
      <c r="B120" s="112"/>
      <c r="C120" s="112"/>
      <c r="D120" s="112"/>
      <c r="E120" s="112"/>
      <c r="F120" s="112"/>
      <c r="G120" s="112"/>
      <c r="H120" s="112"/>
      <c r="I120" s="121"/>
      <c r="J120" s="112"/>
      <c r="K120" s="112"/>
      <c r="L120" s="112"/>
      <c r="M120" s="112"/>
      <c r="N120" s="113"/>
      <c r="O120" s="113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ht="8.25" customHeight="1">
      <c r="A121" s="112"/>
      <c r="B121" s="112"/>
      <c r="C121" s="112"/>
      <c r="D121" s="112"/>
      <c r="E121" s="112"/>
      <c r="F121" s="112"/>
      <c r="G121" s="112"/>
      <c r="H121" s="112"/>
      <c r="I121" s="121"/>
      <c r="J121" s="112"/>
      <c r="K121" s="112"/>
      <c r="L121" s="112"/>
      <c r="M121" s="112"/>
      <c r="N121" s="113"/>
      <c r="O121" s="113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ht="8.25" customHeight="1">
      <c r="A122" s="112"/>
      <c r="B122" s="112"/>
      <c r="C122" s="112"/>
      <c r="D122" s="112"/>
      <c r="E122" s="112"/>
      <c r="F122" s="112"/>
      <c r="G122" s="112"/>
      <c r="H122" s="112"/>
      <c r="I122" s="121"/>
      <c r="J122" s="112"/>
      <c r="K122" s="112"/>
      <c r="L122" s="112"/>
      <c r="M122" s="112"/>
      <c r="N122" s="113"/>
      <c r="O122" s="113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ht="8.25" customHeight="1">
      <c r="A123" s="112"/>
      <c r="B123" s="112"/>
      <c r="C123" s="112"/>
      <c r="D123" s="112"/>
      <c r="E123" s="112"/>
      <c r="F123" s="112"/>
      <c r="G123" s="112"/>
      <c r="H123" s="112"/>
      <c r="I123" s="121"/>
      <c r="J123" s="112"/>
      <c r="K123" s="112"/>
      <c r="L123" s="112"/>
      <c r="M123" s="112"/>
      <c r="N123" s="113"/>
      <c r="O123" s="113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ht="8.25" customHeight="1">
      <c r="A124" s="112"/>
      <c r="B124" s="112"/>
      <c r="C124" s="112"/>
      <c r="D124" s="112"/>
      <c r="E124" s="112"/>
      <c r="F124" s="112"/>
      <c r="G124" s="112"/>
      <c r="H124" s="112"/>
      <c r="I124" s="121"/>
      <c r="J124" s="112"/>
      <c r="K124" s="112"/>
      <c r="L124" s="112"/>
      <c r="M124" s="112"/>
      <c r="N124" s="113"/>
      <c r="O124" s="113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ht="8.25" customHeight="1">
      <c r="A125" s="112"/>
      <c r="B125" s="112"/>
      <c r="C125" s="112"/>
      <c r="D125" s="112"/>
      <c r="E125" s="112"/>
      <c r="F125" s="112"/>
      <c r="G125" s="112"/>
      <c r="H125" s="112"/>
      <c r="I125" s="121"/>
      <c r="J125" s="112"/>
      <c r="K125" s="112"/>
      <c r="L125" s="112"/>
      <c r="M125" s="112"/>
      <c r="N125" s="113"/>
      <c r="O125" s="113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ht="8.25" customHeight="1">
      <c r="A126" s="112"/>
      <c r="B126" s="112"/>
      <c r="C126" s="112"/>
      <c r="D126" s="112"/>
      <c r="E126" s="112"/>
      <c r="F126" s="112"/>
      <c r="G126" s="112"/>
      <c r="H126" s="112"/>
      <c r="I126" s="121"/>
      <c r="J126" s="112"/>
      <c r="K126" s="112"/>
      <c r="L126" s="112"/>
      <c r="M126" s="112"/>
      <c r="N126" s="113"/>
      <c r="O126" s="113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ht="8.25" customHeight="1">
      <c r="A127" s="112"/>
      <c r="B127" s="112"/>
      <c r="C127" s="112"/>
      <c r="D127" s="112"/>
      <c r="E127" s="112"/>
      <c r="F127" s="112"/>
      <c r="G127" s="112"/>
      <c r="H127" s="112"/>
      <c r="I127" s="121"/>
      <c r="J127" s="112"/>
      <c r="K127" s="112"/>
      <c r="L127" s="112"/>
      <c r="M127" s="112"/>
      <c r="N127" s="113"/>
      <c r="O127" s="113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ht="8.25" customHeight="1">
      <c r="A128" s="112"/>
      <c r="B128" s="112"/>
      <c r="C128" s="112"/>
      <c r="D128" s="112"/>
      <c r="E128" s="112"/>
      <c r="F128" s="112"/>
      <c r="G128" s="112"/>
      <c r="H128" s="112"/>
      <c r="I128" s="121"/>
      <c r="J128" s="112"/>
      <c r="K128" s="112"/>
      <c r="L128" s="112"/>
      <c r="M128" s="112"/>
      <c r="N128" s="113"/>
      <c r="O128" s="113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ht="8.25" customHeight="1">
      <c r="A129" s="112"/>
      <c r="B129" s="112"/>
      <c r="C129" s="112"/>
      <c r="D129" s="112"/>
      <c r="E129" s="112"/>
      <c r="F129" s="112"/>
      <c r="G129" s="112"/>
      <c r="H129" s="112"/>
      <c r="I129" s="121"/>
      <c r="J129" s="112"/>
      <c r="K129" s="112"/>
      <c r="L129" s="112"/>
      <c r="M129" s="112"/>
      <c r="N129" s="113"/>
      <c r="O129" s="113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ht="8.25" customHeight="1">
      <c r="A130" s="112"/>
      <c r="B130" s="112"/>
      <c r="C130" s="112"/>
      <c r="D130" s="112"/>
      <c r="E130" s="112"/>
      <c r="F130" s="112"/>
      <c r="G130" s="112"/>
      <c r="H130" s="112"/>
      <c r="I130" s="121"/>
      <c r="J130" s="112"/>
      <c r="K130" s="112"/>
      <c r="L130" s="112"/>
      <c r="M130" s="112"/>
      <c r="N130" s="113"/>
      <c r="O130" s="113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ht="8.25" customHeight="1">
      <c r="A131" s="112"/>
      <c r="B131" s="112"/>
      <c r="C131" s="112"/>
      <c r="D131" s="112"/>
      <c r="E131" s="112"/>
      <c r="F131" s="112"/>
      <c r="G131" s="112"/>
      <c r="H131" s="112"/>
      <c r="I131" s="121"/>
      <c r="J131" s="112"/>
      <c r="K131" s="112"/>
      <c r="L131" s="112"/>
      <c r="M131" s="112"/>
      <c r="N131" s="113"/>
      <c r="O131" s="113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ht="8.25" customHeight="1">
      <c r="A132" s="112"/>
      <c r="B132" s="112"/>
      <c r="C132" s="112"/>
      <c r="D132" s="112"/>
      <c r="E132" s="112"/>
      <c r="F132" s="112"/>
      <c r="G132" s="112"/>
      <c r="H132" s="112"/>
      <c r="I132" s="121"/>
      <c r="J132" s="112"/>
      <c r="K132" s="112"/>
      <c r="L132" s="112"/>
      <c r="M132" s="112"/>
      <c r="N132" s="113"/>
      <c r="O132" s="113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ht="8.25" customHeight="1">
      <c r="A133" s="112"/>
      <c r="B133" s="112"/>
      <c r="C133" s="112"/>
      <c r="D133" s="112"/>
      <c r="E133" s="112"/>
      <c r="F133" s="112"/>
      <c r="G133" s="112"/>
      <c r="H133" s="112"/>
      <c r="I133" s="121"/>
      <c r="J133" s="112"/>
      <c r="K133" s="112"/>
      <c r="L133" s="112"/>
      <c r="M133" s="112"/>
      <c r="N133" s="113"/>
      <c r="O133" s="113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ht="8.25" customHeight="1">
      <c r="A134" s="112"/>
      <c r="B134" s="112"/>
      <c r="C134" s="112"/>
      <c r="D134" s="112"/>
      <c r="E134" s="112"/>
      <c r="F134" s="112"/>
      <c r="G134" s="112"/>
      <c r="H134" s="112"/>
      <c r="I134" s="121"/>
      <c r="J134" s="112"/>
      <c r="K134" s="112"/>
      <c r="L134" s="112"/>
      <c r="M134" s="112"/>
      <c r="N134" s="113"/>
      <c r="O134" s="113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ht="8.25" customHeight="1">
      <c r="A135" s="112"/>
      <c r="B135" s="112"/>
      <c r="C135" s="112"/>
      <c r="D135" s="112"/>
      <c r="E135" s="112"/>
      <c r="F135" s="112"/>
      <c r="G135" s="112"/>
      <c r="H135" s="112"/>
      <c r="I135" s="121"/>
      <c r="J135" s="112"/>
      <c r="K135" s="112"/>
      <c r="L135" s="112"/>
      <c r="M135" s="112"/>
      <c r="N135" s="113"/>
      <c r="O135" s="113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ht="8.25" customHeight="1">
      <c r="A136" s="112"/>
      <c r="B136" s="112"/>
      <c r="C136" s="112"/>
      <c r="D136" s="112"/>
      <c r="E136" s="112"/>
      <c r="F136" s="112"/>
      <c r="G136" s="112"/>
      <c r="H136" s="112"/>
      <c r="I136" s="121"/>
      <c r="J136" s="112"/>
      <c r="K136" s="112"/>
      <c r="L136" s="112"/>
      <c r="M136" s="112"/>
      <c r="N136" s="113"/>
      <c r="O136" s="113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ht="8.25" customHeight="1">
      <c r="A137" s="112"/>
      <c r="B137" s="112"/>
      <c r="C137" s="112"/>
      <c r="D137" s="112"/>
      <c r="E137" s="112"/>
      <c r="F137" s="112"/>
      <c r="G137" s="112"/>
      <c r="H137" s="112"/>
      <c r="I137" s="121"/>
      <c r="J137" s="112"/>
      <c r="K137" s="112"/>
      <c r="L137" s="112"/>
      <c r="M137" s="112"/>
      <c r="N137" s="113"/>
      <c r="O137" s="113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ht="8.25" customHeight="1">
      <c r="A138" s="112"/>
      <c r="B138" s="112"/>
      <c r="C138" s="112"/>
      <c r="D138" s="112"/>
      <c r="E138" s="112"/>
      <c r="F138" s="112"/>
      <c r="G138" s="112"/>
      <c r="H138" s="112"/>
      <c r="I138" s="121"/>
      <c r="J138" s="112"/>
      <c r="K138" s="112"/>
      <c r="L138" s="112"/>
      <c r="M138" s="112"/>
      <c r="N138" s="113"/>
      <c r="O138" s="113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ht="8.25" customHeight="1">
      <c r="A139" s="112"/>
      <c r="B139" s="112"/>
      <c r="C139" s="112"/>
      <c r="D139" s="112"/>
      <c r="E139" s="112"/>
      <c r="F139" s="112"/>
      <c r="G139" s="112"/>
      <c r="H139" s="112"/>
      <c r="I139" s="121"/>
      <c r="J139" s="112"/>
      <c r="K139" s="112"/>
      <c r="L139" s="112"/>
      <c r="M139" s="112"/>
      <c r="N139" s="113"/>
      <c r="O139" s="113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ht="8.25" customHeight="1">
      <c r="A140" s="112"/>
      <c r="B140" s="112"/>
      <c r="C140" s="112"/>
      <c r="D140" s="112"/>
      <c r="E140" s="112"/>
      <c r="F140" s="112"/>
      <c r="G140" s="112"/>
      <c r="H140" s="112"/>
      <c r="I140" s="121"/>
      <c r="J140" s="112"/>
      <c r="K140" s="112"/>
      <c r="L140" s="112"/>
      <c r="M140" s="112"/>
      <c r="N140" s="113"/>
      <c r="O140" s="113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ht="8.25" customHeight="1">
      <c r="A141" s="112"/>
      <c r="B141" s="112"/>
      <c r="C141" s="112"/>
      <c r="D141" s="112"/>
      <c r="E141" s="112"/>
      <c r="F141" s="112"/>
      <c r="G141" s="112"/>
      <c r="H141" s="112"/>
      <c r="I141" s="121"/>
      <c r="J141" s="112"/>
      <c r="K141" s="112"/>
      <c r="L141" s="112"/>
      <c r="M141" s="112"/>
      <c r="N141" s="113"/>
      <c r="O141" s="113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ht="8.25" customHeight="1">
      <c r="A142" s="112"/>
      <c r="B142" s="112"/>
      <c r="C142" s="112"/>
      <c r="D142" s="112"/>
      <c r="E142" s="112"/>
      <c r="F142" s="112"/>
      <c r="G142" s="112"/>
      <c r="H142" s="112"/>
      <c r="I142" s="121"/>
      <c r="J142" s="112"/>
      <c r="K142" s="112"/>
      <c r="L142" s="112"/>
      <c r="M142" s="112"/>
      <c r="N142" s="113"/>
      <c r="O142" s="113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ht="8.25" customHeight="1">
      <c r="A143" s="112"/>
      <c r="B143" s="112"/>
      <c r="C143" s="112"/>
      <c r="D143" s="112"/>
      <c r="E143" s="112"/>
      <c r="F143" s="112"/>
      <c r="G143" s="112"/>
      <c r="H143" s="112"/>
      <c r="I143" s="121"/>
      <c r="J143" s="112"/>
      <c r="K143" s="112"/>
      <c r="L143" s="112"/>
      <c r="M143" s="112"/>
      <c r="N143" s="113"/>
      <c r="O143" s="113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ht="8.25" customHeight="1">
      <c r="A144" s="112"/>
      <c r="B144" s="112"/>
      <c r="C144" s="112"/>
      <c r="D144" s="112"/>
      <c r="E144" s="112"/>
      <c r="F144" s="112"/>
      <c r="G144" s="112"/>
      <c r="H144" s="112"/>
      <c r="I144" s="121"/>
      <c r="J144" s="112"/>
      <c r="K144" s="112"/>
      <c r="L144" s="112"/>
      <c r="M144" s="112"/>
      <c r="N144" s="113"/>
      <c r="O144" s="113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ht="8.25" customHeight="1">
      <c r="A145" s="112"/>
      <c r="B145" s="112"/>
      <c r="C145" s="112"/>
      <c r="D145" s="112"/>
      <c r="E145" s="112"/>
      <c r="F145" s="112"/>
      <c r="G145" s="112"/>
      <c r="H145" s="112"/>
      <c r="I145" s="121"/>
      <c r="J145" s="112"/>
      <c r="K145" s="112"/>
      <c r="L145" s="112"/>
      <c r="M145" s="112"/>
      <c r="N145" s="113"/>
      <c r="O145" s="113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ht="8.25" customHeight="1">
      <c r="A146" s="112"/>
      <c r="B146" s="112"/>
      <c r="C146" s="112"/>
      <c r="D146" s="112"/>
      <c r="E146" s="112"/>
      <c r="F146" s="112"/>
      <c r="G146" s="112"/>
      <c r="H146" s="112"/>
      <c r="I146" s="121"/>
      <c r="J146" s="112"/>
      <c r="K146" s="112"/>
      <c r="L146" s="112"/>
      <c r="M146" s="112"/>
      <c r="N146" s="113"/>
      <c r="O146" s="113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ht="8.25" customHeight="1">
      <c r="A147" s="112"/>
      <c r="B147" s="112"/>
      <c r="C147" s="112"/>
      <c r="D147" s="112"/>
      <c r="E147" s="112"/>
      <c r="F147" s="112"/>
      <c r="G147" s="112"/>
      <c r="H147" s="112"/>
      <c r="I147" s="121"/>
      <c r="J147" s="112"/>
      <c r="K147" s="112"/>
      <c r="L147" s="112"/>
      <c r="M147" s="112"/>
      <c r="N147" s="113"/>
      <c r="O147" s="113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ht="8.25" customHeight="1">
      <c r="A148" s="112"/>
      <c r="B148" s="112"/>
      <c r="C148" s="112"/>
      <c r="D148" s="112"/>
      <c r="E148" s="112"/>
      <c r="F148" s="112"/>
      <c r="G148" s="112"/>
      <c r="H148" s="112"/>
      <c r="I148" s="121"/>
      <c r="J148" s="112"/>
      <c r="K148" s="112"/>
      <c r="L148" s="112"/>
      <c r="M148" s="112"/>
      <c r="N148" s="113"/>
      <c r="O148" s="113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ht="8.25" customHeight="1">
      <c r="A149" s="112"/>
      <c r="B149" s="112"/>
      <c r="C149" s="112"/>
      <c r="D149" s="112"/>
      <c r="E149" s="112"/>
      <c r="F149" s="112"/>
      <c r="G149" s="112"/>
      <c r="H149" s="112"/>
      <c r="I149" s="121"/>
      <c r="J149" s="112"/>
      <c r="K149" s="112"/>
      <c r="L149" s="112"/>
      <c r="M149" s="112"/>
      <c r="N149" s="113"/>
      <c r="O149" s="113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ht="8.25" customHeight="1">
      <c r="A150" s="112"/>
      <c r="B150" s="112"/>
      <c r="C150" s="112"/>
      <c r="D150" s="112"/>
      <c r="E150" s="112"/>
      <c r="F150" s="112"/>
      <c r="G150" s="112"/>
      <c r="H150" s="112"/>
      <c r="I150" s="121"/>
      <c r="J150" s="112"/>
      <c r="K150" s="112"/>
      <c r="L150" s="112"/>
      <c r="M150" s="112"/>
      <c r="N150" s="113"/>
      <c r="O150" s="113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ht="8.25" customHeight="1">
      <c r="A151" s="112"/>
      <c r="B151" s="112"/>
      <c r="C151" s="112"/>
      <c r="D151" s="112"/>
      <c r="E151" s="112"/>
      <c r="F151" s="112"/>
      <c r="G151" s="112"/>
      <c r="H151" s="112"/>
      <c r="I151" s="121"/>
      <c r="J151" s="112"/>
      <c r="K151" s="112"/>
      <c r="L151" s="112"/>
      <c r="M151" s="112"/>
      <c r="N151" s="113"/>
      <c r="O151" s="113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ht="8.25" customHeight="1">
      <c r="A152" s="112"/>
      <c r="B152" s="112"/>
      <c r="C152" s="112"/>
      <c r="D152" s="112"/>
      <c r="E152" s="112"/>
      <c r="F152" s="112"/>
      <c r="G152" s="112"/>
      <c r="H152" s="112"/>
      <c r="I152" s="121"/>
      <c r="J152" s="112"/>
      <c r="K152" s="112"/>
      <c r="L152" s="112"/>
      <c r="M152" s="112"/>
      <c r="N152" s="113"/>
      <c r="O152" s="113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ht="8.25" customHeight="1">
      <c r="A153" s="112"/>
      <c r="B153" s="112"/>
      <c r="C153" s="112"/>
      <c r="D153" s="112"/>
      <c r="E153" s="112"/>
      <c r="F153" s="112"/>
      <c r="G153" s="112"/>
      <c r="H153" s="112"/>
      <c r="I153" s="121"/>
      <c r="J153" s="112"/>
      <c r="K153" s="112"/>
      <c r="L153" s="112"/>
      <c r="M153" s="112"/>
      <c r="N153" s="113"/>
      <c r="O153" s="113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ht="8.25" customHeight="1">
      <c r="A154" s="112"/>
      <c r="B154" s="112"/>
      <c r="C154" s="112"/>
      <c r="D154" s="112"/>
      <c r="E154" s="112"/>
      <c r="F154" s="112"/>
      <c r="G154" s="112"/>
      <c r="H154" s="112"/>
      <c r="I154" s="121"/>
      <c r="J154" s="112"/>
      <c r="K154" s="112"/>
      <c r="L154" s="112"/>
      <c r="M154" s="112"/>
      <c r="N154" s="113"/>
      <c r="O154" s="113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ht="8.25" customHeight="1">
      <c r="A155" s="112"/>
      <c r="B155" s="112"/>
      <c r="C155" s="112"/>
      <c r="D155" s="112"/>
      <c r="E155" s="112"/>
      <c r="F155" s="112"/>
      <c r="G155" s="112"/>
      <c r="H155" s="112"/>
      <c r="I155" s="121"/>
      <c r="J155" s="112"/>
      <c r="K155" s="112"/>
      <c r="L155" s="112"/>
      <c r="M155" s="112"/>
      <c r="N155" s="113"/>
      <c r="O155" s="113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ht="8.25" customHeight="1">
      <c r="A156" s="112"/>
      <c r="B156" s="112"/>
      <c r="C156" s="112"/>
      <c r="D156" s="112"/>
      <c r="E156" s="112"/>
      <c r="F156" s="112"/>
      <c r="G156" s="112"/>
      <c r="H156" s="112"/>
      <c r="I156" s="121"/>
      <c r="J156" s="112"/>
      <c r="K156" s="112"/>
      <c r="L156" s="112"/>
      <c r="M156" s="112"/>
      <c r="N156" s="113"/>
      <c r="O156" s="113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ht="8.25" customHeight="1">
      <c r="A157" s="112"/>
      <c r="B157" s="112"/>
      <c r="C157" s="112"/>
      <c r="D157" s="112"/>
      <c r="E157" s="112"/>
      <c r="F157" s="112"/>
      <c r="G157" s="112"/>
      <c r="H157" s="112"/>
      <c r="I157" s="121"/>
      <c r="J157" s="112"/>
      <c r="K157" s="112"/>
      <c r="L157" s="112"/>
      <c r="M157" s="112"/>
      <c r="N157" s="113"/>
      <c r="O157" s="113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ht="8.25" customHeight="1">
      <c r="A158" s="112"/>
      <c r="B158" s="112"/>
      <c r="C158" s="112"/>
      <c r="D158" s="112"/>
      <c r="E158" s="112"/>
      <c r="F158" s="112"/>
      <c r="G158" s="112"/>
      <c r="H158" s="112"/>
      <c r="I158" s="121"/>
      <c r="J158" s="112"/>
      <c r="K158" s="112"/>
      <c r="L158" s="112"/>
      <c r="M158" s="112"/>
      <c r="N158" s="113"/>
      <c r="O158" s="113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ht="8.25" customHeight="1">
      <c r="A159" s="112"/>
      <c r="B159" s="112"/>
      <c r="C159" s="112"/>
      <c r="D159" s="112"/>
      <c r="E159" s="112"/>
      <c r="F159" s="112"/>
      <c r="G159" s="112"/>
      <c r="H159" s="112"/>
      <c r="I159" s="121"/>
      <c r="J159" s="112"/>
      <c r="K159" s="112"/>
      <c r="L159" s="112"/>
      <c r="M159" s="112"/>
      <c r="N159" s="113"/>
      <c r="O159" s="113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ht="8.25" customHeight="1">
      <c r="A160" s="112"/>
      <c r="B160" s="112"/>
      <c r="C160" s="112"/>
      <c r="D160" s="112"/>
      <c r="E160" s="112"/>
      <c r="F160" s="112"/>
      <c r="G160" s="112"/>
      <c r="H160" s="112"/>
      <c r="I160" s="121"/>
      <c r="J160" s="112"/>
      <c r="K160" s="112"/>
      <c r="L160" s="112"/>
      <c r="M160" s="112"/>
      <c r="N160" s="113"/>
      <c r="O160" s="113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ht="8.25" customHeight="1">
      <c r="A161" s="112"/>
      <c r="B161" s="112"/>
      <c r="C161" s="112"/>
      <c r="D161" s="112"/>
      <c r="E161" s="112"/>
      <c r="F161" s="112"/>
      <c r="G161" s="112"/>
      <c r="H161" s="112"/>
      <c r="I161" s="121"/>
      <c r="J161" s="112"/>
      <c r="K161" s="112"/>
      <c r="L161" s="112"/>
      <c r="M161" s="112"/>
      <c r="N161" s="113"/>
      <c r="O161" s="113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ht="8.25" customHeight="1">
      <c r="A162" s="112"/>
      <c r="B162" s="112"/>
      <c r="C162" s="112"/>
      <c r="D162" s="112"/>
      <c r="E162" s="112"/>
      <c r="F162" s="112"/>
      <c r="G162" s="112"/>
      <c r="H162" s="112"/>
      <c r="I162" s="121"/>
      <c r="J162" s="112"/>
      <c r="K162" s="112"/>
      <c r="L162" s="112"/>
      <c r="M162" s="112"/>
      <c r="N162" s="113"/>
      <c r="O162" s="113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ht="8.25" customHeight="1">
      <c r="A163" s="112"/>
      <c r="B163" s="112"/>
      <c r="C163" s="112"/>
      <c r="D163" s="112"/>
      <c r="E163" s="112"/>
      <c r="F163" s="112"/>
      <c r="G163" s="112"/>
      <c r="H163" s="112"/>
      <c r="I163" s="121"/>
      <c r="J163" s="112"/>
      <c r="K163" s="112"/>
      <c r="L163" s="112"/>
      <c r="M163" s="112"/>
      <c r="N163" s="113"/>
      <c r="O163" s="113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ht="8.25" customHeight="1">
      <c r="A164" s="112"/>
      <c r="B164" s="112"/>
      <c r="C164" s="112"/>
      <c r="D164" s="112"/>
      <c r="E164" s="112"/>
      <c r="F164" s="112"/>
      <c r="G164" s="112"/>
      <c r="H164" s="112"/>
      <c r="I164" s="121"/>
      <c r="J164" s="112"/>
      <c r="K164" s="112"/>
      <c r="L164" s="112"/>
      <c r="M164" s="112"/>
      <c r="N164" s="113"/>
      <c r="O164" s="113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ht="8.25" customHeight="1">
      <c r="A165" s="112"/>
      <c r="B165" s="112"/>
      <c r="C165" s="112"/>
      <c r="D165" s="112"/>
      <c r="E165" s="112"/>
      <c r="F165" s="112"/>
      <c r="G165" s="112"/>
      <c r="H165" s="112"/>
      <c r="I165" s="121"/>
      <c r="J165" s="112"/>
      <c r="K165" s="112"/>
      <c r="L165" s="112"/>
      <c r="M165" s="112"/>
      <c r="N165" s="113"/>
      <c r="O165" s="113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ht="8.25" customHeight="1">
      <c r="A166" s="112"/>
      <c r="B166" s="112"/>
      <c r="C166" s="112"/>
      <c r="D166" s="112"/>
      <c r="E166" s="112"/>
      <c r="F166" s="112"/>
      <c r="G166" s="112"/>
      <c r="H166" s="112"/>
      <c r="I166" s="121"/>
      <c r="J166" s="112"/>
      <c r="K166" s="112"/>
      <c r="L166" s="112"/>
      <c r="M166" s="112"/>
      <c r="N166" s="113"/>
      <c r="O166" s="113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ht="8.25" customHeight="1">
      <c r="A167" s="112"/>
      <c r="B167" s="112"/>
      <c r="C167" s="112"/>
      <c r="D167" s="112"/>
      <c r="E167" s="112"/>
      <c r="F167" s="112"/>
      <c r="G167" s="112"/>
      <c r="H167" s="112"/>
      <c r="I167" s="121"/>
      <c r="J167" s="112"/>
      <c r="K167" s="112"/>
      <c r="L167" s="112"/>
      <c r="M167" s="112"/>
      <c r="N167" s="113"/>
      <c r="O167" s="113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ht="8.25" customHeight="1">
      <c r="A168" s="112"/>
      <c r="B168" s="112"/>
      <c r="C168" s="112"/>
      <c r="D168" s="112"/>
      <c r="E168" s="112"/>
      <c r="F168" s="112"/>
      <c r="G168" s="112"/>
      <c r="H168" s="112"/>
      <c r="I168" s="121"/>
      <c r="J168" s="112"/>
      <c r="K168" s="112"/>
      <c r="L168" s="112"/>
      <c r="M168" s="112"/>
      <c r="N168" s="113"/>
      <c r="O168" s="113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ht="8.25" customHeight="1">
      <c r="A169" s="112"/>
      <c r="B169" s="112"/>
      <c r="C169" s="112"/>
      <c r="D169" s="112"/>
      <c r="E169" s="112"/>
      <c r="F169" s="112"/>
      <c r="G169" s="112"/>
      <c r="H169" s="112"/>
      <c r="I169" s="121"/>
      <c r="J169" s="112"/>
      <c r="K169" s="112"/>
      <c r="L169" s="112"/>
      <c r="M169" s="112"/>
      <c r="N169" s="113"/>
      <c r="O169" s="113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ht="8.25" customHeight="1">
      <c r="A170" s="112"/>
      <c r="B170" s="112"/>
      <c r="C170" s="112"/>
      <c r="D170" s="112"/>
      <c r="E170" s="112"/>
      <c r="F170" s="112"/>
      <c r="G170" s="112"/>
      <c r="H170" s="112"/>
      <c r="I170" s="121"/>
      <c r="J170" s="112"/>
      <c r="K170" s="112"/>
      <c r="L170" s="112"/>
      <c r="M170" s="112"/>
      <c r="N170" s="113"/>
      <c r="O170" s="113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ht="8.25" customHeight="1">
      <c r="A171" s="112"/>
      <c r="B171" s="112"/>
      <c r="C171" s="112"/>
      <c r="D171" s="112"/>
      <c r="E171" s="112"/>
      <c r="F171" s="112"/>
      <c r="G171" s="112"/>
      <c r="H171" s="112"/>
      <c r="I171" s="121"/>
      <c r="J171" s="112"/>
      <c r="K171" s="112"/>
      <c r="L171" s="112"/>
      <c r="M171" s="112"/>
      <c r="N171" s="113"/>
      <c r="O171" s="113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ht="8.25" customHeight="1">
      <c r="A172" s="112"/>
      <c r="B172" s="112"/>
      <c r="C172" s="112"/>
      <c r="D172" s="112"/>
      <c r="E172" s="112"/>
      <c r="F172" s="112"/>
      <c r="G172" s="112"/>
      <c r="H172" s="112"/>
      <c r="I172" s="121"/>
      <c r="J172" s="112"/>
      <c r="K172" s="112"/>
      <c r="L172" s="112"/>
      <c r="M172" s="112"/>
      <c r="N172" s="113"/>
      <c r="O172" s="113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ht="8.25" customHeight="1">
      <c r="A173" s="112"/>
      <c r="B173" s="112"/>
      <c r="C173" s="112"/>
      <c r="D173" s="112"/>
      <c r="E173" s="112"/>
      <c r="F173" s="112"/>
      <c r="G173" s="112"/>
      <c r="H173" s="112"/>
      <c r="I173" s="121"/>
      <c r="J173" s="112"/>
      <c r="K173" s="112"/>
      <c r="L173" s="112"/>
      <c r="M173" s="112"/>
      <c r="N173" s="113"/>
      <c r="O173" s="113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ht="8.25" customHeight="1">
      <c r="A174" s="112"/>
      <c r="B174" s="112"/>
      <c r="C174" s="112"/>
      <c r="D174" s="112"/>
      <c r="E174" s="112"/>
      <c r="F174" s="112"/>
      <c r="G174" s="112"/>
      <c r="H174" s="112"/>
      <c r="I174" s="121"/>
      <c r="J174" s="112"/>
      <c r="K174" s="112"/>
      <c r="L174" s="112"/>
      <c r="M174" s="112"/>
      <c r="N174" s="113"/>
      <c r="O174" s="113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ht="8.25" customHeight="1">
      <c r="A175" s="112"/>
      <c r="B175" s="112"/>
      <c r="C175" s="112"/>
      <c r="D175" s="112"/>
      <c r="E175" s="112"/>
      <c r="F175" s="112"/>
      <c r="G175" s="112"/>
      <c r="H175" s="112"/>
      <c r="I175" s="121"/>
      <c r="J175" s="112"/>
      <c r="K175" s="112"/>
      <c r="L175" s="112"/>
      <c r="M175" s="112"/>
      <c r="N175" s="113"/>
      <c r="O175" s="113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ht="8.25" customHeight="1">
      <c r="A176" s="112"/>
      <c r="B176" s="112"/>
      <c r="C176" s="112"/>
      <c r="D176" s="112"/>
      <c r="E176" s="112"/>
      <c r="F176" s="112"/>
      <c r="G176" s="112"/>
      <c r="H176" s="112"/>
      <c r="I176" s="121"/>
      <c r="J176" s="112"/>
      <c r="K176" s="112"/>
      <c r="L176" s="112"/>
      <c r="M176" s="112"/>
      <c r="N176" s="113"/>
      <c r="O176" s="113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ht="8.25" customHeight="1">
      <c r="A177" s="112"/>
      <c r="B177" s="112"/>
      <c r="C177" s="112"/>
      <c r="D177" s="112"/>
      <c r="E177" s="112"/>
      <c r="F177" s="112"/>
      <c r="G177" s="112"/>
      <c r="H177" s="112"/>
      <c r="I177" s="121"/>
      <c r="J177" s="112"/>
      <c r="K177" s="112"/>
      <c r="L177" s="112"/>
      <c r="M177" s="112"/>
      <c r="N177" s="113"/>
      <c r="O177" s="113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ht="8.25" customHeight="1">
      <c r="A178" s="112"/>
      <c r="B178" s="112"/>
      <c r="C178" s="112"/>
      <c r="D178" s="112"/>
      <c r="E178" s="112"/>
      <c r="F178" s="112"/>
      <c r="G178" s="112"/>
      <c r="H178" s="112"/>
      <c r="I178" s="121"/>
      <c r="J178" s="112"/>
      <c r="K178" s="112"/>
      <c r="L178" s="112"/>
      <c r="M178" s="112"/>
      <c r="N178" s="113"/>
      <c r="O178" s="113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ht="8.25" customHeight="1">
      <c r="A179" s="112"/>
      <c r="B179" s="112"/>
      <c r="C179" s="112"/>
      <c r="D179" s="112"/>
      <c r="E179" s="112"/>
      <c r="F179" s="112"/>
      <c r="G179" s="112"/>
      <c r="H179" s="112"/>
      <c r="I179" s="121"/>
      <c r="J179" s="112"/>
      <c r="K179" s="112"/>
      <c r="L179" s="112"/>
      <c r="M179" s="112"/>
      <c r="N179" s="113"/>
      <c r="O179" s="113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ht="8.25" customHeight="1">
      <c r="A180" s="112"/>
      <c r="B180" s="112"/>
      <c r="C180" s="112"/>
      <c r="D180" s="112"/>
      <c r="E180" s="112"/>
      <c r="F180" s="112"/>
      <c r="G180" s="112"/>
      <c r="H180" s="112"/>
      <c r="I180" s="121"/>
      <c r="J180" s="112"/>
      <c r="K180" s="112"/>
      <c r="L180" s="112"/>
      <c r="M180" s="112"/>
      <c r="N180" s="113"/>
      <c r="O180" s="113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ht="8.25" customHeight="1">
      <c r="A181" s="112"/>
      <c r="B181" s="112"/>
      <c r="C181" s="112"/>
      <c r="D181" s="112"/>
      <c r="E181" s="112"/>
      <c r="F181" s="112"/>
      <c r="G181" s="112"/>
      <c r="H181" s="112"/>
      <c r="I181" s="121"/>
      <c r="J181" s="112"/>
      <c r="K181" s="112"/>
      <c r="L181" s="112"/>
      <c r="M181" s="112"/>
      <c r="N181" s="113"/>
      <c r="O181" s="113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ht="8.25" customHeight="1">
      <c r="A182" s="112"/>
      <c r="B182" s="112"/>
      <c r="C182" s="112"/>
      <c r="D182" s="112"/>
      <c r="E182" s="112"/>
      <c r="F182" s="112"/>
      <c r="G182" s="112"/>
      <c r="H182" s="112"/>
      <c r="I182" s="121"/>
      <c r="J182" s="112"/>
      <c r="K182" s="112"/>
      <c r="L182" s="112"/>
      <c r="M182" s="112"/>
      <c r="N182" s="113"/>
      <c r="O182" s="113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ht="8.25" customHeight="1">
      <c r="A183" s="112"/>
      <c r="B183" s="112"/>
      <c r="C183" s="112"/>
      <c r="D183" s="112"/>
      <c r="E183" s="112"/>
      <c r="F183" s="112"/>
      <c r="G183" s="112"/>
      <c r="H183" s="112"/>
      <c r="I183" s="121"/>
      <c r="J183" s="112"/>
      <c r="K183" s="112"/>
      <c r="L183" s="112"/>
      <c r="M183" s="112"/>
      <c r="N183" s="113"/>
      <c r="O183" s="113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ht="8.25" customHeight="1">
      <c r="A184" s="112"/>
      <c r="B184" s="112"/>
      <c r="C184" s="112"/>
      <c r="D184" s="112"/>
      <c r="E184" s="112"/>
      <c r="F184" s="112"/>
      <c r="G184" s="112"/>
      <c r="H184" s="112"/>
      <c r="I184" s="121"/>
      <c r="J184" s="112"/>
      <c r="K184" s="112"/>
      <c r="L184" s="112"/>
      <c r="M184" s="112"/>
      <c r="N184" s="113"/>
      <c r="O184" s="113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 ht="8.25" customHeight="1">
      <c r="A185" s="112"/>
      <c r="B185" s="112"/>
      <c r="C185" s="112"/>
      <c r="D185" s="112"/>
      <c r="E185" s="112"/>
      <c r="F185" s="112"/>
      <c r="G185" s="112"/>
      <c r="H185" s="112"/>
      <c r="I185" s="121"/>
      <c r="J185" s="112"/>
      <c r="K185" s="112"/>
      <c r="L185" s="112"/>
      <c r="M185" s="112"/>
      <c r="N185" s="113"/>
      <c r="O185" s="113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 ht="8.25" customHeight="1">
      <c r="A186" s="112"/>
      <c r="B186" s="112"/>
      <c r="C186" s="112"/>
      <c r="D186" s="112"/>
      <c r="E186" s="112"/>
      <c r="F186" s="112"/>
      <c r="G186" s="112"/>
      <c r="H186" s="112"/>
      <c r="I186" s="121"/>
      <c r="J186" s="112"/>
      <c r="K186" s="112"/>
      <c r="L186" s="112"/>
      <c r="M186" s="112"/>
      <c r="N186" s="113"/>
      <c r="O186" s="113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 ht="8.25" customHeight="1">
      <c r="A187" s="112"/>
      <c r="B187" s="112"/>
      <c r="C187" s="112"/>
      <c r="D187" s="112"/>
      <c r="E187" s="112"/>
      <c r="F187" s="112"/>
      <c r="G187" s="112"/>
      <c r="H187" s="112"/>
      <c r="I187" s="121"/>
      <c r="J187" s="112"/>
      <c r="K187" s="112"/>
      <c r="L187" s="112"/>
      <c r="M187" s="112"/>
      <c r="N187" s="113"/>
      <c r="O187" s="113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 ht="8.25" customHeight="1">
      <c r="A188" s="112"/>
      <c r="B188" s="112"/>
      <c r="C188" s="112"/>
      <c r="D188" s="112"/>
      <c r="E188" s="112"/>
      <c r="F188" s="112"/>
      <c r="G188" s="112"/>
      <c r="H188" s="112"/>
      <c r="I188" s="121"/>
      <c r="J188" s="112"/>
      <c r="K188" s="112"/>
      <c r="L188" s="112"/>
      <c r="M188" s="112"/>
      <c r="N188" s="113"/>
      <c r="O188" s="113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 ht="8.25" customHeight="1">
      <c r="A189" s="112"/>
      <c r="B189" s="112"/>
      <c r="C189" s="112"/>
      <c r="D189" s="112"/>
      <c r="E189" s="112"/>
      <c r="F189" s="112"/>
      <c r="G189" s="112"/>
      <c r="H189" s="112"/>
      <c r="I189" s="121"/>
      <c r="J189" s="112"/>
      <c r="K189" s="112"/>
      <c r="L189" s="112"/>
      <c r="M189" s="112"/>
      <c r="N189" s="113"/>
      <c r="O189" s="113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 ht="8.25" customHeight="1">
      <c r="A190" s="112"/>
      <c r="B190" s="112"/>
      <c r="C190" s="112"/>
      <c r="D190" s="112"/>
      <c r="E190" s="112"/>
      <c r="F190" s="112"/>
      <c r="G190" s="112"/>
      <c r="H190" s="112"/>
      <c r="I190" s="121"/>
      <c r="J190" s="112"/>
      <c r="K190" s="112"/>
      <c r="L190" s="112"/>
      <c r="M190" s="112"/>
      <c r="N190" s="113"/>
      <c r="O190" s="113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 ht="8.25" customHeight="1">
      <c r="A191" s="112"/>
      <c r="B191" s="112"/>
      <c r="C191" s="112"/>
      <c r="D191" s="112"/>
      <c r="E191" s="112"/>
      <c r="F191" s="112"/>
      <c r="G191" s="112"/>
      <c r="H191" s="112"/>
      <c r="I191" s="121"/>
      <c r="J191" s="112"/>
      <c r="K191" s="112"/>
      <c r="L191" s="112"/>
      <c r="M191" s="112"/>
      <c r="N191" s="113"/>
      <c r="O191" s="113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 ht="8.25" customHeight="1">
      <c r="A192" s="112"/>
      <c r="B192" s="112"/>
      <c r="C192" s="112"/>
      <c r="D192" s="112"/>
      <c r="E192" s="112"/>
      <c r="F192" s="112"/>
      <c r="G192" s="112"/>
      <c r="H192" s="112"/>
      <c r="I192" s="121"/>
      <c r="J192" s="112"/>
      <c r="K192" s="112"/>
      <c r="L192" s="112"/>
      <c r="M192" s="112"/>
      <c r="N192" s="113"/>
      <c r="O192" s="113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 ht="8.25" customHeight="1">
      <c r="A193" s="112"/>
      <c r="B193" s="112"/>
      <c r="C193" s="112"/>
      <c r="D193" s="112"/>
      <c r="E193" s="112"/>
      <c r="F193" s="112"/>
      <c r="G193" s="112"/>
      <c r="H193" s="112"/>
      <c r="I193" s="121"/>
      <c r="J193" s="112"/>
      <c r="K193" s="112"/>
      <c r="L193" s="112"/>
      <c r="M193" s="112"/>
      <c r="N193" s="113"/>
      <c r="O193" s="113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 ht="8.25" customHeight="1">
      <c r="A194" s="112"/>
      <c r="B194" s="112"/>
      <c r="C194" s="112"/>
      <c r="D194" s="112"/>
      <c r="E194" s="112"/>
      <c r="F194" s="112"/>
      <c r="G194" s="112"/>
      <c r="H194" s="112"/>
      <c r="I194" s="121"/>
      <c r="J194" s="112"/>
      <c r="K194" s="112"/>
      <c r="L194" s="112"/>
      <c r="M194" s="112"/>
      <c r="N194" s="113"/>
      <c r="O194" s="113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 ht="8.25" customHeight="1">
      <c r="A195" s="112"/>
      <c r="B195" s="112"/>
      <c r="C195" s="112"/>
      <c r="D195" s="112"/>
      <c r="E195" s="112"/>
      <c r="F195" s="112"/>
      <c r="G195" s="112"/>
      <c r="H195" s="112"/>
      <c r="I195" s="121"/>
      <c r="J195" s="112"/>
      <c r="K195" s="112"/>
      <c r="L195" s="112"/>
      <c r="M195" s="112"/>
      <c r="N195" s="113"/>
      <c r="O195" s="113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 ht="8.25" customHeight="1">
      <c r="A196" s="112"/>
      <c r="B196" s="112"/>
      <c r="C196" s="112"/>
      <c r="D196" s="112"/>
      <c r="E196" s="112"/>
      <c r="F196" s="112"/>
      <c r="G196" s="112"/>
      <c r="H196" s="112"/>
      <c r="I196" s="121"/>
      <c r="J196" s="112"/>
      <c r="K196" s="112"/>
      <c r="L196" s="112"/>
      <c r="M196" s="112"/>
      <c r="N196" s="113"/>
      <c r="O196" s="113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 ht="8.25" customHeight="1">
      <c r="A197" s="112"/>
      <c r="B197" s="112"/>
      <c r="C197" s="112"/>
      <c r="D197" s="112"/>
      <c r="E197" s="112"/>
      <c r="F197" s="112"/>
      <c r="G197" s="112"/>
      <c r="H197" s="112"/>
      <c r="I197" s="121"/>
      <c r="J197" s="112"/>
      <c r="K197" s="112"/>
      <c r="L197" s="112"/>
      <c r="M197" s="112"/>
      <c r="N197" s="113"/>
      <c r="O197" s="113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 ht="8.25" customHeight="1">
      <c r="A198" s="112"/>
      <c r="B198" s="112"/>
      <c r="C198" s="112"/>
      <c r="D198" s="112"/>
      <c r="E198" s="112"/>
      <c r="F198" s="112"/>
      <c r="G198" s="112"/>
      <c r="H198" s="112"/>
      <c r="I198" s="121"/>
      <c r="J198" s="112"/>
      <c r="K198" s="112"/>
      <c r="L198" s="112"/>
      <c r="M198" s="112"/>
      <c r="N198" s="113"/>
      <c r="O198" s="113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 ht="8.25" customHeight="1">
      <c r="A199" s="112"/>
      <c r="B199" s="112"/>
      <c r="C199" s="112"/>
      <c r="D199" s="112"/>
      <c r="E199" s="112"/>
      <c r="F199" s="112"/>
      <c r="G199" s="112"/>
      <c r="H199" s="112"/>
      <c r="I199" s="121"/>
      <c r="J199" s="112"/>
      <c r="K199" s="112"/>
      <c r="L199" s="112"/>
      <c r="M199" s="112"/>
      <c r="N199" s="113"/>
      <c r="O199" s="113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 ht="8.25" customHeight="1">
      <c r="A200" s="112"/>
      <c r="B200" s="112"/>
      <c r="C200" s="112"/>
      <c r="D200" s="112"/>
      <c r="E200" s="112"/>
      <c r="F200" s="112"/>
      <c r="G200" s="112"/>
      <c r="H200" s="112"/>
      <c r="I200" s="121"/>
      <c r="J200" s="112"/>
      <c r="K200" s="112"/>
      <c r="L200" s="112"/>
      <c r="M200" s="112"/>
      <c r="N200" s="113"/>
      <c r="O200" s="113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 ht="8.25" customHeight="1">
      <c r="A201" s="112"/>
      <c r="B201" s="112"/>
      <c r="C201" s="112"/>
      <c r="D201" s="112"/>
      <c r="E201" s="112"/>
      <c r="F201" s="112"/>
      <c r="G201" s="112"/>
      <c r="H201" s="112"/>
      <c r="I201" s="121"/>
      <c r="J201" s="112"/>
      <c r="K201" s="112"/>
      <c r="L201" s="112"/>
      <c r="M201" s="112"/>
      <c r="N201" s="113"/>
      <c r="O201" s="113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 ht="8.25" customHeight="1">
      <c r="A202" s="112"/>
      <c r="B202" s="112"/>
      <c r="C202" s="112"/>
      <c r="D202" s="112"/>
      <c r="E202" s="112"/>
      <c r="F202" s="112"/>
      <c r="G202" s="112"/>
      <c r="H202" s="112"/>
      <c r="I202" s="121"/>
      <c r="J202" s="112"/>
      <c r="K202" s="112"/>
      <c r="L202" s="112"/>
      <c r="M202" s="112"/>
      <c r="N202" s="113"/>
      <c r="O202" s="113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 ht="8.25" customHeight="1">
      <c r="A203" s="112"/>
      <c r="B203" s="112"/>
      <c r="C203" s="112"/>
      <c r="D203" s="112"/>
      <c r="E203" s="112"/>
      <c r="F203" s="112"/>
      <c r="G203" s="112"/>
      <c r="H203" s="112"/>
      <c r="I203" s="121"/>
      <c r="J203" s="112"/>
      <c r="K203" s="112"/>
      <c r="L203" s="112"/>
      <c r="M203" s="112"/>
      <c r="N203" s="113"/>
      <c r="O203" s="113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 ht="8.25" customHeight="1">
      <c r="A204" s="112"/>
      <c r="B204" s="112"/>
      <c r="C204" s="112"/>
      <c r="D204" s="112"/>
      <c r="E204" s="112"/>
      <c r="F204" s="112"/>
      <c r="G204" s="112"/>
      <c r="H204" s="112"/>
      <c r="I204" s="121"/>
      <c r="J204" s="112"/>
      <c r="K204" s="112"/>
      <c r="L204" s="112"/>
      <c r="M204" s="112"/>
      <c r="N204" s="113"/>
      <c r="O204" s="113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 ht="8.25" customHeight="1">
      <c r="A205" s="112"/>
      <c r="B205" s="112"/>
      <c r="C205" s="112"/>
      <c r="D205" s="112"/>
      <c r="E205" s="112"/>
      <c r="F205" s="112"/>
      <c r="G205" s="112"/>
      <c r="H205" s="112"/>
      <c r="I205" s="121"/>
      <c r="J205" s="112"/>
      <c r="K205" s="112"/>
      <c r="L205" s="112"/>
      <c r="M205" s="112"/>
      <c r="N205" s="113"/>
      <c r="O205" s="113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 ht="8.25" customHeight="1">
      <c r="A206" s="112"/>
      <c r="B206" s="112"/>
      <c r="C206" s="112"/>
      <c r="D206" s="112"/>
      <c r="E206" s="112"/>
      <c r="F206" s="112"/>
      <c r="G206" s="112"/>
      <c r="H206" s="112"/>
      <c r="I206" s="121"/>
      <c r="J206" s="112"/>
      <c r="K206" s="112"/>
      <c r="L206" s="112"/>
      <c r="M206" s="112"/>
      <c r="N206" s="113"/>
      <c r="O206" s="113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 ht="8.25" customHeight="1">
      <c r="A207" s="112"/>
      <c r="B207" s="112"/>
      <c r="C207" s="112"/>
      <c r="D207" s="112"/>
      <c r="E207" s="112"/>
      <c r="F207" s="112"/>
      <c r="G207" s="112"/>
      <c r="H207" s="112"/>
      <c r="I207" s="121"/>
      <c r="J207" s="112"/>
      <c r="K207" s="112"/>
      <c r="L207" s="112"/>
      <c r="M207" s="112"/>
      <c r="N207" s="113"/>
      <c r="O207" s="113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 ht="8.25" customHeight="1">
      <c r="A208" s="112"/>
      <c r="B208" s="112"/>
      <c r="C208" s="112"/>
      <c r="D208" s="112"/>
      <c r="E208" s="112"/>
      <c r="F208" s="112"/>
      <c r="G208" s="112"/>
      <c r="H208" s="112"/>
      <c r="I208" s="121"/>
      <c r="J208" s="112"/>
      <c r="K208" s="112"/>
      <c r="L208" s="112"/>
      <c r="M208" s="112"/>
      <c r="N208" s="113"/>
      <c r="O208" s="113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 ht="8.25" customHeight="1">
      <c r="A209" s="112"/>
      <c r="B209" s="112"/>
      <c r="C209" s="112"/>
      <c r="D209" s="112"/>
      <c r="E209" s="112"/>
      <c r="F209" s="112"/>
      <c r="G209" s="112"/>
      <c r="H209" s="112"/>
      <c r="I209" s="121"/>
      <c r="J209" s="112"/>
      <c r="K209" s="112"/>
      <c r="L209" s="112"/>
      <c r="M209" s="112"/>
      <c r="N209" s="113"/>
      <c r="O209" s="113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 ht="8.25" customHeight="1">
      <c r="A210" s="112"/>
      <c r="B210" s="112"/>
      <c r="C210" s="112"/>
      <c r="D210" s="112"/>
      <c r="E210" s="112"/>
      <c r="F210" s="112"/>
      <c r="G210" s="112"/>
      <c r="H210" s="112"/>
      <c r="I210" s="121"/>
      <c r="J210" s="112"/>
      <c r="K210" s="112"/>
      <c r="L210" s="112"/>
      <c r="M210" s="112"/>
      <c r="N210" s="113"/>
      <c r="O210" s="113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 ht="8.25" customHeight="1">
      <c r="A211" s="112"/>
      <c r="B211" s="112"/>
      <c r="C211" s="112"/>
      <c r="D211" s="112"/>
      <c r="E211" s="112"/>
      <c r="F211" s="112"/>
      <c r="G211" s="112"/>
      <c r="H211" s="112"/>
      <c r="I211" s="121"/>
      <c r="J211" s="112"/>
      <c r="K211" s="112"/>
      <c r="L211" s="112"/>
      <c r="M211" s="112"/>
      <c r="N211" s="113"/>
      <c r="O211" s="113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 ht="8.25" customHeight="1">
      <c r="A212" s="112"/>
      <c r="B212" s="112"/>
      <c r="C212" s="112"/>
      <c r="D212" s="112"/>
      <c r="E212" s="112"/>
      <c r="F212" s="112"/>
      <c r="G212" s="112"/>
      <c r="H212" s="112"/>
      <c r="I212" s="121"/>
      <c r="J212" s="112"/>
      <c r="K212" s="112"/>
      <c r="L212" s="112"/>
      <c r="M212" s="112"/>
      <c r="N212" s="113"/>
      <c r="O212" s="113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 ht="8.25" customHeight="1">
      <c r="A213" s="112"/>
      <c r="B213" s="112"/>
      <c r="C213" s="112"/>
      <c r="D213" s="112"/>
      <c r="E213" s="112"/>
      <c r="F213" s="112"/>
      <c r="G213" s="112"/>
      <c r="H213" s="112"/>
      <c r="I213" s="121"/>
      <c r="J213" s="112"/>
      <c r="K213" s="112"/>
      <c r="L213" s="112"/>
      <c r="M213" s="112"/>
      <c r="N213" s="113"/>
      <c r="O213" s="113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 ht="8.25" customHeight="1">
      <c r="A214" s="112"/>
      <c r="B214" s="112"/>
      <c r="C214" s="112"/>
      <c r="D214" s="112"/>
      <c r="E214" s="112"/>
      <c r="F214" s="112"/>
      <c r="G214" s="112"/>
      <c r="H214" s="112"/>
      <c r="I214" s="121"/>
      <c r="J214" s="112"/>
      <c r="K214" s="112"/>
      <c r="L214" s="112"/>
      <c r="M214" s="112"/>
      <c r="N214" s="113"/>
      <c r="O214" s="113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 ht="8.25" customHeight="1">
      <c r="A215" s="112"/>
      <c r="B215" s="112"/>
      <c r="C215" s="112"/>
      <c r="D215" s="112"/>
      <c r="E215" s="112"/>
      <c r="F215" s="112"/>
      <c r="G215" s="112"/>
      <c r="H215" s="112"/>
      <c r="I215" s="121"/>
      <c r="J215" s="112"/>
      <c r="K215" s="112"/>
      <c r="L215" s="112"/>
      <c r="M215" s="112"/>
      <c r="N215" s="113"/>
      <c r="O215" s="113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 ht="8.25" customHeight="1">
      <c r="A216" s="112"/>
      <c r="B216" s="112"/>
      <c r="C216" s="112"/>
      <c r="D216" s="112"/>
      <c r="E216" s="112"/>
      <c r="F216" s="112"/>
      <c r="G216" s="112"/>
      <c r="H216" s="112"/>
      <c r="I216" s="121"/>
      <c r="J216" s="112"/>
      <c r="K216" s="112"/>
      <c r="L216" s="112"/>
      <c r="M216" s="112"/>
      <c r="N216" s="113"/>
      <c r="O216" s="113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 ht="8.25" customHeight="1">
      <c r="A217" s="112"/>
      <c r="B217" s="112"/>
      <c r="C217" s="112"/>
      <c r="D217" s="112"/>
      <c r="E217" s="112"/>
      <c r="F217" s="112"/>
      <c r="G217" s="112"/>
      <c r="H217" s="112"/>
      <c r="I217" s="121"/>
      <c r="J217" s="112"/>
      <c r="K217" s="112"/>
      <c r="L217" s="112"/>
      <c r="M217" s="112"/>
      <c r="N217" s="113"/>
      <c r="O217" s="113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 ht="8.25" customHeight="1">
      <c r="A218" s="112"/>
      <c r="B218" s="112"/>
      <c r="C218" s="112"/>
      <c r="D218" s="112"/>
      <c r="E218" s="112"/>
      <c r="F218" s="112"/>
      <c r="G218" s="112"/>
      <c r="H218" s="112"/>
      <c r="I218" s="121"/>
      <c r="J218" s="112"/>
      <c r="K218" s="112"/>
      <c r="L218" s="112"/>
      <c r="M218" s="112"/>
      <c r="N218" s="113"/>
      <c r="O218" s="113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 ht="8.25" customHeight="1">
      <c r="A219" s="112"/>
      <c r="B219" s="112"/>
      <c r="C219" s="112"/>
      <c r="D219" s="112"/>
      <c r="E219" s="112"/>
      <c r="F219" s="112"/>
      <c r="G219" s="112"/>
      <c r="H219" s="112"/>
      <c r="I219" s="121"/>
      <c r="J219" s="112"/>
      <c r="K219" s="112"/>
      <c r="L219" s="112"/>
      <c r="M219" s="112"/>
      <c r="N219" s="113"/>
      <c r="O219" s="113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 ht="8.25" customHeight="1">
      <c r="A220" s="112"/>
      <c r="B220" s="112"/>
      <c r="C220" s="112"/>
      <c r="D220" s="112"/>
      <c r="E220" s="112"/>
      <c r="F220" s="112"/>
      <c r="G220" s="112"/>
      <c r="H220" s="112"/>
      <c r="I220" s="121"/>
      <c r="J220" s="112"/>
      <c r="K220" s="112"/>
      <c r="L220" s="112"/>
      <c r="M220" s="112"/>
      <c r="N220" s="113"/>
      <c r="O220" s="113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 ht="8.25" customHeight="1">
      <c r="A221" s="112"/>
      <c r="B221" s="112"/>
      <c r="C221" s="112"/>
      <c r="D221" s="112"/>
      <c r="E221" s="112"/>
      <c r="F221" s="112"/>
      <c r="G221" s="112"/>
      <c r="H221" s="112"/>
      <c r="I221" s="121"/>
      <c r="J221" s="112"/>
      <c r="K221" s="112"/>
      <c r="L221" s="112"/>
      <c r="M221" s="112"/>
      <c r="N221" s="113"/>
      <c r="O221" s="113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 ht="8.25" customHeight="1">
      <c r="A222" s="112"/>
      <c r="B222" s="112"/>
      <c r="C222" s="112"/>
      <c r="D222" s="112"/>
      <c r="E222" s="112"/>
      <c r="F222" s="112"/>
      <c r="G222" s="112"/>
      <c r="H222" s="112"/>
      <c r="I222" s="121"/>
      <c r="J222" s="112"/>
      <c r="K222" s="112"/>
      <c r="L222" s="112"/>
      <c r="M222" s="112"/>
      <c r="N222" s="113"/>
      <c r="O222" s="113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 ht="8.25" customHeight="1">
      <c r="A223" s="112"/>
      <c r="B223" s="112"/>
      <c r="C223" s="112"/>
      <c r="D223" s="112"/>
      <c r="E223" s="112"/>
      <c r="F223" s="112"/>
      <c r="G223" s="112"/>
      <c r="H223" s="112"/>
      <c r="I223" s="121"/>
      <c r="J223" s="112"/>
      <c r="K223" s="112"/>
      <c r="L223" s="112"/>
      <c r="M223" s="112"/>
      <c r="N223" s="113"/>
      <c r="O223" s="113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 ht="8.25" customHeight="1">
      <c r="A224" s="112"/>
      <c r="B224" s="112"/>
      <c r="C224" s="112"/>
      <c r="D224" s="112"/>
      <c r="E224" s="112"/>
      <c r="F224" s="112"/>
      <c r="G224" s="112"/>
      <c r="H224" s="112"/>
      <c r="I224" s="121"/>
      <c r="J224" s="112"/>
      <c r="K224" s="112"/>
      <c r="L224" s="112"/>
      <c r="M224" s="112"/>
      <c r="N224" s="113"/>
      <c r="O224" s="113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 ht="8.25" customHeight="1">
      <c r="A225" s="112"/>
      <c r="B225" s="112"/>
      <c r="C225" s="112"/>
      <c r="D225" s="112"/>
      <c r="E225" s="112"/>
      <c r="F225" s="112"/>
      <c r="G225" s="112"/>
      <c r="H225" s="112"/>
      <c r="I225" s="121"/>
      <c r="J225" s="112"/>
      <c r="K225" s="112"/>
      <c r="L225" s="112"/>
      <c r="M225" s="112"/>
      <c r="N225" s="113"/>
      <c r="O225" s="113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 ht="8.25" customHeight="1">
      <c r="A226" s="112"/>
      <c r="B226" s="112"/>
      <c r="C226" s="112"/>
      <c r="D226" s="112"/>
      <c r="E226" s="112"/>
      <c r="F226" s="112"/>
      <c r="G226" s="112"/>
      <c r="H226" s="112"/>
      <c r="I226" s="121"/>
      <c r="J226" s="112"/>
      <c r="K226" s="112"/>
      <c r="L226" s="112"/>
      <c r="M226" s="112"/>
      <c r="N226" s="113"/>
      <c r="O226" s="113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 ht="8.25" customHeight="1">
      <c r="A227" s="112"/>
      <c r="B227" s="112"/>
      <c r="C227" s="112"/>
      <c r="D227" s="112"/>
      <c r="E227" s="112"/>
      <c r="F227" s="112"/>
      <c r="G227" s="112"/>
      <c r="H227" s="112"/>
      <c r="I227" s="121"/>
      <c r="J227" s="112"/>
      <c r="K227" s="112"/>
      <c r="L227" s="112"/>
      <c r="M227" s="112"/>
      <c r="N227" s="113"/>
      <c r="O227" s="113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 ht="8.25" customHeight="1">
      <c r="A228" s="112"/>
      <c r="B228" s="112"/>
      <c r="C228" s="112"/>
      <c r="D228" s="112"/>
      <c r="E228" s="112"/>
      <c r="F228" s="112"/>
      <c r="G228" s="112"/>
      <c r="H228" s="112"/>
      <c r="I228" s="121"/>
      <c r="J228" s="112"/>
      <c r="K228" s="112"/>
      <c r="L228" s="112"/>
      <c r="M228" s="112"/>
      <c r="N228" s="113"/>
      <c r="O228" s="113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 ht="8.25" customHeight="1">
      <c r="A229" s="112"/>
      <c r="B229" s="112"/>
      <c r="C229" s="112"/>
      <c r="D229" s="112"/>
      <c r="E229" s="112"/>
      <c r="F229" s="112"/>
      <c r="G229" s="112"/>
      <c r="H229" s="112"/>
      <c r="I229" s="121"/>
      <c r="J229" s="112"/>
      <c r="K229" s="112"/>
      <c r="L229" s="112"/>
      <c r="M229" s="112"/>
      <c r="N229" s="113"/>
      <c r="O229" s="113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 ht="8.25" customHeight="1">
      <c r="A230" s="112"/>
      <c r="B230" s="112"/>
      <c r="C230" s="112"/>
      <c r="D230" s="112"/>
      <c r="E230" s="112"/>
      <c r="F230" s="112"/>
      <c r="G230" s="112"/>
      <c r="H230" s="112"/>
      <c r="I230" s="121"/>
      <c r="J230" s="112"/>
      <c r="K230" s="112"/>
      <c r="L230" s="112"/>
      <c r="M230" s="112"/>
      <c r="N230" s="113"/>
      <c r="O230" s="113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 ht="8.25" customHeight="1">
      <c r="A231" s="112"/>
      <c r="B231" s="112"/>
      <c r="C231" s="112"/>
      <c r="D231" s="112"/>
      <c r="E231" s="112"/>
      <c r="F231" s="112"/>
      <c r="G231" s="112"/>
      <c r="H231" s="112"/>
      <c r="I231" s="121"/>
      <c r="J231" s="112"/>
      <c r="K231" s="112"/>
      <c r="L231" s="112"/>
      <c r="M231" s="112"/>
      <c r="N231" s="113"/>
      <c r="O231" s="113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 ht="8.25" customHeight="1">
      <c r="A232" s="112"/>
      <c r="B232" s="112"/>
      <c r="C232" s="112"/>
      <c r="D232" s="112"/>
      <c r="E232" s="112"/>
      <c r="F232" s="112"/>
      <c r="G232" s="112"/>
      <c r="H232" s="112"/>
      <c r="I232" s="121"/>
      <c r="J232" s="112"/>
      <c r="K232" s="112"/>
      <c r="L232" s="112"/>
      <c r="M232" s="112"/>
      <c r="N232" s="113"/>
      <c r="O232" s="113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 ht="8.25" customHeight="1">
      <c r="A233" s="112"/>
      <c r="B233" s="112"/>
      <c r="C233" s="112"/>
      <c r="D233" s="112"/>
      <c r="E233" s="112"/>
      <c r="F233" s="112"/>
      <c r="G233" s="112"/>
      <c r="H233" s="112"/>
      <c r="I233" s="121"/>
      <c r="J233" s="112"/>
      <c r="K233" s="112"/>
      <c r="L233" s="112"/>
      <c r="M233" s="112"/>
      <c r="N233" s="113"/>
      <c r="O233" s="113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 ht="8.25" customHeight="1">
      <c r="A234" s="112"/>
      <c r="B234" s="112"/>
      <c r="C234" s="112"/>
      <c r="D234" s="112"/>
      <c r="E234" s="112"/>
      <c r="F234" s="112"/>
      <c r="G234" s="112"/>
      <c r="H234" s="112"/>
      <c r="I234" s="121"/>
      <c r="J234" s="112"/>
      <c r="K234" s="112"/>
      <c r="L234" s="112"/>
      <c r="M234" s="112"/>
      <c r="N234" s="113"/>
      <c r="O234" s="113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 ht="8.25" customHeight="1">
      <c r="A235" s="112"/>
      <c r="B235" s="112"/>
      <c r="C235" s="112"/>
      <c r="D235" s="112"/>
      <c r="E235" s="112"/>
      <c r="F235" s="112"/>
      <c r="G235" s="112"/>
      <c r="H235" s="112"/>
      <c r="I235" s="121"/>
      <c r="J235" s="112"/>
      <c r="K235" s="112"/>
      <c r="L235" s="112"/>
      <c r="M235" s="112"/>
      <c r="N235" s="113"/>
      <c r="O235" s="113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 ht="8.25" customHeight="1">
      <c r="A236" s="112"/>
      <c r="B236" s="112"/>
      <c r="C236" s="112"/>
      <c r="D236" s="112"/>
      <c r="E236" s="112"/>
      <c r="F236" s="112"/>
      <c r="G236" s="112"/>
      <c r="H236" s="112"/>
      <c r="I236" s="121"/>
      <c r="J236" s="112"/>
      <c r="K236" s="112"/>
      <c r="L236" s="112"/>
      <c r="M236" s="112"/>
      <c r="N236" s="113"/>
      <c r="O236" s="113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 ht="8.25" customHeight="1">
      <c r="A237" s="112"/>
      <c r="B237" s="112"/>
      <c r="C237" s="112"/>
      <c r="D237" s="112"/>
      <c r="E237" s="112"/>
      <c r="F237" s="112"/>
      <c r="G237" s="112"/>
      <c r="H237" s="112"/>
      <c r="I237" s="121"/>
      <c r="J237" s="112"/>
      <c r="K237" s="112"/>
      <c r="L237" s="112"/>
      <c r="M237" s="112"/>
      <c r="N237" s="113"/>
      <c r="O237" s="113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 ht="8.25" customHeight="1">
      <c r="A238" s="112"/>
      <c r="B238" s="112"/>
      <c r="C238" s="112"/>
      <c r="D238" s="112"/>
      <c r="E238" s="112"/>
      <c r="F238" s="112"/>
      <c r="G238" s="112"/>
      <c r="H238" s="112"/>
      <c r="I238" s="121"/>
      <c r="J238" s="112"/>
      <c r="K238" s="112"/>
      <c r="L238" s="112"/>
      <c r="M238" s="112"/>
      <c r="N238" s="113"/>
      <c r="O238" s="113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 ht="8.25" customHeight="1">
      <c r="A239" s="112"/>
      <c r="B239" s="112"/>
      <c r="C239" s="112"/>
      <c r="D239" s="112"/>
      <c r="E239" s="112"/>
      <c r="F239" s="112"/>
      <c r="G239" s="112"/>
      <c r="H239" s="112"/>
      <c r="I239" s="121"/>
      <c r="J239" s="112"/>
      <c r="K239" s="112"/>
      <c r="L239" s="112"/>
      <c r="M239" s="112"/>
      <c r="N239" s="113"/>
      <c r="O239" s="113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 ht="8.25" customHeight="1">
      <c r="A240" s="112"/>
      <c r="B240" s="112"/>
      <c r="C240" s="112"/>
      <c r="D240" s="112"/>
      <c r="E240" s="112"/>
      <c r="F240" s="112"/>
      <c r="G240" s="112"/>
      <c r="H240" s="112"/>
      <c r="I240" s="121"/>
      <c r="J240" s="112"/>
      <c r="K240" s="112"/>
      <c r="L240" s="112"/>
      <c r="M240" s="112"/>
      <c r="N240" s="113"/>
      <c r="O240" s="113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 ht="8.25" customHeight="1">
      <c r="A241" s="112"/>
      <c r="B241" s="112"/>
      <c r="C241" s="112"/>
      <c r="D241" s="112"/>
      <c r="E241" s="112"/>
      <c r="F241" s="112"/>
      <c r="G241" s="112"/>
      <c r="H241" s="112"/>
      <c r="I241" s="121"/>
      <c r="J241" s="112"/>
      <c r="K241" s="112"/>
      <c r="L241" s="112"/>
      <c r="M241" s="112"/>
      <c r="N241" s="113"/>
      <c r="O241" s="113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 ht="8.25" customHeight="1">
      <c r="A242" s="112"/>
      <c r="B242" s="112"/>
      <c r="C242" s="112"/>
      <c r="D242" s="112"/>
      <c r="E242" s="112"/>
      <c r="F242" s="112"/>
      <c r="G242" s="112"/>
      <c r="H242" s="112"/>
      <c r="I242" s="121"/>
      <c r="J242" s="112"/>
      <c r="K242" s="112"/>
      <c r="L242" s="112"/>
      <c r="M242" s="112"/>
      <c r="N242" s="113"/>
      <c r="O242" s="113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 ht="8.25" customHeight="1">
      <c r="A243" s="112"/>
      <c r="B243" s="112"/>
      <c r="C243" s="112"/>
      <c r="D243" s="112"/>
      <c r="E243" s="112"/>
      <c r="F243" s="112"/>
      <c r="G243" s="112"/>
      <c r="H243" s="112"/>
      <c r="I243" s="121"/>
      <c r="J243" s="112"/>
      <c r="K243" s="112"/>
      <c r="L243" s="112"/>
      <c r="M243" s="112"/>
      <c r="N243" s="113"/>
      <c r="O243" s="113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 ht="8.25" customHeight="1">
      <c r="A244" s="112"/>
      <c r="B244" s="112"/>
      <c r="C244" s="112"/>
      <c r="D244" s="112"/>
      <c r="E244" s="112"/>
      <c r="F244" s="112"/>
      <c r="G244" s="112"/>
      <c r="H244" s="112"/>
      <c r="I244" s="121"/>
      <c r="J244" s="112"/>
      <c r="K244" s="112"/>
      <c r="L244" s="112"/>
      <c r="M244" s="112"/>
      <c r="N244" s="113"/>
      <c r="O244" s="113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 ht="8.25" customHeight="1">
      <c r="A245" s="112"/>
      <c r="B245" s="112"/>
      <c r="C245" s="112"/>
      <c r="D245" s="112"/>
      <c r="E245" s="112"/>
      <c r="F245" s="112"/>
      <c r="G245" s="112"/>
      <c r="H245" s="112"/>
      <c r="I245" s="121"/>
      <c r="J245" s="112"/>
      <c r="K245" s="112"/>
      <c r="L245" s="112"/>
      <c r="M245" s="112"/>
      <c r="N245" s="113"/>
      <c r="O245" s="113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 ht="8.25" customHeight="1">
      <c r="A246" s="112"/>
      <c r="B246" s="112"/>
      <c r="C246" s="112"/>
      <c r="D246" s="112"/>
      <c r="E246" s="112"/>
      <c r="F246" s="112"/>
      <c r="G246" s="112"/>
      <c r="H246" s="112"/>
      <c r="I246" s="121"/>
      <c r="J246" s="112"/>
      <c r="K246" s="112"/>
      <c r="L246" s="112"/>
      <c r="M246" s="112"/>
      <c r="N246" s="113"/>
      <c r="O246" s="113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U4"/>
  </mergeCells>
  <conditionalFormatting sqref="G11:G38">
    <cfRule type="cellIs" dxfId="3" priority="1" operator="lessThan">
      <formula>$H$11</formula>
    </cfRule>
  </conditionalFormatting>
  <dataValidations>
    <dataValidation type="list" allowBlank="1" showErrorMessage="1" sqref="C11:C38">
      <formula1>'Listado Pilotos y Equipos'!$B$3:$B$86</formula1>
    </dataValidation>
    <dataValidation type="list" allowBlank="1" showErrorMessage="1" sqref="R11:R38">
      <formula1>Tabla_de_Datos_COCHES!$I$34:$I$38</formula1>
    </dataValidation>
    <dataValidation type="list" allowBlank="1" showErrorMessage="1" sqref="E12:E25">
      <formula1>IF($D$11=Tabla_de_Datos_COPA_PALMARES!$B$5,Tabla_de_Datos_COCHES!$B$19:$B$27,IF($D$11=Tabla_de_Datos_COPA_PALMARES!$B$3,Tabla_de_Datos_COCHES!$B$4:$B$18))</formula1>
    </dataValidation>
    <dataValidation type="list" allowBlank="1" showErrorMessage="1" sqref="T11:T38">
      <formula1>Tabla_de_Datos_COCHES!$I$29:$I$31</formula1>
    </dataValidation>
    <dataValidation type="list" allowBlank="1" showErrorMessage="1" sqref="E11">
      <formula1>IF($D$11=Tabla_de_Datos_COPA_PALMARES!$B$5,Tabla_de_Datos_COCHES!$B$19:$B$27,IF($D$11=Tabla_de_Datos_COPA_PALMARES!$B$3,Tabla_de_Datos_COCHES!$B$4:$B$18,IF($D$11=Tabla_de_Datos_COPA_PALMARES!$B$4,Tabla_de_Datos_COCHES!$B$28:$B$42)))</formula1>
    </dataValidation>
    <dataValidation type="list" allowBlank="1" showErrorMessage="1" sqref="I11:J38 L11:L38 N11:N38 P11:P38 S11:S38">
      <formula1>Tabla_de_Datos_COCHES!$I$4:$I$24</formula1>
    </dataValidation>
    <dataValidation type="list" allowBlank="1" showErrorMessage="1" sqref="K11:K38">
      <formula1>Tabla_de_Datos_COCHES!$L$4:$L$6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8.71"/>
    <col customWidth="1" min="3" max="3" width="30.43"/>
    <col customWidth="1" min="4" max="4" width="22.86"/>
    <col customWidth="1" min="5" max="5" width="18.29"/>
    <col customWidth="1" min="6" max="6" width="24.71"/>
    <col customWidth="1" min="7" max="7" width="19.86"/>
    <col customWidth="1" min="8" max="8" width="19.43"/>
    <col customWidth="1" min="9" max="9" width="17.43"/>
    <col customWidth="1" min="10" max="10" width="14.14"/>
    <col customWidth="1" min="11" max="26" width="10.0"/>
  </cols>
  <sheetData>
    <row r="1" ht="15.75" customHeight="1">
      <c r="A1" s="62"/>
      <c r="B1" s="5"/>
      <c r="C1" s="85"/>
      <c r="D1" s="85"/>
      <c r="E1" s="85"/>
      <c r="F1" s="85"/>
      <c r="G1" s="85"/>
      <c r="H1" s="86"/>
      <c r="I1" s="85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62"/>
      <c r="B2" s="5"/>
      <c r="C2" s="85"/>
      <c r="D2" s="85"/>
      <c r="E2" s="85"/>
      <c r="F2" s="85"/>
      <c r="G2" s="85"/>
      <c r="H2" s="86"/>
      <c r="I2" s="85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62"/>
      <c r="B3" s="85"/>
      <c r="C3" s="85"/>
      <c r="D3" s="85"/>
      <c r="E3" s="85"/>
      <c r="F3" s="85"/>
      <c r="G3" s="85"/>
      <c r="H3" s="86"/>
      <c r="I3" s="85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5.75" customHeight="1">
      <c r="A4" s="62"/>
      <c r="B4" s="96"/>
      <c r="C4" s="87"/>
      <c r="D4" s="87"/>
      <c r="E4" s="87"/>
      <c r="F4" s="87"/>
      <c r="G4" s="87"/>
      <c r="H4" s="88"/>
      <c r="I4" s="87"/>
      <c r="J4" s="87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5.75" customHeight="1">
      <c r="A5" s="62"/>
      <c r="B5" s="82" t="s">
        <v>396</v>
      </c>
      <c r="C5" s="49"/>
      <c r="D5" s="89"/>
      <c r="E5" s="90"/>
      <c r="F5" s="90"/>
      <c r="G5" s="90"/>
      <c r="H5" s="86"/>
      <c r="I5" s="85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5.75" customHeight="1">
      <c r="A6" s="62"/>
      <c r="B6" s="6"/>
      <c r="C6" s="85"/>
      <c r="D6" s="85"/>
      <c r="E6" s="85"/>
      <c r="F6" s="85"/>
      <c r="G6" s="85"/>
      <c r="H6" s="86"/>
      <c r="I6" s="85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5.75" customHeight="1">
      <c r="A7" s="62"/>
      <c r="B7" s="98" t="s">
        <v>152</v>
      </c>
      <c r="C7" s="99" t="s">
        <v>153</v>
      </c>
      <c r="D7" s="100" t="s">
        <v>2</v>
      </c>
      <c r="E7" s="100" t="s">
        <v>154</v>
      </c>
      <c r="F7" s="100" t="s">
        <v>283</v>
      </c>
      <c r="G7" s="100" t="s">
        <v>388</v>
      </c>
      <c r="H7" s="101" t="s">
        <v>11</v>
      </c>
      <c r="I7" s="102" t="s">
        <v>155</v>
      </c>
      <c r="J7" s="100" t="s">
        <v>285</v>
      </c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5.75" customHeight="1">
      <c r="A8" s="62"/>
      <c r="B8" s="103">
        <v>1.0</v>
      </c>
      <c r="C8" s="104" t="s">
        <v>51</v>
      </c>
      <c r="D8" s="105" t="str">
        <f>VLOOKUP('Inscritos_Mangas_SlotCar '!$C8,'Listado Pilotos y Equipos'!$B$3:$O$86,2,0)</f>
        <v>Albert Figuerola</v>
      </c>
      <c r="E8" s="242">
        <f>IFERROR(VLOOKUP('Inscritos_Mangas_SlotCar '!$D8,Clasificaicon_Pilotos!$B$7:$M$91,13,0),0)</f>
        <v>0</v>
      </c>
      <c r="F8" s="104" t="str">
        <f>IFERROR(VLOOKUP(C8,'Listado Pilotos y Equipos'!$B$3:$M$86,7,0),"")</f>
        <v>Cesc Figueras</v>
      </c>
      <c r="G8" s="242">
        <f>IFERROR(VLOOKUP('Inscritos_Mangas_SlotCar '!$F8,Clasificaicon_Pilotos!$B$7:$M$91,13,0),0)</f>
        <v>0</v>
      </c>
      <c r="H8" s="227">
        <f t="shared" ref="H8:H52" si="1">IF(ISTEXT(E8),0,E8)+IF(ISTEXT(G8),0,G8)</f>
        <v>0</v>
      </c>
      <c r="I8" s="107" t="str">
        <f>IFERROR(VLOOKUP(C8,'Listado Pilotos y Equipos'!$B$3:$P$86,6,0),"")</f>
        <v>21 o más</v>
      </c>
      <c r="J8" s="163" t="s">
        <v>291</v>
      </c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5.75" customHeight="1">
      <c r="A9" s="62"/>
      <c r="B9" s="103">
        <f t="shared" ref="B9:B52" si="2">+B8+1</f>
        <v>2</v>
      </c>
      <c r="C9" s="104" t="s">
        <v>59</v>
      </c>
      <c r="D9" s="105" t="str">
        <f>VLOOKUP('Inscritos_Mangas_SlotCar '!$C9,'Listado Pilotos y Equipos'!$B$3:$O$86,2,0)</f>
        <v>Jaume Llobet</v>
      </c>
      <c r="E9" s="242">
        <f>IFERROR(VLOOKUP('Inscritos_Mangas_SlotCar '!$D9,Clasificaicon_Pilotos!$B$7:$M$91,13,0),0)</f>
        <v>0</v>
      </c>
      <c r="F9" s="104" t="str">
        <f>IFERROR(VLOOKUP(C9,'Listado Pilotos y Equipos'!$B$3:$M$86,7,0),"")</f>
        <v>Oscar Vila</v>
      </c>
      <c r="G9" s="242">
        <f>IFERROR(VLOOKUP('Inscritos_Mangas_SlotCar '!$F9,Clasificaicon_Pilotos!$B$7:$M$91,13,0),0)</f>
        <v>0</v>
      </c>
      <c r="H9" s="227">
        <f t="shared" si="1"/>
        <v>0</v>
      </c>
      <c r="I9" s="107" t="str">
        <f>IFERROR(VLOOKUP(C9,'Listado Pilotos y Equipos'!$B$3:$P$86,6,0),"")</f>
        <v>21 o más</v>
      </c>
      <c r="J9" s="163" t="s">
        <v>290</v>
      </c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5.75" customHeight="1">
      <c r="A10" s="62"/>
      <c r="B10" s="103">
        <f t="shared" si="2"/>
        <v>3</v>
      </c>
      <c r="C10" s="104" t="s">
        <v>458</v>
      </c>
      <c r="D10" s="105" t="str">
        <f>VLOOKUP('Inscritos_Mangas_SlotCar '!$C10,'Listado Pilotos y Equipos'!$B$3:$O$86,2,0)</f>
        <v>Jesus Jodar</v>
      </c>
      <c r="E10" s="242">
        <f>IFERROR(VLOOKUP('Inscritos_Mangas_SlotCar '!$D10,Clasificaicon_Pilotos!$B$7:$M$91,13,0),0)</f>
        <v>0</v>
      </c>
      <c r="F10" s="104" t="str">
        <f>IFERROR(VLOOKUP(C10,'Listado Pilotos y Equipos'!$B$3:$M$86,7,0),"")</f>
        <v>Lluis Aldea</v>
      </c>
      <c r="G10" s="242">
        <f>IFERROR(VLOOKUP('Inscritos_Mangas_SlotCar '!$F10,Clasificaicon_Pilotos!$B$7:$M$91,13,0),0)</f>
        <v>0</v>
      </c>
      <c r="H10" s="227">
        <f t="shared" si="1"/>
        <v>0</v>
      </c>
      <c r="I10" s="107" t="str">
        <f>IFERROR(VLOOKUP(C10,'Listado Pilotos y Equipos'!$B$3:$P$86,6,0),"")</f>
        <v>21 o más</v>
      </c>
      <c r="J10" s="163" t="s">
        <v>289</v>
      </c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5.75" customHeight="1">
      <c r="A11" s="62"/>
      <c r="B11" s="103">
        <f t="shared" si="2"/>
        <v>4</v>
      </c>
      <c r="C11" s="104" t="s">
        <v>25</v>
      </c>
      <c r="D11" s="105" t="str">
        <f>VLOOKUP('Inscritos_Mangas_SlotCar '!$C11,'Listado Pilotos y Equipos'!$B$3:$O$86,2,0)</f>
        <v>Xavi Cortada</v>
      </c>
      <c r="E11" s="242">
        <f>IFERROR(VLOOKUP('Inscritos_Mangas_SlotCar '!$D11,Clasificaicon_Pilotos!$B$7:$M$91,13,0),0)</f>
        <v>0</v>
      </c>
      <c r="F11" s="104" t="str">
        <f>IFERROR(VLOOKUP(C11,'Listado Pilotos y Equipos'!$B$3:$M$86,7,0),"")</f>
        <v>Adam Parera</v>
      </c>
      <c r="G11" s="242">
        <f>IFERROR(VLOOKUP('Inscritos_Mangas_SlotCar '!$F11,Clasificaicon_Pilotos!$B$7:$M$91,13,0),0)</f>
        <v>0</v>
      </c>
      <c r="H11" s="227">
        <f t="shared" si="1"/>
        <v>0</v>
      </c>
      <c r="I11" s="107" t="str">
        <f>IFERROR(VLOOKUP(C11,'Listado Pilotos y Equipos'!$B$3:$P$86,6,0),"")</f>
        <v>21 o más</v>
      </c>
      <c r="J11" s="163" t="s">
        <v>289</v>
      </c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5.75" customHeight="1">
      <c r="A12" s="62"/>
      <c r="B12" s="103">
        <f t="shared" si="2"/>
        <v>5</v>
      </c>
      <c r="C12" s="104" t="s">
        <v>209</v>
      </c>
      <c r="D12" s="105" t="str">
        <f>VLOOKUP('Inscritos_Mangas_SlotCar '!$C12,'Listado Pilotos y Equipos'!$B$3:$O$86,2,0)</f>
        <v>JM Sererols</v>
      </c>
      <c r="E12" s="242">
        <f>IFERROR(VLOOKUP('Inscritos_Mangas_SlotCar '!$D12,Clasificaicon_Pilotos!$B$7:$M$91,13,0),0)</f>
        <v>0</v>
      </c>
      <c r="F12" s="104" t="str">
        <f>IFERROR(VLOOKUP(C12,'Listado Pilotos y Equipos'!$B$3:$M$86,7,0),"")</f>
        <v>Eduard Cerda</v>
      </c>
      <c r="G12" s="242">
        <f>IFERROR(VLOOKUP('Inscritos_Mangas_SlotCar '!$F12,Clasificaicon_Pilotos!$B$7:$M$91,13,0),0)</f>
        <v>0</v>
      </c>
      <c r="H12" s="227">
        <f t="shared" si="1"/>
        <v>0</v>
      </c>
      <c r="I12" s="107" t="str">
        <f>IFERROR(VLOOKUP(C12,'Listado Pilotos y Equipos'!$B$3:$P$86,6,0),"")</f>
        <v>1 AL 10</v>
      </c>
      <c r="J12" s="163" t="s">
        <v>289</v>
      </c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5.75" customHeight="1">
      <c r="A13" s="62"/>
      <c r="B13" s="103">
        <f t="shared" si="2"/>
        <v>6</v>
      </c>
      <c r="C13" s="104" t="s">
        <v>96</v>
      </c>
      <c r="D13" s="105" t="str">
        <f>VLOOKUP('Inscritos_Mangas_SlotCar '!$C13,'Listado Pilotos y Equipos'!$B$3:$O$86,2,0)</f>
        <v>Jordi Muñoz</v>
      </c>
      <c r="E13" s="242">
        <f>IFERROR(VLOOKUP('Inscritos_Mangas_SlotCar '!$D13,Clasificaicon_Pilotos!$B$7:$M$91,13,0),0)</f>
        <v>0</v>
      </c>
      <c r="F13" s="104" t="str">
        <f>IFERROR(VLOOKUP(C13,'Listado Pilotos y Equipos'!$B$3:$M$86,7,0),"")</f>
        <v>Cristina Acacio</v>
      </c>
      <c r="G13" s="242">
        <f>IFERROR(VLOOKUP('Inscritos_Mangas_SlotCar '!$F13,Clasificaicon_Pilotos!$B$7:$M$91,13,0),0)</f>
        <v>0</v>
      </c>
      <c r="H13" s="227">
        <f t="shared" si="1"/>
        <v>0</v>
      </c>
      <c r="I13" s="107" t="str">
        <f>IFERROR(VLOOKUP(C13,'Listado Pilotos y Equipos'!$B$3:$P$86,6,0),"")</f>
        <v>21 o más</v>
      </c>
      <c r="J13" s="163" t="s">
        <v>291</v>
      </c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5.75" customHeight="1">
      <c r="A14" s="62"/>
      <c r="B14" s="103">
        <f t="shared" si="2"/>
        <v>7</v>
      </c>
      <c r="C14" s="104" t="s">
        <v>226</v>
      </c>
      <c r="D14" s="105" t="str">
        <f>VLOOKUP('Inscritos_Mangas_SlotCar '!$C14,'Listado Pilotos y Equipos'!$B$3:$O$86,2,0)</f>
        <v>Xavi Bellot</v>
      </c>
      <c r="E14" s="242">
        <f>IFERROR(VLOOKUP('Inscritos_Mangas_SlotCar '!$D14,Clasificaicon_Pilotos!$B$7:$M$91,13,0),0)</f>
        <v>0</v>
      </c>
      <c r="F14" s="104" t="str">
        <f>IFERROR(VLOOKUP(C14,'Listado Pilotos y Equipos'!$B$3:$M$86,7,0),"")</f>
        <v>Cristian Diaz</v>
      </c>
      <c r="G14" s="242">
        <f>IFERROR(VLOOKUP('Inscritos_Mangas_SlotCar '!$F14,Clasificaicon_Pilotos!$B$7:$M$91,13,0),0)</f>
        <v>0</v>
      </c>
      <c r="H14" s="227">
        <f t="shared" si="1"/>
        <v>0</v>
      </c>
      <c r="I14" s="107" t="str">
        <f>IFERROR(VLOOKUP(C14,'Listado Pilotos y Equipos'!$B$3:$P$86,6,0),"")</f>
        <v>21 o más</v>
      </c>
      <c r="J14" s="163" t="s">
        <v>291</v>
      </c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5.75" customHeight="1">
      <c r="A15" s="62"/>
      <c r="B15" s="103">
        <f t="shared" si="2"/>
        <v>8</v>
      </c>
      <c r="C15" s="104" t="s">
        <v>74</v>
      </c>
      <c r="D15" s="105" t="str">
        <f>VLOOKUP('Inscritos_Mangas_SlotCar '!$C15,'Listado Pilotos y Equipos'!$B$3:$O$86,2,0)</f>
        <v>Angel Navarro</v>
      </c>
      <c r="E15" s="242">
        <f>IFERROR(VLOOKUP('Inscritos_Mangas_SlotCar '!$D15,Clasificaicon_Pilotos!$B$7:$M$91,13,0),0)</f>
        <v>0</v>
      </c>
      <c r="F15" s="104" t="str">
        <f>IFERROR(VLOOKUP(C15,'Listado Pilotos y Equipos'!$B$3:$M$86,7,0),"")</f>
        <v>Juan Ramon Mesas</v>
      </c>
      <c r="G15" s="242">
        <f>IFERROR(VLOOKUP('Inscritos_Mangas_SlotCar '!$F15,Clasificaicon_Pilotos!$B$7:$M$91,13,0),0)</f>
        <v>0</v>
      </c>
      <c r="H15" s="227">
        <f t="shared" si="1"/>
        <v>0</v>
      </c>
      <c r="I15" s="107" t="str">
        <f>IFERROR(VLOOKUP(C15,'Listado Pilotos y Equipos'!$B$3:$P$86,6,0),"")</f>
        <v>21 o más</v>
      </c>
      <c r="J15" s="163" t="s">
        <v>291</v>
      </c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5.75" customHeight="1">
      <c r="A16" s="62"/>
      <c r="B16" s="103">
        <f t="shared" si="2"/>
        <v>9</v>
      </c>
      <c r="C16" s="104" t="s">
        <v>163</v>
      </c>
      <c r="D16" s="105" t="str">
        <f>VLOOKUP('Inscritos_Mangas_SlotCar '!$C16,'Listado Pilotos y Equipos'!$B$3:$O$86,2,0)</f>
        <v>Oscar Sanchez</v>
      </c>
      <c r="E16" s="242">
        <f>IFERROR(VLOOKUP('Inscritos_Mangas_SlotCar '!$D16,Clasificaicon_Pilotos!$B$7:$M$91,13,0),0)</f>
        <v>0</v>
      </c>
      <c r="F16" s="104" t="str">
        <f>IFERROR(VLOOKUP(C16,'Listado Pilotos y Equipos'!$B$3:$M$86,7,0),"")</f>
        <v>Jose Maria Martinez</v>
      </c>
      <c r="G16" s="242">
        <f>IFERROR(VLOOKUP('Inscritos_Mangas_SlotCar '!$F16,Clasificaicon_Pilotos!$B$7:$M$91,13,0),0)</f>
        <v>0</v>
      </c>
      <c r="H16" s="227">
        <f t="shared" si="1"/>
        <v>0</v>
      </c>
      <c r="I16" s="107" t="str">
        <f>IFERROR(VLOOKUP(C16,'Listado Pilotos y Equipos'!$B$3:$P$86,6,0),"")</f>
        <v>21 o más</v>
      </c>
      <c r="J16" s="163" t="s">
        <v>290</v>
      </c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5.75" customHeight="1">
      <c r="A17" s="62"/>
      <c r="B17" s="103">
        <f t="shared" si="2"/>
        <v>10</v>
      </c>
      <c r="C17" s="104" t="s">
        <v>472</v>
      </c>
      <c r="D17" s="105" t="str">
        <f>VLOOKUP('Inscritos_Mangas_SlotCar '!$C17,'Listado Pilotos y Equipos'!$B$3:$O$86,2,0)</f>
        <v>Pablo Fregosi</v>
      </c>
      <c r="E17" s="242">
        <f>IFERROR(VLOOKUP('Inscritos_Mangas_SlotCar '!$D17,Clasificaicon_Pilotos!$B$7:$M$91,13,0),0)</f>
        <v>0</v>
      </c>
      <c r="F17" s="104" t="str">
        <f>IFERROR(VLOOKUP(C17,'Listado Pilotos y Equipos'!$B$3:$M$86,7,0),"")</f>
        <v>David Celaya</v>
      </c>
      <c r="G17" s="242">
        <f>IFERROR(VLOOKUP('Inscritos_Mangas_SlotCar '!$F17,Clasificaicon_Pilotos!$B$7:$M$91,13,0),0)</f>
        <v>0</v>
      </c>
      <c r="H17" s="227">
        <f t="shared" si="1"/>
        <v>0</v>
      </c>
      <c r="I17" s="107" t="str">
        <f>IFERROR(VLOOKUP(C17,'Listado Pilotos y Equipos'!$B$3:$P$86,6,0),"")</f>
        <v>21 o más</v>
      </c>
      <c r="J17" s="163" t="s">
        <v>289</v>
      </c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5.75" customHeight="1">
      <c r="A18" s="62"/>
      <c r="B18" s="103">
        <f t="shared" si="2"/>
        <v>11</v>
      </c>
      <c r="C18" s="104" t="s">
        <v>473</v>
      </c>
      <c r="D18" s="104" t="str">
        <f>VLOOKUP('Inscritos_Mangas_SlotCar '!$C18,'Listado Pilotos y Equipos'!$B$3:$O$86,2,0)</f>
        <v>#N/A</v>
      </c>
      <c r="E18" s="242">
        <f>IFERROR(VLOOKUP('Inscritos_Mangas_SlotCar '!$D18,Clasificaicon_Pilotos!$B$7:$M$91,13,0),0)</f>
        <v>0</v>
      </c>
      <c r="F18" s="104" t="str">
        <f>IFERROR(VLOOKUP(C18,'Listado Pilotos y Equipos'!$B$3:$M$86,7,0),"")</f>
        <v/>
      </c>
      <c r="G18" s="242">
        <f>IFERROR(VLOOKUP('Inscritos_Mangas_SlotCar '!$F18,Clasificaicon_Pilotos!$B$7:$M$91,13,0),0)</f>
        <v>0</v>
      </c>
      <c r="H18" s="227">
        <f t="shared" si="1"/>
        <v>0</v>
      </c>
      <c r="I18" s="107" t="str">
        <f>IFERROR(VLOOKUP(C18,'Listado Pilotos y Equipos'!$B$3:$P$86,6,0),"")</f>
        <v/>
      </c>
      <c r="J18" s="163" t="s">
        <v>290</v>
      </c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5.75" customHeight="1">
      <c r="A19" s="62"/>
      <c r="B19" s="103">
        <f t="shared" si="2"/>
        <v>12</v>
      </c>
      <c r="C19" s="104" t="s">
        <v>217</v>
      </c>
      <c r="D19" s="105" t="str">
        <f>VLOOKUP('Inscritos_Mangas_SlotCar '!$C19,'Listado Pilotos y Equipos'!$B$3:$O$86,2,0)</f>
        <v>Joel Mendizabal</v>
      </c>
      <c r="E19" s="242">
        <f>IFERROR(VLOOKUP('Inscritos_Mangas_SlotCar '!$D19,Clasificaicon_Pilotos!$B$7:$M$91,13,0),0)</f>
        <v>0</v>
      </c>
      <c r="F19" s="104" t="str">
        <f>IFERROR(VLOOKUP(C19,'Listado Pilotos y Equipos'!$B$3:$M$86,7,0),"")</f>
        <v>Vicens Febrero</v>
      </c>
      <c r="G19" s="242">
        <f>IFERROR(VLOOKUP('Inscritos_Mangas_SlotCar '!$F19,Clasificaicon_Pilotos!$B$7:$M$91,13,0),0)</f>
        <v>0</v>
      </c>
      <c r="H19" s="227">
        <f t="shared" si="1"/>
        <v>0</v>
      </c>
      <c r="I19" s="107" t="str">
        <f>IFERROR(VLOOKUP(C19,'Listado Pilotos y Equipos'!$B$3:$P$86,6,0),"")</f>
        <v>1 AL 10</v>
      </c>
      <c r="J19" s="163" t="s">
        <v>289</v>
      </c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75" customHeight="1">
      <c r="A20" s="62"/>
      <c r="B20" s="103">
        <f t="shared" si="2"/>
        <v>13</v>
      </c>
      <c r="C20" s="104" t="s">
        <v>77</v>
      </c>
      <c r="D20" s="105" t="str">
        <f>VLOOKUP('Inscritos_Mangas_SlotCar '!$C20,'Listado Pilotos y Equipos'!$B$3:$O$86,2,0)</f>
        <v>Edgar Carmona</v>
      </c>
      <c r="E20" s="242">
        <f>IFERROR(VLOOKUP('Inscritos_Mangas_SlotCar '!$D20,Clasificaicon_Pilotos!$B$7:$M$91,13,0),0)</f>
        <v>0</v>
      </c>
      <c r="F20" s="104" t="str">
        <f>IFERROR(VLOOKUP(C20,'Listado Pilotos y Equipos'!$B$3:$M$86,7,0),"")</f>
        <v>Jordi Cantos</v>
      </c>
      <c r="G20" s="242">
        <f>IFERROR(VLOOKUP('Inscritos_Mangas_SlotCar '!$F20,Clasificaicon_Pilotos!$B$7:$M$91,13,0),0)</f>
        <v>0</v>
      </c>
      <c r="H20" s="227">
        <f t="shared" si="1"/>
        <v>0</v>
      </c>
      <c r="I20" s="107" t="str">
        <f>IFERROR(VLOOKUP(C20,'Listado Pilotos y Equipos'!$B$3:$P$86,6,0),"")</f>
        <v>21 o más</v>
      </c>
      <c r="J20" s="163" t="s">
        <v>291</v>
      </c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5.75" customHeight="1">
      <c r="A21" s="62"/>
      <c r="B21" s="103">
        <f t="shared" si="2"/>
        <v>14</v>
      </c>
      <c r="C21" s="104" t="s">
        <v>113</v>
      </c>
      <c r="D21" s="105" t="str">
        <f>VLOOKUP('Inscritos_Mangas_SlotCar '!$C21,'Listado Pilotos y Equipos'!$B$3:$O$86,2,0)</f>
        <v>Raul Egea</v>
      </c>
      <c r="E21" s="242">
        <f>IFERROR(VLOOKUP('Inscritos_Mangas_SlotCar '!$D21,Clasificaicon_Pilotos!$B$7:$M$91,13,0),0)</f>
        <v>0</v>
      </c>
      <c r="F21" s="104" t="str">
        <f>IFERROR(VLOOKUP(C21,'Listado Pilotos y Equipos'!$B$3:$M$86,7,0),"")</f>
        <v>Abel Vizu</v>
      </c>
      <c r="G21" s="242">
        <f>IFERROR(VLOOKUP('Inscritos_Mangas_SlotCar '!$F21,Clasificaicon_Pilotos!$B$7:$M$91,13,0),0)</f>
        <v>0</v>
      </c>
      <c r="H21" s="227">
        <f t="shared" si="1"/>
        <v>0</v>
      </c>
      <c r="I21" s="107" t="str">
        <f>IFERROR(VLOOKUP(C21,'Listado Pilotos y Equipos'!$B$3:$P$86,6,0),"")</f>
        <v>21 o más</v>
      </c>
      <c r="J21" s="163" t="s">
        <v>290</v>
      </c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5.75" customHeight="1">
      <c r="A22" s="62"/>
      <c r="B22" s="103">
        <f t="shared" si="2"/>
        <v>15</v>
      </c>
      <c r="C22" s="104" t="s">
        <v>193</v>
      </c>
      <c r="D22" s="105" t="str">
        <f>VLOOKUP('Inscritos_Mangas_SlotCar '!$C22,'Listado Pilotos y Equipos'!$B$3:$O$86,2,0)</f>
        <v>Eduard Gil</v>
      </c>
      <c r="E22" s="242">
        <f>IFERROR(VLOOKUP('Inscritos_Mangas_SlotCar '!$D22,Clasificaicon_Pilotos!$B$7:$M$91,13,0),0)</f>
        <v>0</v>
      </c>
      <c r="F22" s="104" t="str">
        <f>IFERROR(VLOOKUP(C22,'Listado Pilotos y Equipos'!$B$3:$M$86,7,0),"")</f>
        <v>Adolfo Chico</v>
      </c>
      <c r="G22" s="242">
        <f>IFERROR(VLOOKUP('Inscritos_Mangas_SlotCar '!$F22,Clasificaicon_Pilotos!$B$7:$M$91,13,0),0)</f>
        <v>0</v>
      </c>
      <c r="H22" s="227">
        <f t="shared" si="1"/>
        <v>0</v>
      </c>
      <c r="I22" s="107" t="str">
        <f>IFERROR(VLOOKUP(C22,'Listado Pilotos y Equipos'!$B$3:$P$86,6,0),"")</f>
        <v>11 al 20</v>
      </c>
      <c r="J22" s="163" t="s">
        <v>289</v>
      </c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5.75" customHeight="1">
      <c r="A23" s="62"/>
      <c r="B23" s="103">
        <f t="shared" si="2"/>
        <v>16</v>
      </c>
      <c r="C23" s="104" t="s">
        <v>42</v>
      </c>
      <c r="D23" s="105" t="str">
        <f>VLOOKUP('Inscritos_Mangas_SlotCar '!$C23,'Listado Pilotos y Equipos'!$B$3:$O$86,2,0)</f>
        <v>Manel Soriano</v>
      </c>
      <c r="E23" s="242">
        <f>IFERROR(VLOOKUP('Inscritos_Mangas_SlotCar '!$D23,Clasificaicon_Pilotos!$B$7:$M$91,13,0),0)</f>
        <v>0</v>
      </c>
      <c r="F23" s="104" t="str">
        <f>IFERROR(VLOOKUP(C23,'Listado Pilotos y Equipos'!$B$3:$M$86,7,0),"")</f>
        <v>David Mercader</v>
      </c>
      <c r="G23" s="242">
        <f>IFERROR(VLOOKUP('Inscritos_Mangas_SlotCar '!$F23,Clasificaicon_Pilotos!$B$7:$M$91,13,0),0)</f>
        <v>0</v>
      </c>
      <c r="H23" s="227">
        <f t="shared" si="1"/>
        <v>0</v>
      </c>
      <c r="I23" s="107" t="str">
        <f>IFERROR(VLOOKUP(C23,'Listado Pilotos y Equipos'!$B$3:$P$86,6,0),"")</f>
        <v>21 o más</v>
      </c>
      <c r="J23" s="163" t="s">
        <v>290</v>
      </c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5.75" customHeight="1">
      <c r="A24" s="62"/>
      <c r="B24" s="103">
        <f t="shared" si="2"/>
        <v>17</v>
      </c>
      <c r="C24" s="104" t="s">
        <v>399</v>
      </c>
      <c r="D24" s="105" t="str">
        <f>VLOOKUP('Inscritos_Mangas_SlotCar '!$C24,'Listado Pilotos y Equipos'!$B$3:$O$86,2,0)</f>
        <v>Javier Muñoz</v>
      </c>
      <c r="E24" s="242">
        <f>IFERROR(VLOOKUP('Inscritos_Mangas_SlotCar '!$D24,Clasificaicon_Pilotos!$B$7:$M$91,13,0),0)</f>
        <v>0</v>
      </c>
      <c r="F24" s="104" t="str">
        <f>IFERROR(VLOOKUP(C24,'Listado Pilotos y Equipos'!$B$3:$M$86,7,0),"")</f>
        <v>Miguel Angel Garcia</v>
      </c>
      <c r="G24" s="242">
        <f>IFERROR(VLOOKUP('Inscritos_Mangas_SlotCar '!$F24,Clasificaicon_Pilotos!$B$7:$M$91,13,0),0)</f>
        <v>0</v>
      </c>
      <c r="H24" s="227">
        <f t="shared" si="1"/>
        <v>0</v>
      </c>
      <c r="I24" s="107" t="str">
        <f>IFERROR(VLOOKUP(C24,'Listado Pilotos y Equipos'!$B$3:$P$86,6,0),"")</f>
        <v>21 o más</v>
      </c>
      <c r="J24" s="163" t="s">
        <v>289</v>
      </c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A25" s="62"/>
      <c r="B25" s="103">
        <f t="shared" si="2"/>
        <v>18</v>
      </c>
      <c r="C25" s="104" t="s">
        <v>400</v>
      </c>
      <c r="D25" s="105" t="str">
        <f>VLOOKUP('Inscritos_Mangas_SlotCar '!$C25,'Listado Pilotos y Equipos'!$B$3:$O$86,2,0)</f>
        <v>Marius Magro</v>
      </c>
      <c r="E25" s="242">
        <f>IFERROR(VLOOKUP('Inscritos_Mangas_SlotCar '!$D25,Clasificaicon_Pilotos!$B$7:$M$91,13,0),0)</f>
        <v>0</v>
      </c>
      <c r="F25" s="104" t="str">
        <f>IFERROR(VLOOKUP(C25,'Listado Pilotos y Equipos'!$B$3:$M$86,7,0),"")</f>
        <v>Raul Cabello</v>
      </c>
      <c r="G25" s="242">
        <f>IFERROR(VLOOKUP('Inscritos_Mangas_SlotCar '!$F25,Clasificaicon_Pilotos!$B$7:$M$91,13,0),0)</f>
        <v>0</v>
      </c>
      <c r="H25" s="227">
        <f t="shared" si="1"/>
        <v>0</v>
      </c>
      <c r="I25" s="107" t="str">
        <f>IFERROR(VLOOKUP(C25,'Listado Pilotos y Equipos'!$B$3:$P$86,6,0),"")</f>
        <v>21 o más</v>
      </c>
      <c r="J25" s="163" t="s">
        <v>291</v>
      </c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A26" s="62"/>
      <c r="B26" s="103">
        <f t="shared" si="2"/>
        <v>19</v>
      </c>
      <c r="C26" s="104" t="s">
        <v>234</v>
      </c>
      <c r="D26" s="105" t="str">
        <f>VLOOKUP('Inscritos_Mangas_SlotCar '!$C26,'Listado Pilotos y Equipos'!$B$3:$O$86,2,0)</f>
        <v>Rafael Muñoz</v>
      </c>
      <c r="E26" s="242">
        <f>IFERROR(VLOOKUP('Inscritos_Mangas_SlotCar '!$D26,Clasificaicon_Pilotos!$B$7:$M$91,13,0),0)</f>
        <v>0</v>
      </c>
      <c r="F26" s="104" t="str">
        <f>IFERROR(VLOOKUP(C26,'Listado Pilotos y Equipos'!$B$3:$M$86,7,0),"")</f>
        <v>Victor Lopez</v>
      </c>
      <c r="G26" s="242">
        <f>IFERROR(VLOOKUP('Inscritos_Mangas_SlotCar '!$F26,Clasificaicon_Pilotos!$B$7:$M$91,13,0),0)</f>
        <v>0</v>
      </c>
      <c r="H26" s="227">
        <f t="shared" si="1"/>
        <v>0</v>
      </c>
      <c r="I26" s="107" t="str">
        <f>IFERROR(VLOOKUP(C26,'Listado Pilotos y Equipos'!$B$3:$P$86,6,0),"")</f>
        <v>21 o más</v>
      </c>
      <c r="J26" s="163" t="s">
        <v>291</v>
      </c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A27" s="62"/>
      <c r="B27" s="103">
        <f t="shared" si="2"/>
        <v>20</v>
      </c>
      <c r="C27" s="104" t="s">
        <v>133</v>
      </c>
      <c r="D27" s="105" t="str">
        <f>VLOOKUP('Inscritos_Mangas_SlotCar '!$C27,'Listado Pilotos y Equipos'!$B$3:$O$86,2,0)</f>
        <v>Oscar Alarcon</v>
      </c>
      <c r="E27" s="242">
        <f>IFERROR(VLOOKUP('Inscritos_Mangas_SlotCar '!$D27,Clasificaicon_Pilotos!$B$7:$M$91,13,0),0)</f>
        <v>0</v>
      </c>
      <c r="F27" s="104" t="str">
        <f>IFERROR(VLOOKUP(C27,'Listado Pilotos y Equipos'!$B$3:$M$86,7,0),"")</f>
        <v>Xavi Aranda</v>
      </c>
      <c r="G27" s="242">
        <f>IFERROR(VLOOKUP('Inscritos_Mangas_SlotCar '!$F27,Clasificaicon_Pilotos!$B$7:$M$91,13,0),0)</f>
        <v>0</v>
      </c>
      <c r="H27" s="227">
        <f t="shared" si="1"/>
        <v>0</v>
      </c>
      <c r="I27" s="107" t="str">
        <f>IFERROR(VLOOKUP(C27,'Listado Pilotos y Equipos'!$B$3:$P$86,6,0),"")</f>
        <v>21 o más</v>
      </c>
      <c r="J27" s="163" t="s">
        <v>291</v>
      </c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A28" s="62"/>
      <c r="B28" s="103">
        <f t="shared" si="2"/>
        <v>21</v>
      </c>
      <c r="C28" s="104" t="s">
        <v>124</v>
      </c>
      <c r="D28" s="105" t="str">
        <f>VLOOKUP('Inscritos_Mangas_SlotCar '!$C28,'Listado Pilotos y Equipos'!$B$3:$O$86,2,0)</f>
        <v>Uri Capdevila</v>
      </c>
      <c r="E28" s="242">
        <f>IFERROR(VLOOKUP('Inscritos_Mangas_SlotCar '!$D28,Clasificaicon_Pilotos!$B$7:$M$91,13,0),0)</f>
        <v>0</v>
      </c>
      <c r="F28" s="104" t="str">
        <f>IFERROR(VLOOKUP(C28,'Listado Pilotos y Equipos'!$B$3:$M$86,7,0),"")</f>
        <v>Guillem Romero</v>
      </c>
      <c r="G28" s="242">
        <f>IFERROR(VLOOKUP('Inscritos_Mangas_SlotCar '!$F28,Clasificaicon_Pilotos!$B$7:$M$91,13,0),0)</f>
        <v>0</v>
      </c>
      <c r="H28" s="227">
        <f t="shared" si="1"/>
        <v>0</v>
      </c>
      <c r="I28" s="107" t="str">
        <f>IFERROR(VLOOKUP(C28,'Listado Pilotos y Equipos'!$B$3:$P$86,6,0),"")</f>
        <v>1 AL 10</v>
      </c>
      <c r="J28" s="163" t="s">
        <v>290</v>
      </c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A29" s="62"/>
      <c r="B29" s="103">
        <f t="shared" si="2"/>
        <v>22</v>
      </c>
      <c r="C29" s="104" t="s">
        <v>206</v>
      </c>
      <c r="D29" s="105" t="str">
        <f>VLOOKUP('Inscritos_Mangas_SlotCar '!$C29,'Listado Pilotos y Equipos'!$B$3:$O$86,2,0)</f>
        <v>Alex Robles</v>
      </c>
      <c r="E29" s="242">
        <f>IFERROR(VLOOKUP('Inscritos_Mangas_SlotCar '!$D29,Clasificaicon_Pilotos!$B$7:$M$91,13,0),0)</f>
        <v>0</v>
      </c>
      <c r="F29" s="104" t="str">
        <f>IFERROR(VLOOKUP(C29,'Listado Pilotos y Equipos'!$B$3:$M$86,7,0),"")</f>
        <v>Jordi Robles</v>
      </c>
      <c r="G29" s="242">
        <f>IFERROR(VLOOKUP('Inscritos_Mangas_SlotCar '!$F29,Clasificaicon_Pilotos!$B$7:$M$91,13,0),0)</f>
        <v>0</v>
      </c>
      <c r="H29" s="227">
        <f t="shared" si="1"/>
        <v>0</v>
      </c>
      <c r="I29" s="107" t="str">
        <f>IFERROR(VLOOKUP(C29,'Listado Pilotos y Equipos'!$B$3:$P$86,6,0),"")</f>
        <v>1 AL 10</v>
      </c>
      <c r="J29" s="163" t="s">
        <v>289</v>
      </c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A30" s="62"/>
      <c r="B30" s="103">
        <f t="shared" si="2"/>
        <v>23</v>
      </c>
      <c r="C30" s="104" t="s">
        <v>229</v>
      </c>
      <c r="D30" s="105" t="str">
        <f>VLOOKUP('Inscritos_Mangas_SlotCar '!$C30,'Listado Pilotos y Equipos'!$B$3:$O$86,2,0)</f>
        <v>Richard Arredondo</v>
      </c>
      <c r="E30" s="242">
        <f>IFERROR(VLOOKUP('Inscritos_Mangas_SlotCar '!$D30,Clasificaicon_Pilotos!$B$7:$M$91,13,0),0)</f>
        <v>0</v>
      </c>
      <c r="F30" s="104" t="str">
        <f>IFERROR(VLOOKUP(C30,'Listado Pilotos y Equipos'!$B$3:$M$86,7,0),"")</f>
        <v>Gabriel Rodriguez</v>
      </c>
      <c r="G30" s="242">
        <f>IFERROR(VLOOKUP('Inscritos_Mangas_SlotCar '!$F30,Clasificaicon_Pilotos!$B$7:$M$91,13,0),0)</f>
        <v>0</v>
      </c>
      <c r="H30" s="227">
        <f t="shared" si="1"/>
        <v>0</v>
      </c>
      <c r="I30" s="107" t="str">
        <f>IFERROR(VLOOKUP(C30,'Listado Pilotos y Equipos'!$B$3:$P$86,6,0),"")</f>
        <v>1 AL 10</v>
      </c>
      <c r="J30" s="163" t="s">
        <v>289</v>
      </c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A31" s="62"/>
      <c r="B31" s="103">
        <f t="shared" si="2"/>
        <v>24</v>
      </c>
      <c r="C31" s="104" t="s">
        <v>136</v>
      </c>
      <c r="D31" s="105" t="str">
        <f>VLOOKUP('Inscritos_Mangas_SlotCar '!$C31,'Listado Pilotos y Equipos'!$B$3:$O$86,2,0)</f>
        <v>Francisco Aguilera</v>
      </c>
      <c r="E31" s="242">
        <f>IFERROR(VLOOKUP('Inscritos_Mangas_SlotCar '!$D31,Clasificaicon_Pilotos!$B$7:$M$91,13,0),0)</f>
        <v>0</v>
      </c>
      <c r="F31" s="104" t="str">
        <f>IFERROR(VLOOKUP(C31,'Listado Pilotos y Equipos'!$B$3:$M$86,7,0),"")</f>
        <v>Miguel Angel Aguilera</v>
      </c>
      <c r="G31" s="242">
        <f>IFERROR(VLOOKUP('Inscritos_Mangas_SlotCar '!$F31,Clasificaicon_Pilotos!$B$7:$M$91,13,0),0)</f>
        <v>0</v>
      </c>
      <c r="H31" s="227">
        <f t="shared" si="1"/>
        <v>0</v>
      </c>
      <c r="I31" s="107" t="str">
        <f>IFERROR(VLOOKUP(C31,'Listado Pilotos y Equipos'!$B$3:$P$86,6,0),"")</f>
        <v>21 o más</v>
      </c>
      <c r="J31" s="163" t="s">
        <v>290</v>
      </c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customHeight="1">
      <c r="A32" s="62"/>
      <c r="B32" s="103">
        <f t="shared" si="2"/>
        <v>25</v>
      </c>
      <c r="C32" s="104"/>
      <c r="D32" s="104" t="str">
        <f>VLOOKUP('Inscritos_Mangas_SlotCar '!$C32,'Listado Pilotos y Equipos'!$B$3:$O$86,2,0)</f>
        <v>#N/A</v>
      </c>
      <c r="E32" s="242">
        <f>IFERROR(VLOOKUP('Inscritos_Mangas_SlotCar '!$D32,Clasificaicon_Pilotos!$B$7:$M$96,13,0),0)</f>
        <v>0</v>
      </c>
      <c r="F32" s="104" t="str">
        <f>IFERROR(VLOOKUP(C32,'Listado Pilotos y Equipos'!$B$3:$M$86,7,0),"")</f>
        <v/>
      </c>
      <c r="G32" s="242">
        <f>IFERROR(VLOOKUP('Inscritos_Mangas_SlotCar '!$F32,Clasificaicon_Pilotos!$B$7:$M$91,13,0),0)</f>
        <v>0</v>
      </c>
      <c r="H32" s="227">
        <f t="shared" si="1"/>
        <v>0</v>
      </c>
      <c r="I32" s="107" t="str">
        <f>IFERROR(VLOOKUP(C32,'Listado Pilotos y Equipos'!$B$3:$P$86,6,0),"")</f>
        <v/>
      </c>
      <c r="J32" s="108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customHeight="1">
      <c r="A33" s="62"/>
      <c r="B33" s="103">
        <f t="shared" si="2"/>
        <v>26</v>
      </c>
      <c r="C33" s="104"/>
      <c r="D33" s="104" t="str">
        <f>VLOOKUP('Inscritos_Mangas_SlotCar '!$C33,'Listado Pilotos y Equipos'!$B$3:$O$86,2,0)</f>
        <v>#N/A</v>
      </c>
      <c r="E33" s="242">
        <f>IFERROR(VLOOKUP('Inscritos_Mangas_SlotCar '!$D33,Clasificaicon_Pilotos!$B$7:$M$96,13,0),0)</f>
        <v>0</v>
      </c>
      <c r="F33" s="104" t="str">
        <f>IFERROR(VLOOKUP(C33,'Listado Pilotos y Equipos'!$B$3:$M$86,7,0),"")</f>
        <v/>
      </c>
      <c r="G33" s="242">
        <f>IFERROR(VLOOKUP('Inscritos_Mangas_SlotCar '!$F33,Clasificaicon_Pilotos!$B$7:$M$91,13,0),0)</f>
        <v>0</v>
      </c>
      <c r="H33" s="227">
        <f t="shared" si="1"/>
        <v>0</v>
      </c>
      <c r="I33" s="107" t="str">
        <f>IFERROR(VLOOKUP(C33,'Listado Pilotos y Equipos'!$B$3:$P$86,6,0),"")</f>
        <v/>
      </c>
      <c r="J33" s="108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75" customHeight="1">
      <c r="A34" s="62"/>
      <c r="B34" s="103">
        <f t="shared" si="2"/>
        <v>27</v>
      </c>
      <c r="C34" s="104"/>
      <c r="D34" s="104" t="str">
        <f>VLOOKUP('Inscritos_Mangas_SlotCar '!$C34,'Listado Pilotos y Equipos'!$B$3:$O$86,2,0)</f>
        <v>#N/A</v>
      </c>
      <c r="E34" s="242">
        <f>IFERROR(VLOOKUP('Inscritos_Mangas_SlotCar '!$D34,Clasificaicon_Pilotos!$B$7:$M$96,13,0),0)</f>
        <v>0</v>
      </c>
      <c r="F34" s="104" t="str">
        <f>IFERROR(VLOOKUP(C34,'Listado Pilotos y Equipos'!$B$3:$M$86,7,0),"")</f>
        <v/>
      </c>
      <c r="G34" s="242">
        <f>IFERROR(VLOOKUP('Inscritos_Mangas_SlotCar '!$F34,Clasificaicon_Pilotos!$B$7:$M$91,13,0),0)</f>
        <v>0</v>
      </c>
      <c r="H34" s="227">
        <f t="shared" si="1"/>
        <v>0</v>
      </c>
      <c r="I34" s="107" t="str">
        <f>IFERROR(VLOOKUP(C34,'Listado Pilotos y Equipos'!$B$3:$P$86,6,0),"")</f>
        <v/>
      </c>
      <c r="J34" s="108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customHeight="1">
      <c r="A35" s="62"/>
      <c r="B35" s="103">
        <f t="shared" si="2"/>
        <v>28</v>
      </c>
      <c r="C35" s="104"/>
      <c r="D35" s="104" t="str">
        <f>VLOOKUP('Inscritos_Mangas_SlotCar '!$C35,'Listado Pilotos y Equipos'!$B$3:$O$86,2,0)</f>
        <v>#N/A</v>
      </c>
      <c r="E35" s="242">
        <f>IFERROR(VLOOKUP('Inscritos_Mangas_SlotCar '!$D35,Clasificaicon_Pilotos!$B$7:$M$96,13,0),0)</f>
        <v>0</v>
      </c>
      <c r="F35" s="104" t="str">
        <f>IFERROR(VLOOKUP(C35,'Listado Pilotos y Equipos'!$B$3:$M$86,7,0),"")</f>
        <v/>
      </c>
      <c r="G35" s="242">
        <f>IFERROR(VLOOKUP('Inscritos_Mangas_SlotCar '!$F35,Clasificaicon_Pilotos!$B$7:$M$91,13,0),0)</f>
        <v>0</v>
      </c>
      <c r="H35" s="227">
        <f t="shared" si="1"/>
        <v>0</v>
      </c>
      <c r="I35" s="107" t="str">
        <f>IFERROR(VLOOKUP(C35,'Listado Pilotos y Equipos'!$B$3:$P$86,6,0),"")</f>
        <v/>
      </c>
      <c r="J35" s="108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A36" s="62"/>
      <c r="B36" s="164">
        <f t="shared" si="2"/>
        <v>29</v>
      </c>
      <c r="C36" s="229"/>
      <c r="D36" s="104" t="str">
        <f>VLOOKUP('Inscritos_Mangas_SlotCar '!$C36,'Listado Pilotos y Equipos'!$B$3:$O$86,2,0)</f>
        <v>#N/A</v>
      </c>
      <c r="E36" s="242">
        <f>IFERROR(VLOOKUP('Inscritos_Mangas_SlotCar '!$D36,Clasificaicon_Pilotos!$B$7:$M$96,13,0),0)</f>
        <v>0</v>
      </c>
      <c r="F36" s="104" t="str">
        <f>IFERROR(VLOOKUP(C36,'Listado Pilotos y Equipos'!$B$3:$M$86,7,0),"")</f>
        <v/>
      </c>
      <c r="G36" s="242">
        <f>IFERROR(VLOOKUP('Inscritos_Mangas_SlotCar '!$F36,Clasificaicon_Pilotos!$B$7:$M$91,13,0),0)</f>
        <v>0</v>
      </c>
      <c r="H36" s="231">
        <f t="shared" si="1"/>
        <v>0</v>
      </c>
      <c r="I36" s="232" t="str">
        <f>IFERROR(VLOOKUP(C36,'Listado Pilotos y Equipos'!$B$3:$P$86,6,0),"")</f>
        <v/>
      </c>
      <c r="J36" s="234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A37" s="62"/>
      <c r="B37" s="164">
        <f t="shared" si="2"/>
        <v>30</v>
      </c>
      <c r="C37" s="229"/>
      <c r="D37" s="104" t="str">
        <f>VLOOKUP('Inscritos_Mangas_SlotCar '!$C37,'Listado Pilotos y Equipos'!$B$3:$O$86,2,0)</f>
        <v>#N/A</v>
      </c>
      <c r="E37" s="242">
        <f>IFERROR(VLOOKUP('Inscritos_Mangas_SlotCar '!$D37,Clasificaicon_Pilotos!$B$7:$M$96,13,0),0)</f>
        <v>0</v>
      </c>
      <c r="F37" s="104" t="str">
        <f>IFERROR(VLOOKUP(C37,'Listado Pilotos y Equipos'!$B$3:$M$86,7,0),"")</f>
        <v/>
      </c>
      <c r="G37" s="242">
        <f>IFERROR(VLOOKUP('Inscritos_Mangas_SlotCar '!$F37,Clasificaicon_Pilotos!$B$7:$M$91,13,0),0)</f>
        <v>0</v>
      </c>
      <c r="H37" s="231">
        <f t="shared" si="1"/>
        <v>0</v>
      </c>
      <c r="I37" s="232" t="str">
        <f>IFERROR(VLOOKUP(C37,'Listado Pilotos y Equipos'!$B$3:$P$86,6,0),"")</f>
        <v/>
      </c>
      <c r="J37" s="234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A38" s="62"/>
      <c r="B38" s="164">
        <f t="shared" si="2"/>
        <v>31</v>
      </c>
      <c r="C38" s="229"/>
      <c r="D38" s="104" t="str">
        <f>VLOOKUP('Inscritos_Mangas_SlotCar '!$C38,'Listado Pilotos y Equipos'!$B$3:$O$86,2,0)</f>
        <v>#N/A</v>
      </c>
      <c r="E38" s="242">
        <f>IFERROR(VLOOKUP('Inscritos_Mangas_SlotCar '!$D38,Clasificaicon_Pilotos!$B$7:$M$96,13,0),0)</f>
        <v>0</v>
      </c>
      <c r="F38" s="104" t="str">
        <f>IFERROR(VLOOKUP(C38,'Listado Pilotos y Equipos'!$B$3:$M$86,7,0),"")</f>
        <v/>
      </c>
      <c r="G38" s="242">
        <f>IFERROR(VLOOKUP('Inscritos_Mangas_SlotCar '!$F38,Clasificaicon_Pilotos!$B$7:$M$91,13,0),0)</f>
        <v>0</v>
      </c>
      <c r="H38" s="231">
        <f t="shared" si="1"/>
        <v>0</v>
      </c>
      <c r="I38" s="232" t="str">
        <f>IFERROR(VLOOKUP(C38,'Listado Pilotos y Equipos'!$B$3:$P$86,6,0),"")</f>
        <v/>
      </c>
      <c r="J38" s="234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A39" s="62"/>
      <c r="B39" s="164">
        <f t="shared" si="2"/>
        <v>32</v>
      </c>
      <c r="C39" s="229"/>
      <c r="D39" s="104" t="str">
        <f>VLOOKUP('Inscritos_Mangas_SlotCar '!$C39,'Listado Pilotos y Equipos'!$B$3:$O$86,2,0)</f>
        <v>#N/A</v>
      </c>
      <c r="E39" s="242">
        <f>IFERROR(VLOOKUP('Inscritos_Mangas_SlotCar '!$D39,Clasificaicon_Pilotos!$B$7:$M$96,13,0),0)</f>
        <v>0</v>
      </c>
      <c r="F39" s="104" t="str">
        <f>IFERROR(VLOOKUP(C39,'Listado Pilotos y Equipos'!$B$3:$M$86,7,0),"")</f>
        <v/>
      </c>
      <c r="G39" s="242">
        <f>IFERROR(VLOOKUP('Inscritos_Mangas_SlotCar '!$F39,Clasificaicon_Pilotos!$B$7:$M$91,13,0),0)</f>
        <v>0</v>
      </c>
      <c r="H39" s="231">
        <f t="shared" si="1"/>
        <v>0</v>
      </c>
      <c r="I39" s="232" t="str">
        <f>IFERROR(VLOOKUP(C39,'Listado Pilotos y Equipos'!$B$3:$P$86,6,0),"")</f>
        <v/>
      </c>
      <c r="J39" s="234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A40" s="62"/>
      <c r="B40" s="164">
        <f t="shared" si="2"/>
        <v>33</v>
      </c>
      <c r="C40" s="229"/>
      <c r="D40" s="104" t="str">
        <f>VLOOKUP('Inscritos_Mangas_SlotCar '!$C40,'Listado Pilotos y Equipos'!$B$3:$O$86,2,0)</f>
        <v>#N/A</v>
      </c>
      <c r="E40" s="242">
        <f>IFERROR(VLOOKUP('Inscritos_Mangas_SlotCar '!$D40,Clasificaicon_Pilotos!$B$7:$M$96,13,0),0)</f>
        <v>0</v>
      </c>
      <c r="F40" s="104" t="str">
        <f>IFERROR(VLOOKUP(C40,'Listado Pilotos y Equipos'!$B$3:$M$86,7,0),"")</f>
        <v/>
      </c>
      <c r="G40" s="242">
        <f>IFERROR(VLOOKUP('Inscritos_Mangas_SlotCar '!$F40,Clasificaicon_Pilotos!$B$7:$M$91,13,0),0)</f>
        <v>0</v>
      </c>
      <c r="H40" s="231">
        <f t="shared" si="1"/>
        <v>0</v>
      </c>
      <c r="I40" s="232" t="str">
        <f>IFERROR(VLOOKUP(C40,'Listado Pilotos y Equipos'!$B$3:$P$86,6,0),"")</f>
        <v/>
      </c>
      <c r="J40" s="234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A41" s="62"/>
      <c r="B41" s="164">
        <f t="shared" si="2"/>
        <v>34</v>
      </c>
      <c r="C41" s="229"/>
      <c r="D41" s="104" t="str">
        <f>VLOOKUP('Inscritos_Mangas_SlotCar '!$C41,'Listado Pilotos y Equipos'!$B$3:$O$86,2,0)</f>
        <v>#N/A</v>
      </c>
      <c r="E41" s="242">
        <f>IFERROR(VLOOKUP('Inscritos_Mangas_SlotCar '!$D41,Clasificaicon_Pilotos!$B$7:$M$96,13,0),0)</f>
        <v>0</v>
      </c>
      <c r="F41" s="104" t="str">
        <f>IFERROR(VLOOKUP(C41,'Listado Pilotos y Equipos'!$B$3:$M$86,7,0),"")</f>
        <v/>
      </c>
      <c r="G41" s="242">
        <f>IFERROR(VLOOKUP('Inscritos_Mangas_SlotCar '!$F41,Clasificaicon_Pilotos!$B$7:$M$91,13,0),0)</f>
        <v>0</v>
      </c>
      <c r="H41" s="231">
        <f t="shared" si="1"/>
        <v>0</v>
      </c>
      <c r="I41" s="232" t="str">
        <f>IFERROR(VLOOKUP(C41,'Listado Pilotos y Equipos'!$B$3:$P$86,6,0),"")</f>
        <v/>
      </c>
      <c r="J41" s="234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A42" s="62"/>
      <c r="B42" s="164">
        <f t="shared" si="2"/>
        <v>35</v>
      </c>
      <c r="C42" s="229"/>
      <c r="D42" s="104" t="str">
        <f>VLOOKUP('Inscritos_Mangas_SlotCar '!$C42,'Listado Pilotos y Equipos'!$B$3:$O$86,2,0)</f>
        <v>#N/A</v>
      </c>
      <c r="E42" s="242">
        <f>IFERROR(VLOOKUP('Inscritos_Mangas_SlotCar '!$D42,Clasificaicon_Pilotos!$B$7:$M$96,13,0),0)</f>
        <v>0</v>
      </c>
      <c r="F42" s="104" t="str">
        <f>IFERROR(VLOOKUP(C42,'Listado Pilotos y Equipos'!$B$3:$M$86,7,0),"")</f>
        <v/>
      </c>
      <c r="G42" s="242">
        <f>IFERROR(VLOOKUP('Inscritos_Mangas_SlotCar '!$F42,Clasificaicon_Pilotos!$B$7:$M$91,13,0),0)</f>
        <v>0</v>
      </c>
      <c r="H42" s="231">
        <f t="shared" si="1"/>
        <v>0</v>
      </c>
      <c r="I42" s="232" t="str">
        <f>IFERROR(VLOOKUP(C42,'Listado Pilotos y Equipos'!$B$3:$P$86,6,0),"")</f>
        <v/>
      </c>
      <c r="J42" s="234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A43" s="62"/>
      <c r="B43" s="164">
        <f t="shared" si="2"/>
        <v>36</v>
      </c>
      <c r="C43" s="229"/>
      <c r="D43" s="104" t="str">
        <f>VLOOKUP('Inscritos_Mangas_SlotCar '!$C43,'Listado Pilotos y Equipos'!$B$3:$O$86,2,0)</f>
        <v>#N/A</v>
      </c>
      <c r="E43" s="242">
        <f>IFERROR(VLOOKUP('Inscritos_Mangas_SlotCar '!$D43,Clasificaicon_Pilotos!$B$7:$M$96,13,0),0)</f>
        <v>0</v>
      </c>
      <c r="F43" s="104" t="str">
        <f>IFERROR(VLOOKUP(C43,'Listado Pilotos y Equipos'!$B$3:$M$86,7,0),"")</f>
        <v/>
      </c>
      <c r="G43" s="242">
        <f>IFERROR(VLOOKUP('Inscritos_Mangas_SlotCar '!$F43,Clasificaicon_Pilotos!$B$7:$M$91,13,0),0)</f>
        <v>0</v>
      </c>
      <c r="H43" s="231">
        <f t="shared" si="1"/>
        <v>0</v>
      </c>
      <c r="I43" s="232" t="str">
        <f>IFERROR(VLOOKUP(C43,'Listado Pilotos y Equipos'!$B$3:$P$86,6,0),"")</f>
        <v/>
      </c>
      <c r="J43" s="234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A44" s="62"/>
      <c r="B44" s="164">
        <f t="shared" si="2"/>
        <v>37</v>
      </c>
      <c r="C44" s="229"/>
      <c r="D44" s="104" t="str">
        <f>VLOOKUP('Inscritos_Mangas_SlotCar '!$C44,'Listado Pilotos y Equipos'!$B$3:$O$86,2,0)</f>
        <v>#N/A</v>
      </c>
      <c r="E44" s="242">
        <f>IFERROR(VLOOKUP('Inscritos_Mangas_SlotCar '!$D44,Clasificaicon_Pilotos!$B$7:$M$96,13,0),0)</f>
        <v>0</v>
      </c>
      <c r="F44" s="104" t="str">
        <f>IFERROR(VLOOKUP(C44,'Listado Pilotos y Equipos'!$B$3:$M$86,7,0),"")</f>
        <v/>
      </c>
      <c r="G44" s="242">
        <f>IFERROR(VLOOKUP('Inscritos_Mangas_SlotCar '!$F44,Clasificaicon_Pilotos!$B$7:$M$91,13,0),0)</f>
        <v>0</v>
      </c>
      <c r="H44" s="231">
        <f t="shared" si="1"/>
        <v>0</v>
      </c>
      <c r="I44" s="232" t="str">
        <f>IFERROR(VLOOKUP(C44,'Listado Pilotos y Equipos'!$B$3:$P$86,6,0),"")</f>
        <v/>
      </c>
      <c r="J44" s="234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A45" s="62"/>
      <c r="B45" s="164">
        <f t="shared" si="2"/>
        <v>38</v>
      </c>
      <c r="C45" s="229"/>
      <c r="D45" s="104" t="str">
        <f>VLOOKUP('Inscritos_Mangas_SlotCar '!$C45,'Listado Pilotos y Equipos'!$B$3:$O$86,2,0)</f>
        <v>#N/A</v>
      </c>
      <c r="E45" s="242">
        <f>IFERROR(VLOOKUP('Inscritos_Mangas_SlotCar '!$D45,Clasificaicon_Pilotos!$B$7:$M$96,13,0),0)</f>
        <v>0</v>
      </c>
      <c r="F45" s="104" t="str">
        <f>IFERROR(VLOOKUP(C45,'Listado Pilotos y Equipos'!$B$3:$M$86,7,0),"")</f>
        <v/>
      </c>
      <c r="G45" s="242">
        <f>IFERROR(VLOOKUP('Inscritos_Mangas_SlotCar '!$F45,Clasificaicon_Pilotos!$B$7:$M$91,13,0),0)</f>
        <v>0</v>
      </c>
      <c r="H45" s="231">
        <f t="shared" si="1"/>
        <v>0</v>
      </c>
      <c r="I45" s="232" t="str">
        <f>IFERROR(VLOOKUP(C45,'Listado Pilotos y Equipos'!$B$3:$P$86,6,0),"")</f>
        <v/>
      </c>
      <c r="J45" s="234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A46" s="62"/>
      <c r="B46" s="164">
        <f t="shared" si="2"/>
        <v>39</v>
      </c>
      <c r="C46" s="229"/>
      <c r="D46" s="104" t="str">
        <f>VLOOKUP('Inscritos_Mangas_SlotCar '!$C46,'Listado Pilotos y Equipos'!$B$3:$O$86,2,0)</f>
        <v>#N/A</v>
      </c>
      <c r="E46" s="242">
        <f>IFERROR(VLOOKUP('Inscritos_Mangas_SlotCar '!$D46,Clasificaicon_Pilotos!$B$7:$M$96,13,0),0)</f>
        <v>0</v>
      </c>
      <c r="F46" s="104" t="str">
        <f>IFERROR(VLOOKUP(C46,'Listado Pilotos y Equipos'!$B$3:$M$86,7,0),"")</f>
        <v/>
      </c>
      <c r="G46" s="242">
        <f>IFERROR(VLOOKUP('Inscritos_Mangas_SlotCar '!$F46,Clasificaicon_Pilotos!$B$7:$M$91,13,0),0)</f>
        <v>0</v>
      </c>
      <c r="H46" s="231">
        <f t="shared" si="1"/>
        <v>0</v>
      </c>
      <c r="I46" s="232" t="str">
        <f>IFERROR(VLOOKUP(C46,'Listado Pilotos y Equipos'!$B$3:$P$86,6,0),"")</f>
        <v/>
      </c>
      <c r="J46" s="234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A47" s="62"/>
      <c r="B47" s="164">
        <f t="shared" si="2"/>
        <v>40</v>
      </c>
      <c r="C47" s="229"/>
      <c r="D47" s="104" t="str">
        <f>VLOOKUP('Inscritos_Mangas_SlotCar '!$C47,'Listado Pilotos y Equipos'!$B$3:$O$86,2,0)</f>
        <v>#N/A</v>
      </c>
      <c r="E47" s="242">
        <f>IFERROR(VLOOKUP('Inscritos_Mangas_SlotCar '!$D47,Clasificaicon_Pilotos!$B$7:$M$96,13,0),0)</f>
        <v>0</v>
      </c>
      <c r="F47" s="104" t="str">
        <f>IFERROR(VLOOKUP(C47,'Listado Pilotos y Equipos'!$B$3:$M$86,7,0),"")</f>
        <v/>
      </c>
      <c r="G47" s="242">
        <f>IFERROR(VLOOKUP('Inscritos_Mangas_SlotCar '!$F47,Clasificaicon_Pilotos!$B$7:$M$91,13,0),0)</f>
        <v>0</v>
      </c>
      <c r="H47" s="231">
        <f t="shared" si="1"/>
        <v>0</v>
      </c>
      <c r="I47" s="232" t="str">
        <f>IFERROR(VLOOKUP(C47,'Listado Pilotos y Equipos'!$B$3:$P$86,6,0),"")</f>
        <v/>
      </c>
      <c r="J47" s="234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A48" s="62"/>
      <c r="B48" s="164">
        <f t="shared" si="2"/>
        <v>41</v>
      </c>
      <c r="C48" s="229"/>
      <c r="D48" s="104" t="str">
        <f>VLOOKUP('Inscritos_Mangas_SlotCar '!$C48,'Listado Pilotos y Equipos'!$B$3:$O$86,2,0)</f>
        <v>#N/A</v>
      </c>
      <c r="E48" s="242">
        <f>IFERROR(VLOOKUP('Inscritos_Mangas_SlotCar '!$D48,Clasificaicon_Pilotos!$B$7:$M$96,13,0),0)</f>
        <v>0</v>
      </c>
      <c r="F48" s="104" t="str">
        <f>IFERROR(VLOOKUP(C48,'Listado Pilotos y Equipos'!$B$3:$M$86,7,0),"")</f>
        <v/>
      </c>
      <c r="G48" s="242">
        <f>IFERROR(VLOOKUP('Inscritos_Mangas_SlotCar '!$F48,Clasificaicon_Pilotos!$B$7:$M$91,13,0),0)</f>
        <v>0</v>
      </c>
      <c r="H48" s="231">
        <f t="shared" si="1"/>
        <v>0</v>
      </c>
      <c r="I48" s="232" t="str">
        <f>IFERROR(VLOOKUP(C48,'Listado Pilotos y Equipos'!$B$3:$P$86,6,0),"")</f>
        <v/>
      </c>
      <c r="J48" s="234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A49" s="62"/>
      <c r="B49" s="164">
        <f t="shared" si="2"/>
        <v>42</v>
      </c>
      <c r="C49" s="229"/>
      <c r="D49" s="104" t="str">
        <f>VLOOKUP('Inscritos_Mangas_SlotCar '!$C49,'Listado Pilotos y Equipos'!$B$3:$O$86,2,0)</f>
        <v>#N/A</v>
      </c>
      <c r="E49" s="242">
        <f>IFERROR(VLOOKUP('Inscritos_Mangas_SlotCar '!$D49,Clasificaicon_Pilotos!$B$7:$M$96,13,0),0)</f>
        <v>0</v>
      </c>
      <c r="F49" s="104" t="str">
        <f>IFERROR(VLOOKUP(C49,'Listado Pilotos y Equipos'!$B$3:$M$86,7,0),"")</f>
        <v/>
      </c>
      <c r="G49" s="242">
        <f>IFERROR(VLOOKUP('Inscritos_Mangas_SlotCar '!$F49,Clasificaicon_Pilotos!$B$7:$M$91,13,0),0)</f>
        <v>0</v>
      </c>
      <c r="H49" s="231">
        <f t="shared" si="1"/>
        <v>0</v>
      </c>
      <c r="I49" s="232" t="str">
        <f>IFERROR(VLOOKUP(C49,'Listado Pilotos y Equipos'!$B$3:$P$86,6,0),"")</f>
        <v/>
      </c>
      <c r="J49" s="234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A50" s="62"/>
      <c r="B50" s="164">
        <f t="shared" si="2"/>
        <v>43</v>
      </c>
      <c r="C50" s="229"/>
      <c r="D50" s="104" t="str">
        <f>VLOOKUP('Inscritos_Mangas_SlotCar '!$C50,'Listado Pilotos y Equipos'!$B$3:$O$86,2,0)</f>
        <v>#N/A</v>
      </c>
      <c r="E50" s="242">
        <f>IFERROR(VLOOKUP('Inscritos_Mangas_SlotCar '!$D50,Clasificaicon_Pilotos!$B$7:$M$96,13,0),0)</f>
        <v>0</v>
      </c>
      <c r="F50" s="104" t="str">
        <f>IFERROR(VLOOKUP(C50,'Listado Pilotos y Equipos'!$B$3:$M$86,7,0),"")</f>
        <v/>
      </c>
      <c r="G50" s="242">
        <f>IFERROR(VLOOKUP('Inscritos_Mangas_SlotCar '!$F50,Clasificaicon_Pilotos!$B$7:$M$91,13,0),0)</f>
        <v>0</v>
      </c>
      <c r="H50" s="231">
        <f t="shared" si="1"/>
        <v>0</v>
      </c>
      <c r="I50" s="232" t="str">
        <f>IFERROR(VLOOKUP(C50,'Listado Pilotos y Equipos'!$B$3:$P$86,6,0),"")</f>
        <v/>
      </c>
      <c r="J50" s="234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A51" s="62"/>
      <c r="B51" s="164">
        <f t="shared" si="2"/>
        <v>44</v>
      </c>
      <c r="C51" s="229"/>
      <c r="D51" s="104" t="str">
        <f>VLOOKUP('Inscritos_Mangas_SlotCar '!$C51,'Listado Pilotos y Equipos'!$B$3:$O$86,2,0)</f>
        <v>#N/A</v>
      </c>
      <c r="E51" s="242">
        <f>IFERROR(VLOOKUP('Inscritos_Mangas_SlotCar '!$D51,Clasificaicon_Pilotos!$B$7:$M$96,13,0),0)</f>
        <v>0</v>
      </c>
      <c r="F51" s="104" t="str">
        <f>IFERROR(VLOOKUP(C51,'Listado Pilotos y Equipos'!$B$3:$M$86,7,0),"")</f>
        <v/>
      </c>
      <c r="G51" s="242">
        <f>IFERROR(VLOOKUP('Inscritos_Mangas_SlotCar '!$F51,Clasificaicon_Pilotos!$B$7:$M$91,13,0),0)</f>
        <v>0</v>
      </c>
      <c r="H51" s="231">
        <f t="shared" si="1"/>
        <v>0</v>
      </c>
      <c r="I51" s="232" t="str">
        <f>IFERROR(VLOOKUP(C51,'Listado Pilotos y Equipos'!$B$3:$P$86,6,0),"")</f>
        <v/>
      </c>
      <c r="J51" s="234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A52" s="62"/>
      <c r="B52" s="164">
        <f t="shared" si="2"/>
        <v>45</v>
      </c>
      <c r="C52" s="229"/>
      <c r="D52" s="104" t="str">
        <f>VLOOKUP('Inscritos_Mangas_SlotCar '!$C52,'Listado Pilotos y Equipos'!$B$3:$O$86,2,0)</f>
        <v>#N/A</v>
      </c>
      <c r="E52" s="242">
        <f>IFERROR(VLOOKUP('Inscritos_Mangas_SlotCar '!$D52,Clasificaicon_Pilotos!$B$7:$M$96,13,0),0)</f>
        <v>0</v>
      </c>
      <c r="F52" s="104" t="str">
        <f>IFERROR(VLOOKUP(C52,'Listado Pilotos y Equipos'!$B$3:$M$86,7,0),"")</f>
        <v/>
      </c>
      <c r="G52" s="242">
        <f>IFERROR(VLOOKUP('Inscritos_Mangas_SlotCar '!$F52,Clasificaicon_Pilotos!$B$7:$M$91,13,0),0)</f>
        <v>0</v>
      </c>
      <c r="H52" s="231">
        <f t="shared" si="1"/>
        <v>0</v>
      </c>
      <c r="I52" s="232" t="str">
        <f>IFERROR(VLOOKUP(C52,'Listado Pilotos y Equipos'!$B$3:$P$86,6,0),"")</f>
        <v/>
      </c>
      <c r="J52" s="234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8:C52">
      <formula1>'Listado Pilotos y Equipos'!$B$3:$B$86</formula1>
    </dataValidation>
    <dataValidation type="list" allowBlank="1" showErrorMessage="1" sqref="J8:J52">
      <formula1>Tabla_de_Datos_COPA_PALMARES!$H$3:$H$5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4.43"/>
    <col customWidth="1" min="3" max="3" width="23.14"/>
    <col customWidth="1" min="4" max="4" width="22.0"/>
    <col customWidth="1" min="5" max="5" width="17.0"/>
    <col customWidth="1" min="6" max="6" width="12.71"/>
    <col customWidth="1" min="7" max="7" width="22.29"/>
    <col customWidth="1" min="8" max="8" width="18.29"/>
    <col customWidth="1" min="9" max="9" width="14.14"/>
    <col customWidth="1" min="10" max="10" width="13.43"/>
    <col customWidth="1" min="11" max="11" width="7.86"/>
    <col customWidth="1" min="12" max="26" width="11.43"/>
  </cols>
  <sheetData>
    <row r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>
      <c r="A4" s="148"/>
      <c r="B4" s="45"/>
      <c r="C4" s="45"/>
      <c r="D4" s="45"/>
      <c r="E4" s="45"/>
      <c r="F4" s="45"/>
      <c r="G4" s="45"/>
      <c r="H4" s="45"/>
      <c r="I4" s="45"/>
      <c r="J4" s="45"/>
      <c r="K4" s="46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>
      <c r="A5" s="64" t="s">
        <v>383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>
      <c r="A6" s="1"/>
      <c r="B6" s="4"/>
      <c r="C6" s="4"/>
      <c r="D6" s="4"/>
      <c r="E6" s="4"/>
      <c r="F6" s="4"/>
      <c r="G6" s="61"/>
      <c r="H6" s="59"/>
      <c r="I6" s="59"/>
      <c r="J6" s="59"/>
      <c r="K6" s="59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>
      <c r="A7" s="149" t="s">
        <v>152</v>
      </c>
      <c r="B7" s="150" t="s">
        <v>153</v>
      </c>
      <c r="C7" s="150" t="s">
        <v>384</v>
      </c>
      <c r="D7" s="150" t="s">
        <v>385</v>
      </c>
      <c r="E7" s="150" t="s">
        <v>386</v>
      </c>
      <c r="F7" s="150" t="s">
        <v>154</v>
      </c>
      <c r="G7" s="150" t="s">
        <v>283</v>
      </c>
      <c r="H7" s="150" t="s">
        <v>387</v>
      </c>
      <c r="I7" s="150" t="s">
        <v>388</v>
      </c>
      <c r="J7" s="150" t="s">
        <v>11</v>
      </c>
      <c r="K7" s="59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ht="15.0" customHeight="1">
      <c r="A8" s="157">
        <v>1.0</v>
      </c>
      <c r="B8" s="152" t="s">
        <v>473</v>
      </c>
      <c r="C8" s="152"/>
      <c r="D8" s="152" t="str">
        <f>IFERROR(VLOOKUP(B8,'Listado Pilotos y Equipos'!$B$3:$M$86,2,0),"")</f>
        <v/>
      </c>
      <c r="E8" s="152"/>
      <c r="F8" s="243">
        <f>IFERROR(VLOOKUP(Mangas_SlotCar!$D8,Clasificaicon_Pilotos!$B$7:$M$91,13,0),0)</f>
        <v>0</v>
      </c>
      <c r="G8" s="152" t="str">
        <f>IFERROR(VLOOKUP(B8,'Listado Pilotos y Equipos'!$B$3:$M$86,7,0),"")</f>
        <v/>
      </c>
      <c r="H8" s="152"/>
      <c r="I8" s="243">
        <f>IFERROR(VLOOKUP(Mangas_SlotCar!$G8,Clasificaicon_Pilotos!$B$7:$M$91,13,0),0)</f>
        <v>0</v>
      </c>
      <c r="J8" s="153">
        <f t="shared" ref="J8:J25" si="1">IFERROR(F8+I8,0)</f>
        <v>0</v>
      </c>
      <c r="K8" s="59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>
      <c r="A9" s="157">
        <v>2.0</v>
      </c>
      <c r="B9" s="152" t="s">
        <v>163</v>
      </c>
      <c r="C9" s="152"/>
      <c r="D9" s="152" t="str">
        <f>IFERROR(VLOOKUP(B9,'Listado Pilotos y Equipos'!$B$3:$M$86,2,0),"")</f>
        <v>Oscar Sanchez</v>
      </c>
      <c r="E9" s="152"/>
      <c r="F9" s="243">
        <f>IFERROR(VLOOKUP(Mangas_SlotCar!$D9,Clasificaicon_Pilotos!$B$7:$M$91,13,0),0)</f>
        <v>0</v>
      </c>
      <c r="G9" s="152" t="str">
        <f>IFERROR(VLOOKUP(B9,'Listado Pilotos y Equipos'!$B$3:$M$86,7,0),"")</f>
        <v>Jose Maria Martinez</v>
      </c>
      <c r="H9" s="152"/>
      <c r="I9" s="243">
        <f>IFERROR(VLOOKUP(Mangas_SlotCar!$G9,Clasificaicon_Pilotos!$B$7:$M$91,13,0),0)</f>
        <v>0</v>
      </c>
      <c r="J9" s="153">
        <f t="shared" si="1"/>
        <v>0</v>
      </c>
      <c r="K9" s="59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ht="15.0" customHeight="1">
      <c r="A10" s="157">
        <v>3.0</v>
      </c>
      <c r="B10" s="152" t="s">
        <v>124</v>
      </c>
      <c r="C10" s="152"/>
      <c r="D10" s="152" t="str">
        <f>IFERROR(VLOOKUP(B10,'Listado Pilotos y Equipos'!$B$3:$M$86,2,0),"")</f>
        <v>Uri Capdevila</v>
      </c>
      <c r="E10" s="152"/>
      <c r="F10" s="243">
        <f>IFERROR(VLOOKUP(Mangas_SlotCar!$D10,Clasificaicon_Pilotos!$B$7:$M$91,13,0),0)</f>
        <v>0</v>
      </c>
      <c r="G10" s="152" t="str">
        <f>IFERROR(VLOOKUP(B10,'Listado Pilotos y Equipos'!$B$3:$M$86,7,0),"")</f>
        <v>Guillem Romero</v>
      </c>
      <c r="H10" s="152"/>
      <c r="I10" s="243">
        <f>IFERROR(VLOOKUP(Mangas_SlotCar!$G10,Clasificaicon_Pilotos!$B$7:$M$91,13,0),0)</f>
        <v>0</v>
      </c>
      <c r="J10" s="153">
        <f t="shared" si="1"/>
        <v>0</v>
      </c>
      <c r="K10" s="59" t="s">
        <v>470</v>
      </c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>
      <c r="A11" s="157">
        <v>4.0</v>
      </c>
      <c r="B11" s="152" t="s">
        <v>59</v>
      </c>
      <c r="C11" s="152"/>
      <c r="D11" s="152" t="str">
        <f>IFERROR(VLOOKUP(B11,'Listado Pilotos y Equipos'!$B$3:$M$86,2,0),"")</f>
        <v>Jaume Llobet</v>
      </c>
      <c r="E11" s="152"/>
      <c r="F11" s="243">
        <f>IFERROR(VLOOKUP(Mangas_SlotCar!$D11,Clasificaicon_Pilotos!$B$7:$M$91,13,0),0)</f>
        <v>0</v>
      </c>
      <c r="G11" s="152" t="str">
        <f>IFERROR(VLOOKUP(B11,'Listado Pilotos y Equipos'!$B$3:$M$86,7,0),"")</f>
        <v>Oscar Vila</v>
      </c>
      <c r="H11" s="152"/>
      <c r="I11" s="243">
        <f>IFERROR(VLOOKUP(Mangas_SlotCar!$G11,Clasificaicon_Pilotos!$B$7:$M$91,13,0),0)</f>
        <v>0</v>
      </c>
      <c r="J11" s="153">
        <f t="shared" si="1"/>
        <v>0</v>
      </c>
      <c r="K11" s="59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>
      <c r="A12" s="157">
        <v>5.0</v>
      </c>
      <c r="B12" s="152" t="s">
        <v>113</v>
      </c>
      <c r="C12" s="152"/>
      <c r="D12" s="152" t="str">
        <f>IFERROR(VLOOKUP(B12,'Listado Pilotos y Equipos'!$B$3:$M$86,2,0),"")</f>
        <v>Raul Egea</v>
      </c>
      <c r="E12" s="152"/>
      <c r="F12" s="243">
        <f>IFERROR(VLOOKUP(Mangas_SlotCar!$D12,Clasificaicon_Pilotos!$B$7:$M$91,13,0),0)</f>
        <v>0</v>
      </c>
      <c r="G12" s="152" t="str">
        <f>IFERROR(VLOOKUP(B12,'Listado Pilotos y Equipos'!$B$3:$M$86,7,0),"")</f>
        <v>Abel Vizu</v>
      </c>
      <c r="H12" s="152"/>
      <c r="I12" s="243">
        <f>IFERROR(VLOOKUP(Mangas_SlotCar!$G12,Clasificaicon_Pilotos!$B$7:$M$91,13,0),0)</f>
        <v>0</v>
      </c>
      <c r="J12" s="153">
        <f t="shared" si="1"/>
        <v>0</v>
      </c>
      <c r="K12" s="59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157">
        <v>6.0</v>
      </c>
      <c r="B13" s="152" t="s">
        <v>42</v>
      </c>
      <c r="C13" s="152"/>
      <c r="D13" s="152" t="str">
        <f>IFERROR(VLOOKUP(B13,'Listado Pilotos y Equipos'!$B$3:$M$86,2,0),"")</f>
        <v>Manel Soriano</v>
      </c>
      <c r="E13" s="152"/>
      <c r="F13" s="243">
        <f>IFERROR(VLOOKUP(Mangas_SlotCar!$D13,Clasificaicon_Pilotos!$B$7:$M$91,13,0),0)</f>
        <v>0</v>
      </c>
      <c r="G13" s="152" t="str">
        <f>IFERROR(VLOOKUP(B13,'Listado Pilotos y Equipos'!$B$3:$M$86,7,0),"")</f>
        <v>David Mercader</v>
      </c>
      <c r="H13" s="152"/>
      <c r="I13" s="243">
        <f>IFERROR(VLOOKUP(Mangas_SlotCar!$G13,Clasificaicon_Pilotos!$B$7:$M$91,13,0),0)</f>
        <v>0</v>
      </c>
      <c r="J13" s="153">
        <f t="shared" si="1"/>
        <v>0</v>
      </c>
      <c r="K13" s="59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>
      <c r="A14" s="157">
        <v>7.0</v>
      </c>
      <c r="B14" s="152" t="s">
        <v>136</v>
      </c>
      <c r="C14" s="152"/>
      <c r="D14" s="152" t="str">
        <f>IFERROR(VLOOKUP(B14,'Listado Pilotos y Equipos'!$B$3:$M$86,2,0),"")</f>
        <v>Francisco Aguilera</v>
      </c>
      <c r="E14" s="152"/>
      <c r="F14" s="243">
        <f>IFERROR(VLOOKUP(Mangas_SlotCar!$D14,Clasificaicon_Pilotos!$B$7:$M$91,13,0),0)</f>
        <v>0</v>
      </c>
      <c r="G14" s="152" t="str">
        <f>IFERROR(VLOOKUP(B14,'Listado Pilotos y Equipos'!$B$3:$M$86,7,0),"")</f>
        <v>Miguel Angel Aguilera</v>
      </c>
      <c r="H14" s="152"/>
      <c r="I14" s="243">
        <f>IFERROR(VLOOKUP(Mangas_SlotCar!$G14,Clasificaicon_Pilotos!$B$7:$M$91,13,0),0)</f>
        <v>0</v>
      </c>
      <c r="J14" s="153">
        <f t="shared" si="1"/>
        <v>0</v>
      </c>
      <c r="K14" s="59" t="s">
        <v>470</v>
      </c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157">
        <v>8.0</v>
      </c>
      <c r="B15" s="152"/>
      <c r="C15" s="152"/>
      <c r="D15" s="152" t="str">
        <f>IFERROR(VLOOKUP(B15,'Listado Pilotos y Equipos'!$B$3:$M$86,2,0),"")</f>
        <v/>
      </c>
      <c r="E15" s="152"/>
      <c r="F15" s="243">
        <f>IFERROR(VLOOKUP(Mangas_SlotCar!$D15,Clasificaicon_Pilotos!$B$7:$M$91,13,0),0)</f>
        <v>0</v>
      </c>
      <c r="G15" s="152" t="str">
        <f>IFERROR(VLOOKUP(B15,'Listado Pilotos y Equipos'!$B$3:$M$86,7,0),"")</f>
        <v/>
      </c>
      <c r="H15" s="152"/>
      <c r="I15" s="243">
        <f>IFERROR(VLOOKUP(Mangas_SlotCar!$G15,Clasificaicon_Pilotos!$B$7:$M$91,13,0),0)</f>
        <v>0</v>
      </c>
      <c r="J15" s="153">
        <f t="shared" si="1"/>
        <v>0</v>
      </c>
      <c r="K15" s="59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157">
        <v>9.0</v>
      </c>
      <c r="B16" s="152"/>
      <c r="C16" s="152"/>
      <c r="D16" s="152" t="str">
        <f>IFERROR(VLOOKUP(B16,'Listado Pilotos y Equipos'!$B$3:$M$86,2,0),"")</f>
        <v/>
      </c>
      <c r="E16" s="152"/>
      <c r="F16" s="243">
        <f>IFERROR(VLOOKUP(Mangas_SlotCar!$D16,Clasificaicon_Pilotos!$B$7:$M$91,13,0),0)</f>
        <v>0</v>
      </c>
      <c r="G16" s="152" t="str">
        <f>IFERROR(VLOOKUP(B16,'Listado Pilotos y Equipos'!$B$3:$M$86,7,0),"")</f>
        <v/>
      </c>
      <c r="H16" s="152"/>
      <c r="I16" s="243">
        <f>IFERROR(VLOOKUP(Mangas_SlotCar!$G16,Clasificaicon_Pilotos!$B$7:$M$91,13,0),0)</f>
        <v>0</v>
      </c>
      <c r="J16" s="153">
        <f t="shared" si="1"/>
        <v>0</v>
      </c>
      <c r="K16" s="59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>
      <c r="A17" s="157">
        <v>10.0</v>
      </c>
      <c r="B17" s="152"/>
      <c r="C17" s="152"/>
      <c r="D17" s="152" t="str">
        <f>IFERROR(VLOOKUP(B17,'Listado Pilotos y Equipos'!$B$3:$M$86,2,0),"")</f>
        <v/>
      </c>
      <c r="E17" s="152"/>
      <c r="F17" s="243">
        <f>IFERROR(VLOOKUP(Mangas_SlotCar!$D17,Clasificaicon_Pilotos!$B$7:$M$91,13,0),0)</f>
        <v>0</v>
      </c>
      <c r="G17" s="152" t="str">
        <f>IFERROR(VLOOKUP(B17,'Listado Pilotos y Equipos'!$B$3:$M$86,7,0),"")</f>
        <v/>
      </c>
      <c r="H17" s="152"/>
      <c r="I17" s="243">
        <f>IFERROR(VLOOKUP(Mangas_SlotCar!$G17,Clasificaicon_Pilotos!$B$7:$M$91,13,0),0)</f>
        <v>0</v>
      </c>
      <c r="J17" s="153">
        <f t="shared" si="1"/>
        <v>0</v>
      </c>
      <c r="K17" s="59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157">
        <v>11.0</v>
      </c>
      <c r="B18" s="152"/>
      <c r="C18" s="152"/>
      <c r="D18" s="152" t="str">
        <f>IFERROR(VLOOKUP(B18,'Listado Pilotos y Equipos'!$B$3:$M$86,2,0),"")</f>
        <v/>
      </c>
      <c r="E18" s="152"/>
      <c r="F18" s="243">
        <f>IFERROR(VLOOKUP(Mangas_SlotCar!$D18,Clasificaicon_Pilotos!$B$7:$M$91,13,0),0)</f>
        <v>0</v>
      </c>
      <c r="G18" s="152" t="str">
        <f>IFERROR(VLOOKUP(B18,'Listado Pilotos y Equipos'!$B$3:$M$86,7,0),"")</f>
        <v/>
      </c>
      <c r="H18" s="152"/>
      <c r="I18" s="243">
        <f>IFERROR(VLOOKUP(Mangas_SlotCar!$G18,Clasificaicon_Pilotos!$B$7:$M$91,13,0),0)</f>
        <v>0</v>
      </c>
      <c r="J18" s="153">
        <f t="shared" si="1"/>
        <v>0</v>
      </c>
      <c r="K18" s="59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>
      <c r="A19" s="157">
        <v>12.0</v>
      </c>
      <c r="B19" s="152"/>
      <c r="C19" s="152"/>
      <c r="D19" s="152" t="str">
        <f>IFERROR(VLOOKUP(B19,'Listado Pilotos y Equipos'!$B$3:$M$86,2,0),"")</f>
        <v/>
      </c>
      <c r="E19" s="152"/>
      <c r="F19" s="243">
        <f>IFERROR(VLOOKUP(Mangas_SlotCar!$D19,Clasificaicon_Pilotos!$B$7:$M$91,13,0),0)</f>
        <v>0</v>
      </c>
      <c r="G19" s="152" t="str">
        <f>IFERROR(VLOOKUP(B19,'Listado Pilotos y Equipos'!$B$3:$M$86,7,0),"")</f>
        <v/>
      </c>
      <c r="H19" s="152"/>
      <c r="I19" s="243">
        <f>IFERROR(VLOOKUP(Mangas_SlotCar!$G19,Clasificaicon_Pilotos!$B$7:$M$91,13,0),0)</f>
        <v>0</v>
      </c>
      <c r="J19" s="153">
        <f t="shared" si="1"/>
        <v>0</v>
      </c>
      <c r="K19" s="59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A20" s="157">
        <v>13.0</v>
      </c>
      <c r="B20" s="152"/>
      <c r="C20" s="152"/>
      <c r="D20" s="152" t="str">
        <f>IFERROR(VLOOKUP(B20,'Listado Pilotos y Equipos'!$B$3:$M$86,2,0),"")</f>
        <v/>
      </c>
      <c r="E20" s="152"/>
      <c r="F20" s="243">
        <f>IFERROR(VLOOKUP(Mangas_SlotCar!$D20,Clasificaicon_Pilotos!$B$7:$M$91,13,0),0)</f>
        <v>0</v>
      </c>
      <c r="G20" s="152" t="str">
        <f>IFERROR(VLOOKUP(B20,'Listado Pilotos y Equipos'!$B$3:$M$86,7,0),"")</f>
        <v/>
      </c>
      <c r="H20" s="152"/>
      <c r="I20" s="243">
        <f>IFERROR(VLOOKUP(Mangas_SlotCar!$G20,Clasificaicon_Pilotos!$B$7:$M$91,13,0),0)</f>
        <v>0</v>
      </c>
      <c r="J20" s="153">
        <f t="shared" si="1"/>
        <v>0</v>
      </c>
      <c r="K20" s="59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ht="15.75" customHeight="1">
      <c r="A21" s="157">
        <v>14.0</v>
      </c>
      <c r="B21" s="152"/>
      <c r="C21" s="152"/>
      <c r="D21" s="152" t="str">
        <f>IFERROR(VLOOKUP(B21,'Listado Pilotos y Equipos'!$B$3:$M$86,2,0),"")</f>
        <v/>
      </c>
      <c r="E21" s="152"/>
      <c r="F21" s="243">
        <f>IFERROR(VLOOKUP(Mangas_SlotCar!$D21,Clasificaicon_Pilotos!$B$7:$M$91,13,0),0)</f>
        <v>0</v>
      </c>
      <c r="G21" s="152" t="str">
        <f>IFERROR(VLOOKUP(B21,'Listado Pilotos y Equipos'!$B$3:$M$86,7,0),"")</f>
        <v/>
      </c>
      <c r="H21" s="152"/>
      <c r="I21" s="243">
        <f>IFERROR(VLOOKUP(Mangas_SlotCar!$G21,Clasificaicon_Pilotos!$B$7:$M$91,13,0),0)</f>
        <v>0</v>
      </c>
      <c r="J21" s="153">
        <f t="shared" si="1"/>
        <v>0</v>
      </c>
      <c r="K21" s="59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157">
        <v>15.0</v>
      </c>
      <c r="B22" s="152"/>
      <c r="C22" s="152"/>
      <c r="D22" s="152" t="str">
        <f>IFERROR(VLOOKUP(B22,'Listado Pilotos y Equipos'!$B$3:$M$86,2,0),"")</f>
        <v/>
      </c>
      <c r="E22" s="152"/>
      <c r="F22" s="152">
        <f>IFERROR(VLOOKUP(Mangas_SlotCar!$D22,Clasificaicon_Pilotos!$B$7:$M$76,13,0),0)</f>
        <v>0</v>
      </c>
      <c r="G22" s="152" t="str">
        <f>IFERROR(VLOOKUP(B22,'Listado Pilotos y Equipos'!$B$3:$M$86,7,0),"")</f>
        <v/>
      </c>
      <c r="H22" s="152"/>
      <c r="I22" s="243">
        <f>IFERROR(VLOOKUP(Mangas_SlotCar!$G22,Clasificaicon_Pilotos!$B$7:$M$91,13,0),0)</f>
        <v>0</v>
      </c>
      <c r="J22" s="153">
        <f t="shared" si="1"/>
        <v>0</v>
      </c>
      <c r="K22" s="59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157">
        <v>16.0</v>
      </c>
      <c r="B23" s="152"/>
      <c r="C23" s="152"/>
      <c r="D23" s="152" t="str">
        <f>IFERROR(VLOOKUP(B23,'Listado Pilotos y Equipos'!$B$3:$M$86,2,0),"")</f>
        <v/>
      </c>
      <c r="E23" s="152"/>
      <c r="F23" s="152">
        <f>IFERROR(VLOOKUP(Mangas_SlotCar!$D23,Clasificaicon_Pilotos!$B$7:$M$76,13,0),0)</f>
        <v>0</v>
      </c>
      <c r="G23" s="152" t="str">
        <f>IFERROR(VLOOKUP(B23,'Listado Pilotos y Equipos'!$B$3:$M$86,7,0),"")</f>
        <v/>
      </c>
      <c r="H23" s="152"/>
      <c r="I23" s="243">
        <f>IFERROR(VLOOKUP(Mangas_SlotCar!$G23,Clasificaicon_Pilotos!$B$7:$M$91,13,0),0)</f>
        <v>0</v>
      </c>
      <c r="J23" s="153">
        <f t="shared" si="1"/>
        <v>0</v>
      </c>
      <c r="K23" s="59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157">
        <v>17.0</v>
      </c>
      <c r="B24" s="152"/>
      <c r="C24" s="152"/>
      <c r="D24" s="152" t="str">
        <f>IFERROR(VLOOKUP(B24,'Listado Pilotos y Equipos'!$B$3:$M$86,2,0),"")</f>
        <v/>
      </c>
      <c r="E24" s="152"/>
      <c r="F24" s="243">
        <f>IFERROR(VLOOKUP(Mangas_SlotCar!$D24,Clasificaicon_Pilotos!$B$7:$M$91,13,0),0)</f>
        <v>0</v>
      </c>
      <c r="G24" s="152" t="str">
        <f>IFERROR(VLOOKUP(B24,'Listado Pilotos y Equipos'!$B$3:$M$86,7,0),"")</f>
        <v/>
      </c>
      <c r="H24" s="152"/>
      <c r="I24" s="243">
        <f>IFERROR(VLOOKUP(Mangas_SlotCar!$G24,Clasificaicon_Pilotos!$B$7:$M$91,13,0),0)</f>
        <v>0</v>
      </c>
      <c r="J24" s="153">
        <f t="shared" si="1"/>
        <v>0</v>
      </c>
      <c r="K24" s="59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157">
        <v>18.0</v>
      </c>
      <c r="B25" s="152"/>
      <c r="C25" s="160"/>
      <c r="D25" s="160" t="str">
        <f>IFERROR(VLOOKUP(B25,'Listado Pilotos y Equipos'!$B$3:$M$86,2,0),"")</f>
        <v/>
      </c>
      <c r="E25" s="152"/>
      <c r="F25" s="243">
        <f>IFERROR(VLOOKUP(Mangas_SlotCar!$D25,Clasificaicon_Pilotos!$B$7:$M$91,13,0),0)</f>
        <v>0</v>
      </c>
      <c r="G25" s="152" t="str">
        <f>IFERROR(VLOOKUP(B25,'Listado Pilotos y Equipos'!$B$3:$M$86,7,0),"")</f>
        <v/>
      </c>
      <c r="H25" s="152"/>
      <c r="I25" s="243">
        <f>IFERROR(VLOOKUP(Mangas_SlotCar!$G25,Clasificaicon_Pilotos!$B$7:$M$91,13,0),0)</f>
        <v>0</v>
      </c>
      <c r="J25" s="161">
        <f t="shared" si="1"/>
        <v>0</v>
      </c>
      <c r="K25" s="59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1"/>
      <c r="B26" s="4"/>
      <c r="C26" s="4"/>
      <c r="D26" s="4"/>
      <c r="E26" s="4"/>
      <c r="F26" s="4"/>
      <c r="G26" s="61"/>
      <c r="H26" s="59"/>
      <c r="I26" s="59"/>
      <c r="J26" s="59"/>
      <c r="K26" s="59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4"/>
      <c r="B27" s="4"/>
      <c r="C27" s="4"/>
      <c r="D27" s="4"/>
      <c r="E27" s="4"/>
      <c r="F27" s="4"/>
      <c r="G27" s="61"/>
      <c r="H27" s="59"/>
      <c r="I27" s="59"/>
      <c r="J27" s="59"/>
      <c r="K27" s="59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148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159" t="s">
        <v>389</v>
      </c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1"/>
      <c r="B30" s="4"/>
      <c r="C30" s="4"/>
      <c r="D30" s="4"/>
      <c r="E30" s="4"/>
      <c r="F30" s="4"/>
      <c r="G30" s="61"/>
      <c r="H30" s="59"/>
      <c r="I30" s="59"/>
      <c r="J30" s="59"/>
      <c r="K30" s="59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ht="15.75" customHeight="1">
      <c r="A31" s="149" t="s">
        <v>152</v>
      </c>
      <c r="B31" s="150" t="s">
        <v>153</v>
      </c>
      <c r="C31" s="150" t="s">
        <v>384</v>
      </c>
      <c r="D31" s="150" t="s">
        <v>385</v>
      </c>
      <c r="E31" s="150" t="s">
        <v>386</v>
      </c>
      <c r="F31" s="150" t="s">
        <v>154</v>
      </c>
      <c r="G31" s="150" t="s">
        <v>283</v>
      </c>
      <c r="H31" s="150" t="s">
        <v>387</v>
      </c>
      <c r="I31" s="150" t="s">
        <v>388</v>
      </c>
      <c r="J31" s="150" t="s">
        <v>11</v>
      </c>
      <c r="K31" s="59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ht="15.0" customHeight="1">
      <c r="A32" s="157">
        <v>1.0</v>
      </c>
      <c r="B32" s="152" t="s">
        <v>25</v>
      </c>
      <c r="C32" s="152"/>
      <c r="D32" s="158" t="str">
        <f>IFERROR(VLOOKUP(B32,'Listado Pilotos y Equipos'!$B$3:$M$86,2,0),"")</f>
        <v>Xavi Cortada</v>
      </c>
      <c r="E32" s="152"/>
      <c r="F32" s="243">
        <f>IFERROR(VLOOKUP(Mangas_SlotCar!$D32,Clasificaicon_Pilotos!$B$7:$M$91,13,0),0)</f>
        <v>0</v>
      </c>
      <c r="G32" s="152" t="str">
        <f>IFERROR(VLOOKUP(B32,'Listado Pilotos y Equipos'!$B$3:$M$86,7,0),"")</f>
        <v>Adam Parera</v>
      </c>
      <c r="H32" s="152"/>
      <c r="I32" s="243">
        <f>IFERROR(VLOOKUP(Mangas_SlotCar!$G32,Clasificaicon_Pilotos!$B$7:$M$91,13,0),0)</f>
        <v>0</v>
      </c>
      <c r="J32" s="153">
        <f t="shared" ref="J32:J57" si="2">IFERROR(F32+I32,0)</f>
        <v>0</v>
      </c>
      <c r="K32" s="59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ht="15.75" customHeight="1">
      <c r="A33" s="157">
        <v>2.0</v>
      </c>
      <c r="B33" s="152" t="s">
        <v>209</v>
      </c>
      <c r="C33" s="152"/>
      <c r="D33" s="158" t="str">
        <f>IFERROR(VLOOKUP(B33,'Listado Pilotos y Equipos'!$B$3:$M$86,2,0),"")</f>
        <v>JM Sererols</v>
      </c>
      <c r="E33" s="152"/>
      <c r="F33" s="243">
        <f>IFERROR(VLOOKUP(Mangas_SlotCar!$D33,Clasificaicon_Pilotos!$B$7:$M$91,13,0),0)</f>
        <v>0</v>
      </c>
      <c r="G33" s="152" t="str">
        <f>IFERROR(VLOOKUP(B33,'Listado Pilotos y Equipos'!$B$3:$M$86,7,0),"")</f>
        <v>Eduard Cerda</v>
      </c>
      <c r="H33" s="152"/>
      <c r="I33" s="243">
        <f>IFERROR(VLOOKUP(Mangas_SlotCar!$G33,Clasificaicon_Pilotos!$B$7:$M$91,13,0),0)</f>
        <v>0</v>
      </c>
      <c r="J33" s="153">
        <f t="shared" si="2"/>
        <v>0</v>
      </c>
      <c r="K33" s="59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ht="15.75" customHeight="1">
      <c r="A34" s="157">
        <v>3.0</v>
      </c>
      <c r="B34" s="152" t="s">
        <v>206</v>
      </c>
      <c r="C34" s="152"/>
      <c r="D34" s="158" t="str">
        <f>IFERROR(VLOOKUP(B34,'Listado Pilotos y Equipos'!$B$3:$M$86,2,0),"")</f>
        <v>Alex Robles</v>
      </c>
      <c r="E34" s="152"/>
      <c r="F34" s="243">
        <f>IFERROR(VLOOKUP(Mangas_SlotCar!$D34,Clasificaicon_Pilotos!$B$7:$M$91,13,0),0)</f>
        <v>0</v>
      </c>
      <c r="G34" s="152" t="str">
        <f>IFERROR(VLOOKUP(B34,'Listado Pilotos y Equipos'!$B$3:$M$86,7,0),"")</f>
        <v>Jordi Robles</v>
      </c>
      <c r="H34" s="152"/>
      <c r="I34" s="243">
        <f>IFERROR(VLOOKUP(Mangas_SlotCar!$G34,Clasificaicon_Pilotos!$B$7:$M$91,13,0),0)</f>
        <v>0</v>
      </c>
      <c r="J34" s="153">
        <f t="shared" si="2"/>
        <v>0</v>
      </c>
      <c r="K34" s="59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15.75" customHeight="1">
      <c r="A35" s="157">
        <v>4.0</v>
      </c>
      <c r="B35" s="152" t="s">
        <v>217</v>
      </c>
      <c r="C35" s="152"/>
      <c r="D35" s="158" t="str">
        <f>IFERROR(VLOOKUP(B35,'Listado Pilotos y Equipos'!$B$3:$M$86,2,0),"")</f>
        <v>Joel Mendizabal</v>
      </c>
      <c r="E35" s="152"/>
      <c r="F35" s="243">
        <f>IFERROR(VLOOKUP(Mangas_SlotCar!$D35,Clasificaicon_Pilotos!$B$7:$M$91,13,0),0)</f>
        <v>0</v>
      </c>
      <c r="G35" s="152" t="str">
        <f>IFERROR(VLOOKUP(B35,'Listado Pilotos y Equipos'!$B$3:$M$86,7,0),"")</f>
        <v>Vicens Febrero</v>
      </c>
      <c r="H35" s="152"/>
      <c r="I35" s="243">
        <f>IFERROR(VLOOKUP(Mangas_SlotCar!$G35,Clasificaicon_Pilotos!$B$7:$M$91,13,0),0)</f>
        <v>0</v>
      </c>
      <c r="J35" s="153">
        <f t="shared" si="2"/>
        <v>0</v>
      </c>
      <c r="K35" s="59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15.75" customHeight="1">
      <c r="A36" s="157">
        <v>5.0</v>
      </c>
      <c r="B36" s="152" t="s">
        <v>229</v>
      </c>
      <c r="C36" s="152"/>
      <c r="D36" s="158" t="str">
        <f>IFERROR(VLOOKUP(B36,'Listado Pilotos y Equipos'!$B$3:$M$86,2,0),"")</f>
        <v>Richard Arredondo</v>
      </c>
      <c r="E36" s="152"/>
      <c r="F36" s="243">
        <f>IFERROR(VLOOKUP(Mangas_SlotCar!$D36,Clasificaicon_Pilotos!$B$7:$M$91,13,0),0)</f>
        <v>0</v>
      </c>
      <c r="G36" s="152" t="str">
        <f>IFERROR(VLOOKUP(B36,'Listado Pilotos y Equipos'!$B$3:$M$86,7,0),"")</f>
        <v>Gabriel Rodriguez</v>
      </c>
      <c r="H36" s="152"/>
      <c r="I36" s="243">
        <f>IFERROR(VLOOKUP(Mangas_SlotCar!$G36,Clasificaicon_Pilotos!$B$7:$M$91,13,0),0)</f>
        <v>0</v>
      </c>
      <c r="J36" s="153">
        <f t="shared" si="2"/>
        <v>0</v>
      </c>
      <c r="K36" s="59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15.75" customHeight="1">
      <c r="A37" s="157">
        <v>6.0</v>
      </c>
      <c r="B37" s="152" t="s">
        <v>472</v>
      </c>
      <c r="C37" s="152"/>
      <c r="D37" s="158" t="str">
        <f>IFERROR(VLOOKUP(B37,'Listado Pilotos y Equipos'!$B$3:$M$86,2,0),"")</f>
        <v>Pablo Fregosi</v>
      </c>
      <c r="E37" s="152"/>
      <c r="F37" s="243">
        <f>IFERROR(VLOOKUP(Mangas_SlotCar!$D37,Clasificaicon_Pilotos!$B$7:$M$91,13,0),0)</f>
        <v>0</v>
      </c>
      <c r="G37" s="152" t="str">
        <f>IFERROR(VLOOKUP(B37,'Listado Pilotos y Equipos'!$B$3:$M$86,7,0),"")</f>
        <v>David Celaya</v>
      </c>
      <c r="H37" s="152"/>
      <c r="I37" s="243">
        <f>IFERROR(VLOOKUP(Mangas_SlotCar!$G37,Clasificaicon_Pilotos!$B$7:$M$91,13,0),0)</f>
        <v>0</v>
      </c>
      <c r="J37" s="153">
        <f t="shared" si="2"/>
        <v>0</v>
      </c>
      <c r="K37" s="59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5.75" customHeight="1">
      <c r="A38" s="157">
        <v>7.0</v>
      </c>
      <c r="B38" s="152" t="s">
        <v>193</v>
      </c>
      <c r="C38" s="152"/>
      <c r="D38" s="158" t="str">
        <f>IFERROR(VLOOKUP(B38,'Listado Pilotos y Equipos'!$B$3:$M$86,2,0),"")</f>
        <v>Eduard Gil</v>
      </c>
      <c r="E38" s="152"/>
      <c r="F38" s="243">
        <f>IFERROR(VLOOKUP(Mangas_SlotCar!$D38,Clasificaicon_Pilotos!$B$7:$M$91,13,0),0)</f>
        <v>0</v>
      </c>
      <c r="G38" s="152" t="str">
        <f>IFERROR(VLOOKUP(B38,'Listado Pilotos y Equipos'!$B$3:$M$86,7,0),"")</f>
        <v>Adolfo Chico</v>
      </c>
      <c r="H38" s="152"/>
      <c r="I38" s="243">
        <f>IFERROR(VLOOKUP(Mangas_SlotCar!$G38,Clasificaicon_Pilotos!$B$7:$M$91,13,0),0)</f>
        <v>0</v>
      </c>
      <c r="J38" s="153">
        <f t="shared" si="2"/>
        <v>0</v>
      </c>
      <c r="K38" s="59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5.75" customHeight="1">
      <c r="A39" s="157">
        <v>8.0</v>
      </c>
      <c r="B39" s="152" t="s">
        <v>458</v>
      </c>
      <c r="C39" s="152"/>
      <c r="D39" s="158" t="str">
        <f>IFERROR(VLOOKUP(B39,'Listado Pilotos y Equipos'!$B$3:$M$86,2,0),"")</f>
        <v>Jesus Jodar</v>
      </c>
      <c r="E39" s="152"/>
      <c r="F39" s="243">
        <f>IFERROR(VLOOKUP(Mangas_SlotCar!$D39,Clasificaicon_Pilotos!$B$7:$M$91,13,0),0)</f>
        <v>0</v>
      </c>
      <c r="G39" s="152" t="str">
        <f>IFERROR(VLOOKUP(B39,'Listado Pilotos y Equipos'!$B$3:$M$86,7,0),"")</f>
        <v>Lluis Aldea</v>
      </c>
      <c r="H39" s="152"/>
      <c r="I39" s="243">
        <f>IFERROR(VLOOKUP(Mangas_SlotCar!$G39,Clasificaicon_Pilotos!$B$7:$M$91,13,0),0)</f>
        <v>0</v>
      </c>
      <c r="J39" s="153">
        <f t="shared" si="2"/>
        <v>0</v>
      </c>
      <c r="K39" s="59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ht="15.75" customHeight="1">
      <c r="A40" s="157">
        <v>9.0</v>
      </c>
      <c r="B40" s="152" t="s">
        <v>399</v>
      </c>
      <c r="C40" s="152"/>
      <c r="D40" s="158" t="str">
        <f>IFERROR(VLOOKUP(B40,'Listado Pilotos y Equipos'!$B$3:$M$86,2,0),"")</f>
        <v>Javier Muñoz</v>
      </c>
      <c r="E40" s="152"/>
      <c r="F40" s="243">
        <f>IFERROR(VLOOKUP(Mangas_SlotCar!$D40,Clasificaicon_Pilotos!$B$7:$M$91,13,0),0)</f>
        <v>0</v>
      </c>
      <c r="G40" s="152" t="str">
        <f>IFERROR(VLOOKUP(B40,'Listado Pilotos y Equipos'!$B$3:$M$86,7,0),"")</f>
        <v>Miguel Angel Garcia</v>
      </c>
      <c r="H40" s="152"/>
      <c r="I40" s="243">
        <f>IFERROR(VLOOKUP(Mangas_SlotCar!$G40,Clasificaicon_Pilotos!$B$7:$M$91,13,0),0)</f>
        <v>0</v>
      </c>
      <c r="J40" s="153">
        <f t="shared" si="2"/>
        <v>0</v>
      </c>
      <c r="K40" s="59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ht="15.75" customHeight="1">
      <c r="A41" s="157">
        <v>10.0</v>
      </c>
      <c r="B41" s="152"/>
      <c r="C41" s="152"/>
      <c r="D41" s="158" t="str">
        <f>IFERROR(VLOOKUP(B41,'Listado Pilotos y Equipos'!$B$3:$M$86,2,0),"")</f>
        <v/>
      </c>
      <c r="E41" s="152"/>
      <c r="F41" s="243">
        <f>IFERROR(VLOOKUP(Mangas_SlotCar!$D41,Clasificaicon_Pilotos!$B$7:$M$91,13,0),0)</f>
        <v>0</v>
      </c>
      <c r="G41" s="152" t="str">
        <f>IFERROR(VLOOKUP(B41,'Listado Pilotos y Equipos'!$B$3:$M$86,7,0),"")</f>
        <v/>
      </c>
      <c r="H41" s="152"/>
      <c r="I41" s="243">
        <f>IFERROR(VLOOKUP(Mangas_SlotCar!$G41,Clasificaicon_Pilotos!$B$7:$M$91,13,0),0)</f>
        <v>0</v>
      </c>
      <c r="J41" s="153">
        <f t="shared" si="2"/>
        <v>0</v>
      </c>
      <c r="K41" s="59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ht="15.75" customHeight="1">
      <c r="A42" s="157">
        <v>11.0</v>
      </c>
      <c r="B42" s="152"/>
      <c r="C42" s="152"/>
      <c r="D42" s="158" t="str">
        <f>IFERROR(VLOOKUP(B42,'Listado Pilotos y Equipos'!$B$3:$M$86,2,0),"")</f>
        <v/>
      </c>
      <c r="E42" s="152"/>
      <c r="F42" s="243">
        <f>IFERROR(VLOOKUP(Mangas_SlotCar!$D42,Clasificaicon_Pilotos!$B$7:$M$91,13,0),0)</f>
        <v>0</v>
      </c>
      <c r="G42" s="152" t="str">
        <f>IFERROR(VLOOKUP(B42,'Listado Pilotos y Equipos'!$B$3:$M$86,7,0),"")</f>
        <v/>
      </c>
      <c r="H42" s="152"/>
      <c r="I42" s="243">
        <f>IFERROR(VLOOKUP(Mangas_SlotCar!$G42,Clasificaicon_Pilotos!$B$7:$M$91,13,0),0)</f>
        <v>0</v>
      </c>
      <c r="J42" s="153">
        <f t="shared" si="2"/>
        <v>0</v>
      </c>
      <c r="K42" s="59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ht="15.75" customHeight="1">
      <c r="A43" s="157">
        <v>12.0</v>
      </c>
      <c r="B43" s="152"/>
      <c r="C43" s="152"/>
      <c r="D43" s="158" t="str">
        <f>IFERROR(VLOOKUP(B43,'Listado Pilotos y Equipos'!$B$3:$M$86,2,0),"")</f>
        <v/>
      </c>
      <c r="E43" s="152"/>
      <c r="F43" s="243">
        <f>IFERROR(VLOOKUP(Mangas_SlotCar!$D43,Clasificaicon_Pilotos!$B$7:$M$91,13,0),0)</f>
        <v>0</v>
      </c>
      <c r="G43" s="152" t="str">
        <f>IFERROR(VLOOKUP(B43,'Listado Pilotos y Equipos'!$B$3:$M$86,7,0),"")</f>
        <v/>
      </c>
      <c r="H43" s="152"/>
      <c r="I43" s="243">
        <f>IFERROR(VLOOKUP(Mangas_SlotCar!$G43,Clasificaicon_Pilotos!$B$7:$M$91,13,0),0)</f>
        <v>0</v>
      </c>
      <c r="J43" s="153">
        <f t="shared" si="2"/>
        <v>0</v>
      </c>
      <c r="K43" s="59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ht="15.75" customHeight="1">
      <c r="A44" s="157">
        <v>13.0</v>
      </c>
      <c r="B44" s="152"/>
      <c r="C44" s="152"/>
      <c r="D44" s="158" t="str">
        <f>IFERROR(VLOOKUP(B44,'Listado Pilotos y Equipos'!$B$3:$M$86,2,0),"")</f>
        <v/>
      </c>
      <c r="E44" s="152"/>
      <c r="F44" s="243">
        <f>IFERROR(VLOOKUP(Mangas_SlotCar!$D44,Clasificaicon_Pilotos!$B$7:$M$91,13,0),0)</f>
        <v>0</v>
      </c>
      <c r="G44" s="152" t="str">
        <f>IFERROR(VLOOKUP(B44,'Listado Pilotos y Equipos'!$B$3:$M$86,7,0),"")</f>
        <v/>
      </c>
      <c r="H44" s="152"/>
      <c r="I44" s="243">
        <f>IFERROR(VLOOKUP(Mangas_SlotCar!$G44,Clasificaicon_Pilotos!$B$7:$M$91,13,0),0)</f>
        <v>0</v>
      </c>
      <c r="J44" s="153">
        <f t="shared" si="2"/>
        <v>0</v>
      </c>
      <c r="K44" s="59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ht="15.75" customHeight="1">
      <c r="A45" s="157">
        <v>14.0</v>
      </c>
      <c r="B45" s="152"/>
      <c r="C45" s="152"/>
      <c r="D45" s="158" t="str">
        <f>IFERROR(VLOOKUP(B45,'Listado Pilotos y Equipos'!$B$3:$M$86,2,0),"")</f>
        <v/>
      </c>
      <c r="E45" s="152"/>
      <c r="F45" s="243">
        <f>IFERROR(VLOOKUP(Mangas_SlotCar!$D45,Clasificaicon_Pilotos!$B$7:$M$91,13,0),0)</f>
        <v>0</v>
      </c>
      <c r="G45" s="152" t="str">
        <f>IFERROR(VLOOKUP(B45,'Listado Pilotos y Equipos'!$B$3:$M$86,7,0),"")</f>
        <v/>
      </c>
      <c r="H45" s="152"/>
      <c r="I45" s="243">
        <f>IFERROR(VLOOKUP(Mangas_SlotCar!$G45,Clasificaicon_Pilotos!$B$7:$M$91,13,0),0)</f>
        <v>0</v>
      </c>
      <c r="J45" s="153">
        <f t="shared" si="2"/>
        <v>0</v>
      </c>
      <c r="K45" s="59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ht="15.75" customHeight="1">
      <c r="A46" s="157">
        <v>15.0</v>
      </c>
      <c r="B46" s="152"/>
      <c r="C46" s="152"/>
      <c r="D46" s="158" t="str">
        <f>IFERROR(VLOOKUP(B46,'Listado Pilotos y Equipos'!$B$3:$M$86,2,0),"")</f>
        <v/>
      </c>
      <c r="E46" s="152"/>
      <c r="F46" s="243">
        <f>IFERROR(VLOOKUP(Mangas_SlotCar!$D46,Clasificaicon_Pilotos!$B$7:$M$91,13,0),0)</f>
        <v>0</v>
      </c>
      <c r="G46" s="152" t="str">
        <f>IFERROR(VLOOKUP(B46,'Listado Pilotos y Equipos'!$B$3:$M$86,7,0),"")</f>
        <v/>
      </c>
      <c r="H46" s="152"/>
      <c r="I46" s="243">
        <f>IFERROR(VLOOKUP(Mangas_SlotCar!$G46,Clasificaicon_Pilotos!$B$7:$M$91,13,0),0)</f>
        <v>0</v>
      </c>
      <c r="J46" s="152">
        <f t="shared" si="2"/>
        <v>0</v>
      </c>
      <c r="K46" s="59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ht="15.75" customHeight="1">
      <c r="A47" s="157">
        <v>16.0</v>
      </c>
      <c r="B47" s="152"/>
      <c r="C47" s="152"/>
      <c r="D47" s="158" t="str">
        <f>IFERROR(VLOOKUP(B47,'Listado Pilotos y Equipos'!$B$3:$M$86,2,0),"")</f>
        <v/>
      </c>
      <c r="E47" s="152"/>
      <c r="F47" s="243">
        <f>IFERROR(VLOOKUP(Mangas_SlotCar!$D47,Clasificaicon_Pilotos!$B$7:$M$91,13,0),0)</f>
        <v>0</v>
      </c>
      <c r="G47" s="152" t="str">
        <f>IFERROR(VLOOKUP(B47,'Listado Pilotos y Equipos'!$B$3:$M$86,7,0),"")</f>
        <v/>
      </c>
      <c r="H47" s="152"/>
      <c r="I47" s="243">
        <f>IFERROR(VLOOKUP(Mangas_SlotCar!$G47,Clasificaicon_Pilotos!$B$7:$M$91,13,0),0)</f>
        <v>0</v>
      </c>
      <c r="J47" s="153">
        <f t="shared" si="2"/>
        <v>0</v>
      </c>
      <c r="K47" s="59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ht="15.75" customHeight="1">
      <c r="A48" s="157">
        <v>17.0</v>
      </c>
      <c r="B48" s="152"/>
      <c r="C48" s="152"/>
      <c r="D48" s="158" t="str">
        <f>IFERROR(VLOOKUP(B48,'Listado Pilotos y Equipos'!$B$3:$M$86,2,0),"")</f>
        <v/>
      </c>
      <c r="E48" s="152"/>
      <c r="F48" s="243">
        <f>IFERROR(VLOOKUP(Mangas_SlotCar!$D48,Clasificaicon_Pilotos!$B$7:$M$91,13,0),0)</f>
        <v>0</v>
      </c>
      <c r="G48" s="152" t="str">
        <f>IFERROR(VLOOKUP(B48,'Listado Pilotos y Equipos'!$B$3:$M$86,7,0),"")</f>
        <v/>
      </c>
      <c r="H48" s="152"/>
      <c r="I48" s="243">
        <f>IFERROR(VLOOKUP(Mangas_SlotCar!$G48,Clasificaicon_Pilotos!$B$7:$M$91,13,0),0)</f>
        <v>0</v>
      </c>
      <c r="J48" s="153">
        <f t="shared" si="2"/>
        <v>0</v>
      </c>
      <c r="K48" s="59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ht="15.0" customHeight="1">
      <c r="A49" s="157">
        <v>18.0</v>
      </c>
      <c r="B49" s="152"/>
      <c r="C49" s="152"/>
      <c r="D49" s="158" t="str">
        <f>IFERROR(VLOOKUP(B49,'Listado Pilotos y Equipos'!$B$3:$M$86,2,0),"")</f>
        <v/>
      </c>
      <c r="E49" s="152"/>
      <c r="F49" s="243">
        <f>IFERROR(VLOOKUP(Mangas_SlotCar!$D49,Clasificaicon_Pilotos!$B$7:$M$91,13,0),0)</f>
        <v>0</v>
      </c>
      <c r="G49" s="152" t="str">
        <f>IFERROR(VLOOKUP(B49,'Listado Pilotos y Equipos'!$B$3:$M$86,7,0),"")</f>
        <v/>
      </c>
      <c r="H49" s="152"/>
      <c r="I49" s="243">
        <f>IFERROR(VLOOKUP(Mangas_SlotCar!$G49,Clasificaicon_Pilotos!$B$7:$M$91,13,0),0)</f>
        <v>0</v>
      </c>
      <c r="J49" s="153">
        <f t="shared" si="2"/>
        <v>0</v>
      </c>
      <c r="K49" s="59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ht="15.75" customHeight="1">
      <c r="A50" s="157">
        <v>19.0</v>
      </c>
      <c r="B50" s="152"/>
      <c r="C50" s="152"/>
      <c r="D50" s="158" t="str">
        <f>IFERROR(VLOOKUP(B50,'Listado Pilotos y Equipos'!$B$3:$M$86,2,0),"")</f>
        <v/>
      </c>
      <c r="E50" s="152"/>
      <c r="F50" s="243">
        <f>IFERROR(VLOOKUP(Mangas_SlotCar!$D50,Clasificaicon_Pilotos!$B$7:$M$91,13,0),0)</f>
        <v>0</v>
      </c>
      <c r="G50" s="152" t="str">
        <f>IFERROR(VLOOKUP(B50,'Listado Pilotos y Equipos'!$B$3:$M$86,7,0),"")</f>
        <v/>
      </c>
      <c r="H50" s="152"/>
      <c r="I50" s="243">
        <f>IFERROR(VLOOKUP(Mangas_SlotCar!$G50,Clasificaicon_Pilotos!$B$7:$M$91,13,0),0)</f>
        <v>0</v>
      </c>
      <c r="J50" s="153">
        <f t="shared" si="2"/>
        <v>0</v>
      </c>
      <c r="K50" s="59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ht="15.75" customHeight="1">
      <c r="A51" s="157">
        <v>20.0</v>
      </c>
      <c r="B51" s="152"/>
      <c r="C51" s="152"/>
      <c r="D51" s="158" t="str">
        <f>IFERROR(VLOOKUP(B51,'Listado Pilotos y Equipos'!$B$3:$M$86,2,0),"")</f>
        <v/>
      </c>
      <c r="E51" s="152"/>
      <c r="F51" s="243">
        <f>IFERROR(VLOOKUP(Mangas_SlotCar!$D51,Clasificaicon_Pilotos!$B$7:$M$91,13,0),0)</f>
        <v>0</v>
      </c>
      <c r="G51" s="152" t="str">
        <f>IFERROR(VLOOKUP(B51,'Listado Pilotos y Equipos'!$B$3:$M$86,7,0),"")</f>
        <v/>
      </c>
      <c r="H51" s="152"/>
      <c r="I51" s="243">
        <f>IFERROR(VLOOKUP(Mangas_SlotCar!$G51,Clasificaicon_Pilotos!$B$7:$M$91,13,0),0)</f>
        <v>0</v>
      </c>
      <c r="J51" s="153">
        <f t="shared" si="2"/>
        <v>0</v>
      </c>
      <c r="K51" s="59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ht="15.75" customHeight="1">
      <c r="A52" s="157">
        <v>21.0</v>
      </c>
      <c r="B52" s="152"/>
      <c r="C52" s="152"/>
      <c r="D52" s="158" t="str">
        <f>IFERROR(VLOOKUP(B52,'Listado Pilotos y Equipos'!$B$3:$M$86,2,0),"")</f>
        <v/>
      </c>
      <c r="E52" s="152"/>
      <c r="F52" s="243">
        <f>IFERROR(VLOOKUP(Mangas_SlotCar!$D52,Clasificaicon_Pilotos!$B$7:$M$91,13,0),0)</f>
        <v>0</v>
      </c>
      <c r="G52" s="152" t="str">
        <f>IFERROR(VLOOKUP(B52,'Listado Pilotos y Equipos'!$B$3:$M$86,7,0),"")</f>
        <v/>
      </c>
      <c r="H52" s="152"/>
      <c r="I52" s="243">
        <f>IFERROR(VLOOKUP(Mangas_SlotCar!$G52,Clasificaicon_Pilotos!$B$7:$M$91,13,0),0)</f>
        <v>0</v>
      </c>
      <c r="J52" s="153">
        <f t="shared" si="2"/>
        <v>0</v>
      </c>
      <c r="K52" s="59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ht="15.75" customHeight="1">
      <c r="A53" s="157">
        <v>22.0</v>
      </c>
      <c r="B53" s="152"/>
      <c r="C53" s="152"/>
      <c r="D53" s="158" t="str">
        <f>IFERROR(VLOOKUP(B53,'Listado Pilotos y Equipos'!$B$3:$M$86,2,0),"")</f>
        <v/>
      </c>
      <c r="E53" s="152"/>
      <c r="F53" s="243">
        <f>IFERROR(VLOOKUP(Mangas_SlotCar!$D53,Clasificaicon_Pilotos!$B$7:$M$91,13,0),0)</f>
        <v>0</v>
      </c>
      <c r="G53" s="152" t="str">
        <f>IFERROR(VLOOKUP(B53,'Listado Pilotos y Equipos'!$B$3:$M$86,7,0),"")</f>
        <v/>
      </c>
      <c r="H53" s="152"/>
      <c r="I53" s="243">
        <f>IFERROR(VLOOKUP(Mangas_SlotCar!$G53,Clasificaicon_Pilotos!$B$7:$M$91,13,0),0)</f>
        <v>0</v>
      </c>
      <c r="J53" s="153">
        <f t="shared" si="2"/>
        <v>0</v>
      </c>
      <c r="K53" s="59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ht="15.75" customHeight="1">
      <c r="A54" s="157">
        <v>23.0</v>
      </c>
      <c r="B54" s="152"/>
      <c r="C54" s="152"/>
      <c r="D54" s="158" t="str">
        <f>IFERROR(VLOOKUP(B54,'Listado Pilotos y Equipos'!$B$3:$M$86,2,0),"")</f>
        <v/>
      </c>
      <c r="E54" s="152"/>
      <c r="F54" s="243">
        <f>IFERROR(VLOOKUP(Mangas_SlotCar!$D54,Clasificaicon_Pilotos!$B$7:$M$91,13,0),0)</f>
        <v>0</v>
      </c>
      <c r="G54" s="152" t="str">
        <f>IFERROR(VLOOKUP(B54,'Listado Pilotos y Equipos'!$B$3:$M$86,7,0),"")</f>
        <v/>
      </c>
      <c r="H54" s="152"/>
      <c r="I54" s="243">
        <f>IFERROR(VLOOKUP(Mangas_SlotCar!$G54,Clasificaicon_Pilotos!$B$7:$M$91,13,0),0)</f>
        <v>0</v>
      </c>
      <c r="J54" s="153">
        <f t="shared" si="2"/>
        <v>0</v>
      </c>
      <c r="K54" s="59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ht="15.75" customHeight="1">
      <c r="A55" s="157">
        <v>24.0</v>
      </c>
      <c r="B55" s="152"/>
      <c r="C55" s="152"/>
      <c r="D55" s="158" t="str">
        <f>IFERROR(VLOOKUP(B55,'Listado Pilotos y Equipos'!$B$3:$M$86,2,0),"")</f>
        <v/>
      </c>
      <c r="E55" s="152"/>
      <c r="F55" s="243">
        <f>IFERROR(VLOOKUP(Mangas_SlotCar!$D55,Clasificaicon_Pilotos!$B$7:$M$91,13,0),0)</f>
        <v>0</v>
      </c>
      <c r="G55" s="152" t="str">
        <f>IFERROR(VLOOKUP(B55,'Listado Pilotos y Equipos'!$B$3:$M$86,7,0),"")</f>
        <v/>
      </c>
      <c r="H55" s="152"/>
      <c r="I55" s="243">
        <f>IFERROR(VLOOKUP(Mangas_SlotCar!$G55,Clasificaicon_Pilotos!$B$7:$M$91,13,0),0)</f>
        <v>0</v>
      </c>
      <c r="J55" s="153">
        <f t="shared" si="2"/>
        <v>0</v>
      </c>
      <c r="K55" s="59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ht="15.75" customHeight="1">
      <c r="A56" s="157">
        <v>25.0</v>
      </c>
      <c r="B56" s="152"/>
      <c r="C56" s="152"/>
      <c r="D56" s="158" t="str">
        <f>IFERROR(VLOOKUP(B56,'Listado Pilotos y Equipos'!$B$3:$M$86,2,0),"")</f>
        <v/>
      </c>
      <c r="E56" s="152"/>
      <c r="F56" s="243">
        <f>IFERROR(VLOOKUP(Mangas_SlotCar!$D56,Clasificaicon_Pilotos!$B$7:$M$91,13,0),0)</f>
        <v>0</v>
      </c>
      <c r="G56" s="152" t="str">
        <f>IFERROR(VLOOKUP(B56,'Listado Pilotos y Equipos'!$B$3:$M$86,7,0),"")</f>
        <v/>
      </c>
      <c r="H56" s="152"/>
      <c r="I56" s="243">
        <f>IFERROR(VLOOKUP(Mangas_SlotCar!$G56,Clasificaicon_Pilotos!$B$7:$M$91,13,0),0)</f>
        <v>0</v>
      </c>
      <c r="J56" s="153">
        <f t="shared" si="2"/>
        <v>0</v>
      </c>
      <c r="K56" s="59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ht="15.75" customHeight="1">
      <c r="A57" s="157">
        <v>26.0</v>
      </c>
      <c r="B57" s="152"/>
      <c r="C57" s="152"/>
      <c r="D57" s="158" t="str">
        <f>IFERROR(VLOOKUP(B57,'Listado Pilotos y Equipos'!$B$3:$M$86,2,0),"")</f>
        <v/>
      </c>
      <c r="E57" s="152"/>
      <c r="F57" s="243">
        <f>IFERROR(VLOOKUP(Mangas_SlotCar!$D57,Clasificaicon_Pilotos!$B$7:$M$91,13,0),0)</f>
        <v>0</v>
      </c>
      <c r="G57" s="152" t="str">
        <f>IFERROR(VLOOKUP(B57,'Listado Pilotos y Equipos'!$B$3:$M$86,7,0),"")</f>
        <v/>
      </c>
      <c r="H57" s="152"/>
      <c r="I57" s="243">
        <f>IFERROR(VLOOKUP(Mangas_SlotCar!$G57,Clasificaicon_Pilotos!$B$7:$M$91,13,0),0)</f>
        <v>0</v>
      </c>
      <c r="J57" s="153">
        <f t="shared" si="2"/>
        <v>0</v>
      </c>
      <c r="K57" s="59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ht="15.75" customHeight="1">
      <c r="A59" s="148"/>
      <c r="B59" s="45"/>
      <c r="C59" s="45"/>
      <c r="D59" s="45"/>
      <c r="E59" s="45"/>
      <c r="F59" s="45"/>
      <c r="G59" s="45"/>
      <c r="H59" s="45"/>
      <c r="I59" s="45"/>
      <c r="J59" s="45"/>
      <c r="K59" s="46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ht="15.75" customHeight="1">
      <c r="A60" s="159" t="s">
        <v>390</v>
      </c>
      <c r="B60" s="45"/>
      <c r="C60" s="45"/>
      <c r="D60" s="45"/>
      <c r="E60" s="45"/>
      <c r="F60" s="45"/>
      <c r="G60" s="45"/>
      <c r="H60" s="45"/>
      <c r="I60" s="45"/>
      <c r="J60" s="45"/>
      <c r="K60" s="46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ht="15.75" customHeight="1">
      <c r="A61" s="1"/>
      <c r="B61" s="4"/>
      <c r="C61" s="4"/>
      <c r="D61" s="4"/>
      <c r="E61" s="4"/>
      <c r="F61" s="4"/>
      <c r="G61" s="61"/>
      <c r="H61" s="59"/>
      <c r="I61" s="59"/>
      <c r="J61" s="59"/>
      <c r="K61" s="59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ht="15.75" customHeight="1">
      <c r="A62" s="149" t="s">
        <v>152</v>
      </c>
      <c r="B62" s="150" t="s">
        <v>153</v>
      </c>
      <c r="C62" s="150" t="s">
        <v>384</v>
      </c>
      <c r="D62" s="150" t="s">
        <v>385</v>
      </c>
      <c r="E62" s="150" t="s">
        <v>386</v>
      </c>
      <c r="F62" s="150" t="s">
        <v>154</v>
      </c>
      <c r="G62" s="150" t="s">
        <v>283</v>
      </c>
      <c r="H62" s="150" t="s">
        <v>387</v>
      </c>
      <c r="I62" s="150" t="s">
        <v>388</v>
      </c>
      <c r="J62" s="150" t="s">
        <v>11</v>
      </c>
      <c r="K62" s="59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ht="15.0" customHeight="1">
      <c r="A63" s="157">
        <v>1.0</v>
      </c>
      <c r="B63" s="152" t="s">
        <v>51</v>
      </c>
      <c r="C63" s="152"/>
      <c r="D63" s="152" t="str">
        <f>IFERROR(VLOOKUP(B63,'Listado Pilotos y Equipos'!$B$3:$M$86,2,0),"")</f>
        <v>Albert Figuerola</v>
      </c>
      <c r="E63" s="152"/>
      <c r="F63" s="243">
        <f>IFERROR(VLOOKUP(Mangas_SlotCar!$D63,Clasificaicon_Pilotos!$B$7:$M$91,13,0),0)</f>
        <v>0</v>
      </c>
      <c r="G63" s="152" t="str">
        <f>IFERROR(VLOOKUP(B63,'Listado Pilotos y Equipos'!$B$3:$M$86,7,0),"")</f>
        <v>Cesc Figueras</v>
      </c>
      <c r="H63" s="152"/>
      <c r="I63" s="243">
        <f>IFERROR(VLOOKUP(Mangas_SlotCar!$G63,Clasificaicon_Pilotos!$B$7:$M$91,13,0),0)</f>
        <v>0</v>
      </c>
      <c r="J63" s="153">
        <f t="shared" ref="J63:J80" si="3">IFERROR(F63+I63,0)</f>
        <v>0</v>
      </c>
      <c r="K63" s="59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ht="15.75" customHeight="1">
      <c r="A64" s="157">
        <v>2.0</v>
      </c>
      <c r="B64" s="152" t="s">
        <v>74</v>
      </c>
      <c r="C64" s="152"/>
      <c r="D64" s="152" t="str">
        <f>IFERROR(VLOOKUP(B64,'Listado Pilotos y Equipos'!$B$3:$M$86,2,0),"")</f>
        <v>Angel Navarro</v>
      </c>
      <c r="E64" s="152"/>
      <c r="F64" s="243">
        <f>IFERROR(VLOOKUP(Mangas_SlotCar!$D64,Clasificaicon_Pilotos!$B$7:$M$91,13,0),0)</f>
        <v>0</v>
      </c>
      <c r="G64" s="152" t="str">
        <f>IFERROR(VLOOKUP(B64,'Listado Pilotos y Equipos'!$B$3:$M$86,7,0),"")</f>
        <v>Juan Ramon Mesas</v>
      </c>
      <c r="H64" s="152"/>
      <c r="I64" s="243">
        <f>IFERROR(VLOOKUP(Mangas_SlotCar!$G64,Clasificaicon_Pilotos!$B$7:$M$91,13,0),0)</f>
        <v>0</v>
      </c>
      <c r="J64" s="153">
        <f t="shared" si="3"/>
        <v>0</v>
      </c>
      <c r="K64" s="59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ht="15.75" customHeight="1">
      <c r="A65" s="157">
        <v>3.0</v>
      </c>
      <c r="B65" s="152" t="s">
        <v>226</v>
      </c>
      <c r="C65" s="152"/>
      <c r="D65" s="152" t="str">
        <f>IFERROR(VLOOKUP(B65,'Listado Pilotos y Equipos'!$B$3:$M$86,2,0),"")</f>
        <v>Xavi Bellot</v>
      </c>
      <c r="E65" s="152"/>
      <c r="F65" s="243">
        <f>IFERROR(VLOOKUP(Mangas_SlotCar!$D65,Clasificaicon_Pilotos!$B$7:$M$91,13,0),0)</f>
        <v>0</v>
      </c>
      <c r="G65" s="152" t="str">
        <f>IFERROR(VLOOKUP(B65,'Listado Pilotos y Equipos'!$B$3:$M$86,7,0),"")</f>
        <v>Cristian Diaz</v>
      </c>
      <c r="H65" s="152"/>
      <c r="I65" s="243">
        <f>IFERROR(VLOOKUP(Mangas_SlotCar!$G65,Clasificaicon_Pilotos!$B$7:$M$91,13,0),0)</f>
        <v>0</v>
      </c>
      <c r="J65" s="153">
        <f t="shared" si="3"/>
        <v>0</v>
      </c>
      <c r="K65" s="59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ht="15.75" customHeight="1">
      <c r="A66" s="157">
        <v>4.0</v>
      </c>
      <c r="B66" s="152" t="s">
        <v>234</v>
      </c>
      <c r="C66" s="152"/>
      <c r="D66" s="152" t="str">
        <f>IFERROR(VLOOKUP(B66,'Listado Pilotos y Equipos'!$B$3:$M$86,2,0),"")</f>
        <v>Rafael Muñoz</v>
      </c>
      <c r="E66" s="152"/>
      <c r="F66" s="243">
        <f>IFERROR(VLOOKUP(Mangas_SlotCar!$D66,Clasificaicon_Pilotos!$B$7:$M$91,13,0),0)</f>
        <v>0</v>
      </c>
      <c r="G66" s="152" t="str">
        <f>IFERROR(VLOOKUP(B66,'Listado Pilotos y Equipos'!$B$3:$M$86,7,0),"")</f>
        <v>Victor Lopez</v>
      </c>
      <c r="H66" s="152"/>
      <c r="I66" s="243">
        <f>IFERROR(VLOOKUP(Mangas_SlotCar!$G66,Clasificaicon_Pilotos!$B$7:$M$91,13,0),0)</f>
        <v>0</v>
      </c>
      <c r="J66" s="153">
        <f t="shared" si="3"/>
        <v>0</v>
      </c>
      <c r="K66" s="59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ht="15.75" customHeight="1">
      <c r="A67" s="157">
        <v>5.0</v>
      </c>
      <c r="B67" s="152" t="s">
        <v>133</v>
      </c>
      <c r="C67" s="152"/>
      <c r="D67" s="152" t="str">
        <f>IFERROR(VLOOKUP(B67,'Listado Pilotos y Equipos'!$B$3:$M$86,2,0),"")</f>
        <v>Oscar Alarcon</v>
      </c>
      <c r="E67" s="152"/>
      <c r="F67" s="243">
        <f>IFERROR(VLOOKUP(Mangas_SlotCar!$D67,Clasificaicon_Pilotos!$B$7:$M$91,13,0),0)</f>
        <v>0</v>
      </c>
      <c r="G67" s="152" t="str">
        <f>IFERROR(VLOOKUP(B67,'Listado Pilotos y Equipos'!$B$3:$M$86,7,0),"")</f>
        <v>Xavi Aranda</v>
      </c>
      <c r="H67" s="152"/>
      <c r="I67" s="243">
        <f>IFERROR(VLOOKUP(Mangas_SlotCar!$G67,Clasificaicon_Pilotos!$B$7:$M$91,13,0),0)</f>
        <v>0</v>
      </c>
      <c r="J67" s="153">
        <f t="shared" si="3"/>
        <v>0</v>
      </c>
      <c r="K67" s="59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ht="15.75" customHeight="1">
      <c r="A68" s="157">
        <v>6.0</v>
      </c>
      <c r="B68" s="152" t="s">
        <v>77</v>
      </c>
      <c r="C68" s="152"/>
      <c r="D68" s="152" t="str">
        <f>IFERROR(VLOOKUP(B68,'Listado Pilotos y Equipos'!$B$3:$M$86,2,0),"")</f>
        <v>Edgar Carmona</v>
      </c>
      <c r="E68" s="152"/>
      <c r="F68" s="243">
        <f>IFERROR(VLOOKUP(Mangas_SlotCar!$D68,Clasificaicon_Pilotos!$B$7:$M$91,13,0),0)</f>
        <v>0</v>
      </c>
      <c r="G68" s="152" t="str">
        <f>IFERROR(VLOOKUP(B68,'Listado Pilotos y Equipos'!$B$3:$M$86,7,0),"")</f>
        <v>Jordi Cantos</v>
      </c>
      <c r="H68" s="152"/>
      <c r="I68" s="243">
        <f>IFERROR(VLOOKUP(Mangas_SlotCar!$G68,Clasificaicon_Pilotos!$B$7:$M$91,13,0),0)</f>
        <v>0</v>
      </c>
      <c r="J68" s="153">
        <f t="shared" si="3"/>
        <v>0</v>
      </c>
      <c r="K68" s="59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ht="15.75" customHeight="1">
      <c r="A69" s="157">
        <v>7.0</v>
      </c>
      <c r="B69" s="152" t="s">
        <v>400</v>
      </c>
      <c r="C69" s="152"/>
      <c r="D69" s="152" t="str">
        <f>IFERROR(VLOOKUP(B69,'Listado Pilotos y Equipos'!$B$3:$M$86,2,0),"")</f>
        <v>Marius Magro</v>
      </c>
      <c r="E69" s="152"/>
      <c r="F69" s="243">
        <f>IFERROR(VLOOKUP(Mangas_SlotCar!$D69,Clasificaicon_Pilotos!$B$7:$M$91,13,0),0)</f>
        <v>0</v>
      </c>
      <c r="G69" s="152" t="str">
        <f>IFERROR(VLOOKUP(B69,'Listado Pilotos y Equipos'!$B$3:$M$86,7,0),"")</f>
        <v>Raul Cabello</v>
      </c>
      <c r="H69" s="152"/>
      <c r="I69" s="243">
        <f>IFERROR(VLOOKUP(Mangas_SlotCar!$G69,Clasificaicon_Pilotos!$B$7:$M$91,13,0),0)</f>
        <v>0</v>
      </c>
      <c r="J69" s="153">
        <f t="shared" si="3"/>
        <v>0</v>
      </c>
      <c r="K69" s="59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ht="15.75" customHeight="1">
      <c r="A70" s="157">
        <v>8.0</v>
      </c>
      <c r="B70" s="152" t="s">
        <v>96</v>
      </c>
      <c r="C70" s="152"/>
      <c r="D70" s="152" t="str">
        <f>IFERROR(VLOOKUP(B70,'Listado Pilotos y Equipos'!$B$3:$M$86,2,0),"")</f>
        <v>Jordi Muñoz</v>
      </c>
      <c r="E70" s="152"/>
      <c r="F70" s="243">
        <f>IFERROR(VLOOKUP(Mangas_SlotCar!$D70,Clasificaicon_Pilotos!$B$7:$M$91,13,0),0)</f>
        <v>0</v>
      </c>
      <c r="G70" s="152" t="str">
        <f>IFERROR(VLOOKUP(B70,'Listado Pilotos y Equipos'!$B$3:$M$86,7,0),"")</f>
        <v>Cristina Acacio</v>
      </c>
      <c r="H70" s="152"/>
      <c r="I70" s="243">
        <f>IFERROR(VLOOKUP(Mangas_SlotCar!$G70,Clasificaicon_Pilotos!$B$7:$M$91,13,0),0)</f>
        <v>0</v>
      </c>
      <c r="J70" s="153">
        <f t="shared" si="3"/>
        <v>0</v>
      </c>
      <c r="K70" s="59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ht="15.75" customHeight="1">
      <c r="A71" s="157">
        <v>9.0</v>
      </c>
      <c r="B71" s="152"/>
      <c r="C71" s="152"/>
      <c r="D71" s="152" t="str">
        <f>IFERROR(VLOOKUP(B71,'Listado Pilotos y Equipos'!$B$3:$M$86,2,0),"")</f>
        <v/>
      </c>
      <c r="E71" s="152"/>
      <c r="F71" s="243">
        <f>IFERROR(VLOOKUP(Mangas_SlotCar!$D71,Clasificaicon_Pilotos!$B$7:$M$91,13,0),0)</f>
        <v>0</v>
      </c>
      <c r="G71" s="152" t="str">
        <f>IFERROR(VLOOKUP(B71,'Listado Pilotos y Equipos'!$B$3:$M$86,7,0),"")</f>
        <v/>
      </c>
      <c r="H71" s="152"/>
      <c r="I71" s="243">
        <f>IFERROR(VLOOKUP(Mangas_SlotCar!$G71,Clasificaicon_Pilotos!$B$7:$M$91,13,0),0)</f>
        <v>0</v>
      </c>
      <c r="J71" s="153">
        <f t="shared" si="3"/>
        <v>0</v>
      </c>
      <c r="K71" s="59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ht="15.0" customHeight="1">
      <c r="A72" s="157">
        <v>10.0</v>
      </c>
      <c r="B72" s="152"/>
      <c r="C72" s="152"/>
      <c r="D72" s="152" t="str">
        <f>IFERROR(VLOOKUP(B72,'Listado Pilotos y Equipos'!$B$3:$M$86,2,0),"")</f>
        <v/>
      </c>
      <c r="E72" s="152"/>
      <c r="F72" s="243">
        <f>IFERROR(VLOOKUP(Mangas_SlotCar!$D72,Clasificaicon_Pilotos!$B$7:$M$91,13,0),0)</f>
        <v>0</v>
      </c>
      <c r="G72" s="152" t="str">
        <f>IFERROR(VLOOKUP(B72,'Listado Pilotos y Equipos'!$B$3:$M$86,7,0),"")</f>
        <v/>
      </c>
      <c r="H72" s="152"/>
      <c r="I72" s="243">
        <f>IFERROR(VLOOKUP(Mangas_SlotCar!$G72,Clasificaicon_Pilotos!$B$7:$M$91,13,0),0)</f>
        <v>0</v>
      </c>
      <c r="J72" s="153">
        <f t="shared" si="3"/>
        <v>0</v>
      </c>
      <c r="K72" s="59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ht="15.75" customHeight="1">
      <c r="A73" s="157">
        <v>11.0</v>
      </c>
      <c r="B73" s="152"/>
      <c r="C73" s="152"/>
      <c r="D73" s="152" t="str">
        <f>IFERROR(VLOOKUP(B73,'Listado Pilotos y Equipos'!$B$3:$M$86,2,0),"")</f>
        <v/>
      </c>
      <c r="E73" s="152"/>
      <c r="F73" s="243">
        <f>IFERROR(VLOOKUP(Mangas_SlotCar!$D73,Clasificaicon_Pilotos!$B$7:$M$91,13,0),0)</f>
        <v>0</v>
      </c>
      <c r="G73" s="152" t="str">
        <f>IFERROR(VLOOKUP(B73,'Listado Pilotos y Equipos'!$B$3:$M$86,7,0),"")</f>
        <v/>
      </c>
      <c r="H73" s="152"/>
      <c r="I73" s="243">
        <f>IFERROR(VLOOKUP(Mangas_SlotCar!$G73,Clasificaicon_Pilotos!$B$7:$M$91,13,0),0)</f>
        <v>0</v>
      </c>
      <c r="J73" s="153">
        <f t="shared" si="3"/>
        <v>0</v>
      </c>
      <c r="K73" s="59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ht="15.75" customHeight="1">
      <c r="A74" s="157">
        <v>12.0</v>
      </c>
      <c r="B74" s="152"/>
      <c r="C74" s="152"/>
      <c r="D74" s="152" t="str">
        <f>IFERROR(VLOOKUP(B74,'Listado Pilotos y Equipos'!$B$3:$M$86,2,0),"")</f>
        <v/>
      </c>
      <c r="E74" s="152"/>
      <c r="F74" s="243">
        <f>IFERROR(VLOOKUP(Mangas_SlotCar!$D74,Clasificaicon_Pilotos!$B$7:$M$91,13,0),0)</f>
        <v>0</v>
      </c>
      <c r="G74" s="152" t="str">
        <f>IFERROR(VLOOKUP(B74,'Listado Pilotos y Equipos'!$B$3:$M$86,7,0),"")</f>
        <v/>
      </c>
      <c r="H74" s="152"/>
      <c r="I74" s="243">
        <f>IFERROR(VLOOKUP(Mangas_SlotCar!$G74,Clasificaicon_Pilotos!$B$7:$M$91,13,0),0)</f>
        <v>0</v>
      </c>
      <c r="J74" s="153">
        <f t="shared" si="3"/>
        <v>0</v>
      </c>
      <c r="K74" s="59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ht="15.75" customHeight="1">
      <c r="A75" s="157">
        <v>13.0</v>
      </c>
      <c r="B75" s="152"/>
      <c r="C75" s="152"/>
      <c r="D75" s="152" t="str">
        <f>IFERROR(VLOOKUP(B75,'Listado Pilotos y Equipos'!$B$3:$M$86,2,0),"")</f>
        <v/>
      </c>
      <c r="E75" s="152"/>
      <c r="F75" s="243">
        <f>IFERROR(VLOOKUP(Mangas_SlotCar!$D75,Clasificaicon_Pilotos!$B$7:$M$91,13,0),0)</f>
        <v>0</v>
      </c>
      <c r="G75" s="152" t="str">
        <f>IFERROR(VLOOKUP(B75,'Listado Pilotos y Equipos'!$B$3:$M$86,7,0),"")</f>
        <v/>
      </c>
      <c r="H75" s="152"/>
      <c r="I75" s="243">
        <f>IFERROR(VLOOKUP(Mangas_SlotCar!$G75,Clasificaicon_Pilotos!$B$7:$M$91,13,0),0)</f>
        <v>0</v>
      </c>
      <c r="J75" s="153">
        <f t="shared" si="3"/>
        <v>0</v>
      </c>
      <c r="K75" s="59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ht="15.75" customHeight="1">
      <c r="A76" s="157">
        <v>14.0</v>
      </c>
      <c r="B76" s="152"/>
      <c r="C76" s="152"/>
      <c r="D76" s="152" t="str">
        <f>IFERROR(VLOOKUP(B76,'Listado Pilotos y Equipos'!$B$3:$M$86,2,0),"")</f>
        <v/>
      </c>
      <c r="E76" s="152"/>
      <c r="F76" s="243">
        <f>IFERROR(VLOOKUP(Mangas_SlotCar!$D76,Clasificaicon_Pilotos!$B$7:$M$91,13,0),0)</f>
        <v>0</v>
      </c>
      <c r="G76" s="152" t="str">
        <f>IFERROR(VLOOKUP(B76,'Listado Pilotos y Equipos'!$B$3:$M$86,7,0),"")</f>
        <v/>
      </c>
      <c r="H76" s="152"/>
      <c r="I76" s="243">
        <f>IFERROR(VLOOKUP(Mangas_SlotCar!$G76,Clasificaicon_Pilotos!$B$7:$M$91,13,0),0)</f>
        <v>0</v>
      </c>
      <c r="J76" s="153">
        <f t="shared" si="3"/>
        <v>0</v>
      </c>
      <c r="K76" s="59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ht="15.75" customHeight="1">
      <c r="A77" s="157">
        <v>15.0</v>
      </c>
      <c r="B77" s="152"/>
      <c r="C77" s="152"/>
      <c r="D77" s="152" t="str">
        <f>IFERROR(VLOOKUP(B77,'Listado Pilotos y Equipos'!$B$3:$M$86,2,0),"")</f>
        <v/>
      </c>
      <c r="E77" s="152"/>
      <c r="F77" s="243">
        <f>IFERROR(VLOOKUP(Mangas_SlotCar!$D77,Clasificaicon_Pilotos!$B$7:$M$91,13,0),0)</f>
        <v>0</v>
      </c>
      <c r="G77" s="152" t="str">
        <f>IFERROR(VLOOKUP(B77,'Listado Pilotos y Equipos'!$B$3:$M$86,7,0),"")</f>
        <v/>
      </c>
      <c r="H77" s="152"/>
      <c r="I77" s="243">
        <f>IFERROR(VLOOKUP(Mangas_SlotCar!$G77,Clasificaicon_Pilotos!$B$7:$M$91,13,0),0)</f>
        <v>0</v>
      </c>
      <c r="J77" s="153">
        <f t="shared" si="3"/>
        <v>0</v>
      </c>
      <c r="K77" s="59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ht="15.75" customHeight="1">
      <c r="A78" s="157">
        <v>16.0</v>
      </c>
      <c r="B78" s="152"/>
      <c r="C78" s="152"/>
      <c r="D78" s="152" t="str">
        <f>IFERROR(VLOOKUP(B78,'Listado Pilotos y Equipos'!$B$3:$M$86,2,0),"")</f>
        <v/>
      </c>
      <c r="E78" s="152"/>
      <c r="F78" s="243">
        <f>IFERROR(VLOOKUP(Mangas_SlotCar!$D78,Clasificaicon_Pilotos!$B$7:$M$91,13,0),0)</f>
        <v>0</v>
      </c>
      <c r="G78" s="152" t="str">
        <f>IFERROR(VLOOKUP(B78,'Listado Pilotos y Equipos'!$B$3:$M$86,7,0),"")</f>
        <v/>
      </c>
      <c r="H78" s="152"/>
      <c r="I78" s="243">
        <f>IFERROR(VLOOKUP(Mangas_SlotCar!$G78,Clasificaicon_Pilotos!$B$7:$M$91,13,0),0)</f>
        <v>0</v>
      </c>
      <c r="J78" s="153">
        <f t="shared" si="3"/>
        <v>0</v>
      </c>
      <c r="K78" s="59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ht="15.75" customHeight="1">
      <c r="A79" s="157">
        <v>17.0</v>
      </c>
      <c r="B79" s="152"/>
      <c r="C79" s="152"/>
      <c r="D79" s="152" t="str">
        <f>IFERROR(VLOOKUP(B79,'Listado Pilotos y Equipos'!$B$3:$M$86,2,0),"")</f>
        <v/>
      </c>
      <c r="E79" s="152"/>
      <c r="F79" s="243">
        <f>IFERROR(VLOOKUP(Mangas_SlotCar!$D79,Clasificaicon_Pilotos!$B$7:$M$91,13,0),0)</f>
        <v>0</v>
      </c>
      <c r="G79" s="152" t="str">
        <f>IFERROR(VLOOKUP(B79,'Listado Pilotos y Equipos'!$B$3:$M$86,7,0),"")</f>
        <v/>
      </c>
      <c r="H79" s="152"/>
      <c r="I79" s="243">
        <f>IFERROR(VLOOKUP(Mangas_SlotCar!$G79,Clasificaicon_Pilotos!$B$7:$M$91,13,0),0)</f>
        <v>0</v>
      </c>
      <c r="J79" s="153">
        <f t="shared" si="3"/>
        <v>0</v>
      </c>
      <c r="K79" s="59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ht="15.75" customHeight="1">
      <c r="A80" s="157">
        <v>18.0</v>
      </c>
      <c r="B80" s="152"/>
      <c r="C80" s="160"/>
      <c r="D80" s="152" t="str">
        <f>IFERROR(VLOOKUP(B80,'Listado Pilotos y Equipos'!$B$3:$M$86,2,0),"")</f>
        <v/>
      </c>
      <c r="E80" s="160"/>
      <c r="F80" s="243">
        <f>IFERROR(VLOOKUP(Mangas_SlotCar!$D80,Clasificaicon_Pilotos!$B$7:$M$91,13,0),0)</f>
        <v>0</v>
      </c>
      <c r="G80" s="152" t="str">
        <f>IFERROR(VLOOKUP(B80,'Listado Pilotos y Equipos'!$B$3:$M$86,7,0),"")</f>
        <v/>
      </c>
      <c r="H80" s="160"/>
      <c r="I80" s="243">
        <f>IFERROR(VLOOKUP(Mangas_SlotCar!$G80,Clasificaicon_Pilotos!$B$7:$M$91,13,0),0)</f>
        <v>0</v>
      </c>
      <c r="J80" s="161">
        <f t="shared" si="3"/>
        <v>0</v>
      </c>
      <c r="K80" s="59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K4"/>
    <mergeCell ref="A28:K28"/>
    <mergeCell ref="A29:K29"/>
    <mergeCell ref="A59:K59"/>
    <mergeCell ref="A60:K60"/>
  </mergeCells>
  <dataValidations>
    <dataValidation type="list" allowBlank="1" showErrorMessage="1" sqref="B8:B25 B32:B57 B63:B80">
      <formula1>'Inscritos_Mangas_SlotCar '!$C$8:$C$52</formula1>
    </dataValidation>
  </dataValidations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6.86"/>
    <col customWidth="1" min="3" max="3" width="10.29"/>
    <col customWidth="1" min="4" max="4" width="11.14"/>
    <col customWidth="1" min="5" max="5" width="9.0"/>
    <col customWidth="1" min="6" max="6" width="6.43"/>
    <col customWidth="1" min="7" max="7" width="6.29"/>
    <col customWidth="1" min="8" max="8" width="7.14"/>
    <col customWidth="1" min="9" max="9" width="5.86"/>
    <col customWidth="1" min="10" max="10" width="8.86"/>
    <col customWidth="1" min="11" max="11" width="12.43"/>
    <col customWidth="1" min="12" max="12" width="8.71"/>
    <col customWidth="1" min="13" max="13" width="12.43"/>
    <col customWidth="1" min="14" max="14" width="6.71"/>
    <col customWidth="1" min="15" max="15" width="8.14"/>
    <col customWidth="1" min="16" max="16" width="6.43"/>
    <col customWidth="1" min="17" max="17" width="5.29"/>
    <col customWidth="1" min="18" max="18" width="8.29"/>
    <col customWidth="1" min="19" max="19" width="6.43"/>
    <col customWidth="1" min="20" max="20" width="10.29"/>
    <col customWidth="1" min="21" max="21" width="14.86"/>
    <col customWidth="1" min="22" max="26" width="8.0"/>
  </cols>
  <sheetData>
    <row r="1" ht="8.25" customHeight="1">
      <c r="A1" s="112"/>
      <c r="B1" s="111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3"/>
      <c r="O1" s="113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ht="8.25" customHeight="1">
      <c r="A2" s="112"/>
      <c r="B2" s="111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3"/>
      <c r="O2" s="113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 ht="8.25" customHeight="1">
      <c r="A3" s="112"/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3"/>
      <c r="O3" s="113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ht="8.25" customHeight="1">
      <c r="A4" s="112"/>
      <c r="B4" s="114"/>
      <c r="V4" s="112"/>
      <c r="W4" s="112"/>
      <c r="X4" s="112"/>
      <c r="Y4" s="112"/>
      <c r="Z4" s="112"/>
    </row>
    <row r="5" ht="8.25" customHeight="1">
      <c r="A5" s="112"/>
      <c r="B5" s="111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3"/>
      <c r="O5" s="113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8.25" customHeight="1">
      <c r="A6" s="112"/>
      <c r="B6" s="115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7"/>
      <c r="O6" s="117"/>
      <c r="P6" s="116"/>
      <c r="Q6" s="116"/>
      <c r="R6" s="116"/>
      <c r="S6" s="116"/>
      <c r="T6" s="116"/>
      <c r="U6" s="116"/>
      <c r="V6" s="112"/>
      <c r="W6" s="112"/>
      <c r="X6" s="112"/>
      <c r="Y6" s="112"/>
      <c r="Z6" s="112"/>
    </row>
    <row r="7" ht="8.25" customHeight="1">
      <c r="A7" s="112"/>
      <c r="B7" s="118" t="s">
        <v>292</v>
      </c>
      <c r="C7" s="119"/>
      <c r="D7" s="119"/>
      <c r="E7" s="120"/>
      <c r="F7" s="112"/>
      <c r="G7" s="112"/>
      <c r="H7" s="112"/>
      <c r="I7" s="112"/>
      <c r="J7" s="112"/>
      <c r="K7" s="112"/>
      <c r="L7" s="112"/>
      <c r="M7" s="112"/>
      <c r="N7" s="113"/>
      <c r="O7" s="113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8.25" customHeight="1">
      <c r="A8" s="112"/>
      <c r="B8" s="112"/>
      <c r="C8" s="112"/>
      <c r="D8" s="112"/>
      <c r="E8" s="112"/>
      <c r="F8" s="112"/>
      <c r="G8" s="112"/>
      <c r="H8" s="112"/>
      <c r="I8" s="121"/>
      <c r="J8" s="112"/>
      <c r="K8" s="112"/>
      <c r="L8" s="112"/>
      <c r="M8" s="112"/>
      <c r="N8" s="113"/>
      <c r="O8" s="113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8.25" customHeight="1">
      <c r="A9" s="112"/>
      <c r="B9" s="112"/>
      <c r="C9" s="112"/>
      <c r="D9" s="112"/>
      <c r="E9" s="112"/>
      <c r="F9" s="112"/>
      <c r="G9" s="112"/>
      <c r="H9" s="112"/>
      <c r="I9" s="121"/>
      <c r="J9" s="112"/>
      <c r="K9" s="112"/>
      <c r="L9" s="112"/>
      <c r="M9" s="112"/>
      <c r="N9" s="113"/>
      <c r="O9" s="113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8.25" customHeight="1">
      <c r="A10" s="128"/>
      <c r="B10" s="235" t="s">
        <v>152</v>
      </c>
      <c r="C10" s="235" t="s">
        <v>153</v>
      </c>
      <c r="D10" s="235" t="s">
        <v>155</v>
      </c>
      <c r="E10" s="235" t="s">
        <v>293</v>
      </c>
      <c r="F10" s="235" t="s">
        <v>294</v>
      </c>
      <c r="G10" s="247" t="s">
        <v>295</v>
      </c>
      <c r="H10" s="247" t="s">
        <v>296</v>
      </c>
      <c r="I10" s="235" t="s">
        <v>297</v>
      </c>
      <c r="J10" s="235" t="s">
        <v>298</v>
      </c>
      <c r="K10" s="248" t="s">
        <v>299</v>
      </c>
      <c r="L10" s="235" t="s">
        <v>300</v>
      </c>
      <c r="M10" s="235" t="s">
        <v>301</v>
      </c>
      <c r="N10" s="235" t="s">
        <v>302</v>
      </c>
      <c r="O10" s="235" t="s">
        <v>303</v>
      </c>
      <c r="P10" s="235" t="s">
        <v>304</v>
      </c>
      <c r="Q10" s="235" t="s">
        <v>305</v>
      </c>
      <c r="R10" s="235" t="s">
        <v>306</v>
      </c>
      <c r="S10" s="235" t="s">
        <v>307</v>
      </c>
      <c r="T10" s="235" t="s">
        <v>308</v>
      </c>
      <c r="U10" s="235" t="s">
        <v>310</v>
      </c>
      <c r="V10" s="128"/>
      <c r="W10" s="128"/>
      <c r="X10" s="128"/>
      <c r="Y10" s="128"/>
      <c r="Z10" s="128"/>
    </row>
    <row r="11" ht="8.25" customHeight="1">
      <c r="A11" s="111"/>
      <c r="B11" s="129">
        <v>1.0</v>
      </c>
      <c r="C11" s="129"/>
      <c r="D11" s="129"/>
      <c r="E11" s="249"/>
      <c r="F11" s="129"/>
      <c r="G11" s="250"/>
      <c r="H11" s="250" t="b">
        <f>IF(D11=Tabla_de_Datos_COPA_PALMARES!B3,VLOOKUP(E11,Tabla_de_Datos_COCHES!B4:E18,4,0),IF(Verificaciones_SLOTCAR!D11=Tabla_de_Datos_COPA_PALMARES!B4,VLOOKUP(Verificaciones_SLOTCAR!E11,Tabla_de_Datos_COCHES!B28:G42,4,0),IF(Verificaciones_SLOTCAR!D11=Tabla_de_Datos_COPA_PALMARES!B5,VLOOKUP(Verificaciones_SLOTCAR!E11,Tabla_de_Datos_COCHES!B19:G27,4,0))))</f>
        <v>0</v>
      </c>
      <c r="I11" s="129"/>
      <c r="J11" s="129"/>
      <c r="K11" s="251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11"/>
      <c r="W11" s="111"/>
      <c r="X11" s="111"/>
      <c r="Y11" s="111"/>
      <c r="Z11" s="111"/>
    </row>
    <row r="12" ht="8.25" customHeight="1">
      <c r="A12" s="111"/>
      <c r="B12" s="129">
        <v>2.0</v>
      </c>
      <c r="C12" s="129"/>
      <c r="D12" s="129" t="str">
        <f>IFERROR(VLOOKUP(Verificaciones_SLOTCAR!C12,'Listado Pilotos y Equipos'!$B$3:$P$86,8,0),"")</f>
        <v/>
      </c>
      <c r="E12" s="129"/>
      <c r="F12" s="129"/>
      <c r="G12" s="250"/>
      <c r="H12" s="250"/>
      <c r="I12" s="129"/>
      <c r="J12" s="129"/>
      <c r="K12" s="251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11"/>
      <c r="W12" s="111"/>
      <c r="X12" s="111"/>
      <c r="Y12" s="111"/>
      <c r="Z12" s="111"/>
    </row>
    <row r="13" ht="8.25" customHeight="1">
      <c r="A13" s="111"/>
      <c r="B13" s="129">
        <v>3.0</v>
      </c>
      <c r="C13" s="129"/>
      <c r="D13" s="129" t="str">
        <f>IFERROR(VLOOKUP(Verificaciones_SLOTCAR!C13,'Listado Pilotos y Equipos'!$B$3:$P$86,8,0),"")</f>
        <v/>
      </c>
      <c r="E13" s="129"/>
      <c r="F13" s="129"/>
      <c r="G13" s="250"/>
      <c r="H13" s="250"/>
      <c r="I13" s="129"/>
      <c r="J13" s="129"/>
      <c r="K13" s="251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11"/>
      <c r="W13" s="111"/>
      <c r="X13" s="111"/>
      <c r="Y13" s="111"/>
      <c r="Z13" s="111"/>
    </row>
    <row r="14" ht="8.25" customHeight="1">
      <c r="A14" s="111"/>
      <c r="B14" s="129">
        <v>4.0</v>
      </c>
      <c r="C14" s="129"/>
      <c r="D14" s="129" t="str">
        <f>IFERROR(VLOOKUP(Verificaciones_SLOTCAR!C14,'Listado Pilotos y Equipos'!$B$3:$P$86,8,0),"")</f>
        <v/>
      </c>
      <c r="E14" s="129"/>
      <c r="F14" s="129"/>
      <c r="G14" s="250"/>
      <c r="H14" s="250"/>
      <c r="I14" s="129"/>
      <c r="J14" s="129"/>
      <c r="K14" s="251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11"/>
      <c r="W14" s="111"/>
      <c r="X14" s="111"/>
      <c r="Y14" s="111"/>
      <c r="Z14" s="111"/>
    </row>
    <row r="15" ht="8.25" customHeight="1">
      <c r="A15" s="111"/>
      <c r="B15" s="129">
        <v>5.0</v>
      </c>
      <c r="C15" s="129"/>
      <c r="D15" s="129" t="str">
        <f>IFERROR(VLOOKUP(Verificaciones_SLOTCAR!C15,'Listado Pilotos y Equipos'!$B$3:$P$86,8,0),"")</f>
        <v/>
      </c>
      <c r="E15" s="129"/>
      <c r="F15" s="129"/>
      <c r="G15" s="250"/>
      <c r="H15" s="250"/>
      <c r="I15" s="129"/>
      <c r="J15" s="129"/>
      <c r="K15" s="251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11"/>
      <c r="W15" s="111"/>
      <c r="X15" s="111"/>
      <c r="Y15" s="111"/>
      <c r="Z15" s="111"/>
    </row>
    <row r="16" ht="8.25" customHeight="1">
      <c r="A16" s="111"/>
      <c r="B16" s="129">
        <v>6.0</v>
      </c>
      <c r="C16" s="129"/>
      <c r="D16" s="129" t="str">
        <f>IFERROR(VLOOKUP(Verificaciones_SLOTCAR!C16,'Listado Pilotos y Equipos'!$B$3:$P$86,8,0),"")</f>
        <v/>
      </c>
      <c r="E16" s="129"/>
      <c r="F16" s="129"/>
      <c r="G16" s="250"/>
      <c r="H16" s="250"/>
      <c r="I16" s="129"/>
      <c r="J16" s="129"/>
      <c r="K16" s="251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11"/>
      <c r="W16" s="111"/>
      <c r="X16" s="111"/>
      <c r="Y16" s="111"/>
      <c r="Z16" s="111"/>
    </row>
    <row r="17" ht="8.25" customHeight="1">
      <c r="A17" s="111"/>
      <c r="B17" s="129">
        <v>7.0</v>
      </c>
      <c r="C17" s="129"/>
      <c r="D17" s="129" t="str">
        <f>IFERROR(VLOOKUP(Verificaciones_SLOTCAR!C17,'Listado Pilotos y Equipos'!$B$3:$P$86,8,0),"")</f>
        <v/>
      </c>
      <c r="E17" s="129"/>
      <c r="F17" s="129"/>
      <c r="G17" s="250"/>
      <c r="H17" s="250"/>
      <c r="I17" s="129"/>
      <c r="J17" s="129"/>
      <c r="K17" s="251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11"/>
      <c r="W17" s="111"/>
      <c r="X17" s="111"/>
      <c r="Y17" s="111"/>
      <c r="Z17" s="111"/>
    </row>
    <row r="18" ht="8.25" customHeight="1">
      <c r="A18" s="111"/>
      <c r="B18" s="129">
        <v>8.0</v>
      </c>
      <c r="C18" s="129"/>
      <c r="D18" s="129" t="str">
        <f>IFERROR(VLOOKUP(Verificaciones_SLOTCAR!C18,'Listado Pilotos y Equipos'!$B$3:$P$86,8,0),"")</f>
        <v/>
      </c>
      <c r="E18" s="129"/>
      <c r="F18" s="129"/>
      <c r="G18" s="250"/>
      <c r="H18" s="250"/>
      <c r="I18" s="129"/>
      <c r="J18" s="129"/>
      <c r="K18" s="251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11"/>
      <c r="W18" s="111"/>
      <c r="X18" s="111"/>
      <c r="Y18" s="111"/>
      <c r="Z18" s="111"/>
    </row>
    <row r="19" ht="8.25" customHeight="1">
      <c r="A19" s="111"/>
      <c r="B19" s="129">
        <v>9.0</v>
      </c>
      <c r="C19" s="129"/>
      <c r="D19" s="129" t="str">
        <f>IFERROR(VLOOKUP(Verificaciones_SLOTCAR!C19,'Listado Pilotos y Equipos'!$B$3:$P$86,8,0),"")</f>
        <v/>
      </c>
      <c r="E19" s="129"/>
      <c r="F19" s="129"/>
      <c r="G19" s="250"/>
      <c r="H19" s="250"/>
      <c r="I19" s="129"/>
      <c r="J19" s="129"/>
      <c r="K19" s="251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11"/>
      <c r="W19" s="111"/>
      <c r="X19" s="111"/>
      <c r="Y19" s="111"/>
      <c r="Z19" s="111"/>
    </row>
    <row r="20" ht="8.25" customHeight="1">
      <c r="A20" s="111"/>
      <c r="B20" s="129">
        <v>10.0</v>
      </c>
      <c r="C20" s="129"/>
      <c r="D20" s="129" t="str">
        <f>IFERROR(VLOOKUP(Verificaciones_SLOTCAR!C20,'Listado Pilotos y Equipos'!$B$3:$P$86,8,0),"")</f>
        <v/>
      </c>
      <c r="E20" s="129"/>
      <c r="F20" s="129"/>
      <c r="G20" s="250"/>
      <c r="H20" s="250"/>
      <c r="I20" s="129"/>
      <c r="J20" s="129"/>
      <c r="K20" s="251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11"/>
      <c r="W20" s="111"/>
      <c r="X20" s="111"/>
      <c r="Y20" s="111"/>
      <c r="Z20" s="111"/>
    </row>
    <row r="21" ht="8.25" customHeight="1">
      <c r="A21" s="111"/>
      <c r="B21" s="129">
        <v>11.0</v>
      </c>
      <c r="C21" s="129"/>
      <c r="D21" s="129" t="str">
        <f>IFERROR(VLOOKUP(Verificaciones_SLOTCAR!C21,'Listado Pilotos y Equipos'!$B$3:$P$86,8,0),"")</f>
        <v/>
      </c>
      <c r="E21" s="129"/>
      <c r="F21" s="129"/>
      <c r="G21" s="250"/>
      <c r="H21" s="250"/>
      <c r="I21" s="129"/>
      <c r="J21" s="129"/>
      <c r="K21" s="251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11"/>
      <c r="W21" s="111"/>
      <c r="X21" s="111"/>
      <c r="Y21" s="111"/>
      <c r="Z21" s="111"/>
    </row>
    <row r="22" ht="8.25" customHeight="1">
      <c r="A22" s="111"/>
      <c r="B22" s="129">
        <v>12.0</v>
      </c>
      <c r="C22" s="129"/>
      <c r="D22" s="129" t="str">
        <f>IFERROR(VLOOKUP(Verificaciones_SLOTCAR!C22,'Listado Pilotos y Equipos'!$B$3:$P$86,8,0),"")</f>
        <v/>
      </c>
      <c r="E22" s="129"/>
      <c r="F22" s="129"/>
      <c r="G22" s="250"/>
      <c r="H22" s="250"/>
      <c r="I22" s="129"/>
      <c r="J22" s="129"/>
      <c r="K22" s="251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11"/>
      <c r="W22" s="111"/>
      <c r="X22" s="111"/>
      <c r="Y22" s="111"/>
      <c r="Z22" s="111"/>
    </row>
    <row r="23" ht="8.25" customHeight="1">
      <c r="A23" s="111"/>
      <c r="B23" s="129">
        <v>13.0</v>
      </c>
      <c r="C23" s="129"/>
      <c r="D23" s="129" t="str">
        <f>IFERROR(VLOOKUP(Verificaciones_SLOTCAR!C23,'Listado Pilotos y Equipos'!$B$3:$P$86,8,0),"")</f>
        <v/>
      </c>
      <c r="E23" s="129"/>
      <c r="F23" s="129"/>
      <c r="G23" s="250"/>
      <c r="H23" s="250"/>
      <c r="I23" s="129"/>
      <c r="J23" s="129"/>
      <c r="K23" s="251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11"/>
      <c r="W23" s="111"/>
      <c r="X23" s="111"/>
      <c r="Y23" s="111"/>
      <c r="Z23" s="111"/>
    </row>
    <row r="24" ht="8.25" customHeight="1">
      <c r="A24" s="111"/>
      <c r="B24" s="129">
        <v>14.0</v>
      </c>
      <c r="C24" s="129"/>
      <c r="D24" s="129" t="str">
        <f>IFERROR(VLOOKUP(Verificaciones_SLOTCAR!C24,'Listado Pilotos y Equipos'!$B$3:$P$86,8,0),"")</f>
        <v/>
      </c>
      <c r="E24" s="129"/>
      <c r="F24" s="129"/>
      <c r="G24" s="250"/>
      <c r="H24" s="250"/>
      <c r="I24" s="129"/>
      <c r="J24" s="129"/>
      <c r="K24" s="251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11"/>
      <c r="W24" s="111"/>
      <c r="X24" s="111"/>
      <c r="Y24" s="111"/>
      <c r="Z24" s="111"/>
    </row>
    <row r="25" ht="8.25" customHeight="1">
      <c r="A25" s="111"/>
      <c r="B25" s="129">
        <v>15.0</v>
      </c>
      <c r="C25" s="129"/>
      <c r="D25" s="129" t="str">
        <f>IFERROR(VLOOKUP(Verificaciones_SLOTCAR!C25,'Listado Pilotos y Equipos'!$B$3:$P$86,8,0),"")</f>
        <v/>
      </c>
      <c r="E25" s="129"/>
      <c r="F25" s="129"/>
      <c r="G25" s="250"/>
      <c r="H25" s="250"/>
      <c r="I25" s="129"/>
      <c r="J25" s="129"/>
      <c r="K25" s="251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11"/>
      <c r="W25" s="111"/>
      <c r="X25" s="111"/>
      <c r="Y25" s="111"/>
      <c r="Z25" s="111"/>
    </row>
    <row r="26" ht="8.25" customHeight="1">
      <c r="A26" s="111"/>
      <c r="B26" s="129">
        <v>16.0</v>
      </c>
      <c r="C26" s="129"/>
      <c r="D26" s="129" t="str">
        <f>IFERROR(VLOOKUP(Verificaciones_SLOTCAR!C26,'Listado Pilotos y Equipos'!$B$3:$P$86,8,0),"")</f>
        <v/>
      </c>
      <c r="E26" s="129"/>
      <c r="F26" s="129"/>
      <c r="G26" s="250"/>
      <c r="H26" s="250"/>
      <c r="I26" s="129"/>
      <c r="J26" s="129"/>
      <c r="K26" s="251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11"/>
      <c r="W26" s="111"/>
      <c r="X26" s="111"/>
      <c r="Y26" s="111"/>
      <c r="Z26" s="111"/>
    </row>
    <row r="27" ht="8.25" customHeight="1">
      <c r="A27" s="111"/>
      <c r="B27" s="129">
        <v>17.0</v>
      </c>
      <c r="C27" s="129"/>
      <c r="D27" s="129" t="str">
        <f>IFERROR(VLOOKUP(Verificaciones_SLOTCAR!C27,'Listado Pilotos y Equipos'!$B$3:$P$86,8,0),"")</f>
        <v/>
      </c>
      <c r="E27" s="129"/>
      <c r="F27" s="129"/>
      <c r="G27" s="250"/>
      <c r="H27" s="250"/>
      <c r="I27" s="129"/>
      <c r="J27" s="129"/>
      <c r="K27" s="251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11"/>
      <c r="W27" s="111"/>
      <c r="X27" s="111"/>
      <c r="Y27" s="111"/>
      <c r="Z27" s="111"/>
    </row>
    <row r="28" ht="8.25" customHeight="1">
      <c r="A28" s="111"/>
      <c r="B28" s="129">
        <v>18.0</v>
      </c>
      <c r="C28" s="129"/>
      <c r="D28" s="129" t="str">
        <f>IFERROR(VLOOKUP(Verificaciones_SLOTCAR!C28,'Listado Pilotos y Equipos'!$B$3:$P$86,8,0),"")</f>
        <v/>
      </c>
      <c r="E28" s="129"/>
      <c r="F28" s="129"/>
      <c r="G28" s="250"/>
      <c r="H28" s="250"/>
      <c r="I28" s="129"/>
      <c r="J28" s="129"/>
      <c r="K28" s="251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11"/>
      <c r="W28" s="111"/>
      <c r="X28" s="111"/>
      <c r="Y28" s="111"/>
      <c r="Z28" s="111"/>
    </row>
    <row r="29" ht="8.25" customHeight="1">
      <c r="A29" s="111"/>
      <c r="B29" s="129">
        <v>19.0</v>
      </c>
      <c r="C29" s="129"/>
      <c r="D29" s="129" t="str">
        <f>IFERROR(VLOOKUP(Verificaciones_SLOTCAR!C29,'Listado Pilotos y Equipos'!$B$3:$P$86,8,0),"")</f>
        <v/>
      </c>
      <c r="E29" s="129"/>
      <c r="F29" s="129"/>
      <c r="G29" s="250"/>
      <c r="H29" s="250"/>
      <c r="I29" s="129"/>
      <c r="J29" s="129"/>
      <c r="K29" s="251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11"/>
      <c r="W29" s="111"/>
      <c r="X29" s="111"/>
      <c r="Y29" s="111"/>
      <c r="Z29" s="111"/>
    </row>
    <row r="30" ht="8.25" customHeight="1">
      <c r="A30" s="111"/>
      <c r="B30" s="129">
        <v>20.0</v>
      </c>
      <c r="C30" s="129"/>
      <c r="D30" s="129" t="str">
        <f>IFERROR(VLOOKUP(Verificaciones_SLOTCAR!C30,'Listado Pilotos y Equipos'!$B$3:$P$86,8,0),"")</f>
        <v/>
      </c>
      <c r="E30" s="129"/>
      <c r="F30" s="129"/>
      <c r="G30" s="250"/>
      <c r="H30" s="250"/>
      <c r="I30" s="129"/>
      <c r="J30" s="129"/>
      <c r="K30" s="251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11"/>
      <c r="W30" s="111"/>
      <c r="X30" s="111"/>
      <c r="Y30" s="111"/>
      <c r="Z30" s="111"/>
    </row>
    <row r="31" ht="8.25" customHeight="1">
      <c r="A31" s="111"/>
      <c r="B31" s="129">
        <v>21.0</v>
      </c>
      <c r="C31" s="129"/>
      <c r="D31" s="129" t="str">
        <f>IFERROR(VLOOKUP(Verificaciones_SLOTCAR!C31,'Listado Pilotos y Equipos'!$B$3:$P$86,8,0),"")</f>
        <v/>
      </c>
      <c r="E31" s="129"/>
      <c r="F31" s="129"/>
      <c r="G31" s="250"/>
      <c r="H31" s="250"/>
      <c r="I31" s="129"/>
      <c r="J31" s="129"/>
      <c r="K31" s="251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11"/>
      <c r="W31" s="111"/>
      <c r="X31" s="111"/>
      <c r="Y31" s="111"/>
      <c r="Z31" s="111"/>
    </row>
    <row r="32" ht="8.25" customHeight="1">
      <c r="A32" s="111"/>
      <c r="B32" s="129">
        <v>22.0</v>
      </c>
      <c r="C32" s="129"/>
      <c r="D32" s="129" t="str">
        <f>IFERROR(VLOOKUP(Verificaciones_SLOTCAR!C32,'Listado Pilotos y Equipos'!$B$3:$P$86,8,0),"")</f>
        <v/>
      </c>
      <c r="E32" s="129"/>
      <c r="F32" s="129"/>
      <c r="G32" s="250"/>
      <c r="H32" s="250"/>
      <c r="I32" s="129"/>
      <c r="J32" s="129"/>
      <c r="K32" s="251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11"/>
      <c r="W32" s="111"/>
      <c r="X32" s="111"/>
      <c r="Y32" s="111"/>
      <c r="Z32" s="111"/>
    </row>
    <row r="33" ht="8.25" customHeight="1">
      <c r="A33" s="111"/>
      <c r="B33" s="129">
        <v>23.0</v>
      </c>
      <c r="C33" s="129"/>
      <c r="D33" s="129" t="str">
        <f>IFERROR(VLOOKUP(Verificaciones_SLOTCAR!C33,'Listado Pilotos y Equipos'!$B$3:$P$86,8,0),"")</f>
        <v/>
      </c>
      <c r="E33" s="129"/>
      <c r="F33" s="129"/>
      <c r="G33" s="250"/>
      <c r="H33" s="250"/>
      <c r="I33" s="129"/>
      <c r="J33" s="129"/>
      <c r="K33" s="251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11"/>
      <c r="W33" s="111"/>
      <c r="X33" s="111"/>
      <c r="Y33" s="111"/>
      <c r="Z33" s="111"/>
    </row>
    <row r="34" ht="8.25" customHeight="1">
      <c r="A34" s="111"/>
      <c r="B34" s="129">
        <v>24.0</v>
      </c>
      <c r="C34" s="129"/>
      <c r="D34" s="129" t="str">
        <f>IFERROR(VLOOKUP(Verificaciones_SLOTCAR!C34,'Listado Pilotos y Equipos'!$B$3:$P$86,8,0),"")</f>
        <v/>
      </c>
      <c r="E34" s="129"/>
      <c r="F34" s="129"/>
      <c r="G34" s="250"/>
      <c r="H34" s="250"/>
      <c r="I34" s="129"/>
      <c r="J34" s="129"/>
      <c r="K34" s="251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11"/>
      <c r="W34" s="111"/>
      <c r="X34" s="111"/>
      <c r="Y34" s="111"/>
      <c r="Z34" s="111"/>
    </row>
    <row r="35" ht="8.25" customHeight="1">
      <c r="A35" s="111"/>
      <c r="B35" s="129">
        <v>25.0</v>
      </c>
      <c r="C35" s="129"/>
      <c r="D35" s="129" t="str">
        <f>IFERROR(VLOOKUP(Verificaciones_SLOTCAR!C35,'Listado Pilotos y Equipos'!$B$3:$P$86,8,0),"")</f>
        <v/>
      </c>
      <c r="E35" s="129"/>
      <c r="F35" s="129"/>
      <c r="G35" s="250"/>
      <c r="H35" s="250"/>
      <c r="I35" s="129"/>
      <c r="J35" s="129"/>
      <c r="K35" s="251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11"/>
      <c r="W35" s="111"/>
      <c r="X35" s="111"/>
      <c r="Y35" s="111"/>
      <c r="Z35" s="111"/>
    </row>
    <row r="36" ht="8.25" customHeight="1">
      <c r="A36" s="111"/>
      <c r="B36" s="129">
        <v>26.0</v>
      </c>
      <c r="C36" s="129"/>
      <c r="D36" s="129" t="str">
        <f>IFERROR(VLOOKUP(Verificaciones_SLOTCAR!C36,'Listado Pilotos y Equipos'!$B$3:$P$86,8,0),"")</f>
        <v/>
      </c>
      <c r="E36" s="129"/>
      <c r="F36" s="129"/>
      <c r="G36" s="250"/>
      <c r="H36" s="250"/>
      <c r="I36" s="129"/>
      <c r="J36" s="129"/>
      <c r="K36" s="251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11"/>
      <c r="W36" s="111"/>
      <c r="X36" s="111"/>
      <c r="Y36" s="111"/>
      <c r="Z36" s="111"/>
    </row>
    <row r="37" ht="8.25" customHeight="1">
      <c r="A37" s="111"/>
      <c r="B37" s="129">
        <v>27.0</v>
      </c>
      <c r="C37" s="129"/>
      <c r="D37" s="129" t="str">
        <f>IFERROR(VLOOKUP(Verificaciones_SLOTCAR!C37,'Listado Pilotos y Equipos'!$B$3:$P$86,8,0),"")</f>
        <v/>
      </c>
      <c r="E37" s="129"/>
      <c r="F37" s="129"/>
      <c r="G37" s="250"/>
      <c r="H37" s="250"/>
      <c r="I37" s="129"/>
      <c r="J37" s="129"/>
      <c r="K37" s="251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11"/>
      <c r="W37" s="111"/>
      <c r="X37" s="111"/>
      <c r="Y37" s="111"/>
      <c r="Z37" s="111"/>
    </row>
    <row r="38" ht="8.25" customHeight="1">
      <c r="A38" s="111"/>
      <c r="B38" s="129">
        <v>28.0</v>
      </c>
      <c r="C38" s="129"/>
      <c r="D38" s="129" t="str">
        <f>IFERROR(VLOOKUP(Verificaciones_SLOTCAR!C38,'Listado Pilotos y Equipos'!$B$3:$P$86,8,0),"")</f>
        <v/>
      </c>
      <c r="E38" s="129"/>
      <c r="F38" s="129"/>
      <c r="G38" s="250"/>
      <c r="H38" s="250"/>
      <c r="I38" s="129"/>
      <c r="J38" s="129"/>
      <c r="K38" s="251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11"/>
      <c r="W38" s="111"/>
      <c r="X38" s="111"/>
      <c r="Y38" s="111"/>
      <c r="Z38" s="111"/>
    </row>
    <row r="39" ht="8.25" customHeight="1">
      <c r="A39" s="112"/>
      <c r="B39" s="112"/>
      <c r="C39" s="147"/>
      <c r="D39" s="147"/>
      <c r="E39" s="112"/>
      <c r="F39" s="112"/>
      <c r="G39" s="112"/>
      <c r="H39" s="112"/>
      <c r="I39" s="121"/>
      <c r="J39" s="112"/>
      <c r="K39" s="112"/>
      <c r="L39" s="112"/>
      <c r="M39" s="112"/>
      <c r="N39" s="113"/>
      <c r="O39" s="113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ht="8.25" customHeight="1">
      <c r="A40" s="112"/>
      <c r="B40" s="145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46"/>
      <c r="O40" s="146"/>
      <c r="P40" s="146"/>
      <c r="Q40" s="146"/>
      <c r="R40" s="146"/>
      <c r="S40" s="146"/>
      <c r="T40" s="146"/>
      <c r="U40" s="146"/>
      <c r="V40" s="112"/>
      <c r="W40" s="112"/>
      <c r="X40" s="112"/>
      <c r="Y40" s="112"/>
      <c r="Z40" s="112"/>
    </row>
    <row r="41" ht="8.25" customHeight="1">
      <c r="A41" s="112"/>
      <c r="B41" s="112"/>
      <c r="C41" s="147"/>
      <c r="D41" s="147"/>
      <c r="E41" s="112"/>
      <c r="F41" s="112"/>
      <c r="G41" s="112"/>
      <c r="H41" s="112"/>
      <c r="I41" s="121"/>
      <c r="J41" s="112"/>
      <c r="K41" s="112"/>
      <c r="L41" s="112"/>
      <c r="M41" s="112"/>
      <c r="N41" s="113"/>
      <c r="O41" s="113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ht="8.25" customHeight="1">
      <c r="A42" s="112"/>
      <c r="B42" s="112"/>
      <c r="C42" s="147"/>
      <c r="D42" s="147"/>
      <c r="E42" s="112"/>
      <c r="F42" s="112"/>
      <c r="G42" s="112"/>
      <c r="H42" s="112"/>
      <c r="I42" s="121"/>
      <c r="J42" s="112"/>
      <c r="K42" s="112"/>
      <c r="L42" s="112"/>
      <c r="M42" s="112"/>
      <c r="N42" s="113"/>
      <c r="O42" s="113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ht="8.25" customHeight="1">
      <c r="A43" s="112"/>
      <c r="B43" s="112"/>
      <c r="C43" s="147"/>
      <c r="D43" s="147"/>
      <c r="E43" s="112"/>
      <c r="F43" s="112"/>
      <c r="G43" s="112"/>
      <c r="H43" s="112"/>
      <c r="I43" s="121"/>
      <c r="J43" s="112"/>
      <c r="K43" s="112"/>
      <c r="L43" s="112"/>
      <c r="M43" s="112"/>
      <c r="N43" s="113"/>
      <c r="O43" s="113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ht="8.25" customHeight="1">
      <c r="A44" s="112"/>
      <c r="B44" s="112"/>
      <c r="C44" s="147"/>
      <c r="D44" s="147"/>
      <c r="E44" s="112"/>
      <c r="F44" s="112"/>
      <c r="G44" s="112"/>
      <c r="H44" s="112"/>
      <c r="I44" s="121"/>
      <c r="J44" s="112"/>
      <c r="K44" s="112"/>
      <c r="L44" s="112"/>
      <c r="M44" s="112"/>
      <c r="N44" s="113"/>
      <c r="O44" s="113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ht="8.25" customHeight="1">
      <c r="A45" s="112"/>
      <c r="B45" s="115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7"/>
      <c r="O45" s="117"/>
      <c r="P45" s="116"/>
      <c r="Q45" s="116"/>
      <c r="R45" s="116"/>
      <c r="S45" s="116"/>
      <c r="T45" s="116"/>
      <c r="U45" s="116"/>
      <c r="V45" s="112"/>
      <c r="W45" s="112"/>
      <c r="X45" s="112"/>
      <c r="Y45" s="112"/>
      <c r="Z45" s="112"/>
    </row>
    <row r="46" ht="8.25" customHeight="1">
      <c r="A46" s="112"/>
      <c r="B46" s="118" t="s">
        <v>382</v>
      </c>
      <c r="C46" s="119"/>
      <c r="D46" s="119"/>
      <c r="E46" s="120"/>
      <c r="F46" s="112"/>
      <c r="G46" s="112"/>
      <c r="H46" s="112"/>
      <c r="I46" s="112"/>
      <c r="J46" s="112"/>
      <c r="K46" s="112"/>
      <c r="L46" s="112"/>
      <c r="M46" s="112"/>
      <c r="N46" s="113"/>
      <c r="O46" s="113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ht="8.25" customHeight="1">
      <c r="A47" s="112"/>
      <c r="B47" s="112"/>
      <c r="C47" s="112"/>
      <c r="D47" s="112"/>
      <c r="E47" s="112"/>
      <c r="F47" s="112"/>
      <c r="G47" s="112"/>
      <c r="H47" s="112"/>
      <c r="I47" s="121"/>
      <c r="J47" s="112"/>
      <c r="K47" s="112"/>
      <c r="L47" s="112"/>
      <c r="M47" s="112"/>
      <c r="N47" s="113"/>
      <c r="O47" s="113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ht="8.25" customHeight="1">
      <c r="A48" s="112"/>
      <c r="B48" s="145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46"/>
      <c r="O48" s="146"/>
      <c r="P48" s="146"/>
      <c r="Q48" s="146"/>
      <c r="R48" s="146"/>
      <c r="S48" s="146"/>
      <c r="T48" s="146"/>
      <c r="U48" s="146"/>
      <c r="V48" s="112"/>
      <c r="W48" s="112"/>
      <c r="X48" s="112"/>
      <c r="Y48" s="112"/>
      <c r="Z48" s="112"/>
    </row>
    <row r="49" ht="8.25" customHeight="1">
      <c r="A49" s="112"/>
      <c r="B49" s="112"/>
      <c r="C49" s="112"/>
      <c r="D49" s="112"/>
      <c r="E49" s="112"/>
      <c r="F49" s="112"/>
      <c r="G49" s="112"/>
      <c r="H49" s="112"/>
      <c r="I49" s="121"/>
      <c r="J49" s="112"/>
      <c r="K49" s="112"/>
      <c r="L49" s="112"/>
      <c r="M49" s="112"/>
      <c r="N49" s="113"/>
      <c r="O49" s="113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ht="8.25" customHeight="1">
      <c r="A50" s="112"/>
      <c r="B50" s="112"/>
      <c r="C50" s="112"/>
      <c r="D50" s="112"/>
      <c r="E50" s="112"/>
      <c r="F50" s="112"/>
      <c r="G50" s="112"/>
      <c r="H50" s="112"/>
      <c r="I50" s="121"/>
      <c r="J50" s="112"/>
      <c r="K50" s="112"/>
      <c r="L50" s="112"/>
      <c r="M50" s="112"/>
      <c r="N50" s="113"/>
      <c r="O50" s="113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ht="8.25" customHeight="1">
      <c r="A51" s="112"/>
      <c r="B51" s="112"/>
      <c r="C51" s="112"/>
      <c r="D51" s="112"/>
      <c r="E51" s="112"/>
      <c r="F51" s="112"/>
      <c r="G51" s="112"/>
      <c r="H51" s="112"/>
      <c r="I51" s="121"/>
      <c r="J51" s="112"/>
      <c r="K51" s="112"/>
      <c r="L51" s="112"/>
      <c r="M51" s="112"/>
      <c r="N51" s="113"/>
      <c r="O51" s="113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ht="8.25" customHeight="1">
      <c r="A52" s="112"/>
      <c r="B52" s="112"/>
      <c r="C52" s="112"/>
      <c r="D52" s="112"/>
      <c r="E52" s="112"/>
      <c r="F52" s="112"/>
      <c r="G52" s="112"/>
      <c r="H52" s="112"/>
      <c r="I52" s="121"/>
      <c r="J52" s="112"/>
      <c r="K52" s="112"/>
      <c r="L52" s="112"/>
      <c r="M52" s="112"/>
      <c r="N52" s="113"/>
      <c r="O52" s="113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ht="8.25" customHeight="1">
      <c r="A53" s="112"/>
      <c r="B53" s="112"/>
      <c r="C53" s="112"/>
      <c r="D53" s="112"/>
      <c r="E53" s="112"/>
      <c r="F53" s="112"/>
      <c r="G53" s="112"/>
      <c r="H53" s="112"/>
      <c r="I53" s="121"/>
      <c r="J53" s="112"/>
      <c r="K53" s="112"/>
      <c r="L53" s="112"/>
      <c r="M53" s="112"/>
      <c r="N53" s="113"/>
      <c r="O53" s="113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ht="8.25" customHeight="1">
      <c r="A54" s="112"/>
      <c r="B54" s="112"/>
      <c r="C54" s="112"/>
      <c r="D54" s="112"/>
      <c r="E54" s="112"/>
      <c r="F54" s="112"/>
      <c r="G54" s="112"/>
      <c r="H54" s="112"/>
      <c r="I54" s="121"/>
      <c r="J54" s="112"/>
      <c r="K54" s="112"/>
      <c r="L54" s="112"/>
      <c r="M54" s="112"/>
      <c r="N54" s="113"/>
      <c r="O54" s="113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ht="8.25" customHeight="1">
      <c r="A55" s="112"/>
      <c r="B55" s="112"/>
      <c r="C55" s="112"/>
      <c r="D55" s="112"/>
      <c r="E55" s="112"/>
      <c r="F55" s="112"/>
      <c r="G55" s="112"/>
      <c r="H55" s="112"/>
      <c r="I55" s="121"/>
      <c r="J55" s="112"/>
      <c r="K55" s="112"/>
      <c r="L55" s="112"/>
      <c r="M55" s="112"/>
      <c r="N55" s="113"/>
      <c r="O55" s="113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ht="8.25" customHeight="1">
      <c r="A56" s="112"/>
      <c r="B56" s="112"/>
      <c r="C56" s="112"/>
      <c r="D56" s="112"/>
      <c r="E56" s="112"/>
      <c r="F56" s="112"/>
      <c r="G56" s="112"/>
      <c r="H56" s="112"/>
      <c r="I56" s="121"/>
      <c r="J56" s="112"/>
      <c r="K56" s="112"/>
      <c r="L56" s="112"/>
      <c r="M56" s="112"/>
      <c r="N56" s="113"/>
      <c r="O56" s="113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ht="8.25" customHeight="1">
      <c r="A57" s="112"/>
      <c r="B57" s="112"/>
      <c r="C57" s="112"/>
      <c r="D57" s="112"/>
      <c r="E57" s="112"/>
      <c r="F57" s="112"/>
      <c r="G57" s="112"/>
      <c r="H57" s="112"/>
      <c r="I57" s="121"/>
      <c r="J57" s="112"/>
      <c r="K57" s="112"/>
      <c r="L57" s="112"/>
      <c r="M57" s="112"/>
      <c r="N57" s="113"/>
      <c r="O57" s="113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ht="8.25" customHeight="1">
      <c r="A58" s="112"/>
      <c r="B58" s="112"/>
      <c r="C58" s="112"/>
      <c r="D58" s="112"/>
      <c r="E58" s="112"/>
      <c r="F58" s="112"/>
      <c r="G58" s="112"/>
      <c r="H58" s="112"/>
      <c r="I58" s="121"/>
      <c r="J58" s="112"/>
      <c r="K58" s="112"/>
      <c r="L58" s="112"/>
      <c r="M58" s="112"/>
      <c r="N58" s="113"/>
      <c r="O58" s="113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ht="8.25" customHeight="1">
      <c r="A59" s="112"/>
      <c r="B59" s="112"/>
      <c r="C59" s="112"/>
      <c r="D59" s="112"/>
      <c r="E59" s="112"/>
      <c r="F59" s="112"/>
      <c r="G59" s="112"/>
      <c r="H59" s="112"/>
      <c r="I59" s="121"/>
      <c r="J59" s="112"/>
      <c r="K59" s="112"/>
      <c r="L59" s="112"/>
      <c r="M59" s="112"/>
      <c r="N59" s="113"/>
      <c r="O59" s="113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ht="8.25" customHeight="1">
      <c r="A60" s="112"/>
      <c r="B60" s="112"/>
      <c r="C60" s="112"/>
      <c r="D60" s="112"/>
      <c r="E60" s="112"/>
      <c r="F60" s="112"/>
      <c r="G60" s="112"/>
      <c r="H60" s="112"/>
      <c r="I60" s="121"/>
      <c r="J60" s="112"/>
      <c r="K60" s="112"/>
      <c r="L60" s="112"/>
      <c r="M60" s="112"/>
      <c r="N60" s="113"/>
      <c r="O60" s="113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ht="8.25" customHeight="1">
      <c r="A61" s="112"/>
      <c r="B61" s="112"/>
      <c r="C61" s="112"/>
      <c r="D61" s="112"/>
      <c r="E61" s="112"/>
      <c r="F61" s="112"/>
      <c r="G61" s="112"/>
      <c r="H61" s="112"/>
      <c r="I61" s="121"/>
      <c r="J61" s="112"/>
      <c r="K61" s="112"/>
      <c r="L61" s="112"/>
      <c r="M61" s="112"/>
      <c r="N61" s="113"/>
      <c r="O61" s="113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ht="8.25" customHeight="1">
      <c r="A62" s="112"/>
      <c r="B62" s="112"/>
      <c r="C62" s="112"/>
      <c r="D62" s="112"/>
      <c r="E62" s="112"/>
      <c r="F62" s="112"/>
      <c r="G62" s="112"/>
      <c r="H62" s="112"/>
      <c r="I62" s="121"/>
      <c r="J62" s="112"/>
      <c r="K62" s="112"/>
      <c r="L62" s="112"/>
      <c r="M62" s="112"/>
      <c r="N62" s="113"/>
      <c r="O62" s="113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ht="8.25" customHeight="1">
      <c r="A63" s="112"/>
      <c r="B63" s="112"/>
      <c r="C63" s="112"/>
      <c r="D63" s="112"/>
      <c r="E63" s="112"/>
      <c r="F63" s="112"/>
      <c r="G63" s="112"/>
      <c r="H63" s="112"/>
      <c r="I63" s="121"/>
      <c r="J63" s="112"/>
      <c r="K63" s="112"/>
      <c r="L63" s="112"/>
      <c r="M63" s="112"/>
      <c r="N63" s="113"/>
      <c r="O63" s="113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ht="8.25" customHeight="1">
      <c r="A64" s="112"/>
      <c r="B64" s="112"/>
      <c r="C64" s="112"/>
      <c r="D64" s="112"/>
      <c r="E64" s="112"/>
      <c r="F64" s="112"/>
      <c r="G64" s="112"/>
      <c r="H64" s="112"/>
      <c r="I64" s="121"/>
      <c r="J64" s="112"/>
      <c r="K64" s="112"/>
      <c r="L64" s="112"/>
      <c r="M64" s="112"/>
      <c r="N64" s="113"/>
      <c r="O64" s="113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ht="8.25" customHeight="1">
      <c r="A65" s="112"/>
      <c r="B65" s="112"/>
      <c r="C65" s="112"/>
      <c r="D65" s="112"/>
      <c r="E65" s="112"/>
      <c r="F65" s="112"/>
      <c r="G65" s="112"/>
      <c r="H65" s="112"/>
      <c r="I65" s="121"/>
      <c r="J65" s="112"/>
      <c r="K65" s="112"/>
      <c r="L65" s="112"/>
      <c r="M65" s="112"/>
      <c r="N65" s="113"/>
      <c r="O65" s="113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ht="8.25" customHeight="1">
      <c r="A66" s="112"/>
      <c r="B66" s="112"/>
      <c r="C66" s="112"/>
      <c r="D66" s="112"/>
      <c r="E66" s="112"/>
      <c r="F66" s="112"/>
      <c r="G66" s="112"/>
      <c r="H66" s="112"/>
      <c r="I66" s="121"/>
      <c r="J66" s="112"/>
      <c r="K66" s="112"/>
      <c r="L66" s="112"/>
      <c r="M66" s="112"/>
      <c r="N66" s="113"/>
      <c r="O66" s="113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ht="8.25" customHeight="1">
      <c r="A67" s="112"/>
      <c r="B67" s="112"/>
      <c r="C67" s="112"/>
      <c r="D67" s="112"/>
      <c r="E67" s="112"/>
      <c r="F67" s="112"/>
      <c r="G67" s="112"/>
      <c r="H67" s="112"/>
      <c r="I67" s="121"/>
      <c r="J67" s="112"/>
      <c r="K67" s="112"/>
      <c r="L67" s="112"/>
      <c r="M67" s="112"/>
      <c r="N67" s="113"/>
      <c r="O67" s="113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ht="8.25" customHeight="1">
      <c r="A68" s="112"/>
      <c r="B68" s="112"/>
      <c r="C68" s="112"/>
      <c r="D68" s="112"/>
      <c r="E68" s="112"/>
      <c r="F68" s="112"/>
      <c r="G68" s="112"/>
      <c r="H68" s="112"/>
      <c r="I68" s="121"/>
      <c r="J68" s="112"/>
      <c r="K68" s="112"/>
      <c r="L68" s="112"/>
      <c r="M68" s="112"/>
      <c r="N68" s="113"/>
      <c r="O68" s="113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ht="8.25" customHeight="1">
      <c r="A69" s="112"/>
      <c r="B69" s="112"/>
      <c r="C69" s="112"/>
      <c r="D69" s="112"/>
      <c r="E69" s="112"/>
      <c r="F69" s="112"/>
      <c r="G69" s="112"/>
      <c r="H69" s="112"/>
      <c r="I69" s="121"/>
      <c r="J69" s="112"/>
      <c r="K69" s="112"/>
      <c r="L69" s="112"/>
      <c r="M69" s="112"/>
      <c r="N69" s="113"/>
      <c r="O69" s="113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ht="8.25" customHeight="1">
      <c r="A70" s="112"/>
      <c r="B70" s="112"/>
      <c r="C70" s="112"/>
      <c r="D70" s="112"/>
      <c r="E70" s="112"/>
      <c r="F70" s="112"/>
      <c r="G70" s="112"/>
      <c r="H70" s="112"/>
      <c r="I70" s="121"/>
      <c r="J70" s="112"/>
      <c r="K70" s="112"/>
      <c r="L70" s="112"/>
      <c r="M70" s="112"/>
      <c r="N70" s="113"/>
      <c r="O70" s="113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ht="8.25" customHeight="1">
      <c r="A71" s="112"/>
      <c r="B71" s="112"/>
      <c r="C71" s="112"/>
      <c r="D71" s="112"/>
      <c r="E71" s="112"/>
      <c r="F71" s="112"/>
      <c r="G71" s="112"/>
      <c r="H71" s="112"/>
      <c r="I71" s="121"/>
      <c r="J71" s="112"/>
      <c r="K71" s="112"/>
      <c r="L71" s="112"/>
      <c r="M71" s="112"/>
      <c r="N71" s="113"/>
      <c r="O71" s="113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ht="8.25" customHeight="1">
      <c r="A72" s="112"/>
      <c r="B72" s="112"/>
      <c r="C72" s="112"/>
      <c r="D72" s="112"/>
      <c r="E72" s="112"/>
      <c r="F72" s="112"/>
      <c r="G72" s="112"/>
      <c r="H72" s="112"/>
      <c r="I72" s="121"/>
      <c r="J72" s="112"/>
      <c r="K72" s="112"/>
      <c r="L72" s="112"/>
      <c r="M72" s="112"/>
      <c r="N72" s="113"/>
      <c r="O72" s="113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ht="8.25" customHeight="1">
      <c r="A73" s="112"/>
      <c r="B73" s="112"/>
      <c r="C73" s="112"/>
      <c r="D73" s="112"/>
      <c r="E73" s="112"/>
      <c r="F73" s="112"/>
      <c r="G73" s="112"/>
      <c r="H73" s="112"/>
      <c r="I73" s="121"/>
      <c r="J73" s="112"/>
      <c r="K73" s="112"/>
      <c r="L73" s="112"/>
      <c r="M73" s="112"/>
      <c r="N73" s="113"/>
      <c r="O73" s="113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ht="8.25" customHeight="1">
      <c r="A74" s="112"/>
      <c r="B74" s="112"/>
      <c r="C74" s="112"/>
      <c r="D74" s="112"/>
      <c r="E74" s="112"/>
      <c r="F74" s="112"/>
      <c r="G74" s="112"/>
      <c r="H74" s="112"/>
      <c r="I74" s="121"/>
      <c r="J74" s="112"/>
      <c r="K74" s="112"/>
      <c r="L74" s="112"/>
      <c r="M74" s="112"/>
      <c r="N74" s="113"/>
      <c r="O74" s="113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ht="8.25" customHeight="1">
      <c r="A75" s="112"/>
      <c r="B75" s="112"/>
      <c r="C75" s="112"/>
      <c r="D75" s="112"/>
      <c r="E75" s="112"/>
      <c r="F75" s="112"/>
      <c r="G75" s="112"/>
      <c r="H75" s="112"/>
      <c r="I75" s="121"/>
      <c r="J75" s="112"/>
      <c r="K75" s="112"/>
      <c r="L75" s="112"/>
      <c r="M75" s="112"/>
      <c r="N75" s="113"/>
      <c r="O75" s="113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ht="8.25" customHeight="1">
      <c r="A76" s="112"/>
      <c r="B76" s="112"/>
      <c r="C76" s="112"/>
      <c r="D76" s="112"/>
      <c r="E76" s="112"/>
      <c r="F76" s="112"/>
      <c r="G76" s="112"/>
      <c r="H76" s="112"/>
      <c r="I76" s="121"/>
      <c r="J76" s="112"/>
      <c r="K76" s="112"/>
      <c r="L76" s="112"/>
      <c r="M76" s="112"/>
      <c r="N76" s="113"/>
      <c r="O76" s="113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ht="8.25" customHeight="1">
      <c r="A77" s="112"/>
      <c r="B77" s="112"/>
      <c r="C77" s="112"/>
      <c r="D77" s="112"/>
      <c r="E77" s="112"/>
      <c r="F77" s="112"/>
      <c r="G77" s="112"/>
      <c r="H77" s="112"/>
      <c r="I77" s="121"/>
      <c r="J77" s="112"/>
      <c r="K77" s="112"/>
      <c r="L77" s="112"/>
      <c r="M77" s="112"/>
      <c r="N77" s="113"/>
      <c r="O77" s="113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ht="8.25" customHeight="1">
      <c r="A78" s="112"/>
      <c r="B78" s="112"/>
      <c r="C78" s="112"/>
      <c r="D78" s="112"/>
      <c r="E78" s="112"/>
      <c r="F78" s="112"/>
      <c r="G78" s="112"/>
      <c r="H78" s="112"/>
      <c r="I78" s="121"/>
      <c r="J78" s="112"/>
      <c r="K78" s="112"/>
      <c r="L78" s="112"/>
      <c r="M78" s="112"/>
      <c r="N78" s="113"/>
      <c r="O78" s="113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ht="8.25" customHeight="1">
      <c r="A79" s="112"/>
      <c r="B79" s="112"/>
      <c r="C79" s="112"/>
      <c r="D79" s="112"/>
      <c r="E79" s="112"/>
      <c r="F79" s="112"/>
      <c r="G79" s="112"/>
      <c r="H79" s="112"/>
      <c r="I79" s="121"/>
      <c r="J79" s="112"/>
      <c r="K79" s="112"/>
      <c r="L79" s="112"/>
      <c r="M79" s="112"/>
      <c r="N79" s="113"/>
      <c r="O79" s="113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ht="8.25" customHeight="1">
      <c r="A80" s="112"/>
      <c r="B80" s="112"/>
      <c r="C80" s="112"/>
      <c r="D80" s="112"/>
      <c r="E80" s="112"/>
      <c r="F80" s="112"/>
      <c r="G80" s="112"/>
      <c r="H80" s="112"/>
      <c r="I80" s="121"/>
      <c r="J80" s="112"/>
      <c r="K80" s="112"/>
      <c r="L80" s="112"/>
      <c r="M80" s="112"/>
      <c r="N80" s="113"/>
      <c r="O80" s="113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ht="8.25" customHeight="1">
      <c r="A81" s="112"/>
      <c r="B81" s="112"/>
      <c r="C81" s="112"/>
      <c r="D81" s="112"/>
      <c r="E81" s="112"/>
      <c r="F81" s="112"/>
      <c r="G81" s="112"/>
      <c r="H81" s="112"/>
      <c r="I81" s="121"/>
      <c r="J81" s="112"/>
      <c r="K81" s="112"/>
      <c r="L81" s="112"/>
      <c r="M81" s="112"/>
      <c r="N81" s="113"/>
      <c r="O81" s="113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ht="8.25" customHeight="1">
      <c r="A82" s="112"/>
      <c r="B82" s="112"/>
      <c r="C82" s="112"/>
      <c r="D82" s="112"/>
      <c r="E82" s="112"/>
      <c r="F82" s="112"/>
      <c r="G82" s="112"/>
      <c r="H82" s="112"/>
      <c r="I82" s="121"/>
      <c r="J82" s="112"/>
      <c r="K82" s="112"/>
      <c r="L82" s="112"/>
      <c r="M82" s="112"/>
      <c r="N82" s="113"/>
      <c r="O82" s="113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ht="8.25" customHeight="1">
      <c r="A83" s="112"/>
      <c r="B83" s="112"/>
      <c r="C83" s="112"/>
      <c r="D83" s="112"/>
      <c r="E83" s="112"/>
      <c r="F83" s="112"/>
      <c r="G83" s="112"/>
      <c r="H83" s="112"/>
      <c r="I83" s="121"/>
      <c r="J83" s="112"/>
      <c r="K83" s="112"/>
      <c r="L83" s="112"/>
      <c r="M83" s="112"/>
      <c r="N83" s="113"/>
      <c r="O83" s="113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ht="8.25" customHeight="1">
      <c r="A84" s="112"/>
      <c r="B84" s="112"/>
      <c r="C84" s="112"/>
      <c r="D84" s="112"/>
      <c r="E84" s="112"/>
      <c r="F84" s="112"/>
      <c r="G84" s="112"/>
      <c r="H84" s="112"/>
      <c r="I84" s="121"/>
      <c r="J84" s="112"/>
      <c r="K84" s="112"/>
      <c r="L84" s="112"/>
      <c r="M84" s="112"/>
      <c r="N84" s="113"/>
      <c r="O84" s="113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ht="8.25" customHeight="1">
      <c r="A85" s="112"/>
      <c r="B85" s="112"/>
      <c r="C85" s="112"/>
      <c r="D85" s="112"/>
      <c r="E85" s="112"/>
      <c r="F85" s="112"/>
      <c r="G85" s="112"/>
      <c r="H85" s="112"/>
      <c r="I85" s="121"/>
      <c r="J85" s="112"/>
      <c r="K85" s="112"/>
      <c r="L85" s="112"/>
      <c r="M85" s="112"/>
      <c r="N85" s="113"/>
      <c r="O85" s="113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ht="8.25" customHeight="1">
      <c r="A86" s="112"/>
      <c r="B86" s="112"/>
      <c r="C86" s="112"/>
      <c r="D86" s="112"/>
      <c r="E86" s="112"/>
      <c r="F86" s="112"/>
      <c r="G86" s="112"/>
      <c r="H86" s="112"/>
      <c r="I86" s="121"/>
      <c r="J86" s="112"/>
      <c r="K86" s="112"/>
      <c r="L86" s="112"/>
      <c r="M86" s="112"/>
      <c r="N86" s="113"/>
      <c r="O86" s="113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ht="8.25" customHeight="1">
      <c r="A87" s="112"/>
      <c r="B87" s="112"/>
      <c r="C87" s="112"/>
      <c r="D87" s="112"/>
      <c r="E87" s="112"/>
      <c r="F87" s="112"/>
      <c r="G87" s="112"/>
      <c r="H87" s="112"/>
      <c r="I87" s="121"/>
      <c r="J87" s="112"/>
      <c r="K87" s="112"/>
      <c r="L87" s="112"/>
      <c r="M87" s="112"/>
      <c r="N87" s="113"/>
      <c r="O87" s="113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ht="8.25" customHeight="1">
      <c r="A88" s="112"/>
      <c r="B88" s="112"/>
      <c r="C88" s="112"/>
      <c r="D88" s="112"/>
      <c r="E88" s="112"/>
      <c r="F88" s="112"/>
      <c r="G88" s="112"/>
      <c r="H88" s="112"/>
      <c r="I88" s="121"/>
      <c r="J88" s="112"/>
      <c r="K88" s="112"/>
      <c r="L88" s="112"/>
      <c r="M88" s="112"/>
      <c r="N88" s="113"/>
      <c r="O88" s="113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ht="8.25" customHeight="1">
      <c r="A89" s="112"/>
      <c r="B89" s="112"/>
      <c r="C89" s="112"/>
      <c r="D89" s="112"/>
      <c r="E89" s="112"/>
      <c r="F89" s="112"/>
      <c r="G89" s="112"/>
      <c r="H89" s="112"/>
      <c r="I89" s="121"/>
      <c r="J89" s="112"/>
      <c r="K89" s="112"/>
      <c r="L89" s="112"/>
      <c r="M89" s="112"/>
      <c r="N89" s="113"/>
      <c r="O89" s="113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ht="8.25" customHeight="1">
      <c r="A90" s="112"/>
      <c r="B90" s="112"/>
      <c r="C90" s="112"/>
      <c r="D90" s="112"/>
      <c r="E90" s="112"/>
      <c r="F90" s="112"/>
      <c r="G90" s="112"/>
      <c r="H90" s="112"/>
      <c r="I90" s="121"/>
      <c r="J90" s="112"/>
      <c r="K90" s="112"/>
      <c r="L90" s="112"/>
      <c r="M90" s="112"/>
      <c r="N90" s="113"/>
      <c r="O90" s="113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ht="8.25" customHeight="1">
      <c r="A91" s="112"/>
      <c r="B91" s="112"/>
      <c r="C91" s="112"/>
      <c r="D91" s="112"/>
      <c r="E91" s="112"/>
      <c r="F91" s="112"/>
      <c r="G91" s="112"/>
      <c r="H91" s="112"/>
      <c r="I91" s="121"/>
      <c r="J91" s="112"/>
      <c r="K91" s="112"/>
      <c r="L91" s="112"/>
      <c r="M91" s="112"/>
      <c r="N91" s="113"/>
      <c r="O91" s="113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ht="8.25" customHeight="1">
      <c r="A92" s="112"/>
      <c r="B92" s="112"/>
      <c r="C92" s="112"/>
      <c r="D92" s="112"/>
      <c r="E92" s="112"/>
      <c r="F92" s="112"/>
      <c r="G92" s="112"/>
      <c r="H92" s="112"/>
      <c r="I92" s="121"/>
      <c r="J92" s="112"/>
      <c r="K92" s="112"/>
      <c r="L92" s="112"/>
      <c r="M92" s="112"/>
      <c r="N92" s="113"/>
      <c r="O92" s="113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ht="8.25" customHeight="1">
      <c r="A93" s="112"/>
      <c r="B93" s="112"/>
      <c r="C93" s="112"/>
      <c r="D93" s="112"/>
      <c r="E93" s="112"/>
      <c r="F93" s="112"/>
      <c r="G93" s="112"/>
      <c r="H93" s="112"/>
      <c r="I93" s="121"/>
      <c r="J93" s="112"/>
      <c r="K93" s="112"/>
      <c r="L93" s="112"/>
      <c r="M93" s="112"/>
      <c r="N93" s="113"/>
      <c r="O93" s="113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ht="8.25" customHeight="1">
      <c r="A94" s="112"/>
      <c r="B94" s="112"/>
      <c r="C94" s="112"/>
      <c r="D94" s="112"/>
      <c r="E94" s="112"/>
      <c r="F94" s="112"/>
      <c r="G94" s="112"/>
      <c r="H94" s="112"/>
      <c r="I94" s="121"/>
      <c r="J94" s="112"/>
      <c r="K94" s="112"/>
      <c r="L94" s="112"/>
      <c r="M94" s="112"/>
      <c r="N94" s="113"/>
      <c r="O94" s="113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ht="8.25" customHeight="1">
      <c r="A95" s="112"/>
      <c r="B95" s="112"/>
      <c r="C95" s="112"/>
      <c r="D95" s="112"/>
      <c r="E95" s="112"/>
      <c r="F95" s="112"/>
      <c r="G95" s="112"/>
      <c r="H95" s="112"/>
      <c r="I95" s="121"/>
      <c r="J95" s="112"/>
      <c r="K95" s="112"/>
      <c r="L95" s="112"/>
      <c r="M95" s="112"/>
      <c r="N95" s="113"/>
      <c r="O95" s="113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ht="8.25" customHeight="1">
      <c r="A96" s="112"/>
      <c r="B96" s="112"/>
      <c r="C96" s="112"/>
      <c r="D96" s="112"/>
      <c r="E96" s="112"/>
      <c r="F96" s="112"/>
      <c r="G96" s="112"/>
      <c r="H96" s="112"/>
      <c r="I96" s="121"/>
      <c r="J96" s="112"/>
      <c r="K96" s="112"/>
      <c r="L96" s="112"/>
      <c r="M96" s="112"/>
      <c r="N96" s="113"/>
      <c r="O96" s="113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ht="8.25" customHeight="1">
      <c r="A97" s="112"/>
      <c r="B97" s="112"/>
      <c r="C97" s="112"/>
      <c r="D97" s="112"/>
      <c r="E97" s="112"/>
      <c r="F97" s="112"/>
      <c r="G97" s="112"/>
      <c r="H97" s="112"/>
      <c r="I97" s="121"/>
      <c r="J97" s="112"/>
      <c r="K97" s="112"/>
      <c r="L97" s="112"/>
      <c r="M97" s="112"/>
      <c r="N97" s="113"/>
      <c r="O97" s="113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ht="8.25" customHeight="1">
      <c r="A98" s="112"/>
      <c r="B98" s="112"/>
      <c r="C98" s="112"/>
      <c r="D98" s="112"/>
      <c r="E98" s="112"/>
      <c r="F98" s="112"/>
      <c r="G98" s="112"/>
      <c r="H98" s="112"/>
      <c r="I98" s="121"/>
      <c r="J98" s="112"/>
      <c r="K98" s="112"/>
      <c r="L98" s="112"/>
      <c r="M98" s="112"/>
      <c r="N98" s="113"/>
      <c r="O98" s="113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ht="8.25" customHeight="1">
      <c r="A99" s="112"/>
      <c r="B99" s="112"/>
      <c r="C99" s="112"/>
      <c r="D99" s="112"/>
      <c r="E99" s="112"/>
      <c r="F99" s="112"/>
      <c r="G99" s="112"/>
      <c r="H99" s="112"/>
      <c r="I99" s="121"/>
      <c r="J99" s="112"/>
      <c r="K99" s="112"/>
      <c r="L99" s="112"/>
      <c r="M99" s="112"/>
      <c r="N99" s="113"/>
      <c r="O99" s="113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ht="8.25" customHeight="1">
      <c r="A100" s="112"/>
      <c r="B100" s="112"/>
      <c r="C100" s="112"/>
      <c r="D100" s="112"/>
      <c r="E100" s="112"/>
      <c r="F100" s="112"/>
      <c r="G100" s="112"/>
      <c r="H100" s="112"/>
      <c r="I100" s="121"/>
      <c r="J100" s="112"/>
      <c r="K100" s="112"/>
      <c r="L100" s="112"/>
      <c r="M100" s="112"/>
      <c r="N100" s="113"/>
      <c r="O100" s="113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ht="8.25" customHeight="1">
      <c r="A101" s="112"/>
      <c r="B101" s="112"/>
      <c r="C101" s="112"/>
      <c r="D101" s="112"/>
      <c r="E101" s="112"/>
      <c r="F101" s="112"/>
      <c r="G101" s="112"/>
      <c r="H101" s="112"/>
      <c r="I101" s="121"/>
      <c r="J101" s="112"/>
      <c r="K101" s="112"/>
      <c r="L101" s="112"/>
      <c r="M101" s="112"/>
      <c r="N101" s="113"/>
      <c r="O101" s="113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ht="8.25" customHeight="1">
      <c r="A102" s="112"/>
      <c r="B102" s="112"/>
      <c r="C102" s="112"/>
      <c r="D102" s="112"/>
      <c r="E102" s="112"/>
      <c r="F102" s="112"/>
      <c r="G102" s="112"/>
      <c r="H102" s="112"/>
      <c r="I102" s="121"/>
      <c r="J102" s="112"/>
      <c r="K102" s="112"/>
      <c r="L102" s="112"/>
      <c r="M102" s="112"/>
      <c r="N102" s="113"/>
      <c r="O102" s="113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ht="8.25" customHeight="1">
      <c r="A103" s="112"/>
      <c r="B103" s="112"/>
      <c r="C103" s="112"/>
      <c r="D103" s="112"/>
      <c r="E103" s="112"/>
      <c r="F103" s="112"/>
      <c r="G103" s="112"/>
      <c r="H103" s="112"/>
      <c r="I103" s="121"/>
      <c r="J103" s="112"/>
      <c r="K103" s="112"/>
      <c r="L103" s="112"/>
      <c r="M103" s="112"/>
      <c r="N103" s="113"/>
      <c r="O103" s="113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ht="8.25" customHeight="1">
      <c r="A104" s="112"/>
      <c r="B104" s="112"/>
      <c r="C104" s="112"/>
      <c r="D104" s="112"/>
      <c r="E104" s="112"/>
      <c r="F104" s="112"/>
      <c r="G104" s="112"/>
      <c r="H104" s="112"/>
      <c r="I104" s="121"/>
      <c r="J104" s="112"/>
      <c r="K104" s="112"/>
      <c r="L104" s="112"/>
      <c r="M104" s="112"/>
      <c r="N104" s="113"/>
      <c r="O104" s="113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ht="8.25" customHeight="1">
      <c r="A105" s="112"/>
      <c r="B105" s="112"/>
      <c r="C105" s="112"/>
      <c r="D105" s="112"/>
      <c r="E105" s="112"/>
      <c r="F105" s="112"/>
      <c r="G105" s="112"/>
      <c r="H105" s="112"/>
      <c r="I105" s="121"/>
      <c r="J105" s="112"/>
      <c r="K105" s="112"/>
      <c r="L105" s="112"/>
      <c r="M105" s="112"/>
      <c r="N105" s="113"/>
      <c r="O105" s="113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ht="8.25" customHeight="1">
      <c r="A106" s="112"/>
      <c r="B106" s="112"/>
      <c r="C106" s="112"/>
      <c r="D106" s="112"/>
      <c r="E106" s="112"/>
      <c r="F106" s="112"/>
      <c r="G106" s="112"/>
      <c r="H106" s="112"/>
      <c r="I106" s="121"/>
      <c r="J106" s="112"/>
      <c r="K106" s="112"/>
      <c r="L106" s="112"/>
      <c r="M106" s="112"/>
      <c r="N106" s="113"/>
      <c r="O106" s="113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ht="8.25" customHeight="1">
      <c r="A107" s="112"/>
      <c r="B107" s="112"/>
      <c r="C107" s="112"/>
      <c r="D107" s="112"/>
      <c r="E107" s="112"/>
      <c r="F107" s="112"/>
      <c r="G107" s="112"/>
      <c r="H107" s="112"/>
      <c r="I107" s="121"/>
      <c r="J107" s="112"/>
      <c r="K107" s="112"/>
      <c r="L107" s="112"/>
      <c r="M107" s="112"/>
      <c r="N107" s="113"/>
      <c r="O107" s="113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ht="8.25" customHeight="1">
      <c r="A108" s="112"/>
      <c r="B108" s="112"/>
      <c r="C108" s="112"/>
      <c r="D108" s="112"/>
      <c r="E108" s="112"/>
      <c r="F108" s="112"/>
      <c r="G108" s="112"/>
      <c r="H108" s="112"/>
      <c r="I108" s="121"/>
      <c r="J108" s="112"/>
      <c r="K108" s="112"/>
      <c r="L108" s="112"/>
      <c r="M108" s="112"/>
      <c r="N108" s="113"/>
      <c r="O108" s="113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ht="8.25" customHeight="1">
      <c r="A109" s="112"/>
      <c r="B109" s="112"/>
      <c r="C109" s="112"/>
      <c r="D109" s="112"/>
      <c r="E109" s="112"/>
      <c r="F109" s="112"/>
      <c r="G109" s="112"/>
      <c r="H109" s="112"/>
      <c r="I109" s="121"/>
      <c r="J109" s="112"/>
      <c r="K109" s="112"/>
      <c r="L109" s="112"/>
      <c r="M109" s="112"/>
      <c r="N109" s="113"/>
      <c r="O109" s="113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ht="8.25" customHeight="1">
      <c r="A110" s="112"/>
      <c r="B110" s="112"/>
      <c r="C110" s="112"/>
      <c r="D110" s="112"/>
      <c r="E110" s="112"/>
      <c r="F110" s="112"/>
      <c r="G110" s="112"/>
      <c r="H110" s="112"/>
      <c r="I110" s="121"/>
      <c r="J110" s="112"/>
      <c r="K110" s="112"/>
      <c r="L110" s="112"/>
      <c r="M110" s="112"/>
      <c r="N110" s="113"/>
      <c r="O110" s="113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ht="8.25" customHeight="1">
      <c r="A111" s="112"/>
      <c r="B111" s="112"/>
      <c r="C111" s="112"/>
      <c r="D111" s="112"/>
      <c r="E111" s="112"/>
      <c r="F111" s="112"/>
      <c r="G111" s="112"/>
      <c r="H111" s="112"/>
      <c r="I111" s="121"/>
      <c r="J111" s="112"/>
      <c r="K111" s="112"/>
      <c r="L111" s="112"/>
      <c r="M111" s="112"/>
      <c r="N111" s="113"/>
      <c r="O111" s="113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ht="8.25" customHeight="1">
      <c r="A112" s="112"/>
      <c r="B112" s="112"/>
      <c r="C112" s="112"/>
      <c r="D112" s="112"/>
      <c r="E112" s="112"/>
      <c r="F112" s="112"/>
      <c r="G112" s="112"/>
      <c r="H112" s="112"/>
      <c r="I112" s="121"/>
      <c r="J112" s="112"/>
      <c r="K112" s="112"/>
      <c r="L112" s="112"/>
      <c r="M112" s="112"/>
      <c r="N112" s="113"/>
      <c r="O112" s="113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ht="8.25" customHeight="1">
      <c r="A113" s="112"/>
      <c r="B113" s="112"/>
      <c r="C113" s="112"/>
      <c r="D113" s="112"/>
      <c r="E113" s="112"/>
      <c r="F113" s="112"/>
      <c r="G113" s="112"/>
      <c r="H113" s="112"/>
      <c r="I113" s="121"/>
      <c r="J113" s="112"/>
      <c r="K113" s="112"/>
      <c r="L113" s="112"/>
      <c r="M113" s="112"/>
      <c r="N113" s="113"/>
      <c r="O113" s="113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ht="8.25" customHeight="1">
      <c r="A114" s="112"/>
      <c r="B114" s="112"/>
      <c r="C114" s="112"/>
      <c r="D114" s="112"/>
      <c r="E114" s="112"/>
      <c r="F114" s="112"/>
      <c r="G114" s="112"/>
      <c r="H114" s="112"/>
      <c r="I114" s="121"/>
      <c r="J114" s="112"/>
      <c r="K114" s="112"/>
      <c r="L114" s="112"/>
      <c r="M114" s="112"/>
      <c r="N114" s="113"/>
      <c r="O114" s="113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ht="8.25" customHeight="1">
      <c r="A115" s="112"/>
      <c r="B115" s="112"/>
      <c r="C115" s="112"/>
      <c r="D115" s="112"/>
      <c r="E115" s="112"/>
      <c r="F115" s="112"/>
      <c r="G115" s="112"/>
      <c r="H115" s="112"/>
      <c r="I115" s="121"/>
      <c r="J115" s="112"/>
      <c r="K115" s="112"/>
      <c r="L115" s="112"/>
      <c r="M115" s="112"/>
      <c r="N115" s="113"/>
      <c r="O115" s="113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ht="8.25" customHeight="1">
      <c r="A116" s="112"/>
      <c r="B116" s="112"/>
      <c r="C116" s="112"/>
      <c r="D116" s="112"/>
      <c r="E116" s="112"/>
      <c r="F116" s="112"/>
      <c r="G116" s="112"/>
      <c r="H116" s="112"/>
      <c r="I116" s="121"/>
      <c r="J116" s="112"/>
      <c r="K116" s="112"/>
      <c r="L116" s="112"/>
      <c r="M116" s="112"/>
      <c r="N116" s="113"/>
      <c r="O116" s="113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ht="8.25" customHeight="1">
      <c r="A117" s="112"/>
      <c r="B117" s="112"/>
      <c r="C117" s="112"/>
      <c r="D117" s="112"/>
      <c r="E117" s="112"/>
      <c r="F117" s="112"/>
      <c r="G117" s="112"/>
      <c r="H117" s="112"/>
      <c r="I117" s="121"/>
      <c r="J117" s="112"/>
      <c r="K117" s="112"/>
      <c r="L117" s="112"/>
      <c r="M117" s="112"/>
      <c r="N117" s="113"/>
      <c r="O117" s="113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ht="8.25" customHeight="1">
      <c r="A118" s="112"/>
      <c r="B118" s="112"/>
      <c r="C118" s="112"/>
      <c r="D118" s="112"/>
      <c r="E118" s="112"/>
      <c r="F118" s="112"/>
      <c r="G118" s="112"/>
      <c r="H118" s="112"/>
      <c r="I118" s="121"/>
      <c r="J118" s="112"/>
      <c r="K118" s="112"/>
      <c r="L118" s="112"/>
      <c r="M118" s="112"/>
      <c r="N118" s="113"/>
      <c r="O118" s="113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ht="8.25" customHeight="1">
      <c r="A119" s="112"/>
      <c r="B119" s="112"/>
      <c r="C119" s="112"/>
      <c r="D119" s="112"/>
      <c r="E119" s="112"/>
      <c r="F119" s="112"/>
      <c r="G119" s="112"/>
      <c r="H119" s="112"/>
      <c r="I119" s="121"/>
      <c r="J119" s="112"/>
      <c r="K119" s="112"/>
      <c r="L119" s="112"/>
      <c r="M119" s="112"/>
      <c r="N119" s="113"/>
      <c r="O119" s="113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ht="8.25" customHeight="1">
      <c r="A120" s="112"/>
      <c r="B120" s="112"/>
      <c r="C120" s="112"/>
      <c r="D120" s="112"/>
      <c r="E120" s="112"/>
      <c r="F120" s="112"/>
      <c r="G120" s="112"/>
      <c r="H120" s="112"/>
      <c r="I120" s="121"/>
      <c r="J120" s="112"/>
      <c r="K120" s="112"/>
      <c r="L120" s="112"/>
      <c r="M120" s="112"/>
      <c r="N120" s="113"/>
      <c r="O120" s="113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ht="8.25" customHeight="1">
      <c r="A121" s="112"/>
      <c r="B121" s="112"/>
      <c r="C121" s="112"/>
      <c r="D121" s="112"/>
      <c r="E121" s="112"/>
      <c r="F121" s="112"/>
      <c r="G121" s="112"/>
      <c r="H121" s="112"/>
      <c r="I121" s="121"/>
      <c r="J121" s="112"/>
      <c r="K121" s="112"/>
      <c r="L121" s="112"/>
      <c r="M121" s="112"/>
      <c r="N121" s="113"/>
      <c r="O121" s="113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ht="8.25" customHeight="1">
      <c r="A122" s="112"/>
      <c r="B122" s="112"/>
      <c r="C122" s="112"/>
      <c r="D122" s="112"/>
      <c r="E122" s="112"/>
      <c r="F122" s="112"/>
      <c r="G122" s="112"/>
      <c r="H122" s="112"/>
      <c r="I122" s="121"/>
      <c r="J122" s="112"/>
      <c r="K122" s="112"/>
      <c r="L122" s="112"/>
      <c r="M122" s="112"/>
      <c r="N122" s="113"/>
      <c r="O122" s="113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ht="8.25" customHeight="1">
      <c r="A123" s="112"/>
      <c r="B123" s="112"/>
      <c r="C123" s="112"/>
      <c r="D123" s="112"/>
      <c r="E123" s="112"/>
      <c r="F123" s="112"/>
      <c r="G123" s="112"/>
      <c r="H123" s="112"/>
      <c r="I123" s="121"/>
      <c r="J123" s="112"/>
      <c r="K123" s="112"/>
      <c r="L123" s="112"/>
      <c r="M123" s="112"/>
      <c r="N123" s="113"/>
      <c r="O123" s="113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ht="8.25" customHeight="1">
      <c r="A124" s="112"/>
      <c r="B124" s="112"/>
      <c r="C124" s="112"/>
      <c r="D124" s="112"/>
      <c r="E124" s="112"/>
      <c r="F124" s="112"/>
      <c r="G124" s="112"/>
      <c r="H124" s="112"/>
      <c r="I124" s="121"/>
      <c r="J124" s="112"/>
      <c r="K124" s="112"/>
      <c r="L124" s="112"/>
      <c r="M124" s="112"/>
      <c r="N124" s="113"/>
      <c r="O124" s="113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ht="8.25" customHeight="1">
      <c r="A125" s="112"/>
      <c r="B125" s="112"/>
      <c r="C125" s="112"/>
      <c r="D125" s="112"/>
      <c r="E125" s="112"/>
      <c r="F125" s="112"/>
      <c r="G125" s="112"/>
      <c r="H125" s="112"/>
      <c r="I125" s="121"/>
      <c r="J125" s="112"/>
      <c r="K125" s="112"/>
      <c r="L125" s="112"/>
      <c r="M125" s="112"/>
      <c r="N125" s="113"/>
      <c r="O125" s="113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ht="8.25" customHeight="1">
      <c r="A126" s="112"/>
      <c r="B126" s="112"/>
      <c r="C126" s="112"/>
      <c r="D126" s="112"/>
      <c r="E126" s="112"/>
      <c r="F126" s="112"/>
      <c r="G126" s="112"/>
      <c r="H126" s="112"/>
      <c r="I126" s="121"/>
      <c r="J126" s="112"/>
      <c r="K126" s="112"/>
      <c r="L126" s="112"/>
      <c r="M126" s="112"/>
      <c r="N126" s="113"/>
      <c r="O126" s="113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ht="8.25" customHeight="1">
      <c r="A127" s="112"/>
      <c r="B127" s="112"/>
      <c r="C127" s="112"/>
      <c r="D127" s="112"/>
      <c r="E127" s="112"/>
      <c r="F127" s="112"/>
      <c r="G127" s="112"/>
      <c r="H127" s="112"/>
      <c r="I127" s="121"/>
      <c r="J127" s="112"/>
      <c r="K127" s="112"/>
      <c r="L127" s="112"/>
      <c r="M127" s="112"/>
      <c r="N127" s="113"/>
      <c r="O127" s="113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ht="8.25" customHeight="1">
      <c r="A128" s="112"/>
      <c r="B128" s="112"/>
      <c r="C128" s="112"/>
      <c r="D128" s="112"/>
      <c r="E128" s="112"/>
      <c r="F128" s="112"/>
      <c r="G128" s="112"/>
      <c r="H128" s="112"/>
      <c r="I128" s="121"/>
      <c r="J128" s="112"/>
      <c r="K128" s="112"/>
      <c r="L128" s="112"/>
      <c r="M128" s="112"/>
      <c r="N128" s="113"/>
      <c r="O128" s="113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ht="8.25" customHeight="1">
      <c r="A129" s="112"/>
      <c r="B129" s="112"/>
      <c r="C129" s="112"/>
      <c r="D129" s="112"/>
      <c r="E129" s="112"/>
      <c r="F129" s="112"/>
      <c r="G129" s="112"/>
      <c r="H129" s="112"/>
      <c r="I129" s="121"/>
      <c r="J129" s="112"/>
      <c r="K129" s="112"/>
      <c r="L129" s="112"/>
      <c r="M129" s="112"/>
      <c r="N129" s="113"/>
      <c r="O129" s="113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ht="8.25" customHeight="1">
      <c r="A130" s="112"/>
      <c r="B130" s="112"/>
      <c r="C130" s="112"/>
      <c r="D130" s="112"/>
      <c r="E130" s="112"/>
      <c r="F130" s="112"/>
      <c r="G130" s="112"/>
      <c r="H130" s="112"/>
      <c r="I130" s="121"/>
      <c r="J130" s="112"/>
      <c r="K130" s="112"/>
      <c r="L130" s="112"/>
      <c r="M130" s="112"/>
      <c r="N130" s="113"/>
      <c r="O130" s="113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ht="8.25" customHeight="1">
      <c r="A131" s="112"/>
      <c r="B131" s="112"/>
      <c r="C131" s="112"/>
      <c r="D131" s="112"/>
      <c r="E131" s="112"/>
      <c r="F131" s="112"/>
      <c r="G131" s="112"/>
      <c r="H131" s="112"/>
      <c r="I131" s="121"/>
      <c r="J131" s="112"/>
      <c r="K131" s="112"/>
      <c r="L131" s="112"/>
      <c r="M131" s="112"/>
      <c r="N131" s="113"/>
      <c r="O131" s="113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ht="8.25" customHeight="1">
      <c r="A132" s="112"/>
      <c r="B132" s="112"/>
      <c r="C132" s="112"/>
      <c r="D132" s="112"/>
      <c r="E132" s="112"/>
      <c r="F132" s="112"/>
      <c r="G132" s="112"/>
      <c r="H132" s="112"/>
      <c r="I132" s="121"/>
      <c r="J132" s="112"/>
      <c r="K132" s="112"/>
      <c r="L132" s="112"/>
      <c r="M132" s="112"/>
      <c r="N132" s="113"/>
      <c r="O132" s="113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ht="8.25" customHeight="1">
      <c r="A133" s="112"/>
      <c r="B133" s="112"/>
      <c r="C133" s="112"/>
      <c r="D133" s="112"/>
      <c r="E133" s="112"/>
      <c r="F133" s="112"/>
      <c r="G133" s="112"/>
      <c r="H133" s="112"/>
      <c r="I133" s="121"/>
      <c r="J133" s="112"/>
      <c r="K133" s="112"/>
      <c r="L133" s="112"/>
      <c r="M133" s="112"/>
      <c r="N133" s="113"/>
      <c r="O133" s="113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ht="8.25" customHeight="1">
      <c r="A134" s="112"/>
      <c r="B134" s="112"/>
      <c r="C134" s="112"/>
      <c r="D134" s="112"/>
      <c r="E134" s="112"/>
      <c r="F134" s="112"/>
      <c r="G134" s="112"/>
      <c r="H134" s="112"/>
      <c r="I134" s="121"/>
      <c r="J134" s="112"/>
      <c r="K134" s="112"/>
      <c r="L134" s="112"/>
      <c r="M134" s="112"/>
      <c r="N134" s="113"/>
      <c r="O134" s="113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ht="8.25" customHeight="1">
      <c r="A135" s="112"/>
      <c r="B135" s="112"/>
      <c r="C135" s="112"/>
      <c r="D135" s="112"/>
      <c r="E135" s="112"/>
      <c r="F135" s="112"/>
      <c r="G135" s="112"/>
      <c r="H135" s="112"/>
      <c r="I135" s="121"/>
      <c r="J135" s="112"/>
      <c r="K135" s="112"/>
      <c r="L135" s="112"/>
      <c r="M135" s="112"/>
      <c r="N135" s="113"/>
      <c r="O135" s="113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ht="8.25" customHeight="1">
      <c r="A136" s="112"/>
      <c r="B136" s="112"/>
      <c r="C136" s="112"/>
      <c r="D136" s="112"/>
      <c r="E136" s="112"/>
      <c r="F136" s="112"/>
      <c r="G136" s="112"/>
      <c r="H136" s="112"/>
      <c r="I136" s="121"/>
      <c r="J136" s="112"/>
      <c r="K136" s="112"/>
      <c r="L136" s="112"/>
      <c r="M136" s="112"/>
      <c r="N136" s="113"/>
      <c r="O136" s="113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ht="8.25" customHeight="1">
      <c r="A137" s="112"/>
      <c r="B137" s="112"/>
      <c r="C137" s="112"/>
      <c r="D137" s="112"/>
      <c r="E137" s="112"/>
      <c r="F137" s="112"/>
      <c r="G137" s="112"/>
      <c r="H137" s="112"/>
      <c r="I137" s="121"/>
      <c r="J137" s="112"/>
      <c r="K137" s="112"/>
      <c r="L137" s="112"/>
      <c r="M137" s="112"/>
      <c r="N137" s="113"/>
      <c r="O137" s="113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ht="8.25" customHeight="1">
      <c r="A138" s="112"/>
      <c r="B138" s="112"/>
      <c r="C138" s="112"/>
      <c r="D138" s="112"/>
      <c r="E138" s="112"/>
      <c r="F138" s="112"/>
      <c r="G138" s="112"/>
      <c r="H138" s="112"/>
      <c r="I138" s="121"/>
      <c r="J138" s="112"/>
      <c r="K138" s="112"/>
      <c r="L138" s="112"/>
      <c r="M138" s="112"/>
      <c r="N138" s="113"/>
      <c r="O138" s="113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ht="8.25" customHeight="1">
      <c r="A139" s="112"/>
      <c r="B139" s="112"/>
      <c r="C139" s="112"/>
      <c r="D139" s="112"/>
      <c r="E139" s="112"/>
      <c r="F139" s="112"/>
      <c r="G139" s="112"/>
      <c r="H139" s="112"/>
      <c r="I139" s="121"/>
      <c r="J139" s="112"/>
      <c r="K139" s="112"/>
      <c r="L139" s="112"/>
      <c r="M139" s="112"/>
      <c r="N139" s="113"/>
      <c r="O139" s="113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ht="8.25" customHeight="1">
      <c r="A140" s="112"/>
      <c r="B140" s="112"/>
      <c r="C140" s="112"/>
      <c r="D140" s="112"/>
      <c r="E140" s="112"/>
      <c r="F140" s="112"/>
      <c r="G140" s="112"/>
      <c r="H140" s="112"/>
      <c r="I140" s="121"/>
      <c r="J140" s="112"/>
      <c r="K140" s="112"/>
      <c r="L140" s="112"/>
      <c r="M140" s="112"/>
      <c r="N140" s="113"/>
      <c r="O140" s="113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ht="8.25" customHeight="1">
      <c r="A141" s="112"/>
      <c r="B141" s="112"/>
      <c r="C141" s="112"/>
      <c r="D141" s="112"/>
      <c r="E141" s="112"/>
      <c r="F141" s="112"/>
      <c r="G141" s="112"/>
      <c r="H141" s="112"/>
      <c r="I141" s="121"/>
      <c r="J141" s="112"/>
      <c r="K141" s="112"/>
      <c r="L141" s="112"/>
      <c r="M141" s="112"/>
      <c r="N141" s="113"/>
      <c r="O141" s="113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ht="8.25" customHeight="1">
      <c r="A142" s="112"/>
      <c r="B142" s="112"/>
      <c r="C142" s="112"/>
      <c r="D142" s="112"/>
      <c r="E142" s="112"/>
      <c r="F142" s="112"/>
      <c r="G142" s="112"/>
      <c r="H142" s="112"/>
      <c r="I142" s="121"/>
      <c r="J142" s="112"/>
      <c r="K142" s="112"/>
      <c r="L142" s="112"/>
      <c r="M142" s="112"/>
      <c r="N142" s="113"/>
      <c r="O142" s="113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ht="8.25" customHeight="1">
      <c r="A143" s="112"/>
      <c r="B143" s="112"/>
      <c r="C143" s="112"/>
      <c r="D143" s="112"/>
      <c r="E143" s="112"/>
      <c r="F143" s="112"/>
      <c r="G143" s="112"/>
      <c r="H143" s="112"/>
      <c r="I143" s="121"/>
      <c r="J143" s="112"/>
      <c r="K143" s="112"/>
      <c r="L143" s="112"/>
      <c r="M143" s="112"/>
      <c r="N143" s="113"/>
      <c r="O143" s="113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ht="8.25" customHeight="1">
      <c r="A144" s="112"/>
      <c r="B144" s="112"/>
      <c r="C144" s="112"/>
      <c r="D144" s="112"/>
      <c r="E144" s="112"/>
      <c r="F144" s="112"/>
      <c r="G144" s="112"/>
      <c r="H144" s="112"/>
      <c r="I144" s="121"/>
      <c r="J144" s="112"/>
      <c r="K144" s="112"/>
      <c r="L144" s="112"/>
      <c r="M144" s="112"/>
      <c r="N144" s="113"/>
      <c r="O144" s="113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ht="8.25" customHeight="1">
      <c r="A145" s="112"/>
      <c r="B145" s="112"/>
      <c r="C145" s="112"/>
      <c r="D145" s="112"/>
      <c r="E145" s="112"/>
      <c r="F145" s="112"/>
      <c r="G145" s="112"/>
      <c r="H145" s="112"/>
      <c r="I145" s="121"/>
      <c r="J145" s="112"/>
      <c r="K145" s="112"/>
      <c r="L145" s="112"/>
      <c r="M145" s="112"/>
      <c r="N145" s="113"/>
      <c r="O145" s="113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ht="8.25" customHeight="1">
      <c r="A146" s="112"/>
      <c r="B146" s="112"/>
      <c r="C146" s="112"/>
      <c r="D146" s="112"/>
      <c r="E146" s="112"/>
      <c r="F146" s="112"/>
      <c r="G146" s="112"/>
      <c r="H146" s="112"/>
      <c r="I146" s="121"/>
      <c r="J146" s="112"/>
      <c r="K146" s="112"/>
      <c r="L146" s="112"/>
      <c r="M146" s="112"/>
      <c r="N146" s="113"/>
      <c r="O146" s="113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ht="8.25" customHeight="1">
      <c r="A147" s="112"/>
      <c r="B147" s="112"/>
      <c r="C147" s="112"/>
      <c r="D147" s="112"/>
      <c r="E147" s="112"/>
      <c r="F147" s="112"/>
      <c r="G147" s="112"/>
      <c r="H147" s="112"/>
      <c r="I147" s="121"/>
      <c r="J147" s="112"/>
      <c r="K147" s="112"/>
      <c r="L147" s="112"/>
      <c r="M147" s="112"/>
      <c r="N147" s="113"/>
      <c r="O147" s="113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ht="8.25" customHeight="1">
      <c r="A148" s="112"/>
      <c r="B148" s="112"/>
      <c r="C148" s="112"/>
      <c r="D148" s="112"/>
      <c r="E148" s="112"/>
      <c r="F148" s="112"/>
      <c r="G148" s="112"/>
      <c r="H148" s="112"/>
      <c r="I148" s="121"/>
      <c r="J148" s="112"/>
      <c r="K148" s="112"/>
      <c r="L148" s="112"/>
      <c r="M148" s="112"/>
      <c r="N148" s="113"/>
      <c r="O148" s="113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ht="8.25" customHeight="1">
      <c r="A149" s="112"/>
      <c r="B149" s="112"/>
      <c r="C149" s="112"/>
      <c r="D149" s="112"/>
      <c r="E149" s="112"/>
      <c r="F149" s="112"/>
      <c r="G149" s="112"/>
      <c r="H149" s="112"/>
      <c r="I149" s="121"/>
      <c r="J149" s="112"/>
      <c r="K149" s="112"/>
      <c r="L149" s="112"/>
      <c r="M149" s="112"/>
      <c r="N149" s="113"/>
      <c r="O149" s="113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ht="8.25" customHeight="1">
      <c r="A150" s="112"/>
      <c r="B150" s="112"/>
      <c r="C150" s="112"/>
      <c r="D150" s="112"/>
      <c r="E150" s="112"/>
      <c r="F150" s="112"/>
      <c r="G150" s="112"/>
      <c r="H150" s="112"/>
      <c r="I150" s="121"/>
      <c r="J150" s="112"/>
      <c r="K150" s="112"/>
      <c r="L150" s="112"/>
      <c r="M150" s="112"/>
      <c r="N150" s="113"/>
      <c r="O150" s="113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ht="8.25" customHeight="1">
      <c r="A151" s="112"/>
      <c r="B151" s="112"/>
      <c r="C151" s="112"/>
      <c r="D151" s="112"/>
      <c r="E151" s="112"/>
      <c r="F151" s="112"/>
      <c r="G151" s="112"/>
      <c r="H151" s="112"/>
      <c r="I151" s="121"/>
      <c r="J151" s="112"/>
      <c r="K151" s="112"/>
      <c r="L151" s="112"/>
      <c r="M151" s="112"/>
      <c r="N151" s="113"/>
      <c r="O151" s="113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ht="8.25" customHeight="1">
      <c r="A152" s="112"/>
      <c r="B152" s="112"/>
      <c r="C152" s="112"/>
      <c r="D152" s="112"/>
      <c r="E152" s="112"/>
      <c r="F152" s="112"/>
      <c r="G152" s="112"/>
      <c r="H152" s="112"/>
      <c r="I152" s="121"/>
      <c r="J152" s="112"/>
      <c r="K152" s="112"/>
      <c r="L152" s="112"/>
      <c r="M152" s="112"/>
      <c r="N152" s="113"/>
      <c r="O152" s="113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ht="8.25" customHeight="1">
      <c r="A153" s="112"/>
      <c r="B153" s="112"/>
      <c r="C153" s="112"/>
      <c r="D153" s="112"/>
      <c r="E153" s="112"/>
      <c r="F153" s="112"/>
      <c r="G153" s="112"/>
      <c r="H153" s="112"/>
      <c r="I153" s="121"/>
      <c r="J153" s="112"/>
      <c r="K153" s="112"/>
      <c r="L153" s="112"/>
      <c r="M153" s="112"/>
      <c r="N153" s="113"/>
      <c r="O153" s="113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ht="8.25" customHeight="1">
      <c r="A154" s="112"/>
      <c r="B154" s="112"/>
      <c r="C154" s="112"/>
      <c r="D154" s="112"/>
      <c r="E154" s="112"/>
      <c r="F154" s="112"/>
      <c r="G154" s="112"/>
      <c r="H154" s="112"/>
      <c r="I154" s="121"/>
      <c r="J154" s="112"/>
      <c r="K154" s="112"/>
      <c r="L154" s="112"/>
      <c r="M154" s="112"/>
      <c r="N154" s="113"/>
      <c r="O154" s="113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ht="8.25" customHeight="1">
      <c r="A155" s="112"/>
      <c r="B155" s="112"/>
      <c r="C155" s="112"/>
      <c r="D155" s="112"/>
      <c r="E155" s="112"/>
      <c r="F155" s="112"/>
      <c r="G155" s="112"/>
      <c r="H155" s="112"/>
      <c r="I155" s="121"/>
      <c r="J155" s="112"/>
      <c r="K155" s="112"/>
      <c r="L155" s="112"/>
      <c r="M155" s="112"/>
      <c r="N155" s="113"/>
      <c r="O155" s="113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ht="8.25" customHeight="1">
      <c r="A156" s="112"/>
      <c r="B156" s="112"/>
      <c r="C156" s="112"/>
      <c r="D156" s="112"/>
      <c r="E156" s="112"/>
      <c r="F156" s="112"/>
      <c r="G156" s="112"/>
      <c r="H156" s="112"/>
      <c r="I156" s="121"/>
      <c r="J156" s="112"/>
      <c r="K156" s="112"/>
      <c r="L156" s="112"/>
      <c r="M156" s="112"/>
      <c r="N156" s="113"/>
      <c r="O156" s="113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ht="8.25" customHeight="1">
      <c r="A157" s="112"/>
      <c r="B157" s="112"/>
      <c r="C157" s="112"/>
      <c r="D157" s="112"/>
      <c r="E157" s="112"/>
      <c r="F157" s="112"/>
      <c r="G157" s="112"/>
      <c r="H157" s="112"/>
      <c r="I157" s="121"/>
      <c r="J157" s="112"/>
      <c r="K157" s="112"/>
      <c r="L157" s="112"/>
      <c r="M157" s="112"/>
      <c r="N157" s="113"/>
      <c r="O157" s="113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ht="8.25" customHeight="1">
      <c r="A158" s="112"/>
      <c r="B158" s="112"/>
      <c r="C158" s="112"/>
      <c r="D158" s="112"/>
      <c r="E158" s="112"/>
      <c r="F158" s="112"/>
      <c r="G158" s="112"/>
      <c r="H158" s="112"/>
      <c r="I158" s="121"/>
      <c r="J158" s="112"/>
      <c r="K158" s="112"/>
      <c r="L158" s="112"/>
      <c r="M158" s="112"/>
      <c r="N158" s="113"/>
      <c r="O158" s="113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ht="8.25" customHeight="1">
      <c r="A159" s="112"/>
      <c r="B159" s="112"/>
      <c r="C159" s="112"/>
      <c r="D159" s="112"/>
      <c r="E159" s="112"/>
      <c r="F159" s="112"/>
      <c r="G159" s="112"/>
      <c r="H159" s="112"/>
      <c r="I159" s="121"/>
      <c r="J159" s="112"/>
      <c r="K159" s="112"/>
      <c r="L159" s="112"/>
      <c r="M159" s="112"/>
      <c r="N159" s="113"/>
      <c r="O159" s="113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ht="8.25" customHeight="1">
      <c r="A160" s="112"/>
      <c r="B160" s="112"/>
      <c r="C160" s="112"/>
      <c r="D160" s="112"/>
      <c r="E160" s="112"/>
      <c r="F160" s="112"/>
      <c r="G160" s="112"/>
      <c r="H160" s="112"/>
      <c r="I160" s="121"/>
      <c r="J160" s="112"/>
      <c r="K160" s="112"/>
      <c r="L160" s="112"/>
      <c r="M160" s="112"/>
      <c r="N160" s="113"/>
      <c r="O160" s="113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ht="8.25" customHeight="1">
      <c r="A161" s="112"/>
      <c r="B161" s="112"/>
      <c r="C161" s="112"/>
      <c r="D161" s="112"/>
      <c r="E161" s="112"/>
      <c r="F161" s="112"/>
      <c r="G161" s="112"/>
      <c r="H161" s="112"/>
      <c r="I161" s="121"/>
      <c r="J161" s="112"/>
      <c r="K161" s="112"/>
      <c r="L161" s="112"/>
      <c r="M161" s="112"/>
      <c r="N161" s="113"/>
      <c r="O161" s="113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ht="8.25" customHeight="1">
      <c r="A162" s="112"/>
      <c r="B162" s="112"/>
      <c r="C162" s="112"/>
      <c r="D162" s="112"/>
      <c r="E162" s="112"/>
      <c r="F162" s="112"/>
      <c r="G162" s="112"/>
      <c r="H162" s="112"/>
      <c r="I162" s="121"/>
      <c r="J162" s="112"/>
      <c r="K162" s="112"/>
      <c r="L162" s="112"/>
      <c r="M162" s="112"/>
      <c r="N162" s="113"/>
      <c r="O162" s="113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ht="8.25" customHeight="1">
      <c r="A163" s="112"/>
      <c r="B163" s="112"/>
      <c r="C163" s="112"/>
      <c r="D163" s="112"/>
      <c r="E163" s="112"/>
      <c r="F163" s="112"/>
      <c r="G163" s="112"/>
      <c r="H163" s="112"/>
      <c r="I163" s="121"/>
      <c r="J163" s="112"/>
      <c r="K163" s="112"/>
      <c r="L163" s="112"/>
      <c r="M163" s="112"/>
      <c r="N163" s="113"/>
      <c r="O163" s="113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ht="8.25" customHeight="1">
      <c r="A164" s="112"/>
      <c r="B164" s="112"/>
      <c r="C164" s="112"/>
      <c r="D164" s="112"/>
      <c r="E164" s="112"/>
      <c r="F164" s="112"/>
      <c r="G164" s="112"/>
      <c r="H164" s="112"/>
      <c r="I164" s="121"/>
      <c r="J164" s="112"/>
      <c r="K164" s="112"/>
      <c r="L164" s="112"/>
      <c r="M164" s="112"/>
      <c r="N164" s="113"/>
      <c r="O164" s="113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ht="8.25" customHeight="1">
      <c r="A165" s="112"/>
      <c r="B165" s="112"/>
      <c r="C165" s="112"/>
      <c r="D165" s="112"/>
      <c r="E165" s="112"/>
      <c r="F165" s="112"/>
      <c r="G165" s="112"/>
      <c r="H165" s="112"/>
      <c r="I165" s="121"/>
      <c r="J165" s="112"/>
      <c r="K165" s="112"/>
      <c r="L165" s="112"/>
      <c r="M165" s="112"/>
      <c r="N165" s="113"/>
      <c r="O165" s="113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ht="8.25" customHeight="1">
      <c r="A166" s="112"/>
      <c r="B166" s="112"/>
      <c r="C166" s="112"/>
      <c r="D166" s="112"/>
      <c r="E166" s="112"/>
      <c r="F166" s="112"/>
      <c r="G166" s="112"/>
      <c r="H166" s="112"/>
      <c r="I166" s="121"/>
      <c r="J166" s="112"/>
      <c r="K166" s="112"/>
      <c r="L166" s="112"/>
      <c r="M166" s="112"/>
      <c r="N166" s="113"/>
      <c r="O166" s="113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ht="8.25" customHeight="1">
      <c r="A167" s="112"/>
      <c r="B167" s="112"/>
      <c r="C167" s="112"/>
      <c r="D167" s="112"/>
      <c r="E167" s="112"/>
      <c r="F167" s="112"/>
      <c r="G167" s="112"/>
      <c r="H167" s="112"/>
      <c r="I167" s="121"/>
      <c r="J167" s="112"/>
      <c r="K167" s="112"/>
      <c r="L167" s="112"/>
      <c r="M167" s="112"/>
      <c r="N167" s="113"/>
      <c r="O167" s="113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ht="8.25" customHeight="1">
      <c r="A168" s="112"/>
      <c r="B168" s="112"/>
      <c r="C168" s="112"/>
      <c r="D168" s="112"/>
      <c r="E168" s="112"/>
      <c r="F168" s="112"/>
      <c r="G168" s="112"/>
      <c r="H168" s="112"/>
      <c r="I168" s="121"/>
      <c r="J168" s="112"/>
      <c r="K168" s="112"/>
      <c r="L168" s="112"/>
      <c r="M168" s="112"/>
      <c r="N168" s="113"/>
      <c r="O168" s="113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ht="8.25" customHeight="1">
      <c r="A169" s="112"/>
      <c r="B169" s="112"/>
      <c r="C169" s="112"/>
      <c r="D169" s="112"/>
      <c r="E169" s="112"/>
      <c r="F169" s="112"/>
      <c r="G169" s="112"/>
      <c r="H169" s="112"/>
      <c r="I169" s="121"/>
      <c r="J169" s="112"/>
      <c r="K169" s="112"/>
      <c r="L169" s="112"/>
      <c r="M169" s="112"/>
      <c r="N169" s="113"/>
      <c r="O169" s="113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ht="8.25" customHeight="1">
      <c r="A170" s="112"/>
      <c r="B170" s="112"/>
      <c r="C170" s="112"/>
      <c r="D170" s="112"/>
      <c r="E170" s="112"/>
      <c r="F170" s="112"/>
      <c r="G170" s="112"/>
      <c r="H170" s="112"/>
      <c r="I170" s="121"/>
      <c r="J170" s="112"/>
      <c r="K170" s="112"/>
      <c r="L170" s="112"/>
      <c r="M170" s="112"/>
      <c r="N170" s="113"/>
      <c r="O170" s="113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ht="8.25" customHeight="1">
      <c r="A171" s="112"/>
      <c r="B171" s="112"/>
      <c r="C171" s="112"/>
      <c r="D171" s="112"/>
      <c r="E171" s="112"/>
      <c r="F171" s="112"/>
      <c r="G171" s="112"/>
      <c r="H171" s="112"/>
      <c r="I171" s="121"/>
      <c r="J171" s="112"/>
      <c r="K171" s="112"/>
      <c r="L171" s="112"/>
      <c r="M171" s="112"/>
      <c r="N171" s="113"/>
      <c r="O171" s="113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ht="8.25" customHeight="1">
      <c r="A172" s="112"/>
      <c r="B172" s="112"/>
      <c r="C172" s="112"/>
      <c r="D172" s="112"/>
      <c r="E172" s="112"/>
      <c r="F172" s="112"/>
      <c r="G172" s="112"/>
      <c r="H172" s="112"/>
      <c r="I172" s="121"/>
      <c r="J172" s="112"/>
      <c r="K172" s="112"/>
      <c r="L172" s="112"/>
      <c r="M172" s="112"/>
      <c r="N172" s="113"/>
      <c r="O172" s="113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ht="8.25" customHeight="1">
      <c r="A173" s="112"/>
      <c r="B173" s="112"/>
      <c r="C173" s="112"/>
      <c r="D173" s="112"/>
      <c r="E173" s="112"/>
      <c r="F173" s="112"/>
      <c r="G173" s="112"/>
      <c r="H173" s="112"/>
      <c r="I173" s="121"/>
      <c r="J173" s="112"/>
      <c r="K173" s="112"/>
      <c r="L173" s="112"/>
      <c r="M173" s="112"/>
      <c r="N173" s="113"/>
      <c r="O173" s="113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ht="8.25" customHeight="1">
      <c r="A174" s="112"/>
      <c r="B174" s="112"/>
      <c r="C174" s="112"/>
      <c r="D174" s="112"/>
      <c r="E174" s="112"/>
      <c r="F174" s="112"/>
      <c r="G174" s="112"/>
      <c r="H174" s="112"/>
      <c r="I174" s="121"/>
      <c r="J174" s="112"/>
      <c r="K174" s="112"/>
      <c r="L174" s="112"/>
      <c r="M174" s="112"/>
      <c r="N174" s="113"/>
      <c r="O174" s="113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ht="8.25" customHeight="1">
      <c r="A175" s="112"/>
      <c r="B175" s="112"/>
      <c r="C175" s="112"/>
      <c r="D175" s="112"/>
      <c r="E175" s="112"/>
      <c r="F175" s="112"/>
      <c r="G175" s="112"/>
      <c r="H175" s="112"/>
      <c r="I175" s="121"/>
      <c r="J175" s="112"/>
      <c r="K175" s="112"/>
      <c r="L175" s="112"/>
      <c r="M175" s="112"/>
      <c r="N175" s="113"/>
      <c r="O175" s="113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ht="8.25" customHeight="1">
      <c r="A176" s="112"/>
      <c r="B176" s="112"/>
      <c r="C176" s="112"/>
      <c r="D176" s="112"/>
      <c r="E176" s="112"/>
      <c r="F176" s="112"/>
      <c r="G176" s="112"/>
      <c r="H176" s="112"/>
      <c r="I176" s="121"/>
      <c r="J176" s="112"/>
      <c r="K176" s="112"/>
      <c r="L176" s="112"/>
      <c r="M176" s="112"/>
      <c r="N176" s="113"/>
      <c r="O176" s="113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ht="8.25" customHeight="1">
      <c r="A177" s="112"/>
      <c r="B177" s="112"/>
      <c r="C177" s="112"/>
      <c r="D177" s="112"/>
      <c r="E177" s="112"/>
      <c r="F177" s="112"/>
      <c r="G177" s="112"/>
      <c r="H177" s="112"/>
      <c r="I177" s="121"/>
      <c r="J177" s="112"/>
      <c r="K177" s="112"/>
      <c r="L177" s="112"/>
      <c r="M177" s="112"/>
      <c r="N177" s="113"/>
      <c r="O177" s="113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ht="8.25" customHeight="1">
      <c r="A178" s="112"/>
      <c r="B178" s="112"/>
      <c r="C178" s="112"/>
      <c r="D178" s="112"/>
      <c r="E178" s="112"/>
      <c r="F178" s="112"/>
      <c r="G178" s="112"/>
      <c r="H178" s="112"/>
      <c r="I178" s="121"/>
      <c r="J178" s="112"/>
      <c r="K178" s="112"/>
      <c r="L178" s="112"/>
      <c r="M178" s="112"/>
      <c r="N178" s="113"/>
      <c r="O178" s="113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ht="8.25" customHeight="1">
      <c r="A179" s="112"/>
      <c r="B179" s="112"/>
      <c r="C179" s="112"/>
      <c r="D179" s="112"/>
      <c r="E179" s="112"/>
      <c r="F179" s="112"/>
      <c r="G179" s="112"/>
      <c r="H179" s="112"/>
      <c r="I179" s="121"/>
      <c r="J179" s="112"/>
      <c r="K179" s="112"/>
      <c r="L179" s="112"/>
      <c r="M179" s="112"/>
      <c r="N179" s="113"/>
      <c r="O179" s="113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ht="8.25" customHeight="1">
      <c r="A180" s="112"/>
      <c r="B180" s="112"/>
      <c r="C180" s="112"/>
      <c r="D180" s="112"/>
      <c r="E180" s="112"/>
      <c r="F180" s="112"/>
      <c r="G180" s="112"/>
      <c r="H180" s="112"/>
      <c r="I180" s="121"/>
      <c r="J180" s="112"/>
      <c r="K180" s="112"/>
      <c r="L180" s="112"/>
      <c r="M180" s="112"/>
      <c r="N180" s="113"/>
      <c r="O180" s="113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ht="8.25" customHeight="1">
      <c r="A181" s="112"/>
      <c r="B181" s="112"/>
      <c r="C181" s="112"/>
      <c r="D181" s="112"/>
      <c r="E181" s="112"/>
      <c r="F181" s="112"/>
      <c r="G181" s="112"/>
      <c r="H181" s="112"/>
      <c r="I181" s="121"/>
      <c r="J181" s="112"/>
      <c r="K181" s="112"/>
      <c r="L181" s="112"/>
      <c r="M181" s="112"/>
      <c r="N181" s="113"/>
      <c r="O181" s="113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ht="8.25" customHeight="1">
      <c r="A182" s="112"/>
      <c r="B182" s="112"/>
      <c r="C182" s="112"/>
      <c r="D182" s="112"/>
      <c r="E182" s="112"/>
      <c r="F182" s="112"/>
      <c r="G182" s="112"/>
      <c r="H182" s="112"/>
      <c r="I182" s="121"/>
      <c r="J182" s="112"/>
      <c r="K182" s="112"/>
      <c r="L182" s="112"/>
      <c r="M182" s="112"/>
      <c r="N182" s="113"/>
      <c r="O182" s="113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ht="8.25" customHeight="1">
      <c r="A183" s="112"/>
      <c r="B183" s="112"/>
      <c r="C183" s="112"/>
      <c r="D183" s="112"/>
      <c r="E183" s="112"/>
      <c r="F183" s="112"/>
      <c r="G183" s="112"/>
      <c r="H183" s="112"/>
      <c r="I183" s="121"/>
      <c r="J183" s="112"/>
      <c r="K183" s="112"/>
      <c r="L183" s="112"/>
      <c r="M183" s="112"/>
      <c r="N183" s="113"/>
      <c r="O183" s="113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ht="8.25" customHeight="1">
      <c r="A184" s="112"/>
      <c r="B184" s="112"/>
      <c r="C184" s="112"/>
      <c r="D184" s="112"/>
      <c r="E184" s="112"/>
      <c r="F184" s="112"/>
      <c r="G184" s="112"/>
      <c r="H184" s="112"/>
      <c r="I184" s="121"/>
      <c r="J184" s="112"/>
      <c r="K184" s="112"/>
      <c r="L184" s="112"/>
      <c r="M184" s="112"/>
      <c r="N184" s="113"/>
      <c r="O184" s="113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 ht="8.25" customHeight="1">
      <c r="A185" s="112"/>
      <c r="B185" s="112"/>
      <c r="C185" s="112"/>
      <c r="D185" s="112"/>
      <c r="E185" s="112"/>
      <c r="F185" s="112"/>
      <c r="G185" s="112"/>
      <c r="H185" s="112"/>
      <c r="I185" s="121"/>
      <c r="J185" s="112"/>
      <c r="K185" s="112"/>
      <c r="L185" s="112"/>
      <c r="M185" s="112"/>
      <c r="N185" s="113"/>
      <c r="O185" s="113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 ht="8.25" customHeight="1">
      <c r="A186" s="112"/>
      <c r="B186" s="112"/>
      <c r="C186" s="112"/>
      <c r="D186" s="112"/>
      <c r="E186" s="112"/>
      <c r="F186" s="112"/>
      <c r="G186" s="112"/>
      <c r="H186" s="112"/>
      <c r="I186" s="121"/>
      <c r="J186" s="112"/>
      <c r="K186" s="112"/>
      <c r="L186" s="112"/>
      <c r="M186" s="112"/>
      <c r="N186" s="113"/>
      <c r="O186" s="113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 ht="8.25" customHeight="1">
      <c r="A187" s="112"/>
      <c r="B187" s="112"/>
      <c r="C187" s="112"/>
      <c r="D187" s="112"/>
      <c r="E187" s="112"/>
      <c r="F187" s="112"/>
      <c r="G187" s="112"/>
      <c r="H187" s="112"/>
      <c r="I187" s="121"/>
      <c r="J187" s="112"/>
      <c r="K187" s="112"/>
      <c r="L187" s="112"/>
      <c r="M187" s="112"/>
      <c r="N187" s="113"/>
      <c r="O187" s="113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 ht="8.25" customHeight="1">
      <c r="A188" s="112"/>
      <c r="B188" s="112"/>
      <c r="C188" s="112"/>
      <c r="D188" s="112"/>
      <c r="E188" s="112"/>
      <c r="F188" s="112"/>
      <c r="G188" s="112"/>
      <c r="H188" s="112"/>
      <c r="I188" s="121"/>
      <c r="J188" s="112"/>
      <c r="K188" s="112"/>
      <c r="L188" s="112"/>
      <c r="M188" s="112"/>
      <c r="N188" s="113"/>
      <c r="O188" s="113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 ht="8.25" customHeight="1">
      <c r="A189" s="112"/>
      <c r="B189" s="112"/>
      <c r="C189" s="112"/>
      <c r="D189" s="112"/>
      <c r="E189" s="112"/>
      <c r="F189" s="112"/>
      <c r="G189" s="112"/>
      <c r="H189" s="112"/>
      <c r="I189" s="121"/>
      <c r="J189" s="112"/>
      <c r="K189" s="112"/>
      <c r="L189" s="112"/>
      <c r="M189" s="112"/>
      <c r="N189" s="113"/>
      <c r="O189" s="113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 ht="8.25" customHeight="1">
      <c r="A190" s="112"/>
      <c r="B190" s="112"/>
      <c r="C190" s="112"/>
      <c r="D190" s="112"/>
      <c r="E190" s="112"/>
      <c r="F190" s="112"/>
      <c r="G190" s="112"/>
      <c r="H190" s="112"/>
      <c r="I190" s="121"/>
      <c r="J190" s="112"/>
      <c r="K190" s="112"/>
      <c r="L190" s="112"/>
      <c r="M190" s="112"/>
      <c r="N190" s="113"/>
      <c r="O190" s="113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 ht="8.25" customHeight="1">
      <c r="A191" s="112"/>
      <c r="B191" s="112"/>
      <c r="C191" s="112"/>
      <c r="D191" s="112"/>
      <c r="E191" s="112"/>
      <c r="F191" s="112"/>
      <c r="G191" s="112"/>
      <c r="H191" s="112"/>
      <c r="I191" s="121"/>
      <c r="J191" s="112"/>
      <c r="K191" s="112"/>
      <c r="L191" s="112"/>
      <c r="M191" s="112"/>
      <c r="N191" s="113"/>
      <c r="O191" s="113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 ht="8.25" customHeight="1">
      <c r="A192" s="112"/>
      <c r="B192" s="112"/>
      <c r="C192" s="112"/>
      <c r="D192" s="112"/>
      <c r="E192" s="112"/>
      <c r="F192" s="112"/>
      <c r="G192" s="112"/>
      <c r="H192" s="112"/>
      <c r="I192" s="121"/>
      <c r="J192" s="112"/>
      <c r="K192" s="112"/>
      <c r="L192" s="112"/>
      <c r="M192" s="112"/>
      <c r="N192" s="113"/>
      <c r="O192" s="113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 ht="8.25" customHeight="1">
      <c r="A193" s="112"/>
      <c r="B193" s="112"/>
      <c r="C193" s="112"/>
      <c r="D193" s="112"/>
      <c r="E193" s="112"/>
      <c r="F193" s="112"/>
      <c r="G193" s="112"/>
      <c r="H193" s="112"/>
      <c r="I193" s="121"/>
      <c r="J193" s="112"/>
      <c r="K193" s="112"/>
      <c r="L193" s="112"/>
      <c r="M193" s="112"/>
      <c r="N193" s="113"/>
      <c r="O193" s="113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 ht="8.25" customHeight="1">
      <c r="A194" s="112"/>
      <c r="B194" s="112"/>
      <c r="C194" s="112"/>
      <c r="D194" s="112"/>
      <c r="E194" s="112"/>
      <c r="F194" s="112"/>
      <c r="G194" s="112"/>
      <c r="H194" s="112"/>
      <c r="I194" s="121"/>
      <c r="J194" s="112"/>
      <c r="K194" s="112"/>
      <c r="L194" s="112"/>
      <c r="M194" s="112"/>
      <c r="N194" s="113"/>
      <c r="O194" s="113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 ht="8.25" customHeight="1">
      <c r="A195" s="112"/>
      <c r="B195" s="112"/>
      <c r="C195" s="112"/>
      <c r="D195" s="112"/>
      <c r="E195" s="112"/>
      <c r="F195" s="112"/>
      <c r="G195" s="112"/>
      <c r="H195" s="112"/>
      <c r="I195" s="121"/>
      <c r="J195" s="112"/>
      <c r="K195" s="112"/>
      <c r="L195" s="112"/>
      <c r="M195" s="112"/>
      <c r="N195" s="113"/>
      <c r="O195" s="113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 ht="8.25" customHeight="1">
      <c r="A196" s="112"/>
      <c r="B196" s="112"/>
      <c r="C196" s="112"/>
      <c r="D196" s="112"/>
      <c r="E196" s="112"/>
      <c r="F196" s="112"/>
      <c r="G196" s="112"/>
      <c r="H196" s="112"/>
      <c r="I196" s="121"/>
      <c r="J196" s="112"/>
      <c r="K196" s="112"/>
      <c r="L196" s="112"/>
      <c r="M196" s="112"/>
      <c r="N196" s="113"/>
      <c r="O196" s="113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 ht="8.25" customHeight="1">
      <c r="A197" s="112"/>
      <c r="B197" s="112"/>
      <c r="C197" s="112"/>
      <c r="D197" s="112"/>
      <c r="E197" s="112"/>
      <c r="F197" s="112"/>
      <c r="G197" s="112"/>
      <c r="H197" s="112"/>
      <c r="I197" s="121"/>
      <c r="J197" s="112"/>
      <c r="K197" s="112"/>
      <c r="L197" s="112"/>
      <c r="M197" s="112"/>
      <c r="N197" s="113"/>
      <c r="O197" s="113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 ht="8.25" customHeight="1">
      <c r="A198" s="112"/>
      <c r="B198" s="112"/>
      <c r="C198" s="112"/>
      <c r="D198" s="112"/>
      <c r="E198" s="112"/>
      <c r="F198" s="112"/>
      <c r="G198" s="112"/>
      <c r="H198" s="112"/>
      <c r="I198" s="121"/>
      <c r="J198" s="112"/>
      <c r="K198" s="112"/>
      <c r="L198" s="112"/>
      <c r="M198" s="112"/>
      <c r="N198" s="113"/>
      <c r="O198" s="113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 ht="8.25" customHeight="1">
      <c r="A199" s="112"/>
      <c r="B199" s="112"/>
      <c r="C199" s="112"/>
      <c r="D199" s="112"/>
      <c r="E199" s="112"/>
      <c r="F199" s="112"/>
      <c r="G199" s="112"/>
      <c r="H199" s="112"/>
      <c r="I199" s="121"/>
      <c r="J199" s="112"/>
      <c r="K199" s="112"/>
      <c r="L199" s="112"/>
      <c r="M199" s="112"/>
      <c r="N199" s="113"/>
      <c r="O199" s="113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 ht="8.25" customHeight="1">
      <c r="A200" s="112"/>
      <c r="B200" s="112"/>
      <c r="C200" s="112"/>
      <c r="D200" s="112"/>
      <c r="E200" s="112"/>
      <c r="F200" s="112"/>
      <c r="G200" s="112"/>
      <c r="H200" s="112"/>
      <c r="I200" s="121"/>
      <c r="J200" s="112"/>
      <c r="K200" s="112"/>
      <c r="L200" s="112"/>
      <c r="M200" s="112"/>
      <c r="N200" s="113"/>
      <c r="O200" s="113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 ht="8.25" customHeight="1">
      <c r="A201" s="112"/>
      <c r="B201" s="112"/>
      <c r="C201" s="112"/>
      <c r="D201" s="112"/>
      <c r="E201" s="112"/>
      <c r="F201" s="112"/>
      <c r="G201" s="112"/>
      <c r="H201" s="112"/>
      <c r="I201" s="121"/>
      <c r="J201" s="112"/>
      <c r="K201" s="112"/>
      <c r="L201" s="112"/>
      <c r="M201" s="112"/>
      <c r="N201" s="113"/>
      <c r="O201" s="113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 ht="8.25" customHeight="1">
      <c r="A202" s="112"/>
      <c r="B202" s="112"/>
      <c r="C202" s="112"/>
      <c r="D202" s="112"/>
      <c r="E202" s="112"/>
      <c r="F202" s="112"/>
      <c r="G202" s="112"/>
      <c r="H202" s="112"/>
      <c r="I202" s="121"/>
      <c r="J202" s="112"/>
      <c r="K202" s="112"/>
      <c r="L202" s="112"/>
      <c r="M202" s="112"/>
      <c r="N202" s="113"/>
      <c r="O202" s="113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 ht="8.25" customHeight="1">
      <c r="A203" s="112"/>
      <c r="B203" s="112"/>
      <c r="C203" s="112"/>
      <c r="D203" s="112"/>
      <c r="E203" s="112"/>
      <c r="F203" s="112"/>
      <c r="G203" s="112"/>
      <c r="H203" s="112"/>
      <c r="I203" s="121"/>
      <c r="J203" s="112"/>
      <c r="K203" s="112"/>
      <c r="L203" s="112"/>
      <c r="M203" s="112"/>
      <c r="N203" s="113"/>
      <c r="O203" s="113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 ht="8.25" customHeight="1">
      <c r="A204" s="112"/>
      <c r="B204" s="112"/>
      <c r="C204" s="112"/>
      <c r="D204" s="112"/>
      <c r="E204" s="112"/>
      <c r="F204" s="112"/>
      <c r="G204" s="112"/>
      <c r="H204" s="112"/>
      <c r="I204" s="121"/>
      <c r="J204" s="112"/>
      <c r="K204" s="112"/>
      <c r="L204" s="112"/>
      <c r="M204" s="112"/>
      <c r="N204" s="113"/>
      <c r="O204" s="113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 ht="8.25" customHeight="1">
      <c r="A205" s="112"/>
      <c r="B205" s="112"/>
      <c r="C205" s="112"/>
      <c r="D205" s="112"/>
      <c r="E205" s="112"/>
      <c r="F205" s="112"/>
      <c r="G205" s="112"/>
      <c r="H205" s="112"/>
      <c r="I205" s="121"/>
      <c r="J205" s="112"/>
      <c r="K205" s="112"/>
      <c r="L205" s="112"/>
      <c r="M205" s="112"/>
      <c r="N205" s="113"/>
      <c r="O205" s="113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 ht="8.25" customHeight="1">
      <c r="A206" s="112"/>
      <c r="B206" s="112"/>
      <c r="C206" s="112"/>
      <c r="D206" s="112"/>
      <c r="E206" s="112"/>
      <c r="F206" s="112"/>
      <c r="G206" s="112"/>
      <c r="H206" s="112"/>
      <c r="I206" s="121"/>
      <c r="J206" s="112"/>
      <c r="K206" s="112"/>
      <c r="L206" s="112"/>
      <c r="M206" s="112"/>
      <c r="N206" s="113"/>
      <c r="O206" s="113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 ht="8.25" customHeight="1">
      <c r="A207" s="112"/>
      <c r="B207" s="112"/>
      <c r="C207" s="112"/>
      <c r="D207" s="112"/>
      <c r="E207" s="112"/>
      <c r="F207" s="112"/>
      <c r="G207" s="112"/>
      <c r="H207" s="112"/>
      <c r="I207" s="121"/>
      <c r="J207" s="112"/>
      <c r="K207" s="112"/>
      <c r="L207" s="112"/>
      <c r="M207" s="112"/>
      <c r="N207" s="113"/>
      <c r="O207" s="113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 ht="8.25" customHeight="1">
      <c r="A208" s="112"/>
      <c r="B208" s="112"/>
      <c r="C208" s="112"/>
      <c r="D208" s="112"/>
      <c r="E208" s="112"/>
      <c r="F208" s="112"/>
      <c r="G208" s="112"/>
      <c r="H208" s="112"/>
      <c r="I208" s="121"/>
      <c r="J208" s="112"/>
      <c r="K208" s="112"/>
      <c r="L208" s="112"/>
      <c r="M208" s="112"/>
      <c r="N208" s="113"/>
      <c r="O208" s="113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 ht="8.25" customHeight="1">
      <c r="A209" s="112"/>
      <c r="B209" s="112"/>
      <c r="C209" s="112"/>
      <c r="D209" s="112"/>
      <c r="E209" s="112"/>
      <c r="F209" s="112"/>
      <c r="G209" s="112"/>
      <c r="H209" s="112"/>
      <c r="I209" s="121"/>
      <c r="J209" s="112"/>
      <c r="K209" s="112"/>
      <c r="L209" s="112"/>
      <c r="M209" s="112"/>
      <c r="N209" s="113"/>
      <c r="O209" s="113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 ht="8.25" customHeight="1">
      <c r="A210" s="112"/>
      <c r="B210" s="112"/>
      <c r="C210" s="112"/>
      <c r="D210" s="112"/>
      <c r="E210" s="112"/>
      <c r="F210" s="112"/>
      <c r="G210" s="112"/>
      <c r="H210" s="112"/>
      <c r="I210" s="121"/>
      <c r="J210" s="112"/>
      <c r="K210" s="112"/>
      <c r="L210" s="112"/>
      <c r="M210" s="112"/>
      <c r="N210" s="113"/>
      <c r="O210" s="113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 ht="8.25" customHeight="1">
      <c r="A211" s="112"/>
      <c r="B211" s="112"/>
      <c r="C211" s="112"/>
      <c r="D211" s="112"/>
      <c r="E211" s="112"/>
      <c r="F211" s="112"/>
      <c r="G211" s="112"/>
      <c r="H211" s="112"/>
      <c r="I211" s="121"/>
      <c r="J211" s="112"/>
      <c r="K211" s="112"/>
      <c r="L211" s="112"/>
      <c r="M211" s="112"/>
      <c r="N211" s="113"/>
      <c r="O211" s="113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 ht="8.25" customHeight="1">
      <c r="A212" s="112"/>
      <c r="B212" s="112"/>
      <c r="C212" s="112"/>
      <c r="D212" s="112"/>
      <c r="E212" s="112"/>
      <c r="F212" s="112"/>
      <c r="G212" s="112"/>
      <c r="H212" s="112"/>
      <c r="I212" s="121"/>
      <c r="J212" s="112"/>
      <c r="K212" s="112"/>
      <c r="L212" s="112"/>
      <c r="M212" s="112"/>
      <c r="N212" s="113"/>
      <c r="O212" s="113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 ht="8.25" customHeight="1">
      <c r="A213" s="112"/>
      <c r="B213" s="112"/>
      <c r="C213" s="112"/>
      <c r="D213" s="112"/>
      <c r="E213" s="112"/>
      <c r="F213" s="112"/>
      <c r="G213" s="112"/>
      <c r="H213" s="112"/>
      <c r="I213" s="121"/>
      <c r="J213" s="112"/>
      <c r="K213" s="112"/>
      <c r="L213" s="112"/>
      <c r="M213" s="112"/>
      <c r="N213" s="113"/>
      <c r="O213" s="113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 ht="8.25" customHeight="1">
      <c r="A214" s="112"/>
      <c r="B214" s="112"/>
      <c r="C214" s="112"/>
      <c r="D214" s="112"/>
      <c r="E214" s="112"/>
      <c r="F214" s="112"/>
      <c r="G214" s="112"/>
      <c r="H214" s="112"/>
      <c r="I214" s="121"/>
      <c r="J214" s="112"/>
      <c r="K214" s="112"/>
      <c r="L214" s="112"/>
      <c r="M214" s="112"/>
      <c r="N214" s="113"/>
      <c r="O214" s="113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 ht="8.25" customHeight="1">
      <c r="A215" s="112"/>
      <c r="B215" s="112"/>
      <c r="C215" s="112"/>
      <c r="D215" s="112"/>
      <c r="E215" s="112"/>
      <c r="F215" s="112"/>
      <c r="G215" s="112"/>
      <c r="H215" s="112"/>
      <c r="I215" s="121"/>
      <c r="J215" s="112"/>
      <c r="K215" s="112"/>
      <c r="L215" s="112"/>
      <c r="M215" s="112"/>
      <c r="N215" s="113"/>
      <c r="O215" s="113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 ht="8.25" customHeight="1">
      <c r="A216" s="112"/>
      <c r="B216" s="112"/>
      <c r="C216" s="112"/>
      <c r="D216" s="112"/>
      <c r="E216" s="112"/>
      <c r="F216" s="112"/>
      <c r="G216" s="112"/>
      <c r="H216" s="112"/>
      <c r="I216" s="121"/>
      <c r="J216" s="112"/>
      <c r="K216" s="112"/>
      <c r="L216" s="112"/>
      <c r="M216" s="112"/>
      <c r="N216" s="113"/>
      <c r="O216" s="113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 ht="8.25" customHeight="1">
      <c r="A217" s="112"/>
      <c r="B217" s="112"/>
      <c r="C217" s="112"/>
      <c r="D217" s="112"/>
      <c r="E217" s="112"/>
      <c r="F217" s="112"/>
      <c r="G217" s="112"/>
      <c r="H217" s="112"/>
      <c r="I217" s="121"/>
      <c r="J217" s="112"/>
      <c r="K217" s="112"/>
      <c r="L217" s="112"/>
      <c r="M217" s="112"/>
      <c r="N217" s="113"/>
      <c r="O217" s="113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 ht="8.25" customHeight="1">
      <c r="A218" s="112"/>
      <c r="B218" s="112"/>
      <c r="C218" s="112"/>
      <c r="D218" s="112"/>
      <c r="E218" s="112"/>
      <c r="F218" s="112"/>
      <c r="G218" s="112"/>
      <c r="H218" s="112"/>
      <c r="I218" s="121"/>
      <c r="J218" s="112"/>
      <c r="K218" s="112"/>
      <c r="L218" s="112"/>
      <c r="M218" s="112"/>
      <c r="N218" s="113"/>
      <c r="O218" s="113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 ht="8.25" customHeight="1">
      <c r="A219" s="112"/>
      <c r="B219" s="112"/>
      <c r="C219" s="112"/>
      <c r="D219" s="112"/>
      <c r="E219" s="112"/>
      <c r="F219" s="112"/>
      <c r="G219" s="112"/>
      <c r="H219" s="112"/>
      <c r="I219" s="121"/>
      <c r="J219" s="112"/>
      <c r="K219" s="112"/>
      <c r="L219" s="112"/>
      <c r="M219" s="112"/>
      <c r="N219" s="113"/>
      <c r="O219" s="113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 ht="8.25" customHeight="1">
      <c r="A220" s="112"/>
      <c r="B220" s="112"/>
      <c r="C220" s="112"/>
      <c r="D220" s="112"/>
      <c r="E220" s="112"/>
      <c r="F220" s="112"/>
      <c r="G220" s="112"/>
      <c r="H220" s="112"/>
      <c r="I220" s="121"/>
      <c r="J220" s="112"/>
      <c r="K220" s="112"/>
      <c r="L220" s="112"/>
      <c r="M220" s="112"/>
      <c r="N220" s="113"/>
      <c r="O220" s="113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 ht="8.25" customHeight="1">
      <c r="A221" s="112"/>
      <c r="B221" s="112"/>
      <c r="C221" s="112"/>
      <c r="D221" s="112"/>
      <c r="E221" s="112"/>
      <c r="F221" s="112"/>
      <c r="G221" s="112"/>
      <c r="H221" s="112"/>
      <c r="I221" s="121"/>
      <c r="J221" s="112"/>
      <c r="K221" s="112"/>
      <c r="L221" s="112"/>
      <c r="M221" s="112"/>
      <c r="N221" s="113"/>
      <c r="O221" s="113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 ht="8.25" customHeight="1">
      <c r="A222" s="112"/>
      <c r="B222" s="112"/>
      <c r="C222" s="112"/>
      <c r="D222" s="112"/>
      <c r="E222" s="112"/>
      <c r="F222" s="112"/>
      <c r="G222" s="112"/>
      <c r="H222" s="112"/>
      <c r="I222" s="121"/>
      <c r="J222" s="112"/>
      <c r="K222" s="112"/>
      <c r="L222" s="112"/>
      <c r="M222" s="112"/>
      <c r="N222" s="113"/>
      <c r="O222" s="113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 ht="8.25" customHeight="1">
      <c r="A223" s="112"/>
      <c r="B223" s="112"/>
      <c r="C223" s="112"/>
      <c r="D223" s="112"/>
      <c r="E223" s="112"/>
      <c r="F223" s="112"/>
      <c r="G223" s="112"/>
      <c r="H223" s="112"/>
      <c r="I223" s="121"/>
      <c r="J223" s="112"/>
      <c r="K223" s="112"/>
      <c r="L223" s="112"/>
      <c r="M223" s="112"/>
      <c r="N223" s="113"/>
      <c r="O223" s="113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 ht="8.25" customHeight="1">
      <c r="A224" s="112"/>
      <c r="B224" s="112"/>
      <c r="C224" s="112"/>
      <c r="D224" s="112"/>
      <c r="E224" s="112"/>
      <c r="F224" s="112"/>
      <c r="G224" s="112"/>
      <c r="H224" s="112"/>
      <c r="I224" s="121"/>
      <c r="J224" s="112"/>
      <c r="K224" s="112"/>
      <c r="L224" s="112"/>
      <c r="M224" s="112"/>
      <c r="N224" s="113"/>
      <c r="O224" s="113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 ht="8.25" customHeight="1">
      <c r="A225" s="112"/>
      <c r="B225" s="112"/>
      <c r="C225" s="112"/>
      <c r="D225" s="112"/>
      <c r="E225" s="112"/>
      <c r="F225" s="112"/>
      <c r="G225" s="112"/>
      <c r="H225" s="112"/>
      <c r="I225" s="121"/>
      <c r="J225" s="112"/>
      <c r="K225" s="112"/>
      <c r="L225" s="112"/>
      <c r="M225" s="112"/>
      <c r="N225" s="113"/>
      <c r="O225" s="113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 ht="8.25" customHeight="1">
      <c r="A226" s="112"/>
      <c r="B226" s="112"/>
      <c r="C226" s="112"/>
      <c r="D226" s="112"/>
      <c r="E226" s="112"/>
      <c r="F226" s="112"/>
      <c r="G226" s="112"/>
      <c r="H226" s="112"/>
      <c r="I226" s="121"/>
      <c r="J226" s="112"/>
      <c r="K226" s="112"/>
      <c r="L226" s="112"/>
      <c r="M226" s="112"/>
      <c r="N226" s="113"/>
      <c r="O226" s="113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 ht="8.25" customHeight="1">
      <c r="A227" s="112"/>
      <c r="B227" s="112"/>
      <c r="C227" s="112"/>
      <c r="D227" s="112"/>
      <c r="E227" s="112"/>
      <c r="F227" s="112"/>
      <c r="G227" s="112"/>
      <c r="H227" s="112"/>
      <c r="I227" s="121"/>
      <c r="J227" s="112"/>
      <c r="K227" s="112"/>
      <c r="L227" s="112"/>
      <c r="M227" s="112"/>
      <c r="N227" s="113"/>
      <c r="O227" s="113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 ht="8.25" customHeight="1">
      <c r="A228" s="112"/>
      <c r="B228" s="112"/>
      <c r="C228" s="112"/>
      <c r="D228" s="112"/>
      <c r="E228" s="112"/>
      <c r="F228" s="112"/>
      <c r="G228" s="112"/>
      <c r="H228" s="112"/>
      <c r="I228" s="121"/>
      <c r="J228" s="112"/>
      <c r="K228" s="112"/>
      <c r="L228" s="112"/>
      <c r="M228" s="112"/>
      <c r="N228" s="113"/>
      <c r="O228" s="113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 ht="8.25" customHeight="1">
      <c r="A229" s="112"/>
      <c r="B229" s="112"/>
      <c r="C229" s="112"/>
      <c r="D229" s="112"/>
      <c r="E229" s="112"/>
      <c r="F229" s="112"/>
      <c r="G229" s="112"/>
      <c r="H229" s="112"/>
      <c r="I229" s="121"/>
      <c r="J229" s="112"/>
      <c r="K229" s="112"/>
      <c r="L229" s="112"/>
      <c r="M229" s="112"/>
      <c r="N229" s="113"/>
      <c r="O229" s="113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 ht="8.25" customHeight="1">
      <c r="A230" s="112"/>
      <c r="B230" s="112"/>
      <c r="C230" s="112"/>
      <c r="D230" s="112"/>
      <c r="E230" s="112"/>
      <c r="F230" s="112"/>
      <c r="G230" s="112"/>
      <c r="H230" s="112"/>
      <c r="I230" s="121"/>
      <c r="J230" s="112"/>
      <c r="K230" s="112"/>
      <c r="L230" s="112"/>
      <c r="M230" s="112"/>
      <c r="N230" s="113"/>
      <c r="O230" s="113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 ht="8.25" customHeight="1">
      <c r="A231" s="112"/>
      <c r="B231" s="112"/>
      <c r="C231" s="112"/>
      <c r="D231" s="112"/>
      <c r="E231" s="112"/>
      <c r="F231" s="112"/>
      <c r="G231" s="112"/>
      <c r="H231" s="112"/>
      <c r="I231" s="121"/>
      <c r="J231" s="112"/>
      <c r="K231" s="112"/>
      <c r="L231" s="112"/>
      <c r="M231" s="112"/>
      <c r="N231" s="113"/>
      <c r="O231" s="113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 ht="8.25" customHeight="1">
      <c r="A232" s="112"/>
      <c r="B232" s="112"/>
      <c r="C232" s="112"/>
      <c r="D232" s="112"/>
      <c r="E232" s="112"/>
      <c r="F232" s="112"/>
      <c r="G232" s="112"/>
      <c r="H232" s="112"/>
      <c r="I232" s="121"/>
      <c r="J232" s="112"/>
      <c r="K232" s="112"/>
      <c r="L232" s="112"/>
      <c r="M232" s="112"/>
      <c r="N232" s="113"/>
      <c r="O232" s="113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 ht="8.25" customHeight="1">
      <c r="A233" s="112"/>
      <c r="B233" s="112"/>
      <c r="C233" s="112"/>
      <c r="D233" s="112"/>
      <c r="E233" s="112"/>
      <c r="F233" s="112"/>
      <c r="G233" s="112"/>
      <c r="H233" s="112"/>
      <c r="I233" s="121"/>
      <c r="J233" s="112"/>
      <c r="K233" s="112"/>
      <c r="L233" s="112"/>
      <c r="M233" s="112"/>
      <c r="N233" s="113"/>
      <c r="O233" s="113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 ht="8.25" customHeight="1">
      <c r="A234" s="112"/>
      <c r="B234" s="112"/>
      <c r="C234" s="112"/>
      <c r="D234" s="112"/>
      <c r="E234" s="112"/>
      <c r="F234" s="112"/>
      <c r="G234" s="112"/>
      <c r="H234" s="112"/>
      <c r="I234" s="121"/>
      <c r="J234" s="112"/>
      <c r="K234" s="112"/>
      <c r="L234" s="112"/>
      <c r="M234" s="112"/>
      <c r="N234" s="113"/>
      <c r="O234" s="113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 ht="8.25" customHeight="1">
      <c r="A235" s="112"/>
      <c r="B235" s="112"/>
      <c r="C235" s="112"/>
      <c r="D235" s="112"/>
      <c r="E235" s="112"/>
      <c r="F235" s="112"/>
      <c r="G235" s="112"/>
      <c r="H235" s="112"/>
      <c r="I235" s="121"/>
      <c r="J235" s="112"/>
      <c r="K235" s="112"/>
      <c r="L235" s="112"/>
      <c r="M235" s="112"/>
      <c r="N235" s="113"/>
      <c r="O235" s="113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 ht="8.25" customHeight="1">
      <c r="A236" s="112"/>
      <c r="B236" s="112"/>
      <c r="C236" s="112"/>
      <c r="D236" s="112"/>
      <c r="E236" s="112"/>
      <c r="F236" s="112"/>
      <c r="G236" s="112"/>
      <c r="H236" s="112"/>
      <c r="I236" s="121"/>
      <c r="J236" s="112"/>
      <c r="K236" s="112"/>
      <c r="L236" s="112"/>
      <c r="M236" s="112"/>
      <c r="N236" s="113"/>
      <c r="O236" s="113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 ht="8.25" customHeight="1">
      <c r="A237" s="112"/>
      <c r="B237" s="112"/>
      <c r="C237" s="112"/>
      <c r="D237" s="112"/>
      <c r="E237" s="112"/>
      <c r="F237" s="112"/>
      <c r="G237" s="112"/>
      <c r="H237" s="112"/>
      <c r="I237" s="121"/>
      <c r="J237" s="112"/>
      <c r="K237" s="112"/>
      <c r="L237" s="112"/>
      <c r="M237" s="112"/>
      <c r="N237" s="113"/>
      <c r="O237" s="113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 ht="8.25" customHeight="1">
      <c r="A238" s="112"/>
      <c r="B238" s="112"/>
      <c r="C238" s="112"/>
      <c r="D238" s="112"/>
      <c r="E238" s="112"/>
      <c r="F238" s="112"/>
      <c r="G238" s="112"/>
      <c r="H238" s="112"/>
      <c r="I238" s="121"/>
      <c r="J238" s="112"/>
      <c r="K238" s="112"/>
      <c r="L238" s="112"/>
      <c r="M238" s="112"/>
      <c r="N238" s="113"/>
      <c r="O238" s="113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 ht="8.25" customHeight="1">
      <c r="A239" s="112"/>
      <c r="B239" s="112"/>
      <c r="C239" s="112"/>
      <c r="D239" s="112"/>
      <c r="E239" s="112"/>
      <c r="F239" s="112"/>
      <c r="G239" s="112"/>
      <c r="H239" s="112"/>
      <c r="I239" s="121"/>
      <c r="J239" s="112"/>
      <c r="K239" s="112"/>
      <c r="L239" s="112"/>
      <c r="M239" s="112"/>
      <c r="N239" s="113"/>
      <c r="O239" s="113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 ht="8.25" customHeight="1">
      <c r="A240" s="112"/>
      <c r="B240" s="112"/>
      <c r="C240" s="112"/>
      <c r="D240" s="112"/>
      <c r="E240" s="112"/>
      <c r="F240" s="112"/>
      <c r="G240" s="112"/>
      <c r="H240" s="112"/>
      <c r="I240" s="121"/>
      <c r="J240" s="112"/>
      <c r="K240" s="112"/>
      <c r="L240" s="112"/>
      <c r="M240" s="112"/>
      <c r="N240" s="113"/>
      <c r="O240" s="113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 ht="8.25" customHeight="1">
      <c r="A241" s="112"/>
      <c r="B241" s="112"/>
      <c r="C241" s="112"/>
      <c r="D241" s="112"/>
      <c r="E241" s="112"/>
      <c r="F241" s="112"/>
      <c r="G241" s="112"/>
      <c r="H241" s="112"/>
      <c r="I241" s="121"/>
      <c r="J241" s="112"/>
      <c r="K241" s="112"/>
      <c r="L241" s="112"/>
      <c r="M241" s="112"/>
      <c r="N241" s="113"/>
      <c r="O241" s="113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 ht="8.25" customHeight="1">
      <c r="A242" s="112"/>
      <c r="B242" s="112"/>
      <c r="C242" s="112"/>
      <c r="D242" s="112"/>
      <c r="E242" s="112"/>
      <c r="F242" s="112"/>
      <c r="G242" s="112"/>
      <c r="H242" s="112"/>
      <c r="I242" s="121"/>
      <c r="J242" s="112"/>
      <c r="K242" s="112"/>
      <c r="L242" s="112"/>
      <c r="M242" s="112"/>
      <c r="N242" s="113"/>
      <c r="O242" s="113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 ht="8.25" customHeight="1">
      <c r="A243" s="112"/>
      <c r="B243" s="112"/>
      <c r="C243" s="112"/>
      <c r="D243" s="112"/>
      <c r="E243" s="112"/>
      <c r="F243" s="112"/>
      <c r="G243" s="112"/>
      <c r="H243" s="112"/>
      <c r="I243" s="121"/>
      <c r="J243" s="112"/>
      <c r="K243" s="112"/>
      <c r="L243" s="112"/>
      <c r="M243" s="112"/>
      <c r="N243" s="113"/>
      <c r="O243" s="113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 ht="8.25" customHeight="1">
      <c r="A244" s="112"/>
      <c r="B244" s="112"/>
      <c r="C244" s="112"/>
      <c r="D244" s="112"/>
      <c r="E244" s="112"/>
      <c r="F244" s="112"/>
      <c r="G244" s="112"/>
      <c r="H244" s="112"/>
      <c r="I244" s="121"/>
      <c r="J244" s="112"/>
      <c r="K244" s="112"/>
      <c r="L244" s="112"/>
      <c r="M244" s="112"/>
      <c r="N244" s="113"/>
      <c r="O244" s="113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 ht="8.25" customHeight="1">
      <c r="A245" s="112"/>
      <c r="B245" s="112"/>
      <c r="C245" s="112"/>
      <c r="D245" s="112"/>
      <c r="E245" s="112"/>
      <c r="F245" s="112"/>
      <c r="G245" s="112"/>
      <c r="H245" s="112"/>
      <c r="I245" s="121"/>
      <c r="J245" s="112"/>
      <c r="K245" s="112"/>
      <c r="L245" s="112"/>
      <c r="M245" s="112"/>
      <c r="N245" s="113"/>
      <c r="O245" s="113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 ht="8.25" customHeight="1">
      <c r="A246" s="112"/>
      <c r="B246" s="112"/>
      <c r="C246" s="112"/>
      <c r="D246" s="112"/>
      <c r="E246" s="112"/>
      <c r="F246" s="112"/>
      <c r="G246" s="112"/>
      <c r="H246" s="112"/>
      <c r="I246" s="121"/>
      <c r="J246" s="112"/>
      <c r="K246" s="112"/>
      <c r="L246" s="112"/>
      <c r="M246" s="112"/>
      <c r="N246" s="113"/>
      <c r="O246" s="113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U4"/>
  </mergeCells>
  <conditionalFormatting sqref="G11:G38">
    <cfRule type="cellIs" dxfId="3" priority="1" operator="lessThan">
      <formula>$H$11</formula>
    </cfRule>
  </conditionalFormatting>
  <dataValidations>
    <dataValidation type="list" allowBlank="1" showErrorMessage="1" sqref="C11:C38">
      <formula1>'Listado Pilotos y Equipos'!$B$3:$B$86</formula1>
    </dataValidation>
    <dataValidation type="list" allowBlank="1" showErrorMessage="1" sqref="R11:R38">
      <formula1>Tabla_de_Datos_COCHES!$I$34:$I$38</formula1>
    </dataValidation>
    <dataValidation type="list" allowBlank="1" showErrorMessage="1" sqref="E12:E25">
      <formula1>IF($D$11=Tabla_de_Datos_COPA_PALMARES!$B$5,Tabla_de_Datos_COCHES!$B$19:$B$27,IF($D$11=Tabla_de_Datos_COPA_PALMARES!$B$3,Tabla_de_Datos_COCHES!$B$4:$B$18))</formula1>
    </dataValidation>
    <dataValidation type="list" allowBlank="1" showErrorMessage="1" sqref="T11:T38">
      <formula1>Tabla_de_Datos_COCHES!$I$29:$I$31</formula1>
    </dataValidation>
    <dataValidation type="list" allowBlank="1" showErrorMessage="1" sqref="E11">
      <formula1>IF($D$11=Tabla_de_Datos_COPA_PALMARES!$B$5,Tabla_de_Datos_COCHES!$B$19:$B$27,IF($D$11=Tabla_de_Datos_COPA_PALMARES!$B$3,Tabla_de_Datos_COCHES!$B$4:$B$18,IF($D$11=Tabla_de_Datos_COPA_PALMARES!$B$4,Tabla_de_Datos_COCHES!$B$28:$B$42)))</formula1>
    </dataValidation>
    <dataValidation type="list" allowBlank="1" showErrorMessage="1" sqref="I11:J38 L11:L38 N11:N38 P11:P38 S11:S38">
      <formula1>Tabla_de_Datos_COCHES!$I$4:$I$24</formula1>
    </dataValidation>
    <dataValidation type="list" allowBlank="1" showErrorMessage="1" sqref="K11:K38">
      <formula1>Tabla_de_Datos_COCHES!$L$4:$L$6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6.43"/>
    <col customWidth="1" min="3" max="3" width="14.43"/>
    <col customWidth="1" min="4" max="4" width="15.71"/>
    <col customWidth="1" min="5" max="5" width="15.43"/>
    <col customWidth="1" min="6" max="6" width="15.71"/>
    <col customWidth="1" min="7" max="7" width="15.43"/>
    <col customWidth="1" min="8" max="8" width="16.29"/>
    <col customWidth="1" min="9" max="9" width="14.86"/>
    <col customWidth="1" min="10" max="10" width="12.86"/>
    <col customWidth="1" min="11" max="11" width="5.14"/>
    <col customWidth="1" min="12" max="12" width="4.14"/>
    <col customWidth="1" min="13" max="13" width="17.86"/>
    <col customWidth="1" min="14" max="14" width="28.14"/>
    <col customWidth="1" min="15" max="15" width="17.43"/>
    <col customWidth="1" min="16" max="16" width="20.43"/>
    <col customWidth="1" min="17" max="17" width="15.43"/>
    <col customWidth="1" min="18" max="18" width="19.14"/>
    <col customWidth="1" min="19" max="19" width="22.14"/>
    <col customWidth="1" min="20" max="20" width="17.14"/>
    <col customWidth="1" min="21" max="21" width="16.29"/>
    <col customWidth="1" min="22" max="26" width="10.0"/>
  </cols>
  <sheetData>
    <row r="1" ht="15.75" customHeight="1">
      <c r="A1" s="62"/>
      <c r="B1" s="5"/>
      <c r="C1" s="85"/>
      <c r="D1" s="85"/>
      <c r="E1" s="85"/>
      <c r="F1" s="85"/>
      <c r="G1" s="85"/>
      <c r="H1" s="86"/>
      <c r="I1" s="85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62"/>
      <c r="B2" s="5"/>
      <c r="C2" s="85"/>
      <c r="D2" s="85"/>
      <c r="E2" s="85"/>
      <c r="F2" s="85"/>
      <c r="G2" s="85"/>
      <c r="H2" s="86"/>
      <c r="I2" s="85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62"/>
      <c r="B3" s="85"/>
      <c r="C3" s="85"/>
      <c r="D3" s="85"/>
      <c r="E3" s="85"/>
      <c r="F3" s="85"/>
      <c r="G3" s="85"/>
      <c r="H3" s="86"/>
      <c r="I3" s="85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5.75" customHeight="1">
      <c r="A4" s="62"/>
      <c r="B4" s="96"/>
      <c r="C4" s="87"/>
      <c r="D4" s="87"/>
      <c r="E4" s="87"/>
      <c r="F4" s="87"/>
      <c r="G4" s="87"/>
      <c r="H4" s="88"/>
      <c r="I4" s="87"/>
      <c r="J4" s="87"/>
      <c r="K4" s="62"/>
      <c r="L4" s="252"/>
      <c r="M4" s="45"/>
      <c r="N4" s="45"/>
      <c r="O4" s="45"/>
      <c r="P4" s="45"/>
      <c r="Q4" s="45"/>
      <c r="R4" s="45"/>
      <c r="S4" s="45"/>
      <c r="T4" s="45"/>
      <c r="U4" s="45"/>
      <c r="V4" s="46"/>
      <c r="W4" s="62"/>
      <c r="X4" s="62"/>
      <c r="Y4" s="62"/>
      <c r="Z4" s="62"/>
    </row>
    <row r="5" ht="15.75" customHeight="1">
      <c r="A5" s="62"/>
      <c r="B5" s="82" t="s">
        <v>396</v>
      </c>
      <c r="C5" s="49"/>
      <c r="D5" s="89"/>
      <c r="E5" s="90"/>
      <c r="F5" s="90"/>
      <c r="G5" s="90"/>
      <c r="H5" s="86"/>
      <c r="I5" s="85"/>
      <c r="J5" s="62"/>
      <c r="K5" s="62"/>
      <c r="L5" s="49" t="s">
        <v>383</v>
      </c>
      <c r="M5" s="49"/>
      <c r="N5" s="49"/>
      <c r="O5" s="49"/>
      <c r="P5" s="49"/>
      <c r="Q5" s="49"/>
      <c r="R5" s="49"/>
      <c r="S5" s="49"/>
      <c r="T5" s="49"/>
      <c r="U5" s="49"/>
      <c r="V5" s="49"/>
      <c r="W5" s="62"/>
      <c r="X5" s="62"/>
      <c r="Y5" s="62"/>
      <c r="Z5" s="62"/>
    </row>
    <row r="6" ht="15.75" customHeight="1">
      <c r="A6" s="62"/>
      <c r="B6" s="6"/>
      <c r="C6" s="85"/>
      <c r="D6" s="85"/>
      <c r="E6" s="85"/>
      <c r="F6" s="85"/>
      <c r="G6" s="85"/>
      <c r="H6" s="86"/>
      <c r="I6" s="85"/>
      <c r="J6" s="62"/>
      <c r="K6" s="62"/>
      <c r="L6" s="6"/>
      <c r="M6" s="85"/>
      <c r="N6" s="85"/>
      <c r="O6" s="85"/>
      <c r="P6" s="85"/>
      <c r="Q6" s="85"/>
      <c r="R6" s="86"/>
      <c r="S6" s="62"/>
      <c r="T6" s="62"/>
      <c r="U6" s="62"/>
      <c r="V6" s="62"/>
      <c r="W6" s="62"/>
      <c r="X6" s="62"/>
      <c r="Y6" s="62"/>
      <c r="Z6" s="62"/>
    </row>
    <row r="7" ht="15.75" customHeight="1">
      <c r="A7" s="62"/>
      <c r="B7" s="98" t="s">
        <v>152</v>
      </c>
      <c r="C7" s="99" t="s">
        <v>153</v>
      </c>
      <c r="D7" s="100" t="s">
        <v>2</v>
      </c>
      <c r="E7" s="100" t="s">
        <v>154</v>
      </c>
      <c r="F7" s="100" t="s">
        <v>283</v>
      </c>
      <c r="G7" s="100" t="s">
        <v>388</v>
      </c>
      <c r="H7" s="101" t="s">
        <v>11</v>
      </c>
      <c r="I7" s="102" t="s">
        <v>155</v>
      </c>
      <c r="J7" s="100" t="s">
        <v>285</v>
      </c>
      <c r="K7" s="62"/>
      <c r="L7" s="52" t="s">
        <v>152</v>
      </c>
      <c r="M7" s="100" t="s">
        <v>153</v>
      </c>
      <c r="N7" s="100" t="s">
        <v>384</v>
      </c>
      <c r="O7" s="100" t="s">
        <v>2</v>
      </c>
      <c r="P7" s="100" t="s">
        <v>386</v>
      </c>
      <c r="Q7" s="100" t="s">
        <v>154</v>
      </c>
      <c r="R7" s="100" t="s">
        <v>283</v>
      </c>
      <c r="S7" s="100" t="s">
        <v>387</v>
      </c>
      <c r="T7" s="100" t="s">
        <v>388</v>
      </c>
      <c r="U7" s="100" t="s">
        <v>11</v>
      </c>
      <c r="V7" s="62"/>
      <c r="W7" s="62"/>
      <c r="X7" s="62"/>
      <c r="Y7" s="62"/>
      <c r="Z7" s="62"/>
    </row>
    <row r="8" ht="15.75" customHeight="1">
      <c r="A8" s="62"/>
      <c r="B8" s="103">
        <v>1.0</v>
      </c>
      <c r="C8" s="104"/>
      <c r="D8" s="104" t="str">
        <f>IFERROR(VLOOKUP(C8,'Listado Pilotos y Equipos'!$B$3:$M$86,2,0),"")</f>
        <v/>
      </c>
      <c r="E8" s="227" t="s">
        <v>474</v>
      </c>
      <c r="F8" s="104" t="str">
        <f>IFERROR(VLOOKUP(C8,'Listado Pilotos y Equipos'!$B$3:$M$86,4,0),"")</f>
        <v/>
      </c>
      <c r="G8" s="227" t="s">
        <v>474</v>
      </c>
      <c r="H8" s="227">
        <f t="shared" ref="H8:H52" si="1">IF(ISTEXT(E8),0,E8)+IF(ISTEXT(G8),0,G8)</f>
        <v>0</v>
      </c>
      <c r="I8" s="107" t="str">
        <f>IFERROR(VLOOKUP(C8,'Listado Pilotos y Equipos'!$B$3:$P$86,6,0),"")</f>
        <v/>
      </c>
      <c r="J8" s="108"/>
      <c r="K8" s="62"/>
      <c r="L8" s="253">
        <v>1.0</v>
      </c>
      <c r="M8" s="254"/>
      <c r="N8" s="254"/>
      <c r="O8" s="254" t="str">
        <f>IFERROR(VLOOKUP(M8,'Listado Pilotos y Equipos'!$B$3:$M$86,2,0),"")</f>
        <v/>
      </c>
      <c r="P8" s="254"/>
      <c r="Q8" s="254" t="s">
        <v>474</v>
      </c>
      <c r="R8" s="254" t="str">
        <f>IFERROR(VLOOKUP(M8,'Listado Pilotos y Equipos'!$B$3:$M$86,4,0),"")</f>
        <v/>
      </c>
      <c r="S8" s="254"/>
      <c r="T8" s="254" t="s">
        <v>474</v>
      </c>
      <c r="U8" s="255">
        <f t="shared" ref="U8:U23" si="2">IFERROR(Q8+T8,0)</f>
        <v>0</v>
      </c>
      <c r="V8" s="256" t="s">
        <v>475</v>
      </c>
      <c r="W8" s="62"/>
      <c r="X8" s="62"/>
      <c r="Y8" s="62"/>
      <c r="Z8" s="62"/>
    </row>
    <row r="9" ht="15.75" customHeight="1">
      <c r="A9" s="62"/>
      <c r="B9" s="103">
        <f t="shared" ref="B9:B52" si="3">+B8+1</f>
        <v>2</v>
      </c>
      <c r="C9" s="104"/>
      <c r="D9" s="104" t="str">
        <f>IFERROR(VLOOKUP(C9,'Listado Pilotos y Equipos'!$B$3:$M$86,2,0),"")</f>
        <v/>
      </c>
      <c r="E9" s="227" t="s">
        <v>474</v>
      </c>
      <c r="F9" s="104" t="str">
        <f>IFERROR(VLOOKUP(C9,'Listado Pilotos y Equipos'!$B$3:$M$86,4,0),"")</f>
        <v/>
      </c>
      <c r="G9" s="227" t="s">
        <v>474</v>
      </c>
      <c r="H9" s="227">
        <f t="shared" si="1"/>
        <v>0</v>
      </c>
      <c r="I9" s="107" t="str">
        <f>IFERROR(VLOOKUP(C9,'Listado Pilotos y Equipos'!$B$3:$P$86,6,0),"")</f>
        <v/>
      </c>
      <c r="J9" s="108"/>
      <c r="K9" s="62"/>
      <c r="L9" s="253">
        <v>2.0</v>
      </c>
      <c r="M9" s="254"/>
      <c r="N9" s="254"/>
      <c r="O9" s="254" t="str">
        <f>IFERROR(VLOOKUP(M9,'Listado Pilotos y Equipos'!$B$3:$M$86,2,0),"")</f>
        <v/>
      </c>
      <c r="P9" s="254"/>
      <c r="Q9" s="254" t="s">
        <v>474</v>
      </c>
      <c r="R9" s="254" t="str">
        <f>IFERROR(VLOOKUP(M9,'Listado Pilotos y Equipos'!$B$3:$M$86,4,0),"")</f>
        <v/>
      </c>
      <c r="S9" s="254"/>
      <c r="T9" s="254" t="s">
        <v>474</v>
      </c>
      <c r="U9" s="255">
        <f t="shared" si="2"/>
        <v>0</v>
      </c>
      <c r="V9" s="257"/>
      <c r="W9" s="62"/>
      <c r="X9" s="62"/>
      <c r="Y9" s="62"/>
      <c r="Z9" s="62"/>
    </row>
    <row r="10" ht="15.75" customHeight="1">
      <c r="A10" s="62"/>
      <c r="B10" s="103">
        <f t="shared" si="3"/>
        <v>3</v>
      </c>
      <c r="C10" s="104"/>
      <c r="D10" s="104" t="str">
        <f>IFERROR(VLOOKUP(C10,'Listado Pilotos y Equipos'!$B$3:$M$86,2,0),"")</f>
        <v/>
      </c>
      <c r="E10" s="227" t="s">
        <v>474</v>
      </c>
      <c r="F10" s="104" t="str">
        <f>IFERROR(VLOOKUP(C10,'Listado Pilotos y Equipos'!$B$3:$M$86,4,0),"")</f>
        <v/>
      </c>
      <c r="G10" s="227" t="s">
        <v>474</v>
      </c>
      <c r="H10" s="227">
        <f t="shared" si="1"/>
        <v>0</v>
      </c>
      <c r="I10" s="107" t="str">
        <f>IFERROR(VLOOKUP(C10,'Listado Pilotos y Equipos'!$B$3:$P$86,6,0),"")</f>
        <v/>
      </c>
      <c r="J10" s="108"/>
      <c r="K10" s="62"/>
      <c r="L10" s="253">
        <v>3.0</v>
      </c>
      <c r="M10" s="254"/>
      <c r="N10" s="254"/>
      <c r="O10" s="254" t="str">
        <f>IFERROR(VLOOKUP(M10,'Listado Pilotos y Equipos'!$B$3:$M$86,2,0),"")</f>
        <v/>
      </c>
      <c r="P10" s="254"/>
      <c r="Q10" s="254" t="s">
        <v>474</v>
      </c>
      <c r="R10" s="254" t="str">
        <f>IFERROR(VLOOKUP(M10,'Listado Pilotos y Equipos'!$B$3:$M$86,4,0),"")</f>
        <v/>
      </c>
      <c r="S10" s="254"/>
      <c r="T10" s="254" t="s">
        <v>474</v>
      </c>
      <c r="U10" s="255">
        <f t="shared" si="2"/>
        <v>0</v>
      </c>
      <c r="V10" s="257"/>
      <c r="W10" s="62"/>
      <c r="X10" s="62"/>
      <c r="Y10" s="62"/>
      <c r="Z10" s="62"/>
    </row>
    <row r="11" ht="15.75" customHeight="1">
      <c r="A11" s="62"/>
      <c r="B11" s="103">
        <f t="shared" si="3"/>
        <v>4</v>
      </c>
      <c r="C11" s="104"/>
      <c r="D11" s="104" t="str">
        <f>IFERROR(VLOOKUP(C11,'Listado Pilotos y Equipos'!$B$3:$M$86,2,0),"")</f>
        <v/>
      </c>
      <c r="E11" s="227" t="s">
        <v>474</v>
      </c>
      <c r="F11" s="104" t="str">
        <f>IFERROR(VLOOKUP(C11,'Listado Pilotos y Equipos'!$B$3:$M$86,4,0),"")</f>
        <v/>
      </c>
      <c r="G11" s="227" t="s">
        <v>474</v>
      </c>
      <c r="H11" s="227">
        <f t="shared" si="1"/>
        <v>0</v>
      </c>
      <c r="I11" s="107" t="str">
        <f>IFERROR(VLOOKUP(C11,'Listado Pilotos y Equipos'!$B$3:$P$86,6,0),"")</f>
        <v/>
      </c>
      <c r="J11" s="108"/>
      <c r="K11" s="62"/>
      <c r="L11" s="253">
        <v>4.0</v>
      </c>
      <c r="M11" s="254"/>
      <c r="N11" s="254"/>
      <c r="O11" s="254" t="str">
        <f>IFERROR(VLOOKUP(M11,'Listado Pilotos y Equipos'!$B$3:$M$86,2,0),"")</f>
        <v/>
      </c>
      <c r="P11" s="254"/>
      <c r="Q11" s="254" t="s">
        <v>474</v>
      </c>
      <c r="R11" s="254" t="str">
        <f>IFERROR(VLOOKUP(M11,'Listado Pilotos y Equipos'!$B$3:$M$86,4,0),"")</f>
        <v/>
      </c>
      <c r="S11" s="254"/>
      <c r="T11" s="254" t="s">
        <v>474</v>
      </c>
      <c r="U11" s="255">
        <f t="shared" si="2"/>
        <v>0</v>
      </c>
      <c r="V11" s="257"/>
      <c r="W11" s="62"/>
      <c r="X11" s="62"/>
      <c r="Y11" s="62"/>
      <c r="Z11" s="62"/>
    </row>
    <row r="12" ht="15.75" customHeight="1">
      <c r="A12" s="62"/>
      <c r="B12" s="103">
        <f t="shared" si="3"/>
        <v>5</v>
      </c>
      <c r="C12" s="104"/>
      <c r="D12" s="104" t="str">
        <f>IFERROR(VLOOKUP(C12,'Listado Pilotos y Equipos'!$B$3:$M$86,2,0),"")</f>
        <v/>
      </c>
      <c r="E12" s="227" t="s">
        <v>474</v>
      </c>
      <c r="F12" s="104" t="str">
        <f>IFERROR(VLOOKUP(C12,'Listado Pilotos y Equipos'!$B$3:$M$86,4,0),"")</f>
        <v/>
      </c>
      <c r="G12" s="227" t="s">
        <v>474</v>
      </c>
      <c r="H12" s="227">
        <f t="shared" si="1"/>
        <v>0</v>
      </c>
      <c r="I12" s="107" t="str">
        <f>IFERROR(VLOOKUP(C12,'Listado Pilotos y Equipos'!$B$3:$P$86,6,0),"")</f>
        <v/>
      </c>
      <c r="J12" s="108"/>
      <c r="K12" s="62"/>
      <c r="L12" s="253">
        <v>5.0</v>
      </c>
      <c r="M12" s="254"/>
      <c r="N12" s="254"/>
      <c r="O12" s="254" t="str">
        <f>IFERROR(VLOOKUP(M12,'Listado Pilotos y Equipos'!$B$3:$M$86,2,0),"")</f>
        <v/>
      </c>
      <c r="P12" s="254"/>
      <c r="Q12" s="254" t="s">
        <v>474</v>
      </c>
      <c r="R12" s="254" t="str">
        <f>IFERROR(VLOOKUP(M12,'Listado Pilotos y Equipos'!$B$3:$M$86,4,0),"")</f>
        <v/>
      </c>
      <c r="S12" s="254"/>
      <c r="T12" s="254" t="s">
        <v>474</v>
      </c>
      <c r="U12" s="255">
        <f t="shared" si="2"/>
        <v>0</v>
      </c>
      <c r="V12" s="257"/>
      <c r="W12" s="62"/>
      <c r="X12" s="62"/>
      <c r="Y12" s="62"/>
      <c r="Z12" s="62"/>
    </row>
    <row r="13" ht="15.75" customHeight="1">
      <c r="A13" s="62"/>
      <c r="B13" s="103">
        <f t="shared" si="3"/>
        <v>6</v>
      </c>
      <c r="C13" s="104"/>
      <c r="D13" s="104" t="str">
        <f>IFERROR(VLOOKUP(C13,'Listado Pilotos y Equipos'!$B$3:$M$86,2,0),"")</f>
        <v/>
      </c>
      <c r="E13" s="227" t="s">
        <v>474</v>
      </c>
      <c r="F13" s="104" t="str">
        <f>IFERROR(VLOOKUP(C13,'Listado Pilotos y Equipos'!$B$3:$M$86,4,0),"")</f>
        <v/>
      </c>
      <c r="G13" s="227" t="s">
        <v>474</v>
      </c>
      <c r="H13" s="227">
        <f t="shared" si="1"/>
        <v>0</v>
      </c>
      <c r="I13" s="107" t="str">
        <f>IFERROR(VLOOKUP(C13,'Listado Pilotos y Equipos'!$B$3:$P$86,6,0),"")</f>
        <v/>
      </c>
      <c r="J13" s="108"/>
      <c r="K13" s="62"/>
      <c r="L13" s="253">
        <v>6.0</v>
      </c>
      <c r="M13" s="254"/>
      <c r="N13" s="254"/>
      <c r="O13" s="254" t="str">
        <f>IFERROR(VLOOKUP(M13,'Listado Pilotos y Equipos'!$B$3:$M$86,2,0),"")</f>
        <v/>
      </c>
      <c r="P13" s="254"/>
      <c r="Q13" s="254" t="s">
        <v>474</v>
      </c>
      <c r="R13" s="254" t="str">
        <f>IFERROR(VLOOKUP(M13,'Listado Pilotos y Equipos'!$B$3:$M$86,4,0),"")</f>
        <v/>
      </c>
      <c r="S13" s="254"/>
      <c r="T13" s="254" t="s">
        <v>474</v>
      </c>
      <c r="U13" s="255">
        <f t="shared" si="2"/>
        <v>0</v>
      </c>
      <c r="V13" s="257"/>
      <c r="W13" s="62"/>
      <c r="X13" s="62"/>
      <c r="Y13" s="62"/>
      <c r="Z13" s="62"/>
    </row>
    <row r="14" ht="15.75" customHeight="1">
      <c r="A14" s="62"/>
      <c r="B14" s="103">
        <f t="shared" si="3"/>
        <v>7</v>
      </c>
      <c r="C14" s="104"/>
      <c r="D14" s="104" t="str">
        <f>IFERROR(VLOOKUP(C14,'Listado Pilotos y Equipos'!$B$3:$M$86,2,0),"")</f>
        <v/>
      </c>
      <c r="E14" s="227" t="s">
        <v>474</v>
      </c>
      <c r="F14" s="104" t="str">
        <f>IFERROR(VLOOKUP(C14,'Listado Pilotos y Equipos'!$B$3:$M$86,4,0),"")</f>
        <v/>
      </c>
      <c r="G14" s="227" t="s">
        <v>474</v>
      </c>
      <c r="H14" s="227">
        <f t="shared" si="1"/>
        <v>0</v>
      </c>
      <c r="I14" s="107" t="str">
        <f>IFERROR(VLOOKUP(C14,'Listado Pilotos y Equipos'!$B$3:$P$86,6,0),"")</f>
        <v/>
      </c>
      <c r="J14" s="108"/>
      <c r="K14" s="62"/>
      <c r="L14" s="253">
        <v>7.0</v>
      </c>
      <c r="M14" s="254"/>
      <c r="N14" s="254"/>
      <c r="O14" s="254" t="str">
        <f>IFERROR(VLOOKUP(M14,'Listado Pilotos y Equipos'!$B$3:$M$86,2,0),"")</f>
        <v/>
      </c>
      <c r="P14" s="254"/>
      <c r="Q14" s="254" t="s">
        <v>474</v>
      </c>
      <c r="R14" s="254" t="str">
        <f>IFERROR(VLOOKUP(M14,'Listado Pilotos y Equipos'!$B$3:$M$86,4,0),"")</f>
        <v/>
      </c>
      <c r="S14" s="254"/>
      <c r="T14" s="254" t="s">
        <v>474</v>
      </c>
      <c r="U14" s="255">
        <f t="shared" si="2"/>
        <v>0</v>
      </c>
      <c r="V14" s="257"/>
      <c r="W14" s="62"/>
      <c r="X14" s="62"/>
      <c r="Y14" s="62"/>
      <c r="Z14" s="62"/>
    </row>
    <row r="15" ht="15.75" customHeight="1">
      <c r="A15" s="62"/>
      <c r="B15" s="103">
        <f t="shared" si="3"/>
        <v>8</v>
      </c>
      <c r="C15" s="104"/>
      <c r="D15" s="104" t="str">
        <f>IFERROR(VLOOKUP(C15,'Listado Pilotos y Equipos'!$B$3:$M$86,2,0),"")</f>
        <v/>
      </c>
      <c r="E15" s="227" t="s">
        <v>474</v>
      </c>
      <c r="F15" s="104" t="str">
        <f>IFERROR(VLOOKUP(C15,'Listado Pilotos y Equipos'!$B$3:$M$86,4,0),"")</f>
        <v/>
      </c>
      <c r="G15" s="227" t="s">
        <v>474</v>
      </c>
      <c r="H15" s="227">
        <f t="shared" si="1"/>
        <v>0</v>
      </c>
      <c r="I15" s="107" t="str">
        <f>IFERROR(VLOOKUP(C15,'Listado Pilotos y Equipos'!$B$3:$P$86,6,0),"")</f>
        <v/>
      </c>
      <c r="J15" s="108"/>
      <c r="K15" s="62"/>
      <c r="L15" s="253">
        <v>8.0</v>
      </c>
      <c r="M15" s="254"/>
      <c r="N15" s="254"/>
      <c r="O15" s="254" t="str">
        <f>IFERROR(VLOOKUP(M15,'Listado Pilotos y Equipos'!$B$3:$M$86,2,0),"")</f>
        <v/>
      </c>
      <c r="P15" s="254"/>
      <c r="Q15" s="254" t="s">
        <v>474</v>
      </c>
      <c r="R15" s="254" t="str">
        <f>IFERROR(VLOOKUP(M15,'Listado Pilotos y Equipos'!$B$3:$M$86,4,0),"")</f>
        <v/>
      </c>
      <c r="S15" s="254"/>
      <c r="T15" s="254" t="s">
        <v>474</v>
      </c>
      <c r="U15" s="255">
        <f t="shared" si="2"/>
        <v>0</v>
      </c>
      <c r="V15" s="258"/>
      <c r="W15" s="62"/>
      <c r="X15" s="62"/>
      <c r="Y15" s="62"/>
      <c r="Z15" s="62"/>
    </row>
    <row r="16" ht="15.75" customHeight="1">
      <c r="A16" s="62"/>
      <c r="B16" s="103">
        <f t="shared" si="3"/>
        <v>9</v>
      </c>
      <c r="C16" s="104"/>
      <c r="D16" s="104" t="str">
        <f>IFERROR(VLOOKUP(C16,'Listado Pilotos y Equipos'!$B$3:$M$86,2,0),"")</f>
        <v/>
      </c>
      <c r="E16" s="227" t="s">
        <v>474</v>
      </c>
      <c r="F16" s="104" t="str">
        <f>IFERROR(VLOOKUP(C16,'Listado Pilotos y Equipos'!$B$3:$M$86,4,0),"")</f>
        <v/>
      </c>
      <c r="G16" s="227" t="s">
        <v>474</v>
      </c>
      <c r="H16" s="227">
        <f t="shared" si="1"/>
        <v>0</v>
      </c>
      <c r="I16" s="107" t="str">
        <f>IFERROR(VLOOKUP(C16,'Listado Pilotos y Equipos'!$B$3:$P$86,6,0),"")</f>
        <v/>
      </c>
      <c r="J16" s="108"/>
      <c r="K16" s="62"/>
      <c r="L16" s="259">
        <v>9.0</v>
      </c>
      <c r="M16" s="260"/>
      <c r="N16" s="260"/>
      <c r="O16" s="260" t="str">
        <f>IFERROR(VLOOKUP(M16,'Listado Pilotos y Equipos'!$B$3:$M$86,2,0),"")</f>
        <v/>
      </c>
      <c r="P16" s="260"/>
      <c r="Q16" s="260" t="s">
        <v>474</v>
      </c>
      <c r="R16" s="260" t="str">
        <f>IFERROR(VLOOKUP(M16,'Listado Pilotos y Equipos'!$B$3:$M$86,4,0),"")</f>
        <v/>
      </c>
      <c r="S16" s="260"/>
      <c r="T16" s="260" t="s">
        <v>474</v>
      </c>
      <c r="U16" s="261">
        <f t="shared" si="2"/>
        <v>0</v>
      </c>
      <c r="V16" s="262" t="s">
        <v>476</v>
      </c>
      <c r="W16" s="62"/>
      <c r="X16" s="62"/>
      <c r="Y16" s="62"/>
      <c r="Z16" s="62"/>
    </row>
    <row r="17" ht="15.75" customHeight="1">
      <c r="A17" s="62"/>
      <c r="B17" s="103">
        <f t="shared" si="3"/>
        <v>10</v>
      </c>
      <c r="C17" s="104"/>
      <c r="D17" s="104" t="str">
        <f>IFERROR(VLOOKUP(C17,'Listado Pilotos y Equipos'!$B$3:$M$86,2,0),"")</f>
        <v/>
      </c>
      <c r="E17" s="227" t="s">
        <v>474</v>
      </c>
      <c r="F17" s="104" t="str">
        <f>IFERROR(VLOOKUP(C17,'Listado Pilotos y Equipos'!$B$3:$M$86,4,0),"")</f>
        <v/>
      </c>
      <c r="G17" s="227" t="s">
        <v>474</v>
      </c>
      <c r="H17" s="227">
        <f t="shared" si="1"/>
        <v>0</v>
      </c>
      <c r="I17" s="107" t="str">
        <f>IFERROR(VLOOKUP(C17,'Listado Pilotos y Equipos'!$B$3:$P$86,6,0),"")</f>
        <v/>
      </c>
      <c r="J17" s="108"/>
      <c r="K17" s="62"/>
      <c r="L17" s="259">
        <v>10.0</v>
      </c>
      <c r="M17" s="260"/>
      <c r="N17" s="260"/>
      <c r="O17" s="260" t="str">
        <f>IFERROR(VLOOKUP(M17,'Listado Pilotos y Equipos'!$B$3:$M$86,2,0),"")</f>
        <v/>
      </c>
      <c r="P17" s="260"/>
      <c r="Q17" s="260" t="s">
        <v>474</v>
      </c>
      <c r="R17" s="260" t="str">
        <f>IFERROR(VLOOKUP(M17,'Listado Pilotos y Equipos'!$B$3:$M$86,4,0),"")</f>
        <v/>
      </c>
      <c r="S17" s="260"/>
      <c r="T17" s="260" t="s">
        <v>474</v>
      </c>
      <c r="U17" s="261">
        <f t="shared" si="2"/>
        <v>0</v>
      </c>
      <c r="V17" s="257"/>
      <c r="W17" s="62"/>
      <c r="X17" s="62"/>
      <c r="Y17" s="62"/>
      <c r="Z17" s="62"/>
    </row>
    <row r="18" ht="15.75" customHeight="1">
      <c r="A18" s="62"/>
      <c r="B18" s="103">
        <f t="shared" si="3"/>
        <v>11</v>
      </c>
      <c r="C18" s="104"/>
      <c r="D18" s="104" t="str">
        <f>IFERROR(VLOOKUP(C18,'Listado Pilotos y Equipos'!$B$3:$M$86,2,0),"")</f>
        <v/>
      </c>
      <c r="E18" s="227" t="s">
        <v>474</v>
      </c>
      <c r="F18" s="104" t="str">
        <f>IFERROR(VLOOKUP(C18,'Listado Pilotos y Equipos'!$B$3:$M$86,4,0),"")</f>
        <v/>
      </c>
      <c r="G18" s="227" t="s">
        <v>474</v>
      </c>
      <c r="H18" s="227">
        <f t="shared" si="1"/>
        <v>0</v>
      </c>
      <c r="I18" s="107" t="str">
        <f>IFERROR(VLOOKUP(C18,'Listado Pilotos y Equipos'!$B$3:$P$86,6,0),"")</f>
        <v/>
      </c>
      <c r="J18" s="108"/>
      <c r="K18" s="62"/>
      <c r="L18" s="259">
        <v>11.0</v>
      </c>
      <c r="M18" s="260"/>
      <c r="N18" s="260"/>
      <c r="O18" s="260" t="str">
        <f>IFERROR(VLOOKUP(M18,'Listado Pilotos y Equipos'!$B$3:$M$86,2,0),"")</f>
        <v/>
      </c>
      <c r="P18" s="260"/>
      <c r="Q18" s="260" t="s">
        <v>474</v>
      </c>
      <c r="R18" s="260" t="str">
        <f>IFERROR(VLOOKUP(M18,'Listado Pilotos y Equipos'!$B$3:$M$86,4,0),"")</f>
        <v/>
      </c>
      <c r="S18" s="260"/>
      <c r="T18" s="260" t="s">
        <v>474</v>
      </c>
      <c r="U18" s="261">
        <f t="shared" si="2"/>
        <v>0</v>
      </c>
      <c r="V18" s="257"/>
      <c r="W18" s="62"/>
      <c r="X18" s="62"/>
      <c r="Y18" s="62"/>
      <c r="Z18" s="62"/>
    </row>
    <row r="19" ht="15.75" customHeight="1">
      <c r="A19" s="62"/>
      <c r="B19" s="103">
        <f t="shared" si="3"/>
        <v>12</v>
      </c>
      <c r="C19" s="104"/>
      <c r="D19" s="104" t="str">
        <f>IFERROR(VLOOKUP(C19,'Listado Pilotos y Equipos'!$B$3:$M$86,2,0),"")</f>
        <v/>
      </c>
      <c r="E19" s="227" t="s">
        <v>474</v>
      </c>
      <c r="F19" s="104" t="str">
        <f>IFERROR(VLOOKUP(C19,'Listado Pilotos y Equipos'!$B$3:$M$86,4,0),"")</f>
        <v/>
      </c>
      <c r="G19" s="227" t="s">
        <v>474</v>
      </c>
      <c r="H19" s="227">
        <f t="shared" si="1"/>
        <v>0</v>
      </c>
      <c r="I19" s="107" t="str">
        <f>IFERROR(VLOOKUP(C19,'Listado Pilotos y Equipos'!$B$3:$P$86,6,0),"")</f>
        <v/>
      </c>
      <c r="J19" s="108"/>
      <c r="K19" s="62"/>
      <c r="L19" s="259">
        <v>12.0</v>
      </c>
      <c r="M19" s="260"/>
      <c r="N19" s="260"/>
      <c r="O19" s="260" t="str">
        <f>IFERROR(VLOOKUP(M19,'Listado Pilotos y Equipos'!$B$3:$M$86,2,0),"")</f>
        <v/>
      </c>
      <c r="P19" s="260"/>
      <c r="Q19" s="260" t="s">
        <v>474</v>
      </c>
      <c r="R19" s="260" t="str">
        <f>IFERROR(VLOOKUP(M19,'Listado Pilotos y Equipos'!$B$3:$M$86,4,0),"")</f>
        <v/>
      </c>
      <c r="S19" s="260"/>
      <c r="T19" s="260" t="s">
        <v>474</v>
      </c>
      <c r="U19" s="261">
        <f t="shared" si="2"/>
        <v>0</v>
      </c>
      <c r="V19" s="257"/>
      <c r="W19" s="62"/>
      <c r="X19" s="62"/>
      <c r="Y19" s="62"/>
      <c r="Z19" s="62"/>
    </row>
    <row r="20" ht="15.75" customHeight="1">
      <c r="A20" s="62"/>
      <c r="B20" s="103">
        <f t="shared" si="3"/>
        <v>13</v>
      </c>
      <c r="C20" s="104"/>
      <c r="D20" s="104" t="str">
        <f>IFERROR(VLOOKUP(C20,'Listado Pilotos y Equipos'!$B$3:$M$86,2,0),"")</f>
        <v/>
      </c>
      <c r="E20" s="227" t="s">
        <v>474</v>
      </c>
      <c r="F20" s="104" t="str">
        <f>IFERROR(VLOOKUP(C20,'Listado Pilotos y Equipos'!$B$3:$M$86,4,0),"")</f>
        <v/>
      </c>
      <c r="G20" s="227" t="s">
        <v>474</v>
      </c>
      <c r="H20" s="227">
        <f t="shared" si="1"/>
        <v>0</v>
      </c>
      <c r="I20" s="107" t="str">
        <f>IFERROR(VLOOKUP(C20,'Listado Pilotos y Equipos'!$B$3:$P$86,6,0),"")</f>
        <v/>
      </c>
      <c r="J20" s="108"/>
      <c r="K20" s="62"/>
      <c r="L20" s="259">
        <v>13.0</v>
      </c>
      <c r="M20" s="260"/>
      <c r="N20" s="260"/>
      <c r="O20" s="260"/>
      <c r="P20" s="260"/>
      <c r="Q20" s="260"/>
      <c r="R20" s="260"/>
      <c r="S20" s="260"/>
      <c r="T20" s="260"/>
      <c r="U20" s="261">
        <f t="shared" si="2"/>
        <v>0</v>
      </c>
      <c r="V20" s="257"/>
      <c r="W20" s="62"/>
      <c r="X20" s="62"/>
      <c r="Y20" s="62"/>
      <c r="Z20" s="62"/>
    </row>
    <row r="21" ht="15.75" customHeight="1">
      <c r="A21" s="62"/>
      <c r="B21" s="103">
        <f t="shared" si="3"/>
        <v>14</v>
      </c>
      <c r="C21" s="104"/>
      <c r="D21" s="104" t="str">
        <f>IFERROR(VLOOKUP(C21,'Listado Pilotos y Equipos'!$B$3:$M$86,2,0),"")</f>
        <v/>
      </c>
      <c r="E21" s="227" t="s">
        <v>474</v>
      </c>
      <c r="F21" s="104" t="str">
        <f>IFERROR(VLOOKUP(C21,'Listado Pilotos y Equipos'!$B$3:$M$86,4,0),"")</f>
        <v/>
      </c>
      <c r="G21" s="227" t="s">
        <v>474</v>
      </c>
      <c r="H21" s="227">
        <f t="shared" si="1"/>
        <v>0</v>
      </c>
      <c r="I21" s="107" t="str">
        <f>IFERROR(VLOOKUP(C21,'Listado Pilotos y Equipos'!$B$3:$P$86,6,0),"")</f>
        <v/>
      </c>
      <c r="J21" s="108"/>
      <c r="K21" s="62"/>
      <c r="L21" s="259">
        <v>14.0</v>
      </c>
      <c r="M21" s="260"/>
      <c r="N21" s="260"/>
      <c r="O21" s="260"/>
      <c r="P21" s="260"/>
      <c r="Q21" s="260"/>
      <c r="R21" s="260"/>
      <c r="S21" s="260"/>
      <c r="T21" s="260"/>
      <c r="U21" s="261">
        <f t="shared" si="2"/>
        <v>0</v>
      </c>
      <c r="V21" s="257"/>
      <c r="W21" s="62"/>
      <c r="X21" s="62"/>
      <c r="Y21" s="62"/>
      <c r="Z21" s="62"/>
    </row>
    <row r="22" ht="15.75" customHeight="1">
      <c r="A22" s="62"/>
      <c r="B22" s="103">
        <f t="shared" si="3"/>
        <v>15</v>
      </c>
      <c r="C22" s="104"/>
      <c r="D22" s="104" t="str">
        <f>IFERROR(VLOOKUP(C22,'Listado Pilotos y Equipos'!$B$3:$M$86,2,0),"")</f>
        <v/>
      </c>
      <c r="E22" s="227" t="s">
        <v>474</v>
      </c>
      <c r="F22" s="104" t="str">
        <f>IFERROR(VLOOKUP(C22,'Listado Pilotos y Equipos'!$B$3:$M$86,4,0),"")</f>
        <v/>
      </c>
      <c r="G22" s="227" t="s">
        <v>474</v>
      </c>
      <c r="H22" s="227">
        <f t="shared" si="1"/>
        <v>0</v>
      </c>
      <c r="I22" s="107" t="str">
        <f>IFERROR(VLOOKUP(C22,'Listado Pilotos y Equipos'!$B$3:$P$86,6,0),"")</f>
        <v/>
      </c>
      <c r="J22" s="108"/>
      <c r="K22" s="62"/>
      <c r="L22" s="259">
        <v>15.0</v>
      </c>
      <c r="M22" s="260"/>
      <c r="N22" s="260"/>
      <c r="O22" s="260" t="str">
        <f>IFERROR(VLOOKUP(M22,'Listado Pilotos y Equipos'!$B$3:$M$86,2,0),"")</f>
        <v/>
      </c>
      <c r="P22" s="260"/>
      <c r="Q22" s="260" t="s">
        <v>474</v>
      </c>
      <c r="R22" s="260" t="str">
        <f>IFERROR(VLOOKUP(M22,'Listado Pilotos y Equipos'!$B$3:$M$86,4,0),"")</f>
        <v/>
      </c>
      <c r="S22" s="260"/>
      <c r="T22" s="260" t="s">
        <v>474</v>
      </c>
      <c r="U22" s="261">
        <f t="shared" si="2"/>
        <v>0</v>
      </c>
      <c r="V22" s="257"/>
      <c r="W22" s="62"/>
      <c r="X22" s="62"/>
      <c r="Y22" s="62"/>
      <c r="Z22" s="62"/>
    </row>
    <row r="23" ht="15.75" customHeight="1">
      <c r="A23" s="62"/>
      <c r="B23" s="103">
        <f t="shared" si="3"/>
        <v>16</v>
      </c>
      <c r="C23" s="104"/>
      <c r="D23" s="104" t="str">
        <f>IFERROR(VLOOKUP(C23,'Listado Pilotos y Equipos'!$B$3:$M$86,2,0),"")</f>
        <v/>
      </c>
      <c r="E23" s="227" t="s">
        <v>474</v>
      </c>
      <c r="F23" s="104" t="str">
        <f>IFERROR(VLOOKUP(C23,'Listado Pilotos y Equipos'!$B$3:$M$86,4,0),"")</f>
        <v/>
      </c>
      <c r="G23" s="227" t="s">
        <v>474</v>
      </c>
      <c r="H23" s="227">
        <f t="shared" si="1"/>
        <v>0</v>
      </c>
      <c r="I23" s="107" t="str">
        <f>IFERROR(VLOOKUP(C23,'Listado Pilotos y Equipos'!$B$3:$P$86,6,0),"")</f>
        <v/>
      </c>
      <c r="J23" s="108"/>
      <c r="K23" s="62"/>
      <c r="L23" s="259">
        <v>16.0</v>
      </c>
      <c r="M23" s="263"/>
      <c r="N23" s="263"/>
      <c r="O23" s="263" t="str">
        <f>IFERROR(VLOOKUP(M23,'Listado Pilotos y Equipos'!$B$3:$M$86,2,0),"")</f>
        <v/>
      </c>
      <c r="P23" s="263"/>
      <c r="Q23" s="263" t="s">
        <v>474</v>
      </c>
      <c r="R23" s="263" t="str">
        <f>IFERROR(VLOOKUP(M23,'Listado Pilotos y Equipos'!$B$3:$M$86,4,0),"")</f>
        <v/>
      </c>
      <c r="S23" s="263"/>
      <c r="T23" s="263" t="s">
        <v>474</v>
      </c>
      <c r="U23" s="264">
        <f t="shared" si="2"/>
        <v>0</v>
      </c>
      <c r="V23" s="258"/>
      <c r="W23" s="62"/>
      <c r="X23" s="62"/>
      <c r="Y23" s="62"/>
      <c r="Z23" s="62"/>
    </row>
    <row r="24" ht="15.75" customHeight="1">
      <c r="A24" s="62"/>
      <c r="B24" s="103">
        <f t="shared" si="3"/>
        <v>17</v>
      </c>
      <c r="C24" s="104"/>
      <c r="D24" s="104" t="str">
        <f>IFERROR(VLOOKUP(C24,'Listado Pilotos y Equipos'!$B$3:$M$86,2,0),"")</f>
        <v/>
      </c>
      <c r="E24" s="227" t="s">
        <v>474</v>
      </c>
      <c r="F24" s="104" t="str">
        <f>IFERROR(VLOOKUP(C24,'Listado Pilotos y Equipos'!$B$3:$M$86,4,0),"")</f>
        <v/>
      </c>
      <c r="G24" s="227" t="s">
        <v>474</v>
      </c>
      <c r="H24" s="227">
        <f t="shared" si="1"/>
        <v>0</v>
      </c>
      <c r="I24" s="107" t="str">
        <f>IFERROR(VLOOKUP(C24,'Listado Pilotos y Equipos'!$B$3:$P$86,6,0),"")</f>
        <v/>
      </c>
      <c r="J24" s="108"/>
      <c r="K24" s="62"/>
      <c r="L24" s="6"/>
      <c r="M24" s="85"/>
      <c r="N24" s="85"/>
      <c r="O24" s="85"/>
      <c r="P24" s="85"/>
      <c r="Q24" s="85"/>
      <c r="R24" s="86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A25" s="62"/>
      <c r="B25" s="103">
        <f t="shared" si="3"/>
        <v>18</v>
      </c>
      <c r="C25" s="104"/>
      <c r="D25" s="104" t="str">
        <f>IFERROR(VLOOKUP(C25,'Listado Pilotos y Equipos'!$B$3:$M$86,2,0),"")</f>
        <v/>
      </c>
      <c r="E25" s="227" t="s">
        <v>474</v>
      </c>
      <c r="F25" s="104" t="str">
        <f>IFERROR(VLOOKUP(C25,'Listado Pilotos y Equipos'!$B$3:$M$86,4,0),"")</f>
        <v/>
      </c>
      <c r="G25" s="227" t="s">
        <v>474</v>
      </c>
      <c r="H25" s="227">
        <f t="shared" si="1"/>
        <v>0</v>
      </c>
      <c r="I25" s="107" t="str">
        <f>IFERROR(VLOOKUP(C25,'Listado Pilotos y Equipos'!$B$3:$P$86,6,0),"")</f>
        <v/>
      </c>
      <c r="J25" s="108"/>
      <c r="K25" s="62"/>
      <c r="L25" s="85"/>
      <c r="M25" s="85"/>
      <c r="N25" s="85"/>
      <c r="O25" s="85"/>
      <c r="P25" s="85"/>
      <c r="Q25" s="85"/>
      <c r="R25" s="86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A26" s="62"/>
      <c r="B26" s="103">
        <f t="shared" si="3"/>
        <v>19</v>
      </c>
      <c r="C26" s="104"/>
      <c r="D26" s="104" t="str">
        <f>IFERROR(VLOOKUP(C26,'Listado Pilotos y Equipos'!$B$3:$M$86,2,0),"")</f>
        <v/>
      </c>
      <c r="E26" s="227" t="s">
        <v>474</v>
      </c>
      <c r="F26" s="104" t="str">
        <f>IFERROR(VLOOKUP(C26,'Listado Pilotos y Equipos'!$B$3:$M$86,4,0),"")</f>
        <v/>
      </c>
      <c r="G26" s="227" t="s">
        <v>474</v>
      </c>
      <c r="H26" s="227">
        <f t="shared" si="1"/>
        <v>0</v>
      </c>
      <c r="I26" s="107" t="str">
        <f>IFERROR(VLOOKUP(C26,'Listado Pilotos y Equipos'!$B$3:$P$86,6,0),"")</f>
        <v/>
      </c>
      <c r="J26" s="108"/>
      <c r="K26" s="62"/>
      <c r="L26" s="252"/>
      <c r="M26" s="45"/>
      <c r="N26" s="45"/>
      <c r="O26" s="45"/>
      <c r="P26" s="45"/>
      <c r="Q26" s="45"/>
      <c r="R26" s="45"/>
      <c r="S26" s="45"/>
      <c r="T26" s="45"/>
      <c r="U26" s="45"/>
      <c r="V26" s="46"/>
      <c r="W26" s="62"/>
      <c r="X26" s="62"/>
      <c r="Y26" s="62"/>
      <c r="Z26" s="62"/>
    </row>
    <row r="27" ht="15.75" customHeight="1">
      <c r="A27" s="62"/>
      <c r="B27" s="103">
        <f t="shared" si="3"/>
        <v>20</v>
      </c>
      <c r="C27" s="104"/>
      <c r="D27" s="104" t="str">
        <f>IFERROR(VLOOKUP(C27,'Listado Pilotos y Equipos'!$B$3:$M$86,2,0),"")</f>
        <v/>
      </c>
      <c r="E27" s="227" t="s">
        <v>474</v>
      </c>
      <c r="F27" s="104" t="str">
        <f>IFERROR(VLOOKUP(C27,'Listado Pilotos y Equipos'!$B$3:$M$86,4,0),"")</f>
        <v/>
      </c>
      <c r="G27" s="227" t="s">
        <v>474</v>
      </c>
      <c r="H27" s="227">
        <f t="shared" si="1"/>
        <v>0</v>
      </c>
      <c r="I27" s="107" t="str">
        <f>IFERROR(VLOOKUP(C27,'Listado Pilotos y Equipos'!$B$3:$P$86,6,0),"")</f>
        <v/>
      </c>
      <c r="J27" s="108"/>
      <c r="K27" s="62"/>
      <c r="L27" s="44" t="s">
        <v>389</v>
      </c>
      <c r="M27" s="45"/>
      <c r="N27" s="45"/>
      <c r="O27" s="45"/>
      <c r="P27" s="45"/>
      <c r="Q27" s="45"/>
      <c r="R27" s="45"/>
      <c r="S27" s="45"/>
      <c r="T27" s="45"/>
      <c r="U27" s="45"/>
      <c r="V27" s="46"/>
      <c r="W27" s="62"/>
      <c r="X27" s="62"/>
      <c r="Y27" s="62"/>
      <c r="Z27" s="62"/>
    </row>
    <row r="28" ht="15.75" customHeight="1">
      <c r="A28" s="62"/>
      <c r="B28" s="103">
        <f t="shared" si="3"/>
        <v>21</v>
      </c>
      <c r="C28" s="104"/>
      <c r="D28" s="104" t="str">
        <f>IFERROR(VLOOKUP(C28,'Listado Pilotos y Equipos'!$B$3:$M$86,2,0),"")</f>
        <v/>
      </c>
      <c r="E28" s="227" t="s">
        <v>474</v>
      </c>
      <c r="F28" s="104" t="str">
        <f>IFERROR(VLOOKUP(C28,'Listado Pilotos y Equipos'!$B$3:$M$86,4,0),"")</f>
        <v/>
      </c>
      <c r="G28" s="227" t="s">
        <v>474</v>
      </c>
      <c r="H28" s="227">
        <f t="shared" si="1"/>
        <v>0</v>
      </c>
      <c r="I28" s="107" t="str">
        <f>IFERROR(VLOOKUP(C28,'Listado Pilotos y Equipos'!$B$3:$P$86,6,0),"")</f>
        <v/>
      </c>
      <c r="J28" s="108"/>
      <c r="K28" s="62"/>
      <c r="L28" s="6"/>
      <c r="M28" s="85"/>
      <c r="N28" s="85"/>
      <c r="O28" s="85"/>
      <c r="P28" s="85"/>
      <c r="Q28" s="85"/>
      <c r="R28" s="86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A29" s="62"/>
      <c r="B29" s="103">
        <f t="shared" si="3"/>
        <v>22</v>
      </c>
      <c r="C29" s="104"/>
      <c r="D29" s="104" t="str">
        <f>IFERROR(VLOOKUP(C29,'Listado Pilotos y Equipos'!$B$3:$M$86,2,0),"")</f>
        <v/>
      </c>
      <c r="E29" s="227" t="s">
        <v>474</v>
      </c>
      <c r="F29" s="104" t="str">
        <f>IFERROR(VLOOKUP(C29,'Listado Pilotos y Equipos'!$B$3:$M$86,4,0),"")</f>
        <v/>
      </c>
      <c r="G29" s="227" t="s">
        <v>474</v>
      </c>
      <c r="H29" s="227">
        <f t="shared" si="1"/>
        <v>0</v>
      </c>
      <c r="I29" s="107" t="str">
        <f>IFERROR(VLOOKUP(C29,'Listado Pilotos y Equipos'!$B$3:$P$86,6,0),"")</f>
        <v/>
      </c>
      <c r="J29" s="108"/>
      <c r="K29" s="62"/>
      <c r="L29" s="52" t="s">
        <v>152</v>
      </c>
      <c r="M29" s="100" t="s">
        <v>153</v>
      </c>
      <c r="N29" s="100" t="s">
        <v>384</v>
      </c>
      <c r="O29" s="100" t="s">
        <v>2</v>
      </c>
      <c r="P29" s="100" t="s">
        <v>386</v>
      </c>
      <c r="Q29" s="100" t="s">
        <v>154</v>
      </c>
      <c r="R29" s="100" t="s">
        <v>283</v>
      </c>
      <c r="S29" s="100" t="s">
        <v>387</v>
      </c>
      <c r="T29" s="100" t="s">
        <v>388</v>
      </c>
      <c r="U29" s="100" t="s">
        <v>11</v>
      </c>
      <c r="V29" s="62"/>
      <c r="W29" s="62"/>
      <c r="X29" s="62"/>
      <c r="Y29" s="62"/>
      <c r="Z29" s="62"/>
    </row>
    <row r="30" ht="15.75" customHeight="1">
      <c r="A30" s="62"/>
      <c r="B30" s="103">
        <f t="shared" si="3"/>
        <v>23</v>
      </c>
      <c r="C30" s="104"/>
      <c r="D30" s="104" t="str">
        <f>IFERROR(VLOOKUP(C30,'Listado Pilotos y Equipos'!$B$3:$M$86,2,0),"")</f>
        <v/>
      </c>
      <c r="E30" s="227" t="s">
        <v>474</v>
      </c>
      <c r="F30" s="104" t="str">
        <f>IFERROR(VLOOKUP(C30,'Listado Pilotos y Equipos'!$B$3:$M$86,4,0),"")</f>
        <v/>
      </c>
      <c r="G30" s="227" t="s">
        <v>474</v>
      </c>
      <c r="H30" s="227">
        <f t="shared" si="1"/>
        <v>0</v>
      </c>
      <c r="I30" s="107" t="str">
        <f>IFERROR(VLOOKUP(C30,'Listado Pilotos y Equipos'!$B$3:$P$86,6,0),"")</f>
        <v/>
      </c>
      <c r="J30" s="108"/>
      <c r="K30" s="62"/>
      <c r="L30" s="265">
        <v>1.0</v>
      </c>
      <c r="M30" s="254"/>
      <c r="N30" s="254"/>
      <c r="O30" s="254" t="str">
        <f>IFERROR(VLOOKUP(M30,'Listado Pilotos y Equipos'!$B$3:$M$86,2,0),"")</f>
        <v/>
      </c>
      <c r="P30" s="254"/>
      <c r="Q30" s="254" t="s">
        <v>474</v>
      </c>
      <c r="R30" s="254" t="str">
        <f>IFERROR(VLOOKUP(M30,'Listado Pilotos y Equipos'!$B$3:$M$86,4,0),"")</f>
        <v/>
      </c>
      <c r="S30" s="254"/>
      <c r="T30" s="254" t="s">
        <v>474</v>
      </c>
      <c r="U30" s="254">
        <f t="shared" ref="U30:U53" si="4">IFERROR(Q30+T30,0)</f>
        <v>0</v>
      </c>
      <c r="V30" s="256" t="s">
        <v>477</v>
      </c>
      <c r="W30" s="62"/>
      <c r="X30" s="62"/>
      <c r="Y30" s="62"/>
      <c r="Z30" s="62"/>
    </row>
    <row r="31" ht="15.75" customHeight="1">
      <c r="A31" s="62"/>
      <c r="B31" s="103">
        <f t="shared" si="3"/>
        <v>24</v>
      </c>
      <c r="C31" s="104"/>
      <c r="D31" s="104" t="str">
        <f>IFERROR(VLOOKUP(C31,'Listado Pilotos y Equipos'!$B$3:$M$86,2,0),"")</f>
        <v/>
      </c>
      <c r="E31" s="227" t="s">
        <v>474</v>
      </c>
      <c r="F31" s="104" t="str">
        <f>IFERROR(VLOOKUP(C31,'Listado Pilotos y Equipos'!$B$3:$M$86,4,0),"")</f>
        <v/>
      </c>
      <c r="G31" s="227" t="s">
        <v>474</v>
      </c>
      <c r="H31" s="227">
        <f t="shared" si="1"/>
        <v>0</v>
      </c>
      <c r="I31" s="107" t="str">
        <f>IFERROR(VLOOKUP(C31,'Listado Pilotos y Equipos'!$B$3:$P$86,6,0),"")</f>
        <v/>
      </c>
      <c r="J31" s="108"/>
      <c r="K31" s="62"/>
      <c r="L31" s="266">
        <v>2.0</v>
      </c>
      <c r="M31" s="254"/>
      <c r="N31" s="254"/>
      <c r="O31" s="254" t="str">
        <f>IFERROR(VLOOKUP(M31,'Listado Pilotos y Equipos'!$B$3:$M$86,2,0),"")</f>
        <v/>
      </c>
      <c r="P31" s="254"/>
      <c r="Q31" s="254" t="s">
        <v>474</v>
      </c>
      <c r="R31" s="254" t="str">
        <f>IFERROR(VLOOKUP(M31,'Listado Pilotos y Equipos'!$B$3:$M$86,4,0),"")</f>
        <v/>
      </c>
      <c r="S31" s="254"/>
      <c r="T31" s="254" t="s">
        <v>474</v>
      </c>
      <c r="U31" s="255">
        <f t="shared" si="4"/>
        <v>0</v>
      </c>
      <c r="V31" s="257"/>
      <c r="W31" s="62"/>
      <c r="X31" s="62"/>
      <c r="Y31" s="62"/>
      <c r="Z31" s="62"/>
    </row>
    <row r="32" ht="15.75" customHeight="1">
      <c r="A32" s="62"/>
      <c r="B32" s="103">
        <f t="shared" si="3"/>
        <v>25</v>
      </c>
      <c r="C32" s="104"/>
      <c r="D32" s="104" t="str">
        <f>IFERROR(VLOOKUP(C32,'Listado Pilotos y Equipos'!$B$3:$M$86,2,0),"")</f>
        <v/>
      </c>
      <c r="E32" s="227" t="s">
        <v>474</v>
      </c>
      <c r="F32" s="104" t="str">
        <f>IFERROR(VLOOKUP(C32,'Listado Pilotos y Equipos'!$B$3:$M$86,4,0),"")</f>
        <v/>
      </c>
      <c r="G32" s="227" t="s">
        <v>474</v>
      </c>
      <c r="H32" s="227">
        <f t="shared" si="1"/>
        <v>0</v>
      </c>
      <c r="I32" s="107" t="str">
        <f>IFERROR(VLOOKUP(C32,'Listado Pilotos y Equipos'!$B$3:$P$86,6,0),"")</f>
        <v/>
      </c>
      <c r="J32" s="108"/>
      <c r="K32" s="62"/>
      <c r="L32" s="265">
        <v>3.0</v>
      </c>
      <c r="M32" s="254"/>
      <c r="N32" s="254"/>
      <c r="O32" s="254" t="str">
        <f>IFERROR(VLOOKUP(M32,'Listado Pilotos y Equipos'!$B$3:$M$86,2,0),"")</f>
        <v/>
      </c>
      <c r="P32" s="254"/>
      <c r="Q32" s="254" t="s">
        <v>474</v>
      </c>
      <c r="R32" s="254" t="str">
        <f>IFERROR(VLOOKUP(M32,'Listado Pilotos y Equipos'!$B$3:$M$86,4,0),"")</f>
        <v/>
      </c>
      <c r="S32" s="254"/>
      <c r="T32" s="254" t="s">
        <v>474</v>
      </c>
      <c r="U32" s="255">
        <f t="shared" si="4"/>
        <v>0</v>
      </c>
      <c r="V32" s="257"/>
      <c r="W32" s="62"/>
      <c r="X32" s="62"/>
      <c r="Y32" s="62"/>
      <c r="Z32" s="62"/>
    </row>
    <row r="33" ht="15.75" customHeight="1">
      <c r="A33" s="62"/>
      <c r="B33" s="103">
        <f t="shared" si="3"/>
        <v>26</v>
      </c>
      <c r="C33" s="104"/>
      <c r="D33" s="104" t="str">
        <f>IFERROR(VLOOKUP(C33,'Listado Pilotos y Equipos'!$B$3:$M$86,2,0),"")</f>
        <v/>
      </c>
      <c r="E33" s="227" t="s">
        <v>474</v>
      </c>
      <c r="F33" s="104" t="str">
        <f>IFERROR(VLOOKUP(C33,'Listado Pilotos y Equipos'!$B$3:$M$86,4,0),"")</f>
        <v/>
      </c>
      <c r="G33" s="227" t="s">
        <v>474</v>
      </c>
      <c r="H33" s="227">
        <f t="shared" si="1"/>
        <v>0</v>
      </c>
      <c r="I33" s="107" t="str">
        <f>IFERROR(VLOOKUP(C33,'Listado Pilotos y Equipos'!$B$3:$P$86,6,0),"")</f>
        <v/>
      </c>
      <c r="J33" s="108"/>
      <c r="K33" s="62"/>
      <c r="L33" s="265">
        <v>4.0</v>
      </c>
      <c r="M33" s="254"/>
      <c r="N33" s="254"/>
      <c r="O33" s="254" t="str">
        <f>IFERROR(VLOOKUP(M33,'Listado Pilotos y Equipos'!$B$3:$M$86,2,0),"")</f>
        <v/>
      </c>
      <c r="P33" s="254"/>
      <c r="Q33" s="254" t="s">
        <v>474</v>
      </c>
      <c r="R33" s="254" t="str">
        <f>IFERROR(VLOOKUP(M33,'Listado Pilotos y Equipos'!$B$3:$M$86,4,0),"")</f>
        <v/>
      </c>
      <c r="S33" s="254"/>
      <c r="T33" s="254" t="s">
        <v>474</v>
      </c>
      <c r="U33" s="255">
        <f t="shared" si="4"/>
        <v>0</v>
      </c>
      <c r="V33" s="257"/>
      <c r="W33" s="62"/>
      <c r="X33" s="62"/>
      <c r="Y33" s="62"/>
      <c r="Z33" s="62"/>
    </row>
    <row r="34" ht="15.75" customHeight="1">
      <c r="A34" s="62"/>
      <c r="B34" s="103">
        <f t="shared" si="3"/>
        <v>27</v>
      </c>
      <c r="C34" s="104"/>
      <c r="D34" s="104" t="str">
        <f>IFERROR(VLOOKUP(C34,'Listado Pilotos y Equipos'!$B$3:$M$86,2,0),"")</f>
        <v/>
      </c>
      <c r="E34" s="227" t="s">
        <v>474</v>
      </c>
      <c r="F34" s="104" t="str">
        <f>IFERROR(VLOOKUP(C34,'Listado Pilotos y Equipos'!$B$3:$M$86,4,0),"")</f>
        <v/>
      </c>
      <c r="G34" s="227" t="s">
        <v>474</v>
      </c>
      <c r="H34" s="227">
        <f t="shared" si="1"/>
        <v>0</v>
      </c>
      <c r="I34" s="107" t="str">
        <f>IFERROR(VLOOKUP(C34,'Listado Pilotos y Equipos'!$B$3:$P$86,6,0),"")</f>
        <v/>
      </c>
      <c r="J34" s="108"/>
      <c r="K34" s="62"/>
      <c r="L34" s="265">
        <v>5.0</v>
      </c>
      <c r="M34" s="254"/>
      <c r="N34" s="254"/>
      <c r="O34" s="254" t="str">
        <f>IFERROR(VLOOKUP(M34,'Listado Pilotos y Equipos'!$B$3:$M$86,2,0),"")</f>
        <v/>
      </c>
      <c r="P34" s="254"/>
      <c r="Q34" s="254" t="s">
        <v>474</v>
      </c>
      <c r="R34" s="254" t="str">
        <f>IFERROR(VLOOKUP(M34,'Listado Pilotos y Equipos'!$B$3:$M$86,4,0),"")</f>
        <v/>
      </c>
      <c r="S34" s="254"/>
      <c r="T34" s="254" t="s">
        <v>474</v>
      </c>
      <c r="U34" s="255">
        <f t="shared" si="4"/>
        <v>0</v>
      </c>
      <c r="V34" s="257"/>
      <c r="W34" s="62"/>
      <c r="X34" s="62"/>
      <c r="Y34" s="62"/>
      <c r="Z34" s="62"/>
    </row>
    <row r="35" ht="15.75" customHeight="1">
      <c r="A35" s="62"/>
      <c r="B35" s="103">
        <f t="shared" si="3"/>
        <v>28</v>
      </c>
      <c r="C35" s="104"/>
      <c r="D35" s="104" t="str">
        <f>IFERROR(VLOOKUP(C35,'Listado Pilotos y Equipos'!$B$3:$M$86,2,0),"")</f>
        <v/>
      </c>
      <c r="E35" s="227" t="s">
        <v>474</v>
      </c>
      <c r="F35" s="104" t="str">
        <f>IFERROR(VLOOKUP(C35,'Listado Pilotos y Equipos'!$B$3:$M$86,4,0),"")</f>
        <v/>
      </c>
      <c r="G35" s="227" t="s">
        <v>474</v>
      </c>
      <c r="H35" s="227">
        <f t="shared" si="1"/>
        <v>0</v>
      </c>
      <c r="I35" s="107" t="str">
        <f>IFERROR(VLOOKUP(C35,'Listado Pilotos y Equipos'!$B$3:$P$86,6,0),"")</f>
        <v/>
      </c>
      <c r="J35" s="108"/>
      <c r="K35" s="62"/>
      <c r="L35" s="265">
        <v>6.0</v>
      </c>
      <c r="M35" s="254"/>
      <c r="N35" s="254"/>
      <c r="O35" s="254" t="str">
        <f>IFERROR(VLOOKUP(M35,'Listado Pilotos y Equipos'!$B$3:$M$86,2,0),"")</f>
        <v/>
      </c>
      <c r="P35" s="254"/>
      <c r="Q35" s="254" t="s">
        <v>474</v>
      </c>
      <c r="R35" s="254" t="str">
        <f>IFERROR(VLOOKUP(M35,'Listado Pilotos y Equipos'!$B$3:$M$86,4,0),"")</f>
        <v/>
      </c>
      <c r="S35" s="254"/>
      <c r="T35" s="254" t="s">
        <v>474</v>
      </c>
      <c r="U35" s="255">
        <f t="shared" si="4"/>
        <v>0</v>
      </c>
      <c r="V35" s="257"/>
      <c r="W35" s="62"/>
      <c r="X35" s="62"/>
      <c r="Y35" s="62"/>
      <c r="Z35" s="62"/>
    </row>
    <row r="36" ht="15.75" customHeight="1">
      <c r="A36" s="62"/>
      <c r="B36" s="164">
        <f t="shared" si="3"/>
        <v>29</v>
      </c>
      <c r="C36" s="229"/>
      <c r="D36" s="229" t="str">
        <f>IFERROR(VLOOKUP(C36,'Listado Pilotos y Equipos'!$B$3:$M$86,2,0),"")</f>
        <v/>
      </c>
      <c r="E36" s="231"/>
      <c r="F36" s="229" t="str">
        <f>IFERROR(VLOOKUP(C36,'Listado Pilotos y Equipos'!$B$3:$M$86,4,0),"")</f>
        <v/>
      </c>
      <c r="G36" s="231"/>
      <c r="H36" s="231">
        <f t="shared" si="1"/>
        <v>0</v>
      </c>
      <c r="I36" s="232" t="str">
        <f>IFERROR(VLOOKUP(C36,'Listado Pilotos y Equipos'!$B$3:$P$86,6,0),"")</f>
        <v/>
      </c>
      <c r="J36" s="234"/>
      <c r="K36" s="62"/>
      <c r="L36" s="265">
        <v>7.0</v>
      </c>
      <c r="M36" s="254"/>
      <c r="N36" s="254"/>
      <c r="O36" s="254" t="str">
        <f>IFERROR(VLOOKUP(M36,'Listado Pilotos y Equipos'!$B$3:$M$86,2,0),"")</f>
        <v/>
      </c>
      <c r="P36" s="254"/>
      <c r="Q36" s="254" t="s">
        <v>474</v>
      </c>
      <c r="R36" s="254" t="str">
        <f>IFERROR(VLOOKUP(M36,'Listado Pilotos y Equipos'!$B$3:$M$86,4,0),"")</f>
        <v/>
      </c>
      <c r="S36" s="254"/>
      <c r="T36" s="254" t="s">
        <v>474</v>
      </c>
      <c r="U36" s="255">
        <f t="shared" si="4"/>
        <v>0</v>
      </c>
      <c r="V36" s="257"/>
      <c r="W36" s="62"/>
      <c r="X36" s="62"/>
      <c r="Y36" s="62"/>
      <c r="Z36" s="62"/>
    </row>
    <row r="37" ht="15.75" customHeight="1">
      <c r="A37" s="62"/>
      <c r="B37" s="164">
        <f t="shared" si="3"/>
        <v>30</v>
      </c>
      <c r="C37" s="229"/>
      <c r="D37" s="229" t="str">
        <f>IFERROR(VLOOKUP(C37,'Listado Pilotos y Equipos'!$B$3:$M$86,2,0),"")</f>
        <v/>
      </c>
      <c r="E37" s="231"/>
      <c r="F37" s="229" t="str">
        <f>IFERROR(VLOOKUP(C37,'Listado Pilotos y Equipos'!$B$3:$M$86,4,0),"")</f>
        <v/>
      </c>
      <c r="G37" s="231"/>
      <c r="H37" s="231">
        <f t="shared" si="1"/>
        <v>0</v>
      </c>
      <c r="I37" s="232" t="str">
        <f>IFERROR(VLOOKUP(C37,'Listado Pilotos y Equipos'!$B$3:$P$86,6,0),"")</f>
        <v/>
      </c>
      <c r="J37" s="234"/>
      <c r="K37" s="62"/>
      <c r="L37" s="265">
        <v>8.0</v>
      </c>
      <c r="M37" s="254"/>
      <c r="N37" s="254"/>
      <c r="O37" s="254" t="str">
        <f>IFERROR(VLOOKUP(M37,'Listado Pilotos y Equipos'!$B$3:$M$86,2,0),"")</f>
        <v/>
      </c>
      <c r="P37" s="254"/>
      <c r="Q37" s="254" t="s">
        <v>474</v>
      </c>
      <c r="R37" s="254" t="str">
        <f>IFERROR(VLOOKUP(M37,'Listado Pilotos y Equipos'!$B$3:$M$86,4,0),"")</f>
        <v/>
      </c>
      <c r="S37" s="254"/>
      <c r="T37" s="254" t="s">
        <v>474</v>
      </c>
      <c r="U37" s="255">
        <f t="shared" si="4"/>
        <v>0</v>
      </c>
      <c r="V37" s="258"/>
      <c r="W37" s="62"/>
      <c r="X37" s="62"/>
      <c r="Y37" s="62"/>
      <c r="Z37" s="62"/>
    </row>
    <row r="38" ht="15.75" customHeight="1">
      <c r="A38" s="62"/>
      <c r="B38" s="164">
        <f t="shared" si="3"/>
        <v>31</v>
      </c>
      <c r="C38" s="229"/>
      <c r="D38" s="229" t="str">
        <f>IFERROR(VLOOKUP(C38,'Listado Pilotos y Equipos'!$B$3:$M$86,2,0),"")</f>
        <v/>
      </c>
      <c r="E38" s="231"/>
      <c r="F38" s="229" t="str">
        <f>IFERROR(VLOOKUP(C38,'Listado Pilotos y Equipos'!$B$3:$M$86,4,0),"")</f>
        <v/>
      </c>
      <c r="G38" s="231"/>
      <c r="H38" s="231">
        <f t="shared" si="1"/>
        <v>0</v>
      </c>
      <c r="I38" s="232" t="str">
        <f>IFERROR(VLOOKUP(C38,'Listado Pilotos y Equipos'!$B$3:$P$86,6,0),"")</f>
        <v/>
      </c>
      <c r="J38" s="234"/>
      <c r="K38" s="62"/>
      <c r="L38" s="267">
        <v>9.0</v>
      </c>
      <c r="M38" s="260"/>
      <c r="N38" s="260"/>
      <c r="O38" s="260" t="str">
        <f>IFERROR(VLOOKUP(M38,'Listado Pilotos y Equipos'!$B$3:$M$86,2,0),"")</f>
        <v/>
      </c>
      <c r="P38" s="260"/>
      <c r="Q38" s="260" t="s">
        <v>474</v>
      </c>
      <c r="R38" s="260" t="str">
        <f>IFERROR(VLOOKUP(M38,'Listado Pilotos y Equipos'!$B$3:$M$86,4,0),"")</f>
        <v/>
      </c>
      <c r="S38" s="260"/>
      <c r="T38" s="260" t="s">
        <v>474</v>
      </c>
      <c r="U38" s="261">
        <f t="shared" si="4"/>
        <v>0</v>
      </c>
      <c r="V38" s="262" t="s">
        <v>475</v>
      </c>
      <c r="W38" s="62"/>
      <c r="X38" s="62"/>
      <c r="Y38" s="62"/>
      <c r="Z38" s="62"/>
    </row>
    <row r="39" ht="15.75" customHeight="1">
      <c r="A39" s="62"/>
      <c r="B39" s="164">
        <f t="shared" si="3"/>
        <v>32</v>
      </c>
      <c r="C39" s="229"/>
      <c r="D39" s="229" t="str">
        <f>IFERROR(VLOOKUP(C39,'Listado Pilotos y Equipos'!$B$3:$M$86,2,0),"")</f>
        <v/>
      </c>
      <c r="E39" s="231"/>
      <c r="F39" s="229" t="str">
        <f>IFERROR(VLOOKUP(C39,'Listado Pilotos y Equipos'!$B$3:$M$86,4,0),"")</f>
        <v/>
      </c>
      <c r="G39" s="231"/>
      <c r="H39" s="231">
        <f t="shared" si="1"/>
        <v>0</v>
      </c>
      <c r="I39" s="232" t="str">
        <f>IFERROR(VLOOKUP(C39,'Listado Pilotos y Equipos'!$B$3:$P$86,6,0),"")</f>
        <v/>
      </c>
      <c r="J39" s="234"/>
      <c r="K39" s="62"/>
      <c r="L39" s="267">
        <v>10.0</v>
      </c>
      <c r="M39" s="260"/>
      <c r="N39" s="260"/>
      <c r="O39" s="260" t="str">
        <f>IFERROR(VLOOKUP(M39,'Listado Pilotos y Equipos'!$B$3:$M$86,2,0),"")</f>
        <v/>
      </c>
      <c r="P39" s="260"/>
      <c r="Q39" s="260" t="s">
        <v>474</v>
      </c>
      <c r="R39" s="260" t="str">
        <f>IFERROR(VLOOKUP(M39,'Listado Pilotos y Equipos'!$B$3:$M$86,4,0),"")</f>
        <v/>
      </c>
      <c r="S39" s="260"/>
      <c r="T39" s="260" t="s">
        <v>474</v>
      </c>
      <c r="U39" s="261">
        <f t="shared" si="4"/>
        <v>0</v>
      </c>
      <c r="V39" s="257"/>
      <c r="W39" s="62"/>
      <c r="X39" s="62"/>
      <c r="Y39" s="62"/>
      <c r="Z39" s="62"/>
    </row>
    <row r="40" ht="15.75" customHeight="1">
      <c r="A40" s="62"/>
      <c r="B40" s="164">
        <f t="shared" si="3"/>
        <v>33</v>
      </c>
      <c r="C40" s="229"/>
      <c r="D40" s="229" t="str">
        <f>IFERROR(VLOOKUP(C40,'Listado Pilotos y Equipos'!$B$3:$M$86,2,0),"")</f>
        <v/>
      </c>
      <c r="E40" s="231"/>
      <c r="F40" s="229" t="str">
        <f>IFERROR(VLOOKUP(C40,'Listado Pilotos y Equipos'!$B$3:$M$86,4,0),"")</f>
        <v/>
      </c>
      <c r="G40" s="231"/>
      <c r="H40" s="231">
        <f t="shared" si="1"/>
        <v>0</v>
      </c>
      <c r="I40" s="232" t="str">
        <f>IFERROR(VLOOKUP(C40,'Listado Pilotos y Equipos'!$B$3:$P$86,6,0),"")</f>
        <v/>
      </c>
      <c r="J40" s="234"/>
      <c r="K40" s="62"/>
      <c r="L40" s="267">
        <v>11.0</v>
      </c>
      <c r="M40" s="260"/>
      <c r="N40" s="260"/>
      <c r="O40" s="260" t="str">
        <f>IFERROR(VLOOKUP(M40,'Listado Pilotos y Equipos'!$B$3:$M$86,2,0),"")</f>
        <v/>
      </c>
      <c r="P40" s="260"/>
      <c r="Q40" s="260" t="s">
        <v>474</v>
      </c>
      <c r="R40" s="260" t="str">
        <f>IFERROR(VLOOKUP(M40,'Listado Pilotos y Equipos'!$B$3:$M$86,4,0),"")</f>
        <v/>
      </c>
      <c r="S40" s="260"/>
      <c r="T40" s="260" t="s">
        <v>474</v>
      </c>
      <c r="U40" s="261">
        <f t="shared" si="4"/>
        <v>0</v>
      </c>
      <c r="V40" s="257"/>
      <c r="W40" s="62"/>
      <c r="X40" s="62"/>
      <c r="Y40" s="62"/>
      <c r="Z40" s="62"/>
    </row>
    <row r="41" ht="15.75" customHeight="1">
      <c r="A41" s="62"/>
      <c r="B41" s="164">
        <f t="shared" si="3"/>
        <v>34</v>
      </c>
      <c r="C41" s="229"/>
      <c r="D41" s="229" t="str">
        <f>IFERROR(VLOOKUP(C41,'Listado Pilotos y Equipos'!$B$3:$M$86,2,0),"")</f>
        <v/>
      </c>
      <c r="E41" s="231"/>
      <c r="F41" s="229" t="str">
        <f>IFERROR(VLOOKUP(C41,'Listado Pilotos y Equipos'!$B$3:$M$86,4,0),"")</f>
        <v/>
      </c>
      <c r="G41" s="231"/>
      <c r="H41" s="231">
        <f t="shared" si="1"/>
        <v>0</v>
      </c>
      <c r="I41" s="232" t="str">
        <f>IFERROR(VLOOKUP(C41,'Listado Pilotos y Equipos'!$B$3:$P$86,6,0),"")</f>
        <v/>
      </c>
      <c r="J41" s="234"/>
      <c r="K41" s="62"/>
      <c r="L41" s="267">
        <v>12.0</v>
      </c>
      <c r="M41" s="260"/>
      <c r="N41" s="260"/>
      <c r="O41" s="260" t="str">
        <f>IFERROR(VLOOKUP(M41,'Listado Pilotos y Equipos'!$B$3:$M$86,2,0),"")</f>
        <v/>
      </c>
      <c r="P41" s="260"/>
      <c r="Q41" s="260" t="s">
        <v>474</v>
      </c>
      <c r="R41" s="260" t="str">
        <f>IFERROR(VLOOKUP(M41,'Listado Pilotos y Equipos'!$B$3:$M$86,4,0),"")</f>
        <v/>
      </c>
      <c r="S41" s="260"/>
      <c r="T41" s="260" t="s">
        <v>474</v>
      </c>
      <c r="U41" s="261">
        <f t="shared" si="4"/>
        <v>0</v>
      </c>
      <c r="V41" s="257"/>
      <c r="W41" s="62"/>
      <c r="X41" s="62"/>
      <c r="Y41" s="62"/>
      <c r="Z41" s="62"/>
    </row>
    <row r="42" ht="15.75" customHeight="1">
      <c r="A42" s="62"/>
      <c r="B42" s="164">
        <f t="shared" si="3"/>
        <v>35</v>
      </c>
      <c r="C42" s="229"/>
      <c r="D42" s="229" t="str">
        <f>IFERROR(VLOOKUP(C42,'Listado Pilotos y Equipos'!$B$3:$M$86,2,0),"")</f>
        <v/>
      </c>
      <c r="E42" s="231"/>
      <c r="F42" s="229" t="str">
        <f>IFERROR(VLOOKUP(C42,'Listado Pilotos y Equipos'!$B$3:$M$86,4,0),"")</f>
        <v/>
      </c>
      <c r="G42" s="231"/>
      <c r="H42" s="231">
        <f t="shared" si="1"/>
        <v>0</v>
      </c>
      <c r="I42" s="232" t="str">
        <f>IFERROR(VLOOKUP(C42,'Listado Pilotos y Equipos'!$B$3:$P$86,6,0),"")</f>
        <v/>
      </c>
      <c r="J42" s="234"/>
      <c r="K42" s="62"/>
      <c r="L42" s="267">
        <v>13.0</v>
      </c>
      <c r="M42" s="260"/>
      <c r="N42" s="260"/>
      <c r="O42" s="260"/>
      <c r="P42" s="260"/>
      <c r="Q42" s="260"/>
      <c r="R42" s="260"/>
      <c r="S42" s="260"/>
      <c r="T42" s="260"/>
      <c r="U42" s="261">
        <f t="shared" si="4"/>
        <v>0</v>
      </c>
      <c r="V42" s="257"/>
      <c r="W42" s="62"/>
      <c r="X42" s="62"/>
      <c r="Y42" s="62"/>
      <c r="Z42" s="62"/>
    </row>
    <row r="43" ht="15.75" customHeight="1">
      <c r="A43" s="62"/>
      <c r="B43" s="164">
        <f t="shared" si="3"/>
        <v>36</v>
      </c>
      <c r="C43" s="229"/>
      <c r="D43" s="229" t="str">
        <f>IFERROR(VLOOKUP(C43,'Listado Pilotos y Equipos'!$B$3:$M$86,2,0),"")</f>
        <v/>
      </c>
      <c r="E43" s="231"/>
      <c r="F43" s="229" t="str">
        <f>IFERROR(VLOOKUP(C43,'Listado Pilotos y Equipos'!$B$3:$M$86,4,0),"")</f>
        <v/>
      </c>
      <c r="G43" s="231"/>
      <c r="H43" s="231">
        <f t="shared" si="1"/>
        <v>0</v>
      </c>
      <c r="I43" s="232" t="str">
        <f>IFERROR(VLOOKUP(C43,'Listado Pilotos y Equipos'!$B$3:$P$86,6,0),"")</f>
        <v/>
      </c>
      <c r="J43" s="234"/>
      <c r="K43" s="62"/>
      <c r="L43" s="267">
        <v>14.0</v>
      </c>
      <c r="M43" s="260"/>
      <c r="N43" s="260"/>
      <c r="O43" s="260"/>
      <c r="P43" s="260"/>
      <c r="Q43" s="260"/>
      <c r="R43" s="260"/>
      <c r="S43" s="260"/>
      <c r="T43" s="260"/>
      <c r="U43" s="261">
        <f t="shared" si="4"/>
        <v>0</v>
      </c>
      <c r="V43" s="257"/>
      <c r="W43" s="62"/>
      <c r="X43" s="62"/>
      <c r="Y43" s="62"/>
      <c r="Z43" s="62"/>
    </row>
    <row r="44" ht="15.75" customHeight="1">
      <c r="A44" s="62"/>
      <c r="B44" s="164">
        <f t="shared" si="3"/>
        <v>37</v>
      </c>
      <c r="C44" s="229"/>
      <c r="D44" s="229" t="str">
        <f>IFERROR(VLOOKUP(C44,'Listado Pilotos y Equipos'!$B$3:$M$86,2,0),"")</f>
        <v/>
      </c>
      <c r="E44" s="231"/>
      <c r="F44" s="229" t="str">
        <f>IFERROR(VLOOKUP(C44,'Listado Pilotos y Equipos'!$B$3:$M$86,4,0),"")</f>
        <v/>
      </c>
      <c r="G44" s="231"/>
      <c r="H44" s="231">
        <f t="shared" si="1"/>
        <v>0</v>
      </c>
      <c r="I44" s="232" t="str">
        <f>IFERROR(VLOOKUP(C44,'Listado Pilotos y Equipos'!$B$3:$P$86,6,0),"")</f>
        <v/>
      </c>
      <c r="J44" s="234"/>
      <c r="K44" s="62"/>
      <c r="L44" s="267">
        <v>15.0</v>
      </c>
      <c r="M44" s="260"/>
      <c r="N44" s="260"/>
      <c r="O44" s="260" t="str">
        <f>IFERROR(VLOOKUP(M44,'Listado Pilotos y Equipos'!$B$3:$M$86,2,0),"")</f>
        <v/>
      </c>
      <c r="P44" s="260"/>
      <c r="Q44" s="260" t="s">
        <v>474</v>
      </c>
      <c r="R44" s="260" t="str">
        <f>IFERROR(VLOOKUP(M44,'Listado Pilotos y Equipos'!$B$3:$M$86,4,0),"")</f>
        <v/>
      </c>
      <c r="S44" s="260"/>
      <c r="T44" s="260" t="s">
        <v>474</v>
      </c>
      <c r="U44" s="261">
        <f t="shared" si="4"/>
        <v>0</v>
      </c>
      <c r="V44" s="257"/>
      <c r="W44" s="62"/>
      <c r="X44" s="62"/>
      <c r="Y44" s="62"/>
      <c r="Z44" s="62"/>
    </row>
    <row r="45" ht="15.75" customHeight="1">
      <c r="A45" s="62"/>
      <c r="B45" s="164">
        <f t="shared" si="3"/>
        <v>38</v>
      </c>
      <c r="C45" s="229"/>
      <c r="D45" s="229" t="str">
        <f>IFERROR(VLOOKUP(C45,'Listado Pilotos y Equipos'!$B$3:$M$86,2,0),"")</f>
        <v/>
      </c>
      <c r="E45" s="231"/>
      <c r="F45" s="229" t="str">
        <f>IFERROR(VLOOKUP(C45,'Listado Pilotos y Equipos'!$B$3:$M$86,4,0),"")</f>
        <v/>
      </c>
      <c r="G45" s="231"/>
      <c r="H45" s="231">
        <f t="shared" si="1"/>
        <v>0</v>
      </c>
      <c r="I45" s="232" t="str">
        <f>IFERROR(VLOOKUP(C45,'Listado Pilotos y Equipos'!$B$3:$P$86,6,0),"")</f>
        <v/>
      </c>
      <c r="J45" s="234"/>
      <c r="K45" s="62"/>
      <c r="L45" s="267">
        <v>16.0</v>
      </c>
      <c r="M45" s="260"/>
      <c r="N45" s="260"/>
      <c r="O45" s="260" t="str">
        <f>IFERROR(VLOOKUP(M45,'Listado Pilotos y Equipos'!$B$3:$M$86,2,0),"")</f>
        <v/>
      </c>
      <c r="P45" s="260"/>
      <c r="Q45" s="260" t="s">
        <v>474</v>
      </c>
      <c r="R45" s="260" t="str">
        <f>IFERROR(VLOOKUP(M45,'Listado Pilotos y Equipos'!$B$3:$M$86,4,0),"")</f>
        <v/>
      </c>
      <c r="S45" s="260"/>
      <c r="T45" s="260" t="s">
        <v>474</v>
      </c>
      <c r="U45" s="261">
        <f t="shared" si="4"/>
        <v>0</v>
      </c>
      <c r="V45" s="258"/>
      <c r="W45" s="62"/>
      <c r="X45" s="62"/>
      <c r="Y45" s="62"/>
      <c r="Z45" s="62"/>
    </row>
    <row r="46" ht="15.75" customHeight="1">
      <c r="A46" s="62"/>
      <c r="B46" s="164">
        <f t="shared" si="3"/>
        <v>39</v>
      </c>
      <c r="C46" s="229"/>
      <c r="D46" s="229" t="str">
        <f>IFERROR(VLOOKUP(C46,'Listado Pilotos y Equipos'!$B$3:$M$86,2,0),"")</f>
        <v/>
      </c>
      <c r="E46" s="231"/>
      <c r="F46" s="229" t="str">
        <f>IFERROR(VLOOKUP(C46,'Listado Pilotos y Equipos'!$B$3:$M$86,4,0),"")</f>
        <v/>
      </c>
      <c r="G46" s="231"/>
      <c r="H46" s="231">
        <f t="shared" si="1"/>
        <v>0</v>
      </c>
      <c r="I46" s="232" t="str">
        <f>IFERROR(VLOOKUP(C46,'Listado Pilotos y Equipos'!$B$3:$P$86,6,0),"")</f>
        <v/>
      </c>
      <c r="J46" s="234"/>
      <c r="K46" s="62"/>
      <c r="L46" s="268">
        <v>17.0</v>
      </c>
      <c r="M46" s="269"/>
      <c r="N46" s="269"/>
      <c r="O46" s="269" t="str">
        <f>IFERROR(VLOOKUP(M46,'Listado Pilotos y Equipos'!$B$3:$M$86,2,0),"")</f>
        <v/>
      </c>
      <c r="P46" s="269"/>
      <c r="Q46" s="269" t="s">
        <v>474</v>
      </c>
      <c r="R46" s="269" t="str">
        <f>IFERROR(VLOOKUP(M46,'Listado Pilotos y Equipos'!$B$3:$M$86,4,0),"")</f>
        <v/>
      </c>
      <c r="S46" s="269"/>
      <c r="T46" s="269" t="s">
        <v>474</v>
      </c>
      <c r="U46" s="270">
        <f t="shared" si="4"/>
        <v>0</v>
      </c>
      <c r="V46" s="271" t="s">
        <v>478</v>
      </c>
      <c r="W46" s="62"/>
      <c r="X46" s="62"/>
      <c r="Y46" s="62"/>
      <c r="Z46" s="62"/>
    </row>
    <row r="47" ht="15.75" customHeight="1">
      <c r="A47" s="62"/>
      <c r="B47" s="164">
        <f t="shared" si="3"/>
        <v>40</v>
      </c>
      <c r="C47" s="229"/>
      <c r="D47" s="229" t="str">
        <f>IFERROR(VLOOKUP(C47,'Listado Pilotos y Equipos'!$B$3:$M$86,2,0),"")</f>
        <v/>
      </c>
      <c r="E47" s="231"/>
      <c r="F47" s="229" t="str">
        <f>IFERROR(VLOOKUP(C47,'Listado Pilotos y Equipos'!$B$3:$M$86,4,0),"")</f>
        <v/>
      </c>
      <c r="G47" s="231"/>
      <c r="H47" s="231">
        <f t="shared" si="1"/>
        <v>0</v>
      </c>
      <c r="I47" s="232" t="str">
        <f>IFERROR(VLOOKUP(C47,'Listado Pilotos y Equipos'!$B$3:$P$86,6,0),"")</f>
        <v/>
      </c>
      <c r="J47" s="234"/>
      <c r="K47" s="62"/>
      <c r="L47" s="268">
        <v>18.0</v>
      </c>
      <c r="M47" s="269"/>
      <c r="N47" s="269"/>
      <c r="O47" s="269" t="str">
        <f>IFERROR(VLOOKUP(M47,'Listado Pilotos y Equipos'!$B$3:$M$86,2,0),"")</f>
        <v/>
      </c>
      <c r="P47" s="269"/>
      <c r="Q47" s="269" t="s">
        <v>474</v>
      </c>
      <c r="R47" s="269" t="str">
        <f>IFERROR(VLOOKUP(M47,'Listado Pilotos y Equipos'!$B$3:$M$86,4,0),"")</f>
        <v/>
      </c>
      <c r="S47" s="269"/>
      <c r="T47" s="269" t="s">
        <v>474</v>
      </c>
      <c r="U47" s="270">
        <f t="shared" si="4"/>
        <v>0</v>
      </c>
      <c r="V47" s="257"/>
      <c r="W47" s="62"/>
      <c r="X47" s="62"/>
      <c r="Y47" s="62"/>
      <c r="Z47" s="62"/>
    </row>
    <row r="48" ht="15.75" customHeight="1">
      <c r="A48" s="62"/>
      <c r="B48" s="164">
        <f t="shared" si="3"/>
        <v>41</v>
      </c>
      <c r="C48" s="229"/>
      <c r="D48" s="229" t="str">
        <f>IFERROR(VLOOKUP(C48,'Listado Pilotos y Equipos'!$B$3:$M$86,2,0),"")</f>
        <v/>
      </c>
      <c r="E48" s="231"/>
      <c r="F48" s="229" t="str">
        <f>IFERROR(VLOOKUP(C48,'Listado Pilotos y Equipos'!$B$3:$M$86,4,0),"")</f>
        <v/>
      </c>
      <c r="G48" s="231"/>
      <c r="H48" s="231">
        <f t="shared" si="1"/>
        <v>0</v>
      </c>
      <c r="I48" s="232" t="str">
        <f>IFERROR(VLOOKUP(C48,'Listado Pilotos y Equipos'!$B$3:$P$86,6,0),"")</f>
        <v/>
      </c>
      <c r="J48" s="234"/>
      <c r="K48" s="62"/>
      <c r="L48" s="268">
        <v>19.0</v>
      </c>
      <c r="M48" s="269"/>
      <c r="N48" s="269"/>
      <c r="O48" s="269" t="str">
        <f>IFERROR(VLOOKUP(M48,'Listado Pilotos y Equipos'!$B$3:$M$86,2,0),"")</f>
        <v/>
      </c>
      <c r="P48" s="269"/>
      <c r="Q48" s="269" t="s">
        <v>474</v>
      </c>
      <c r="R48" s="269" t="str">
        <f>IFERROR(VLOOKUP(M48,'Listado Pilotos y Equipos'!$B$3:$M$86,4,0),"")</f>
        <v/>
      </c>
      <c r="S48" s="269"/>
      <c r="T48" s="269" t="s">
        <v>474</v>
      </c>
      <c r="U48" s="270">
        <f t="shared" si="4"/>
        <v>0</v>
      </c>
      <c r="V48" s="257"/>
      <c r="W48" s="62"/>
      <c r="X48" s="62"/>
      <c r="Y48" s="62"/>
      <c r="Z48" s="62"/>
    </row>
    <row r="49" ht="15.75" customHeight="1">
      <c r="A49" s="62"/>
      <c r="B49" s="164">
        <f t="shared" si="3"/>
        <v>42</v>
      </c>
      <c r="C49" s="229"/>
      <c r="D49" s="229" t="str">
        <f>IFERROR(VLOOKUP(C49,'Listado Pilotos y Equipos'!$B$3:$M$86,2,0),"")</f>
        <v/>
      </c>
      <c r="E49" s="231"/>
      <c r="F49" s="229" t="str">
        <f>IFERROR(VLOOKUP(C49,'Listado Pilotos y Equipos'!$B$3:$M$86,4,0),"")</f>
        <v/>
      </c>
      <c r="G49" s="231"/>
      <c r="H49" s="231">
        <f t="shared" si="1"/>
        <v>0</v>
      </c>
      <c r="I49" s="232" t="str">
        <f>IFERROR(VLOOKUP(C49,'Listado Pilotos y Equipos'!$B$3:$P$86,6,0),"")</f>
        <v/>
      </c>
      <c r="J49" s="234"/>
      <c r="K49" s="62"/>
      <c r="L49" s="268">
        <v>20.0</v>
      </c>
      <c r="M49" s="269"/>
      <c r="N49" s="269"/>
      <c r="O49" s="269" t="str">
        <f>IFERROR(VLOOKUP(M49,'Listado Pilotos y Equipos'!$B$3:$M$86,2,0),"")</f>
        <v/>
      </c>
      <c r="P49" s="269"/>
      <c r="Q49" s="269" t="s">
        <v>474</v>
      </c>
      <c r="R49" s="269" t="str">
        <f>IFERROR(VLOOKUP(M49,'Listado Pilotos y Equipos'!$B$3:$M$86,4,0),"")</f>
        <v/>
      </c>
      <c r="S49" s="269"/>
      <c r="T49" s="269" t="s">
        <v>474</v>
      </c>
      <c r="U49" s="270">
        <f t="shared" si="4"/>
        <v>0</v>
      </c>
      <c r="V49" s="257"/>
      <c r="W49" s="62"/>
      <c r="X49" s="62"/>
      <c r="Y49" s="62"/>
      <c r="Z49" s="62"/>
    </row>
    <row r="50" ht="15.75" customHeight="1">
      <c r="A50" s="62"/>
      <c r="B50" s="164">
        <f t="shared" si="3"/>
        <v>43</v>
      </c>
      <c r="C50" s="229"/>
      <c r="D50" s="229" t="str">
        <f>IFERROR(VLOOKUP(C50,'Listado Pilotos y Equipos'!$B$3:$M$86,2,0),"")</f>
        <v/>
      </c>
      <c r="E50" s="231"/>
      <c r="F50" s="229" t="str">
        <f>IFERROR(VLOOKUP(C50,'Listado Pilotos y Equipos'!$B$3:$M$86,4,0),"")</f>
        <v/>
      </c>
      <c r="G50" s="231"/>
      <c r="H50" s="231">
        <f t="shared" si="1"/>
        <v>0</v>
      </c>
      <c r="I50" s="232" t="str">
        <f>IFERROR(VLOOKUP(C50,'Listado Pilotos y Equipos'!$B$3:$P$86,6,0),"")</f>
        <v/>
      </c>
      <c r="J50" s="234"/>
      <c r="K50" s="62"/>
      <c r="L50" s="268">
        <v>21.0</v>
      </c>
      <c r="M50" s="269"/>
      <c r="N50" s="269"/>
      <c r="O50" s="269" t="str">
        <f>IFERROR(VLOOKUP(M50,'Listado Pilotos y Equipos'!$B$3:$M$86,2,0),"")</f>
        <v/>
      </c>
      <c r="P50" s="269"/>
      <c r="Q50" s="269" t="s">
        <v>474</v>
      </c>
      <c r="R50" s="269" t="str">
        <f>IFERROR(VLOOKUP(M50,'Listado Pilotos y Equipos'!$B$3:$M$86,4,0),"")</f>
        <v/>
      </c>
      <c r="S50" s="269"/>
      <c r="T50" s="269" t="s">
        <v>474</v>
      </c>
      <c r="U50" s="270">
        <f t="shared" si="4"/>
        <v>0</v>
      </c>
      <c r="V50" s="257"/>
      <c r="W50" s="62"/>
      <c r="X50" s="62"/>
      <c r="Y50" s="62"/>
      <c r="Z50" s="62"/>
    </row>
    <row r="51" ht="15.75" customHeight="1">
      <c r="A51" s="62"/>
      <c r="B51" s="164">
        <f t="shared" si="3"/>
        <v>44</v>
      </c>
      <c r="C51" s="229"/>
      <c r="D51" s="229" t="str">
        <f>IFERROR(VLOOKUP(C51,'Listado Pilotos y Equipos'!$B$3:$M$86,2,0),"")</f>
        <v/>
      </c>
      <c r="E51" s="231"/>
      <c r="F51" s="229" t="str">
        <f>IFERROR(VLOOKUP(C51,'Listado Pilotos y Equipos'!$B$3:$M$86,4,0),"")</f>
        <v/>
      </c>
      <c r="G51" s="231"/>
      <c r="H51" s="231">
        <f t="shared" si="1"/>
        <v>0</v>
      </c>
      <c r="I51" s="232" t="str">
        <f>IFERROR(VLOOKUP(C51,'Listado Pilotos y Equipos'!$B$3:$P$86,6,0),"")</f>
        <v/>
      </c>
      <c r="J51" s="234"/>
      <c r="K51" s="62"/>
      <c r="L51" s="268">
        <v>22.0</v>
      </c>
      <c r="M51" s="269"/>
      <c r="N51" s="269"/>
      <c r="O51" s="269" t="str">
        <f>IFERROR(VLOOKUP(M51,'Listado Pilotos y Equipos'!$B$3:$M$86,2,0),"")</f>
        <v/>
      </c>
      <c r="P51" s="269"/>
      <c r="Q51" s="269" t="s">
        <v>474</v>
      </c>
      <c r="R51" s="269" t="str">
        <f>IFERROR(VLOOKUP(M51,'Listado Pilotos y Equipos'!$B$3:$M$86,4,0),"")</f>
        <v/>
      </c>
      <c r="S51" s="269"/>
      <c r="T51" s="269" t="s">
        <v>474</v>
      </c>
      <c r="U51" s="270">
        <f t="shared" si="4"/>
        <v>0</v>
      </c>
      <c r="V51" s="257"/>
      <c r="W51" s="62"/>
      <c r="X51" s="62"/>
      <c r="Y51" s="62"/>
      <c r="Z51" s="62"/>
    </row>
    <row r="52" ht="15.75" customHeight="1">
      <c r="A52" s="62"/>
      <c r="B52" s="164">
        <f t="shared" si="3"/>
        <v>45</v>
      </c>
      <c r="C52" s="229"/>
      <c r="D52" s="229" t="str">
        <f>IFERROR(VLOOKUP(C52,'Listado Pilotos y Equipos'!$B$3:$M$86,2,0),"")</f>
        <v/>
      </c>
      <c r="E52" s="231"/>
      <c r="F52" s="229" t="str">
        <f>IFERROR(VLOOKUP(C52,'Listado Pilotos y Equipos'!$B$3:$M$86,4,0),"")</f>
        <v/>
      </c>
      <c r="G52" s="231"/>
      <c r="H52" s="231">
        <f t="shared" si="1"/>
        <v>0</v>
      </c>
      <c r="I52" s="232" t="str">
        <f>IFERROR(VLOOKUP(C52,'Listado Pilotos y Equipos'!$B$3:$P$86,6,0),"")</f>
        <v/>
      </c>
      <c r="J52" s="234"/>
      <c r="K52" s="62"/>
      <c r="L52" s="268">
        <v>23.0</v>
      </c>
      <c r="M52" s="269"/>
      <c r="N52" s="269"/>
      <c r="O52" s="269" t="str">
        <f>IFERROR(VLOOKUP(M52,'Listado Pilotos y Equipos'!$B$3:$M$86,2,0),"")</f>
        <v/>
      </c>
      <c r="P52" s="269"/>
      <c r="Q52" s="269" t="s">
        <v>474</v>
      </c>
      <c r="R52" s="269" t="str">
        <f>IFERROR(VLOOKUP(M52,'Listado Pilotos y Equipos'!$B$3:$M$86,4,0),"")</f>
        <v/>
      </c>
      <c r="S52" s="269"/>
      <c r="T52" s="269" t="s">
        <v>474</v>
      </c>
      <c r="U52" s="270">
        <f t="shared" si="4"/>
        <v>0</v>
      </c>
      <c r="V52" s="257"/>
      <c r="W52" s="62"/>
      <c r="X52" s="62"/>
      <c r="Y52" s="62"/>
      <c r="Z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268">
        <v>24.0</v>
      </c>
      <c r="M53" s="269"/>
      <c r="N53" s="269"/>
      <c r="O53" s="269" t="str">
        <f>IFERROR(VLOOKUP(M53,'Listado Pilotos y Equipos'!$B$3:$M$86,2,0),"")</f>
        <v/>
      </c>
      <c r="P53" s="269"/>
      <c r="Q53" s="269" t="s">
        <v>474</v>
      </c>
      <c r="R53" s="269" t="str">
        <f>IFERROR(VLOOKUP(M53,'Listado Pilotos y Equipos'!$B$3:$M$86,4,0),"")</f>
        <v/>
      </c>
      <c r="S53" s="269"/>
      <c r="T53" s="269" t="s">
        <v>474</v>
      </c>
      <c r="U53" s="270">
        <f t="shared" si="4"/>
        <v>0</v>
      </c>
      <c r="V53" s="258"/>
      <c r="W53" s="62"/>
      <c r="X53" s="62"/>
      <c r="Y53" s="62"/>
      <c r="Z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252"/>
      <c r="M55" s="45"/>
      <c r="N55" s="45"/>
      <c r="O55" s="45"/>
      <c r="P55" s="45"/>
      <c r="Q55" s="45"/>
      <c r="R55" s="45"/>
      <c r="S55" s="45"/>
      <c r="T55" s="45"/>
      <c r="U55" s="45"/>
      <c r="V55" s="46"/>
      <c r="W55" s="62"/>
      <c r="X55" s="62"/>
      <c r="Y55" s="62"/>
      <c r="Z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44" t="s">
        <v>390</v>
      </c>
      <c r="M56" s="45"/>
      <c r="N56" s="45"/>
      <c r="O56" s="45"/>
      <c r="P56" s="45"/>
      <c r="Q56" s="45"/>
      <c r="R56" s="45"/>
      <c r="S56" s="45"/>
      <c r="T56" s="45"/>
      <c r="U56" s="45"/>
      <c r="V56" s="46"/>
      <c r="W56" s="62"/>
      <c r="X56" s="62"/>
      <c r="Y56" s="62"/>
      <c r="Z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"/>
      <c r="M57" s="85"/>
      <c r="N57" s="85"/>
      <c r="O57" s="85"/>
      <c r="P57" s="85"/>
      <c r="Q57" s="85"/>
      <c r="R57" s="86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52" t="s">
        <v>152</v>
      </c>
      <c r="M58" s="100" t="s">
        <v>153</v>
      </c>
      <c r="N58" s="100" t="s">
        <v>384</v>
      </c>
      <c r="O58" s="100" t="s">
        <v>2</v>
      </c>
      <c r="P58" s="100" t="s">
        <v>386</v>
      </c>
      <c r="Q58" s="100" t="s">
        <v>154</v>
      </c>
      <c r="R58" s="100" t="s">
        <v>283</v>
      </c>
      <c r="S58" s="100" t="s">
        <v>387</v>
      </c>
      <c r="T58" s="100" t="s">
        <v>388</v>
      </c>
      <c r="U58" s="100" t="s">
        <v>11</v>
      </c>
      <c r="V58" s="62"/>
      <c r="W58" s="62"/>
      <c r="X58" s="62"/>
      <c r="Y58" s="62"/>
      <c r="Z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253">
        <v>1.0</v>
      </c>
      <c r="M59" s="254"/>
      <c r="N59" s="254"/>
      <c r="O59" s="254" t="str">
        <f>IFERROR(VLOOKUP(M59,'Listado Pilotos y Equipos'!$B$3:$M$86,2,0),"")</f>
        <v/>
      </c>
      <c r="P59" s="254"/>
      <c r="Q59" s="254" t="s">
        <v>474</v>
      </c>
      <c r="R59" s="254" t="str">
        <f>IFERROR(VLOOKUP(M59,'Listado Pilotos y Equipos'!$B$3:$M$86,4,0),"")</f>
        <v/>
      </c>
      <c r="S59" s="254"/>
      <c r="T59" s="254" t="s">
        <v>474</v>
      </c>
      <c r="U59" s="255">
        <f t="shared" ref="U59:U74" si="5">IFERROR(Q59+T59,0)</f>
        <v>0</v>
      </c>
      <c r="V59" s="256" t="s">
        <v>475</v>
      </c>
      <c r="W59" s="62"/>
      <c r="X59" s="62"/>
      <c r="Y59" s="62"/>
      <c r="Z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253">
        <v>2.0</v>
      </c>
      <c r="M60" s="254"/>
      <c r="N60" s="254"/>
      <c r="O60" s="254" t="str">
        <f>IFERROR(VLOOKUP(M60,'Listado Pilotos y Equipos'!$B$3:$M$86,2,0),"")</f>
        <v/>
      </c>
      <c r="P60" s="254"/>
      <c r="Q60" s="254" t="s">
        <v>474</v>
      </c>
      <c r="R60" s="254" t="str">
        <f>IFERROR(VLOOKUP(M60,'Listado Pilotos y Equipos'!$B$3:$M$86,4,0),"")</f>
        <v/>
      </c>
      <c r="S60" s="254"/>
      <c r="T60" s="254" t="s">
        <v>474</v>
      </c>
      <c r="U60" s="255">
        <f t="shared" si="5"/>
        <v>0</v>
      </c>
      <c r="V60" s="257"/>
      <c r="W60" s="62"/>
      <c r="X60" s="62"/>
      <c r="Y60" s="62"/>
      <c r="Z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253">
        <v>3.0</v>
      </c>
      <c r="M61" s="254"/>
      <c r="N61" s="254"/>
      <c r="O61" s="254" t="str">
        <f>IFERROR(VLOOKUP(M61,'Listado Pilotos y Equipos'!$B$3:$M$86,2,0),"")</f>
        <v/>
      </c>
      <c r="P61" s="254"/>
      <c r="Q61" s="254" t="s">
        <v>474</v>
      </c>
      <c r="R61" s="254" t="str">
        <f>IFERROR(VLOOKUP(M61,'Listado Pilotos y Equipos'!$B$3:$M$86,4,0),"")</f>
        <v/>
      </c>
      <c r="S61" s="254"/>
      <c r="T61" s="254" t="s">
        <v>474</v>
      </c>
      <c r="U61" s="255">
        <f t="shared" si="5"/>
        <v>0</v>
      </c>
      <c r="V61" s="257"/>
      <c r="W61" s="62"/>
      <c r="X61" s="62"/>
      <c r="Y61" s="62"/>
      <c r="Z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253">
        <v>4.0</v>
      </c>
      <c r="M62" s="254"/>
      <c r="N62" s="254"/>
      <c r="O62" s="254" t="str">
        <f>IFERROR(VLOOKUP(M62,'Listado Pilotos y Equipos'!$B$3:$M$86,2,0),"")</f>
        <v/>
      </c>
      <c r="P62" s="254"/>
      <c r="Q62" s="254" t="s">
        <v>474</v>
      </c>
      <c r="R62" s="254" t="str">
        <f>IFERROR(VLOOKUP(M62,'Listado Pilotos y Equipos'!$B$3:$M$86,4,0),"")</f>
        <v/>
      </c>
      <c r="S62" s="254"/>
      <c r="T62" s="254" t="s">
        <v>474</v>
      </c>
      <c r="U62" s="255">
        <f t="shared" si="5"/>
        <v>0</v>
      </c>
      <c r="V62" s="257"/>
      <c r="W62" s="62"/>
      <c r="X62" s="62"/>
      <c r="Y62" s="62"/>
      <c r="Z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253">
        <v>5.0</v>
      </c>
      <c r="M63" s="254"/>
      <c r="N63" s="254"/>
      <c r="O63" s="254" t="str">
        <f>IFERROR(VLOOKUP(M63,'Listado Pilotos y Equipos'!$B$3:$M$86,2,0),"")</f>
        <v/>
      </c>
      <c r="P63" s="254"/>
      <c r="Q63" s="254" t="s">
        <v>474</v>
      </c>
      <c r="R63" s="254" t="str">
        <f>IFERROR(VLOOKUP(M63,'Listado Pilotos y Equipos'!$B$3:$M$86,4,0),"")</f>
        <v/>
      </c>
      <c r="S63" s="254"/>
      <c r="T63" s="254" t="s">
        <v>474</v>
      </c>
      <c r="U63" s="255">
        <f t="shared" si="5"/>
        <v>0</v>
      </c>
      <c r="V63" s="257"/>
      <c r="W63" s="62"/>
      <c r="X63" s="62"/>
      <c r="Y63" s="62"/>
      <c r="Z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253">
        <v>6.0</v>
      </c>
      <c r="M64" s="254"/>
      <c r="N64" s="254"/>
      <c r="O64" s="254" t="str">
        <f>IFERROR(VLOOKUP(M64,'Listado Pilotos y Equipos'!$B$3:$M$86,2,0),"")</f>
        <v/>
      </c>
      <c r="P64" s="254"/>
      <c r="Q64" s="254" t="s">
        <v>474</v>
      </c>
      <c r="R64" s="254" t="str">
        <f>IFERROR(VLOOKUP(M64,'Listado Pilotos y Equipos'!$B$3:$M$86,4,0),"")</f>
        <v/>
      </c>
      <c r="S64" s="254"/>
      <c r="T64" s="254" t="s">
        <v>474</v>
      </c>
      <c r="U64" s="255">
        <f t="shared" si="5"/>
        <v>0</v>
      </c>
      <c r="V64" s="257"/>
      <c r="W64" s="62"/>
      <c r="X64" s="62"/>
      <c r="Y64" s="62"/>
      <c r="Z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253">
        <v>7.0</v>
      </c>
      <c r="M65" s="254"/>
      <c r="N65" s="254"/>
      <c r="O65" s="254" t="str">
        <f>IFERROR(VLOOKUP(M65,'Listado Pilotos y Equipos'!$B$3:$M$86,2,0),"")</f>
        <v/>
      </c>
      <c r="P65" s="254"/>
      <c r="Q65" s="254" t="s">
        <v>474</v>
      </c>
      <c r="R65" s="254" t="str">
        <f>IFERROR(VLOOKUP(M65,'Listado Pilotos y Equipos'!$B$3:$M$86,4,0),"")</f>
        <v/>
      </c>
      <c r="S65" s="254"/>
      <c r="T65" s="254" t="s">
        <v>474</v>
      </c>
      <c r="U65" s="255">
        <f t="shared" si="5"/>
        <v>0</v>
      </c>
      <c r="V65" s="257"/>
      <c r="W65" s="62"/>
      <c r="X65" s="62"/>
      <c r="Y65" s="62"/>
      <c r="Z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253">
        <v>8.0</v>
      </c>
      <c r="M66" s="254"/>
      <c r="N66" s="254"/>
      <c r="O66" s="254" t="str">
        <f>IFERROR(VLOOKUP(M66,'Listado Pilotos y Equipos'!$B$3:$M$86,2,0),"")</f>
        <v/>
      </c>
      <c r="P66" s="254"/>
      <c r="Q66" s="254" t="s">
        <v>474</v>
      </c>
      <c r="R66" s="254" t="str">
        <f>IFERROR(VLOOKUP(M66,'Listado Pilotos y Equipos'!$B$3:$M$86,4,0),"")</f>
        <v/>
      </c>
      <c r="S66" s="254"/>
      <c r="T66" s="254" t="s">
        <v>474</v>
      </c>
      <c r="U66" s="255">
        <f t="shared" si="5"/>
        <v>0</v>
      </c>
      <c r="V66" s="258"/>
      <c r="W66" s="62"/>
      <c r="X66" s="62"/>
      <c r="Y66" s="62"/>
      <c r="Z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259">
        <v>9.0</v>
      </c>
      <c r="M67" s="260"/>
      <c r="N67" s="260"/>
      <c r="O67" s="260" t="str">
        <f>IFERROR(VLOOKUP(M67,'Listado Pilotos y Equipos'!$B$3:$M$86,2,0),"")</f>
        <v/>
      </c>
      <c r="P67" s="260"/>
      <c r="Q67" s="260" t="s">
        <v>474</v>
      </c>
      <c r="R67" s="260" t="str">
        <f>IFERROR(VLOOKUP(M67,'Listado Pilotos y Equipos'!$B$3:$M$86,4,0),"")</f>
        <v/>
      </c>
      <c r="S67" s="260"/>
      <c r="T67" s="260" t="s">
        <v>474</v>
      </c>
      <c r="U67" s="261">
        <f t="shared" si="5"/>
        <v>0</v>
      </c>
      <c r="V67" s="262" t="s">
        <v>476</v>
      </c>
      <c r="W67" s="62"/>
      <c r="X67" s="62"/>
      <c r="Y67" s="62"/>
      <c r="Z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259">
        <v>10.0</v>
      </c>
      <c r="M68" s="260"/>
      <c r="N68" s="260"/>
      <c r="O68" s="260" t="str">
        <f>IFERROR(VLOOKUP(M68,'Listado Pilotos y Equipos'!$B$3:$M$86,2,0),"")</f>
        <v/>
      </c>
      <c r="P68" s="260"/>
      <c r="Q68" s="260" t="s">
        <v>474</v>
      </c>
      <c r="R68" s="260" t="str">
        <f>IFERROR(VLOOKUP(M68,'Listado Pilotos y Equipos'!$B$3:$M$86,4,0),"")</f>
        <v/>
      </c>
      <c r="S68" s="260"/>
      <c r="T68" s="260" t="s">
        <v>474</v>
      </c>
      <c r="U68" s="261">
        <f t="shared" si="5"/>
        <v>0</v>
      </c>
      <c r="V68" s="257"/>
      <c r="W68" s="62"/>
      <c r="X68" s="62"/>
      <c r="Y68" s="62"/>
      <c r="Z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259">
        <v>11.0</v>
      </c>
      <c r="M69" s="260"/>
      <c r="N69" s="260"/>
      <c r="O69" s="260" t="str">
        <f>IFERROR(VLOOKUP(M69,'Listado Pilotos y Equipos'!$B$3:$M$86,2,0),"")</f>
        <v/>
      </c>
      <c r="P69" s="260"/>
      <c r="Q69" s="260" t="s">
        <v>474</v>
      </c>
      <c r="R69" s="260" t="str">
        <f>IFERROR(VLOOKUP(M69,'Listado Pilotos y Equipos'!$B$3:$M$86,4,0),"")</f>
        <v/>
      </c>
      <c r="S69" s="260"/>
      <c r="T69" s="260" t="s">
        <v>474</v>
      </c>
      <c r="U69" s="261">
        <f t="shared" si="5"/>
        <v>0</v>
      </c>
      <c r="V69" s="257"/>
      <c r="W69" s="62"/>
      <c r="X69" s="62"/>
      <c r="Y69" s="62"/>
      <c r="Z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259">
        <v>12.0</v>
      </c>
      <c r="M70" s="260"/>
      <c r="N70" s="260"/>
      <c r="O70" s="260" t="str">
        <f>IFERROR(VLOOKUP(M70,'Listado Pilotos y Equipos'!$B$3:$M$86,2,0),"")</f>
        <v/>
      </c>
      <c r="P70" s="260"/>
      <c r="Q70" s="260" t="s">
        <v>474</v>
      </c>
      <c r="R70" s="260" t="str">
        <f>IFERROR(VLOOKUP(M70,'Listado Pilotos y Equipos'!$B$3:$M$86,4,0),"")</f>
        <v/>
      </c>
      <c r="S70" s="260"/>
      <c r="T70" s="260" t="s">
        <v>474</v>
      </c>
      <c r="U70" s="261">
        <f t="shared" si="5"/>
        <v>0</v>
      </c>
      <c r="V70" s="257"/>
      <c r="W70" s="62"/>
      <c r="X70" s="62"/>
      <c r="Y70" s="62"/>
      <c r="Z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259">
        <v>13.0</v>
      </c>
      <c r="M71" s="260"/>
      <c r="N71" s="260"/>
      <c r="O71" s="260"/>
      <c r="P71" s="260"/>
      <c r="Q71" s="260"/>
      <c r="R71" s="260"/>
      <c r="S71" s="260"/>
      <c r="T71" s="260"/>
      <c r="U71" s="261">
        <f t="shared" si="5"/>
        <v>0</v>
      </c>
      <c r="V71" s="257"/>
      <c r="W71" s="62"/>
      <c r="X71" s="62"/>
      <c r="Y71" s="62"/>
      <c r="Z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259">
        <v>14.0</v>
      </c>
      <c r="M72" s="260"/>
      <c r="N72" s="260"/>
      <c r="O72" s="260"/>
      <c r="P72" s="260"/>
      <c r="Q72" s="260"/>
      <c r="R72" s="260"/>
      <c r="S72" s="260"/>
      <c r="T72" s="260"/>
      <c r="U72" s="261">
        <f t="shared" si="5"/>
        <v>0</v>
      </c>
      <c r="V72" s="257"/>
      <c r="W72" s="62"/>
      <c r="X72" s="62"/>
      <c r="Y72" s="62"/>
      <c r="Z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259">
        <v>15.0</v>
      </c>
      <c r="M73" s="260"/>
      <c r="N73" s="260"/>
      <c r="O73" s="260" t="str">
        <f>IFERROR(VLOOKUP(M73,'Listado Pilotos y Equipos'!$B$3:$M$86,2,0),"")</f>
        <v/>
      </c>
      <c r="P73" s="260"/>
      <c r="Q73" s="260" t="s">
        <v>474</v>
      </c>
      <c r="R73" s="260" t="str">
        <f>IFERROR(VLOOKUP(M73,'Listado Pilotos y Equipos'!$B$3:$M$86,4,0),"")</f>
        <v/>
      </c>
      <c r="S73" s="260"/>
      <c r="T73" s="260" t="s">
        <v>474</v>
      </c>
      <c r="U73" s="261">
        <f t="shared" si="5"/>
        <v>0</v>
      </c>
      <c r="V73" s="257"/>
      <c r="W73" s="62"/>
      <c r="X73" s="62"/>
      <c r="Y73" s="62"/>
      <c r="Z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259">
        <v>16.0</v>
      </c>
      <c r="M74" s="263"/>
      <c r="N74" s="263"/>
      <c r="O74" s="263" t="str">
        <f>IFERROR(VLOOKUP(M74,'Listado Pilotos y Equipos'!$B$3:$M$86,2,0),"")</f>
        <v/>
      </c>
      <c r="P74" s="263"/>
      <c r="Q74" s="263" t="s">
        <v>474</v>
      </c>
      <c r="R74" s="263" t="str">
        <f>IFERROR(VLOOKUP(M74,'Listado Pilotos y Equipos'!$B$3:$M$86,4,0),"")</f>
        <v/>
      </c>
      <c r="S74" s="263"/>
      <c r="T74" s="263" t="s">
        <v>474</v>
      </c>
      <c r="U74" s="264">
        <f t="shared" si="5"/>
        <v>0</v>
      </c>
      <c r="V74" s="258"/>
      <c r="W74" s="62"/>
      <c r="X74" s="62"/>
      <c r="Y74" s="62"/>
      <c r="Z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V46:V53"/>
    <mergeCell ref="L55:V55"/>
    <mergeCell ref="L56:V56"/>
    <mergeCell ref="V59:V66"/>
    <mergeCell ref="V67:V74"/>
    <mergeCell ref="L4:V4"/>
    <mergeCell ref="V8:V15"/>
    <mergeCell ref="V16:V23"/>
    <mergeCell ref="L26:V26"/>
    <mergeCell ref="L27:V27"/>
    <mergeCell ref="V30:V37"/>
    <mergeCell ref="V38:V45"/>
  </mergeCells>
  <dataValidations>
    <dataValidation type="list" allowBlank="1" showErrorMessage="1" sqref="C8:C52">
      <formula1>'Listado Pilotos y Equipos'!$B$3:$B$86</formula1>
    </dataValidation>
    <dataValidation type="list" allowBlank="1" showErrorMessage="1" sqref="J8:J52">
      <formula1>Tabla_de_Datos_COPA_PALMARES!$H$3:$H$5</formula1>
    </dataValidation>
    <dataValidation type="list" allowBlank="1" showErrorMessage="1" sqref="M8:N23 M30:N53 M59:N74">
      <formula1>$C$8:$C$52</formula1>
    </dataValidation>
  </dataValidations>
  <printOptions/>
  <pageMargins bottom="0.75" footer="0.0" header="0.0" left="0.7" right="0.7" top="0.75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6.86"/>
    <col customWidth="1" min="3" max="3" width="10.29"/>
    <col customWidth="1" min="4" max="4" width="11.14"/>
    <col customWidth="1" min="5" max="5" width="9.0"/>
    <col customWidth="1" min="6" max="6" width="6.43"/>
    <col customWidth="1" min="7" max="7" width="6.29"/>
    <col customWidth="1" min="8" max="8" width="7.14"/>
    <col customWidth="1" min="9" max="9" width="5.86"/>
    <col customWidth="1" min="10" max="10" width="8.86"/>
    <col customWidth="1" min="11" max="11" width="12.43"/>
    <col customWidth="1" min="12" max="12" width="8.71"/>
    <col customWidth="1" min="13" max="13" width="12.43"/>
    <col customWidth="1" min="14" max="14" width="6.71"/>
    <col customWidth="1" min="15" max="15" width="8.14"/>
    <col customWidth="1" min="16" max="16" width="6.43"/>
    <col customWidth="1" min="17" max="17" width="5.29"/>
    <col customWidth="1" min="18" max="18" width="8.29"/>
    <col customWidth="1" min="19" max="19" width="6.43"/>
    <col customWidth="1" min="20" max="20" width="10.29"/>
    <col customWidth="1" min="21" max="21" width="14.86"/>
    <col customWidth="1" min="22" max="26" width="8.0"/>
  </cols>
  <sheetData>
    <row r="1" ht="8.25" customHeight="1">
      <c r="A1" s="112"/>
      <c r="B1" s="111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3"/>
      <c r="O1" s="113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ht="8.25" customHeight="1">
      <c r="A2" s="112"/>
      <c r="B2" s="111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3"/>
      <c r="O2" s="113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 ht="8.25" customHeight="1">
      <c r="A3" s="112"/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3"/>
      <c r="O3" s="113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ht="8.25" customHeight="1">
      <c r="A4" s="112"/>
      <c r="B4" s="114"/>
      <c r="V4" s="112"/>
      <c r="W4" s="112"/>
      <c r="X4" s="112"/>
      <c r="Y4" s="112"/>
      <c r="Z4" s="112"/>
    </row>
    <row r="5" ht="8.25" customHeight="1">
      <c r="A5" s="112"/>
      <c r="B5" s="111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3"/>
      <c r="O5" s="113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8.25" customHeight="1">
      <c r="A6" s="112"/>
      <c r="B6" s="115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7"/>
      <c r="O6" s="117"/>
      <c r="P6" s="116"/>
      <c r="Q6" s="116"/>
      <c r="R6" s="116"/>
      <c r="S6" s="116"/>
      <c r="T6" s="116"/>
      <c r="U6" s="116"/>
      <c r="V6" s="112"/>
      <c r="W6" s="112"/>
      <c r="X6" s="112"/>
      <c r="Y6" s="112"/>
      <c r="Z6" s="112"/>
    </row>
    <row r="7" ht="8.25" customHeight="1">
      <c r="A7" s="112"/>
      <c r="B7" s="118" t="s">
        <v>292</v>
      </c>
      <c r="C7" s="119"/>
      <c r="D7" s="119"/>
      <c r="E7" s="120"/>
      <c r="F7" s="112"/>
      <c r="G7" s="112"/>
      <c r="H7" s="112"/>
      <c r="I7" s="112"/>
      <c r="J7" s="112"/>
      <c r="K7" s="112"/>
      <c r="L7" s="112"/>
      <c r="M7" s="112"/>
      <c r="N7" s="113"/>
      <c r="O7" s="113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8.25" customHeight="1">
      <c r="A8" s="112"/>
      <c r="B8" s="112"/>
      <c r="C8" s="112"/>
      <c r="D8" s="112"/>
      <c r="E8" s="112"/>
      <c r="F8" s="112"/>
      <c r="G8" s="112"/>
      <c r="H8" s="112"/>
      <c r="I8" s="121"/>
      <c r="J8" s="112"/>
      <c r="K8" s="112"/>
      <c r="L8" s="112"/>
      <c r="M8" s="112"/>
      <c r="N8" s="113"/>
      <c r="O8" s="113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8.25" customHeight="1">
      <c r="A9" s="112"/>
      <c r="B9" s="112"/>
      <c r="C9" s="112"/>
      <c r="D9" s="112"/>
      <c r="E9" s="112"/>
      <c r="F9" s="112"/>
      <c r="G9" s="112"/>
      <c r="H9" s="112"/>
      <c r="I9" s="121"/>
      <c r="J9" s="112"/>
      <c r="K9" s="112"/>
      <c r="L9" s="112"/>
      <c r="M9" s="112"/>
      <c r="N9" s="113"/>
      <c r="O9" s="113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8.25" customHeight="1">
      <c r="A10" s="128"/>
      <c r="B10" s="235" t="s">
        <v>152</v>
      </c>
      <c r="C10" s="235" t="s">
        <v>153</v>
      </c>
      <c r="D10" s="235" t="s">
        <v>155</v>
      </c>
      <c r="E10" s="235" t="s">
        <v>293</v>
      </c>
      <c r="F10" s="235" t="s">
        <v>294</v>
      </c>
      <c r="G10" s="247" t="s">
        <v>295</v>
      </c>
      <c r="H10" s="247" t="s">
        <v>296</v>
      </c>
      <c r="I10" s="235" t="s">
        <v>297</v>
      </c>
      <c r="J10" s="235" t="s">
        <v>298</v>
      </c>
      <c r="K10" s="248" t="s">
        <v>299</v>
      </c>
      <c r="L10" s="235" t="s">
        <v>300</v>
      </c>
      <c r="M10" s="235" t="s">
        <v>301</v>
      </c>
      <c r="N10" s="235" t="s">
        <v>302</v>
      </c>
      <c r="O10" s="235" t="s">
        <v>303</v>
      </c>
      <c r="P10" s="235" t="s">
        <v>304</v>
      </c>
      <c r="Q10" s="235" t="s">
        <v>305</v>
      </c>
      <c r="R10" s="235" t="s">
        <v>306</v>
      </c>
      <c r="S10" s="235" t="s">
        <v>307</v>
      </c>
      <c r="T10" s="235" t="s">
        <v>308</v>
      </c>
      <c r="U10" s="235" t="s">
        <v>310</v>
      </c>
      <c r="V10" s="128"/>
      <c r="W10" s="128"/>
      <c r="X10" s="128"/>
      <c r="Y10" s="128"/>
      <c r="Z10" s="128"/>
    </row>
    <row r="11" ht="8.25" customHeight="1">
      <c r="A11" s="111"/>
      <c r="B11" s="129">
        <v>1.0</v>
      </c>
      <c r="C11" s="129"/>
      <c r="D11" s="129"/>
      <c r="E11" s="249"/>
      <c r="F11" s="129"/>
      <c r="G11" s="250"/>
      <c r="H11" s="250" t="b">
        <f>IF(D11=Tabla_de_Datos_COPA_PALMARES!B3,VLOOKUP(E11,Tabla_de_Datos_COCHES!B4:E18,4,0),IF(Verificaciones_GAS!D11=Tabla_de_Datos_COPA_PALMARES!B4,VLOOKUP(Verificaciones_GAS!E11,Tabla_de_Datos_COCHES!B28:G42,4,0),IF(Verificaciones_GAS!D11=Tabla_de_Datos_COPA_PALMARES!B5,VLOOKUP(Verificaciones_GAS!E11,Tabla_de_Datos_COCHES!B19:G27,4,0))))</f>
        <v>0</v>
      </c>
      <c r="I11" s="129"/>
      <c r="J11" s="129"/>
      <c r="K11" s="251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11"/>
      <c r="W11" s="111"/>
      <c r="X11" s="111"/>
      <c r="Y11" s="111"/>
      <c r="Z11" s="111"/>
    </row>
    <row r="12" ht="8.25" customHeight="1">
      <c r="A12" s="111"/>
      <c r="B12" s="129">
        <v>2.0</v>
      </c>
      <c r="C12" s="129"/>
      <c r="D12" s="129" t="str">
        <f>IFERROR(VLOOKUP(Verificaciones_GAS!C12,'Listado Pilotos y Equipos'!$B$3:$P$86,8,0),"")</f>
        <v/>
      </c>
      <c r="E12" s="129"/>
      <c r="F12" s="129"/>
      <c r="G12" s="250"/>
      <c r="H12" s="250"/>
      <c r="I12" s="129"/>
      <c r="J12" s="129"/>
      <c r="K12" s="251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11"/>
      <c r="W12" s="111"/>
      <c r="X12" s="111"/>
      <c r="Y12" s="111"/>
      <c r="Z12" s="111"/>
    </row>
    <row r="13" ht="8.25" customHeight="1">
      <c r="A13" s="111"/>
      <c r="B13" s="129">
        <v>3.0</v>
      </c>
      <c r="C13" s="129"/>
      <c r="D13" s="129" t="str">
        <f>IFERROR(VLOOKUP(Verificaciones_GAS!C13,'Listado Pilotos y Equipos'!$B$3:$P$86,8,0),"")</f>
        <v/>
      </c>
      <c r="E13" s="129"/>
      <c r="F13" s="129"/>
      <c r="G13" s="250"/>
      <c r="H13" s="250"/>
      <c r="I13" s="129"/>
      <c r="J13" s="129"/>
      <c r="K13" s="251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11"/>
      <c r="W13" s="111"/>
      <c r="X13" s="111"/>
      <c r="Y13" s="111"/>
      <c r="Z13" s="111"/>
    </row>
    <row r="14" ht="8.25" customHeight="1">
      <c r="A14" s="111"/>
      <c r="B14" s="129">
        <v>4.0</v>
      </c>
      <c r="C14" s="129"/>
      <c r="D14" s="129" t="str">
        <f>IFERROR(VLOOKUP(Verificaciones_GAS!C14,'Listado Pilotos y Equipos'!$B$3:$P$86,8,0),"")</f>
        <v/>
      </c>
      <c r="E14" s="129"/>
      <c r="F14" s="129"/>
      <c r="G14" s="250"/>
      <c r="H14" s="250"/>
      <c r="I14" s="129"/>
      <c r="J14" s="129"/>
      <c r="K14" s="251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11"/>
      <c r="W14" s="111"/>
      <c r="X14" s="111"/>
      <c r="Y14" s="111"/>
      <c r="Z14" s="111"/>
    </row>
    <row r="15" ht="8.25" customHeight="1">
      <c r="A15" s="111"/>
      <c r="B15" s="129">
        <v>5.0</v>
      </c>
      <c r="C15" s="129"/>
      <c r="D15" s="129" t="str">
        <f>IFERROR(VLOOKUP(Verificaciones_GAS!C15,'Listado Pilotos y Equipos'!$B$3:$P$86,8,0),"")</f>
        <v/>
      </c>
      <c r="E15" s="129"/>
      <c r="F15" s="129"/>
      <c r="G15" s="250"/>
      <c r="H15" s="250"/>
      <c r="I15" s="129"/>
      <c r="J15" s="129"/>
      <c r="K15" s="251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11"/>
      <c r="W15" s="111"/>
      <c r="X15" s="111"/>
      <c r="Y15" s="111"/>
      <c r="Z15" s="111"/>
    </row>
    <row r="16" ht="8.25" customHeight="1">
      <c r="A16" s="111"/>
      <c r="B16" s="129">
        <v>6.0</v>
      </c>
      <c r="C16" s="129"/>
      <c r="D16" s="129" t="str">
        <f>IFERROR(VLOOKUP(Verificaciones_GAS!C16,'Listado Pilotos y Equipos'!$B$3:$P$86,8,0),"")</f>
        <v/>
      </c>
      <c r="E16" s="129"/>
      <c r="F16" s="129"/>
      <c r="G16" s="250"/>
      <c r="H16" s="250"/>
      <c r="I16" s="129"/>
      <c r="J16" s="129"/>
      <c r="K16" s="251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11"/>
      <c r="W16" s="111"/>
      <c r="X16" s="111"/>
      <c r="Y16" s="111"/>
      <c r="Z16" s="111"/>
    </row>
    <row r="17" ht="8.25" customHeight="1">
      <c r="A17" s="111"/>
      <c r="B17" s="129">
        <v>7.0</v>
      </c>
      <c r="C17" s="129"/>
      <c r="D17" s="129" t="str">
        <f>IFERROR(VLOOKUP(Verificaciones_GAS!C17,'Listado Pilotos y Equipos'!$B$3:$P$86,8,0),"")</f>
        <v/>
      </c>
      <c r="E17" s="129"/>
      <c r="F17" s="129"/>
      <c r="G17" s="250"/>
      <c r="H17" s="250"/>
      <c r="I17" s="129"/>
      <c r="J17" s="129"/>
      <c r="K17" s="251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11"/>
      <c r="W17" s="111"/>
      <c r="X17" s="111"/>
      <c r="Y17" s="111"/>
      <c r="Z17" s="111"/>
    </row>
    <row r="18" ht="8.25" customHeight="1">
      <c r="A18" s="111"/>
      <c r="B18" s="129">
        <v>8.0</v>
      </c>
      <c r="C18" s="129"/>
      <c r="D18" s="129" t="str">
        <f>IFERROR(VLOOKUP(Verificaciones_GAS!C18,'Listado Pilotos y Equipos'!$B$3:$P$86,8,0),"")</f>
        <v/>
      </c>
      <c r="E18" s="129"/>
      <c r="F18" s="129"/>
      <c r="G18" s="250"/>
      <c r="H18" s="250"/>
      <c r="I18" s="129"/>
      <c r="J18" s="129"/>
      <c r="K18" s="251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11"/>
      <c r="W18" s="111"/>
      <c r="X18" s="111"/>
      <c r="Y18" s="111"/>
      <c r="Z18" s="111"/>
    </row>
    <row r="19" ht="8.25" customHeight="1">
      <c r="A19" s="111"/>
      <c r="B19" s="129">
        <v>9.0</v>
      </c>
      <c r="C19" s="129"/>
      <c r="D19" s="129" t="str">
        <f>IFERROR(VLOOKUP(Verificaciones_GAS!C19,'Listado Pilotos y Equipos'!$B$3:$P$86,8,0),"")</f>
        <v/>
      </c>
      <c r="E19" s="129"/>
      <c r="F19" s="129"/>
      <c r="G19" s="250"/>
      <c r="H19" s="250"/>
      <c r="I19" s="129"/>
      <c r="J19" s="129"/>
      <c r="K19" s="251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11"/>
      <c r="W19" s="111"/>
      <c r="X19" s="111"/>
      <c r="Y19" s="111"/>
      <c r="Z19" s="111"/>
    </row>
    <row r="20" ht="8.25" customHeight="1">
      <c r="A20" s="111"/>
      <c r="B20" s="129">
        <v>10.0</v>
      </c>
      <c r="C20" s="129"/>
      <c r="D20" s="129" t="str">
        <f>IFERROR(VLOOKUP(Verificaciones_GAS!C20,'Listado Pilotos y Equipos'!$B$3:$P$86,8,0),"")</f>
        <v/>
      </c>
      <c r="E20" s="129"/>
      <c r="F20" s="129"/>
      <c r="G20" s="250"/>
      <c r="H20" s="250"/>
      <c r="I20" s="129"/>
      <c r="J20" s="129"/>
      <c r="K20" s="251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11"/>
      <c r="W20" s="111"/>
      <c r="X20" s="111"/>
      <c r="Y20" s="111"/>
      <c r="Z20" s="111"/>
    </row>
    <row r="21" ht="8.25" customHeight="1">
      <c r="A21" s="111"/>
      <c r="B21" s="129">
        <v>11.0</v>
      </c>
      <c r="C21" s="129"/>
      <c r="D21" s="129" t="str">
        <f>IFERROR(VLOOKUP(Verificaciones_GAS!C21,'Listado Pilotos y Equipos'!$B$3:$P$86,8,0),"")</f>
        <v/>
      </c>
      <c r="E21" s="129"/>
      <c r="F21" s="129"/>
      <c r="G21" s="250"/>
      <c r="H21" s="250"/>
      <c r="I21" s="129"/>
      <c r="J21" s="129"/>
      <c r="K21" s="251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11"/>
      <c r="W21" s="111"/>
      <c r="X21" s="111"/>
      <c r="Y21" s="111"/>
      <c r="Z21" s="111"/>
    </row>
    <row r="22" ht="8.25" customHeight="1">
      <c r="A22" s="111"/>
      <c r="B22" s="129">
        <v>12.0</v>
      </c>
      <c r="C22" s="129"/>
      <c r="D22" s="129" t="str">
        <f>IFERROR(VLOOKUP(Verificaciones_GAS!C22,'Listado Pilotos y Equipos'!$B$3:$P$86,8,0),"")</f>
        <v/>
      </c>
      <c r="E22" s="129"/>
      <c r="F22" s="129"/>
      <c r="G22" s="250"/>
      <c r="H22" s="250"/>
      <c r="I22" s="129"/>
      <c r="J22" s="129"/>
      <c r="K22" s="251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11"/>
      <c r="W22" s="111"/>
      <c r="X22" s="111"/>
      <c r="Y22" s="111"/>
      <c r="Z22" s="111"/>
    </row>
    <row r="23" ht="8.25" customHeight="1">
      <c r="A23" s="111"/>
      <c r="B23" s="129">
        <v>13.0</v>
      </c>
      <c r="C23" s="129"/>
      <c r="D23" s="129" t="str">
        <f>IFERROR(VLOOKUP(Verificaciones_GAS!C23,'Listado Pilotos y Equipos'!$B$3:$P$86,8,0),"")</f>
        <v/>
      </c>
      <c r="E23" s="129"/>
      <c r="F23" s="129"/>
      <c r="G23" s="250"/>
      <c r="H23" s="250"/>
      <c r="I23" s="129"/>
      <c r="J23" s="129"/>
      <c r="K23" s="251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11"/>
      <c r="W23" s="111"/>
      <c r="X23" s="111"/>
      <c r="Y23" s="111"/>
      <c r="Z23" s="111"/>
    </row>
    <row r="24" ht="8.25" customHeight="1">
      <c r="A24" s="111"/>
      <c r="B24" s="129">
        <v>14.0</v>
      </c>
      <c r="C24" s="129"/>
      <c r="D24" s="129" t="str">
        <f>IFERROR(VLOOKUP(Verificaciones_GAS!C24,'Listado Pilotos y Equipos'!$B$3:$P$86,8,0),"")</f>
        <v/>
      </c>
      <c r="E24" s="129"/>
      <c r="F24" s="129"/>
      <c r="G24" s="250"/>
      <c r="H24" s="250"/>
      <c r="I24" s="129"/>
      <c r="J24" s="129"/>
      <c r="K24" s="251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11"/>
      <c r="W24" s="111"/>
      <c r="X24" s="111"/>
      <c r="Y24" s="111"/>
      <c r="Z24" s="111"/>
    </row>
    <row r="25" ht="8.25" customHeight="1">
      <c r="A25" s="111"/>
      <c r="B25" s="129">
        <v>15.0</v>
      </c>
      <c r="C25" s="129"/>
      <c r="D25" s="129" t="str">
        <f>IFERROR(VLOOKUP(Verificaciones_GAS!C25,'Listado Pilotos y Equipos'!$B$3:$P$86,8,0),"")</f>
        <v/>
      </c>
      <c r="E25" s="129"/>
      <c r="F25" s="129"/>
      <c r="G25" s="250"/>
      <c r="H25" s="250"/>
      <c r="I25" s="129"/>
      <c r="J25" s="129"/>
      <c r="K25" s="251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11"/>
      <c r="W25" s="111"/>
      <c r="X25" s="111"/>
      <c r="Y25" s="111"/>
      <c r="Z25" s="111"/>
    </row>
    <row r="26" ht="8.25" customHeight="1">
      <c r="A26" s="111"/>
      <c r="B26" s="129">
        <v>16.0</v>
      </c>
      <c r="C26" s="129"/>
      <c r="D26" s="129" t="str">
        <f>IFERROR(VLOOKUP(Verificaciones_GAS!C26,'Listado Pilotos y Equipos'!$B$3:$P$86,8,0),"")</f>
        <v/>
      </c>
      <c r="E26" s="129"/>
      <c r="F26" s="129"/>
      <c r="G26" s="250"/>
      <c r="H26" s="250"/>
      <c r="I26" s="129"/>
      <c r="J26" s="129"/>
      <c r="K26" s="251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11"/>
      <c r="W26" s="111"/>
      <c r="X26" s="111"/>
      <c r="Y26" s="111"/>
      <c r="Z26" s="111"/>
    </row>
    <row r="27" ht="8.25" customHeight="1">
      <c r="A27" s="111"/>
      <c r="B27" s="129">
        <v>17.0</v>
      </c>
      <c r="C27" s="129"/>
      <c r="D27" s="129" t="str">
        <f>IFERROR(VLOOKUP(Verificaciones_GAS!C27,'Listado Pilotos y Equipos'!$B$3:$P$86,8,0),"")</f>
        <v/>
      </c>
      <c r="E27" s="129"/>
      <c r="F27" s="129"/>
      <c r="G27" s="250"/>
      <c r="H27" s="250"/>
      <c r="I27" s="129"/>
      <c r="J27" s="129"/>
      <c r="K27" s="251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11"/>
      <c r="W27" s="111"/>
      <c r="X27" s="111"/>
      <c r="Y27" s="111"/>
      <c r="Z27" s="111"/>
    </row>
    <row r="28" ht="8.25" customHeight="1">
      <c r="A28" s="111"/>
      <c r="B28" s="129">
        <v>18.0</v>
      </c>
      <c r="C28" s="129"/>
      <c r="D28" s="129" t="str">
        <f>IFERROR(VLOOKUP(Verificaciones_GAS!C28,'Listado Pilotos y Equipos'!$B$3:$P$86,8,0),"")</f>
        <v/>
      </c>
      <c r="E28" s="129"/>
      <c r="F28" s="129"/>
      <c r="G28" s="250"/>
      <c r="H28" s="250"/>
      <c r="I28" s="129"/>
      <c r="J28" s="129"/>
      <c r="K28" s="251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11"/>
      <c r="W28" s="111"/>
      <c r="X28" s="111"/>
      <c r="Y28" s="111"/>
      <c r="Z28" s="111"/>
    </row>
    <row r="29" ht="8.25" customHeight="1">
      <c r="A29" s="111"/>
      <c r="B29" s="129">
        <v>19.0</v>
      </c>
      <c r="C29" s="129"/>
      <c r="D29" s="129" t="str">
        <f>IFERROR(VLOOKUP(Verificaciones_GAS!C29,'Listado Pilotos y Equipos'!$B$3:$P$86,8,0),"")</f>
        <v/>
      </c>
      <c r="E29" s="129"/>
      <c r="F29" s="129"/>
      <c r="G29" s="250"/>
      <c r="H29" s="250"/>
      <c r="I29" s="129"/>
      <c r="J29" s="129"/>
      <c r="K29" s="251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11"/>
      <c r="W29" s="111"/>
      <c r="X29" s="111"/>
      <c r="Y29" s="111"/>
      <c r="Z29" s="111"/>
    </row>
    <row r="30" ht="8.25" customHeight="1">
      <c r="A30" s="111"/>
      <c r="B30" s="129">
        <v>20.0</v>
      </c>
      <c r="C30" s="129"/>
      <c r="D30" s="129" t="str">
        <f>IFERROR(VLOOKUP(Verificaciones_GAS!C30,'Listado Pilotos y Equipos'!$B$3:$P$86,8,0),"")</f>
        <v/>
      </c>
      <c r="E30" s="129"/>
      <c r="F30" s="129"/>
      <c r="G30" s="250"/>
      <c r="H30" s="250"/>
      <c r="I30" s="129"/>
      <c r="J30" s="129"/>
      <c r="K30" s="251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11"/>
      <c r="W30" s="111"/>
      <c r="X30" s="111"/>
      <c r="Y30" s="111"/>
      <c r="Z30" s="111"/>
    </row>
    <row r="31" ht="8.25" customHeight="1">
      <c r="A31" s="111"/>
      <c r="B31" s="129">
        <v>21.0</v>
      </c>
      <c r="C31" s="129"/>
      <c r="D31" s="129" t="str">
        <f>IFERROR(VLOOKUP(Verificaciones_GAS!C31,'Listado Pilotos y Equipos'!$B$3:$P$86,8,0),"")</f>
        <v/>
      </c>
      <c r="E31" s="129"/>
      <c r="F31" s="129"/>
      <c r="G31" s="250"/>
      <c r="H31" s="250"/>
      <c r="I31" s="129"/>
      <c r="J31" s="129"/>
      <c r="K31" s="251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11"/>
      <c r="W31" s="111"/>
      <c r="X31" s="111"/>
      <c r="Y31" s="111"/>
      <c r="Z31" s="111"/>
    </row>
    <row r="32" ht="8.25" customHeight="1">
      <c r="A32" s="111"/>
      <c r="B32" s="129">
        <v>22.0</v>
      </c>
      <c r="C32" s="129"/>
      <c r="D32" s="129" t="str">
        <f>IFERROR(VLOOKUP(Verificaciones_GAS!C32,'Listado Pilotos y Equipos'!$B$3:$P$86,8,0),"")</f>
        <v/>
      </c>
      <c r="E32" s="129"/>
      <c r="F32" s="129"/>
      <c r="G32" s="250"/>
      <c r="H32" s="250"/>
      <c r="I32" s="129"/>
      <c r="J32" s="129"/>
      <c r="K32" s="251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11"/>
      <c r="W32" s="111"/>
      <c r="X32" s="111"/>
      <c r="Y32" s="111"/>
      <c r="Z32" s="111"/>
    </row>
    <row r="33" ht="8.25" customHeight="1">
      <c r="A33" s="111"/>
      <c r="B33" s="129">
        <v>23.0</v>
      </c>
      <c r="C33" s="129"/>
      <c r="D33" s="129" t="str">
        <f>IFERROR(VLOOKUP(Verificaciones_GAS!C33,'Listado Pilotos y Equipos'!$B$3:$P$86,8,0),"")</f>
        <v/>
      </c>
      <c r="E33" s="129"/>
      <c r="F33" s="129"/>
      <c r="G33" s="250"/>
      <c r="H33" s="250"/>
      <c r="I33" s="129"/>
      <c r="J33" s="129"/>
      <c r="K33" s="251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11"/>
      <c r="W33" s="111"/>
      <c r="X33" s="111"/>
      <c r="Y33" s="111"/>
      <c r="Z33" s="111"/>
    </row>
    <row r="34" ht="8.25" customHeight="1">
      <c r="A34" s="111"/>
      <c r="B34" s="129">
        <v>24.0</v>
      </c>
      <c r="C34" s="129"/>
      <c r="D34" s="129" t="str">
        <f>IFERROR(VLOOKUP(Verificaciones_GAS!C34,'Listado Pilotos y Equipos'!$B$3:$P$86,8,0),"")</f>
        <v/>
      </c>
      <c r="E34" s="129"/>
      <c r="F34" s="129"/>
      <c r="G34" s="250"/>
      <c r="H34" s="250"/>
      <c r="I34" s="129"/>
      <c r="J34" s="129"/>
      <c r="K34" s="251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11"/>
      <c r="W34" s="111"/>
      <c r="X34" s="111"/>
      <c r="Y34" s="111"/>
      <c r="Z34" s="111"/>
    </row>
    <row r="35" ht="8.25" customHeight="1">
      <c r="A35" s="111"/>
      <c r="B35" s="129">
        <v>25.0</v>
      </c>
      <c r="C35" s="129"/>
      <c r="D35" s="129" t="str">
        <f>IFERROR(VLOOKUP(Verificaciones_GAS!C35,'Listado Pilotos y Equipos'!$B$3:$P$86,8,0),"")</f>
        <v/>
      </c>
      <c r="E35" s="129"/>
      <c r="F35" s="129"/>
      <c r="G35" s="250"/>
      <c r="H35" s="250"/>
      <c r="I35" s="129"/>
      <c r="J35" s="129"/>
      <c r="K35" s="251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11"/>
      <c r="W35" s="111"/>
      <c r="X35" s="111"/>
      <c r="Y35" s="111"/>
      <c r="Z35" s="111"/>
    </row>
    <row r="36" ht="8.25" customHeight="1">
      <c r="A36" s="111"/>
      <c r="B36" s="129">
        <v>26.0</v>
      </c>
      <c r="C36" s="129"/>
      <c r="D36" s="129" t="str">
        <f>IFERROR(VLOOKUP(Verificaciones_GAS!C36,'Listado Pilotos y Equipos'!$B$3:$P$86,8,0),"")</f>
        <v/>
      </c>
      <c r="E36" s="129"/>
      <c r="F36" s="129"/>
      <c r="G36" s="250"/>
      <c r="H36" s="250"/>
      <c r="I36" s="129"/>
      <c r="J36" s="129"/>
      <c r="K36" s="251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11"/>
      <c r="W36" s="111"/>
      <c r="X36" s="111"/>
      <c r="Y36" s="111"/>
      <c r="Z36" s="111"/>
    </row>
    <row r="37" ht="8.25" customHeight="1">
      <c r="A37" s="111"/>
      <c r="B37" s="129">
        <v>27.0</v>
      </c>
      <c r="C37" s="129"/>
      <c r="D37" s="129" t="str">
        <f>IFERROR(VLOOKUP(Verificaciones_GAS!C37,'Listado Pilotos y Equipos'!$B$3:$P$86,8,0),"")</f>
        <v/>
      </c>
      <c r="E37" s="129"/>
      <c r="F37" s="129"/>
      <c r="G37" s="250"/>
      <c r="H37" s="250"/>
      <c r="I37" s="129"/>
      <c r="J37" s="129"/>
      <c r="K37" s="251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11"/>
      <c r="W37" s="111"/>
      <c r="X37" s="111"/>
      <c r="Y37" s="111"/>
      <c r="Z37" s="111"/>
    </row>
    <row r="38" ht="8.25" customHeight="1">
      <c r="A38" s="111"/>
      <c r="B38" s="129">
        <v>28.0</v>
      </c>
      <c r="C38" s="129"/>
      <c r="D38" s="129" t="str">
        <f>IFERROR(VLOOKUP(Verificaciones_GAS!C38,'Listado Pilotos y Equipos'!$B$3:$P$86,8,0),"")</f>
        <v/>
      </c>
      <c r="E38" s="129"/>
      <c r="F38" s="129"/>
      <c r="G38" s="250"/>
      <c r="H38" s="250"/>
      <c r="I38" s="129"/>
      <c r="J38" s="129"/>
      <c r="K38" s="251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11"/>
      <c r="W38" s="111"/>
      <c r="X38" s="111"/>
      <c r="Y38" s="111"/>
      <c r="Z38" s="111"/>
    </row>
    <row r="39" ht="8.25" customHeight="1">
      <c r="A39" s="112"/>
      <c r="B39" s="112"/>
      <c r="C39" s="147"/>
      <c r="D39" s="147"/>
      <c r="E39" s="112"/>
      <c r="F39" s="112"/>
      <c r="G39" s="112"/>
      <c r="H39" s="112"/>
      <c r="I39" s="121"/>
      <c r="J39" s="112"/>
      <c r="K39" s="112"/>
      <c r="L39" s="112"/>
      <c r="M39" s="112"/>
      <c r="N39" s="113"/>
      <c r="O39" s="113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ht="8.25" customHeight="1">
      <c r="A40" s="112"/>
      <c r="B40" s="145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46"/>
      <c r="O40" s="146"/>
      <c r="P40" s="146"/>
      <c r="Q40" s="146"/>
      <c r="R40" s="146"/>
      <c r="S40" s="146"/>
      <c r="T40" s="146"/>
      <c r="U40" s="146"/>
      <c r="V40" s="112"/>
      <c r="W40" s="112"/>
      <c r="X40" s="112"/>
      <c r="Y40" s="112"/>
      <c r="Z40" s="112"/>
    </row>
    <row r="41" ht="8.25" customHeight="1">
      <c r="A41" s="112"/>
      <c r="B41" s="112"/>
      <c r="C41" s="147"/>
      <c r="D41" s="147"/>
      <c r="E41" s="112"/>
      <c r="F41" s="112"/>
      <c r="G41" s="112"/>
      <c r="H41" s="112"/>
      <c r="I41" s="121"/>
      <c r="J41" s="112"/>
      <c r="K41" s="112"/>
      <c r="L41" s="112"/>
      <c r="M41" s="112"/>
      <c r="N41" s="113"/>
      <c r="O41" s="113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ht="8.25" customHeight="1">
      <c r="A42" s="112"/>
      <c r="B42" s="112"/>
      <c r="C42" s="147"/>
      <c r="D42" s="147"/>
      <c r="E42" s="112"/>
      <c r="F42" s="112"/>
      <c r="G42" s="112"/>
      <c r="H42" s="112"/>
      <c r="I42" s="121"/>
      <c r="J42" s="112"/>
      <c r="K42" s="112"/>
      <c r="L42" s="112"/>
      <c r="M42" s="112"/>
      <c r="N42" s="113"/>
      <c r="O42" s="113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ht="8.25" customHeight="1">
      <c r="A43" s="112"/>
      <c r="B43" s="112"/>
      <c r="C43" s="147"/>
      <c r="D43" s="147"/>
      <c r="E43" s="112"/>
      <c r="F43" s="112"/>
      <c r="G43" s="112"/>
      <c r="H43" s="112"/>
      <c r="I43" s="121"/>
      <c r="J43" s="112"/>
      <c r="K43" s="112"/>
      <c r="L43" s="112"/>
      <c r="M43" s="112"/>
      <c r="N43" s="113"/>
      <c r="O43" s="113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ht="8.25" customHeight="1">
      <c r="A44" s="112"/>
      <c r="B44" s="112"/>
      <c r="C44" s="147"/>
      <c r="D44" s="147"/>
      <c r="E44" s="112"/>
      <c r="F44" s="112"/>
      <c r="G44" s="112"/>
      <c r="H44" s="112"/>
      <c r="I44" s="121"/>
      <c r="J44" s="112"/>
      <c r="K44" s="112"/>
      <c r="L44" s="112"/>
      <c r="M44" s="112"/>
      <c r="N44" s="113"/>
      <c r="O44" s="113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ht="8.25" customHeight="1">
      <c r="A45" s="112"/>
      <c r="B45" s="115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7"/>
      <c r="O45" s="117"/>
      <c r="P45" s="116"/>
      <c r="Q45" s="116"/>
      <c r="R45" s="116"/>
      <c r="S45" s="116"/>
      <c r="T45" s="116"/>
      <c r="U45" s="116"/>
      <c r="V45" s="112"/>
      <c r="W45" s="112"/>
      <c r="X45" s="112"/>
      <c r="Y45" s="112"/>
      <c r="Z45" s="112"/>
    </row>
    <row r="46" ht="8.25" customHeight="1">
      <c r="A46" s="112"/>
      <c r="B46" s="118" t="s">
        <v>382</v>
      </c>
      <c r="C46" s="119"/>
      <c r="D46" s="119"/>
      <c r="E46" s="120"/>
      <c r="F46" s="112"/>
      <c r="G46" s="112"/>
      <c r="H46" s="112"/>
      <c r="I46" s="112"/>
      <c r="J46" s="112"/>
      <c r="K46" s="112"/>
      <c r="L46" s="112"/>
      <c r="M46" s="112"/>
      <c r="N46" s="113"/>
      <c r="O46" s="113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ht="8.25" customHeight="1">
      <c r="A47" s="112"/>
      <c r="B47" s="112"/>
      <c r="C47" s="112"/>
      <c r="D47" s="112"/>
      <c r="E47" s="112"/>
      <c r="F47" s="112"/>
      <c r="G47" s="112"/>
      <c r="H47" s="112"/>
      <c r="I47" s="121"/>
      <c r="J47" s="112"/>
      <c r="K47" s="112"/>
      <c r="L47" s="112"/>
      <c r="M47" s="112"/>
      <c r="N47" s="113"/>
      <c r="O47" s="113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ht="8.25" customHeight="1">
      <c r="A48" s="112"/>
      <c r="B48" s="145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46"/>
      <c r="O48" s="146"/>
      <c r="P48" s="146"/>
      <c r="Q48" s="146"/>
      <c r="R48" s="146"/>
      <c r="S48" s="146"/>
      <c r="T48" s="146"/>
      <c r="U48" s="146"/>
      <c r="V48" s="112"/>
      <c r="W48" s="112"/>
      <c r="X48" s="112"/>
      <c r="Y48" s="112"/>
      <c r="Z48" s="112"/>
    </row>
    <row r="49" ht="8.25" customHeight="1">
      <c r="A49" s="112"/>
      <c r="B49" s="112"/>
      <c r="C49" s="112"/>
      <c r="D49" s="112"/>
      <c r="E49" s="112"/>
      <c r="F49" s="112"/>
      <c r="G49" s="112"/>
      <c r="H49" s="112"/>
      <c r="I49" s="121"/>
      <c r="J49" s="112"/>
      <c r="K49" s="112"/>
      <c r="L49" s="112"/>
      <c r="M49" s="112"/>
      <c r="N49" s="113"/>
      <c r="O49" s="113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ht="8.25" customHeight="1">
      <c r="A50" s="112"/>
      <c r="B50" s="112"/>
      <c r="C50" s="112"/>
      <c r="D50" s="112"/>
      <c r="E50" s="112"/>
      <c r="F50" s="112"/>
      <c r="G50" s="112"/>
      <c r="H50" s="112"/>
      <c r="I50" s="121"/>
      <c r="J50" s="112"/>
      <c r="K50" s="112"/>
      <c r="L50" s="112"/>
      <c r="M50" s="112"/>
      <c r="N50" s="113"/>
      <c r="O50" s="113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ht="8.25" customHeight="1">
      <c r="A51" s="112"/>
      <c r="B51" s="112"/>
      <c r="C51" s="112"/>
      <c r="D51" s="112"/>
      <c r="E51" s="112"/>
      <c r="F51" s="112"/>
      <c r="G51" s="112"/>
      <c r="H51" s="112"/>
      <c r="I51" s="121"/>
      <c r="J51" s="112"/>
      <c r="K51" s="112"/>
      <c r="L51" s="112"/>
      <c r="M51" s="112"/>
      <c r="N51" s="113"/>
      <c r="O51" s="113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ht="8.25" customHeight="1">
      <c r="A52" s="112"/>
      <c r="B52" s="112"/>
      <c r="C52" s="112"/>
      <c r="D52" s="112"/>
      <c r="E52" s="112"/>
      <c r="F52" s="112"/>
      <c r="G52" s="112"/>
      <c r="H52" s="112"/>
      <c r="I52" s="121"/>
      <c r="J52" s="112"/>
      <c r="K52" s="112"/>
      <c r="L52" s="112"/>
      <c r="M52" s="112"/>
      <c r="N52" s="113"/>
      <c r="O52" s="113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ht="8.25" customHeight="1">
      <c r="A53" s="112"/>
      <c r="B53" s="112"/>
      <c r="C53" s="112"/>
      <c r="D53" s="112"/>
      <c r="E53" s="112"/>
      <c r="F53" s="112"/>
      <c r="G53" s="112"/>
      <c r="H53" s="112"/>
      <c r="I53" s="121"/>
      <c r="J53" s="112"/>
      <c r="K53" s="112"/>
      <c r="L53" s="112"/>
      <c r="M53" s="112"/>
      <c r="N53" s="113"/>
      <c r="O53" s="113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ht="8.25" customHeight="1">
      <c r="A54" s="112"/>
      <c r="B54" s="112"/>
      <c r="C54" s="112"/>
      <c r="D54" s="112"/>
      <c r="E54" s="112"/>
      <c r="F54" s="112"/>
      <c r="G54" s="112"/>
      <c r="H54" s="112"/>
      <c r="I54" s="121"/>
      <c r="J54" s="112"/>
      <c r="K54" s="112"/>
      <c r="L54" s="112"/>
      <c r="M54" s="112"/>
      <c r="N54" s="113"/>
      <c r="O54" s="113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ht="8.25" customHeight="1">
      <c r="A55" s="112"/>
      <c r="B55" s="112"/>
      <c r="C55" s="112"/>
      <c r="D55" s="112"/>
      <c r="E55" s="112"/>
      <c r="F55" s="112"/>
      <c r="G55" s="112"/>
      <c r="H55" s="112"/>
      <c r="I55" s="121"/>
      <c r="J55" s="112"/>
      <c r="K55" s="112"/>
      <c r="L55" s="112"/>
      <c r="M55" s="112"/>
      <c r="N55" s="113"/>
      <c r="O55" s="113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ht="8.25" customHeight="1">
      <c r="A56" s="112"/>
      <c r="B56" s="112"/>
      <c r="C56" s="112"/>
      <c r="D56" s="112"/>
      <c r="E56" s="112"/>
      <c r="F56" s="112"/>
      <c r="G56" s="112"/>
      <c r="H56" s="112"/>
      <c r="I56" s="121"/>
      <c r="J56" s="112"/>
      <c r="K56" s="112"/>
      <c r="L56" s="112"/>
      <c r="M56" s="112"/>
      <c r="N56" s="113"/>
      <c r="O56" s="113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ht="8.25" customHeight="1">
      <c r="A57" s="112"/>
      <c r="B57" s="112"/>
      <c r="C57" s="112"/>
      <c r="D57" s="112"/>
      <c r="E57" s="112"/>
      <c r="F57" s="112"/>
      <c r="G57" s="112"/>
      <c r="H57" s="112"/>
      <c r="I57" s="121"/>
      <c r="J57" s="112"/>
      <c r="K57" s="112"/>
      <c r="L57" s="112"/>
      <c r="M57" s="112"/>
      <c r="N57" s="113"/>
      <c r="O57" s="113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ht="8.25" customHeight="1">
      <c r="A58" s="112"/>
      <c r="B58" s="112"/>
      <c r="C58" s="112"/>
      <c r="D58" s="112"/>
      <c r="E58" s="112"/>
      <c r="F58" s="112"/>
      <c r="G58" s="112"/>
      <c r="H58" s="112"/>
      <c r="I58" s="121"/>
      <c r="J58" s="112"/>
      <c r="K58" s="112"/>
      <c r="L58" s="112"/>
      <c r="M58" s="112"/>
      <c r="N58" s="113"/>
      <c r="O58" s="113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ht="8.25" customHeight="1">
      <c r="A59" s="112"/>
      <c r="B59" s="112"/>
      <c r="C59" s="112"/>
      <c r="D59" s="112"/>
      <c r="E59" s="112"/>
      <c r="F59" s="112"/>
      <c r="G59" s="112"/>
      <c r="H59" s="112"/>
      <c r="I59" s="121"/>
      <c r="J59" s="112"/>
      <c r="K59" s="112"/>
      <c r="L59" s="112"/>
      <c r="M59" s="112"/>
      <c r="N59" s="113"/>
      <c r="O59" s="113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ht="8.25" customHeight="1">
      <c r="A60" s="112"/>
      <c r="B60" s="112"/>
      <c r="C60" s="112"/>
      <c r="D60" s="112"/>
      <c r="E60" s="112"/>
      <c r="F60" s="112"/>
      <c r="G60" s="112"/>
      <c r="H60" s="112"/>
      <c r="I60" s="121"/>
      <c r="J60" s="112"/>
      <c r="K60" s="112"/>
      <c r="L60" s="112"/>
      <c r="M60" s="112"/>
      <c r="N60" s="113"/>
      <c r="O60" s="113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ht="8.25" customHeight="1">
      <c r="A61" s="112"/>
      <c r="B61" s="112"/>
      <c r="C61" s="112"/>
      <c r="D61" s="112"/>
      <c r="E61" s="112"/>
      <c r="F61" s="112"/>
      <c r="G61" s="112"/>
      <c r="H61" s="112"/>
      <c r="I61" s="121"/>
      <c r="J61" s="112"/>
      <c r="K61" s="112"/>
      <c r="L61" s="112"/>
      <c r="M61" s="112"/>
      <c r="N61" s="113"/>
      <c r="O61" s="113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ht="8.25" customHeight="1">
      <c r="A62" s="112"/>
      <c r="B62" s="112"/>
      <c r="C62" s="112"/>
      <c r="D62" s="112"/>
      <c r="E62" s="112"/>
      <c r="F62" s="112"/>
      <c r="G62" s="112"/>
      <c r="H62" s="112"/>
      <c r="I62" s="121"/>
      <c r="J62" s="112"/>
      <c r="K62" s="112"/>
      <c r="L62" s="112"/>
      <c r="M62" s="112"/>
      <c r="N62" s="113"/>
      <c r="O62" s="113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ht="8.25" customHeight="1">
      <c r="A63" s="112"/>
      <c r="B63" s="112"/>
      <c r="C63" s="112"/>
      <c r="D63" s="112"/>
      <c r="E63" s="112"/>
      <c r="F63" s="112"/>
      <c r="G63" s="112"/>
      <c r="H63" s="112"/>
      <c r="I63" s="121"/>
      <c r="J63" s="112"/>
      <c r="K63" s="112"/>
      <c r="L63" s="112"/>
      <c r="M63" s="112"/>
      <c r="N63" s="113"/>
      <c r="O63" s="113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ht="8.25" customHeight="1">
      <c r="A64" s="112"/>
      <c r="B64" s="112"/>
      <c r="C64" s="112"/>
      <c r="D64" s="112"/>
      <c r="E64" s="112"/>
      <c r="F64" s="112"/>
      <c r="G64" s="112"/>
      <c r="H64" s="112"/>
      <c r="I64" s="121"/>
      <c r="J64" s="112"/>
      <c r="K64" s="112"/>
      <c r="L64" s="112"/>
      <c r="M64" s="112"/>
      <c r="N64" s="113"/>
      <c r="O64" s="113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ht="8.25" customHeight="1">
      <c r="A65" s="112"/>
      <c r="B65" s="112"/>
      <c r="C65" s="112"/>
      <c r="D65" s="112"/>
      <c r="E65" s="112"/>
      <c r="F65" s="112"/>
      <c r="G65" s="112"/>
      <c r="H65" s="112"/>
      <c r="I65" s="121"/>
      <c r="J65" s="112"/>
      <c r="K65" s="112"/>
      <c r="L65" s="112"/>
      <c r="M65" s="112"/>
      <c r="N65" s="113"/>
      <c r="O65" s="113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ht="8.25" customHeight="1">
      <c r="A66" s="112"/>
      <c r="B66" s="112"/>
      <c r="C66" s="112"/>
      <c r="D66" s="112"/>
      <c r="E66" s="112"/>
      <c r="F66" s="112"/>
      <c r="G66" s="112"/>
      <c r="H66" s="112"/>
      <c r="I66" s="121"/>
      <c r="J66" s="112"/>
      <c r="K66" s="112"/>
      <c r="L66" s="112"/>
      <c r="M66" s="112"/>
      <c r="N66" s="113"/>
      <c r="O66" s="113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ht="8.25" customHeight="1">
      <c r="A67" s="112"/>
      <c r="B67" s="112"/>
      <c r="C67" s="112"/>
      <c r="D67" s="112"/>
      <c r="E67" s="112"/>
      <c r="F67" s="112"/>
      <c r="G67" s="112"/>
      <c r="H67" s="112"/>
      <c r="I67" s="121"/>
      <c r="J67" s="112"/>
      <c r="K67" s="112"/>
      <c r="L67" s="112"/>
      <c r="M67" s="112"/>
      <c r="N67" s="113"/>
      <c r="O67" s="113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ht="8.25" customHeight="1">
      <c r="A68" s="112"/>
      <c r="B68" s="112"/>
      <c r="C68" s="112"/>
      <c r="D68" s="112"/>
      <c r="E68" s="112"/>
      <c r="F68" s="112"/>
      <c r="G68" s="112"/>
      <c r="H68" s="112"/>
      <c r="I68" s="121"/>
      <c r="J68" s="112"/>
      <c r="K68" s="112"/>
      <c r="L68" s="112"/>
      <c r="M68" s="112"/>
      <c r="N68" s="113"/>
      <c r="O68" s="113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ht="8.25" customHeight="1">
      <c r="A69" s="112"/>
      <c r="B69" s="112"/>
      <c r="C69" s="112"/>
      <c r="D69" s="112"/>
      <c r="E69" s="112"/>
      <c r="F69" s="112"/>
      <c r="G69" s="112"/>
      <c r="H69" s="112"/>
      <c r="I69" s="121"/>
      <c r="J69" s="112"/>
      <c r="K69" s="112"/>
      <c r="L69" s="112"/>
      <c r="M69" s="112"/>
      <c r="N69" s="113"/>
      <c r="O69" s="113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ht="8.25" customHeight="1">
      <c r="A70" s="112"/>
      <c r="B70" s="112"/>
      <c r="C70" s="112"/>
      <c r="D70" s="112"/>
      <c r="E70" s="112"/>
      <c r="F70" s="112"/>
      <c r="G70" s="112"/>
      <c r="H70" s="112"/>
      <c r="I70" s="121"/>
      <c r="J70" s="112"/>
      <c r="K70" s="112"/>
      <c r="L70" s="112"/>
      <c r="M70" s="112"/>
      <c r="N70" s="113"/>
      <c r="O70" s="113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ht="8.25" customHeight="1">
      <c r="A71" s="112"/>
      <c r="B71" s="112"/>
      <c r="C71" s="112"/>
      <c r="D71" s="112"/>
      <c r="E71" s="112"/>
      <c r="F71" s="112"/>
      <c r="G71" s="112"/>
      <c r="H71" s="112"/>
      <c r="I71" s="121"/>
      <c r="J71" s="112"/>
      <c r="K71" s="112"/>
      <c r="L71" s="112"/>
      <c r="M71" s="112"/>
      <c r="N71" s="113"/>
      <c r="O71" s="113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ht="8.25" customHeight="1">
      <c r="A72" s="112"/>
      <c r="B72" s="112"/>
      <c r="C72" s="112"/>
      <c r="D72" s="112"/>
      <c r="E72" s="112"/>
      <c r="F72" s="112"/>
      <c r="G72" s="112"/>
      <c r="H72" s="112"/>
      <c r="I72" s="121"/>
      <c r="J72" s="112"/>
      <c r="K72" s="112"/>
      <c r="L72" s="112"/>
      <c r="M72" s="112"/>
      <c r="N72" s="113"/>
      <c r="O72" s="113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ht="8.25" customHeight="1">
      <c r="A73" s="112"/>
      <c r="B73" s="112"/>
      <c r="C73" s="112"/>
      <c r="D73" s="112"/>
      <c r="E73" s="112"/>
      <c r="F73" s="112"/>
      <c r="G73" s="112"/>
      <c r="H73" s="112"/>
      <c r="I73" s="121"/>
      <c r="J73" s="112"/>
      <c r="K73" s="112"/>
      <c r="L73" s="112"/>
      <c r="M73" s="112"/>
      <c r="N73" s="113"/>
      <c r="O73" s="113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ht="8.25" customHeight="1">
      <c r="A74" s="112"/>
      <c r="B74" s="112"/>
      <c r="C74" s="112"/>
      <c r="D74" s="112"/>
      <c r="E74" s="112"/>
      <c r="F74" s="112"/>
      <c r="G74" s="112"/>
      <c r="H74" s="112"/>
      <c r="I74" s="121"/>
      <c r="J74" s="112"/>
      <c r="K74" s="112"/>
      <c r="L74" s="112"/>
      <c r="M74" s="112"/>
      <c r="N74" s="113"/>
      <c r="O74" s="113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ht="8.25" customHeight="1">
      <c r="A75" s="112"/>
      <c r="B75" s="112"/>
      <c r="C75" s="112"/>
      <c r="D75" s="112"/>
      <c r="E75" s="112"/>
      <c r="F75" s="112"/>
      <c r="G75" s="112"/>
      <c r="H75" s="112"/>
      <c r="I75" s="121"/>
      <c r="J75" s="112"/>
      <c r="K75" s="112"/>
      <c r="L75" s="112"/>
      <c r="M75" s="112"/>
      <c r="N75" s="113"/>
      <c r="O75" s="113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ht="8.25" customHeight="1">
      <c r="A76" s="112"/>
      <c r="B76" s="112"/>
      <c r="C76" s="112"/>
      <c r="D76" s="112"/>
      <c r="E76" s="112"/>
      <c r="F76" s="112"/>
      <c r="G76" s="112"/>
      <c r="H76" s="112"/>
      <c r="I76" s="121"/>
      <c r="J76" s="112"/>
      <c r="K76" s="112"/>
      <c r="L76" s="112"/>
      <c r="M76" s="112"/>
      <c r="N76" s="113"/>
      <c r="O76" s="113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ht="8.25" customHeight="1">
      <c r="A77" s="112"/>
      <c r="B77" s="112"/>
      <c r="C77" s="112"/>
      <c r="D77" s="112"/>
      <c r="E77" s="112"/>
      <c r="F77" s="112"/>
      <c r="G77" s="112"/>
      <c r="H77" s="112"/>
      <c r="I77" s="121"/>
      <c r="J77" s="112"/>
      <c r="K77" s="112"/>
      <c r="L77" s="112"/>
      <c r="M77" s="112"/>
      <c r="N77" s="113"/>
      <c r="O77" s="113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ht="8.25" customHeight="1">
      <c r="A78" s="112"/>
      <c r="B78" s="112"/>
      <c r="C78" s="112"/>
      <c r="D78" s="112"/>
      <c r="E78" s="112"/>
      <c r="F78" s="112"/>
      <c r="G78" s="112"/>
      <c r="H78" s="112"/>
      <c r="I78" s="121"/>
      <c r="J78" s="112"/>
      <c r="K78" s="112"/>
      <c r="L78" s="112"/>
      <c r="M78" s="112"/>
      <c r="N78" s="113"/>
      <c r="O78" s="113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ht="8.25" customHeight="1">
      <c r="A79" s="112"/>
      <c r="B79" s="112"/>
      <c r="C79" s="112"/>
      <c r="D79" s="112"/>
      <c r="E79" s="112"/>
      <c r="F79" s="112"/>
      <c r="G79" s="112"/>
      <c r="H79" s="112"/>
      <c r="I79" s="121"/>
      <c r="J79" s="112"/>
      <c r="K79" s="112"/>
      <c r="L79" s="112"/>
      <c r="M79" s="112"/>
      <c r="N79" s="113"/>
      <c r="O79" s="113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ht="8.25" customHeight="1">
      <c r="A80" s="112"/>
      <c r="B80" s="112"/>
      <c r="C80" s="112"/>
      <c r="D80" s="112"/>
      <c r="E80" s="112"/>
      <c r="F80" s="112"/>
      <c r="G80" s="112"/>
      <c r="H80" s="112"/>
      <c r="I80" s="121"/>
      <c r="J80" s="112"/>
      <c r="K80" s="112"/>
      <c r="L80" s="112"/>
      <c r="M80" s="112"/>
      <c r="N80" s="113"/>
      <c r="O80" s="113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ht="8.25" customHeight="1">
      <c r="A81" s="112"/>
      <c r="B81" s="112"/>
      <c r="C81" s="112"/>
      <c r="D81" s="112"/>
      <c r="E81" s="112"/>
      <c r="F81" s="112"/>
      <c r="G81" s="112"/>
      <c r="H81" s="112"/>
      <c r="I81" s="121"/>
      <c r="J81" s="112"/>
      <c r="K81" s="112"/>
      <c r="L81" s="112"/>
      <c r="M81" s="112"/>
      <c r="N81" s="113"/>
      <c r="O81" s="113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ht="8.25" customHeight="1">
      <c r="A82" s="112"/>
      <c r="B82" s="112"/>
      <c r="C82" s="112"/>
      <c r="D82" s="112"/>
      <c r="E82" s="112"/>
      <c r="F82" s="112"/>
      <c r="G82" s="112"/>
      <c r="H82" s="112"/>
      <c r="I82" s="121"/>
      <c r="J82" s="112"/>
      <c r="K82" s="112"/>
      <c r="L82" s="112"/>
      <c r="M82" s="112"/>
      <c r="N82" s="113"/>
      <c r="O82" s="113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ht="8.25" customHeight="1">
      <c r="A83" s="112"/>
      <c r="B83" s="112"/>
      <c r="C83" s="112"/>
      <c r="D83" s="112"/>
      <c r="E83" s="112"/>
      <c r="F83" s="112"/>
      <c r="G83" s="112"/>
      <c r="H83" s="112"/>
      <c r="I83" s="121"/>
      <c r="J83" s="112"/>
      <c r="K83" s="112"/>
      <c r="L83" s="112"/>
      <c r="M83" s="112"/>
      <c r="N83" s="113"/>
      <c r="O83" s="113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ht="8.25" customHeight="1">
      <c r="A84" s="112"/>
      <c r="B84" s="112"/>
      <c r="C84" s="112"/>
      <c r="D84" s="112"/>
      <c r="E84" s="112"/>
      <c r="F84" s="112"/>
      <c r="G84" s="112"/>
      <c r="H84" s="112"/>
      <c r="I84" s="121"/>
      <c r="J84" s="112"/>
      <c r="K84" s="112"/>
      <c r="L84" s="112"/>
      <c r="M84" s="112"/>
      <c r="N84" s="113"/>
      <c r="O84" s="113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ht="8.25" customHeight="1">
      <c r="A85" s="112"/>
      <c r="B85" s="112"/>
      <c r="C85" s="112"/>
      <c r="D85" s="112"/>
      <c r="E85" s="112"/>
      <c r="F85" s="112"/>
      <c r="G85" s="112"/>
      <c r="H85" s="112"/>
      <c r="I85" s="121"/>
      <c r="J85" s="112"/>
      <c r="K85" s="112"/>
      <c r="L85" s="112"/>
      <c r="M85" s="112"/>
      <c r="N85" s="113"/>
      <c r="O85" s="113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ht="8.25" customHeight="1">
      <c r="A86" s="112"/>
      <c r="B86" s="112"/>
      <c r="C86" s="112"/>
      <c r="D86" s="112"/>
      <c r="E86" s="112"/>
      <c r="F86" s="112"/>
      <c r="G86" s="112"/>
      <c r="H86" s="112"/>
      <c r="I86" s="121"/>
      <c r="J86" s="112"/>
      <c r="K86" s="112"/>
      <c r="L86" s="112"/>
      <c r="M86" s="112"/>
      <c r="N86" s="113"/>
      <c r="O86" s="113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ht="8.25" customHeight="1">
      <c r="A87" s="112"/>
      <c r="B87" s="112"/>
      <c r="C87" s="112"/>
      <c r="D87" s="112"/>
      <c r="E87" s="112"/>
      <c r="F87" s="112"/>
      <c r="G87" s="112"/>
      <c r="H87" s="112"/>
      <c r="I87" s="121"/>
      <c r="J87" s="112"/>
      <c r="K87" s="112"/>
      <c r="L87" s="112"/>
      <c r="M87" s="112"/>
      <c r="N87" s="113"/>
      <c r="O87" s="113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ht="8.25" customHeight="1">
      <c r="A88" s="112"/>
      <c r="B88" s="112"/>
      <c r="C88" s="112"/>
      <c r="D88" s="112"/>
      <c r="E88" s="112"/>
      <c r="F88" s="112"/>
      <c r="G88" s="112"/>
      <c r="H88" s="112"/>
      <c r="I88" s="121"/>
      <c r="J88" s="112"/>
      <c r="K88" s="112"/>
      <c r="L88" s="112"/>
      <c r="M88" s="112"/>
      <c r="N88" s="113"/>
      <c r="O88" s="113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ht="8.25" customHeight="1">
      <c r="A89" s="112"/>
      <c r="B89" s="112"/>
      <c r="C89" s="112"/>
      <c r="D89" s="112"/>
      <c r="E89" s="112"/>
      <c r="F89" s="112"/>
      <c r="G89" s="112"/>
      <c r="H89" s="112"/>
      <c r="I89" s="121"/>
      <c r="J89" s="112"/>
      <c r="K89" s="112"/>
      <c r="L89" s="112"/>
      <c r="M89" s="112"/>
      <c r="N89" s="113"/>
      <c r="O89" s="113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ht="8.25" customHeight="1">
      <c r="A90" s="112"/>
      <c r="B90" s="112"/>
      <c r="C90" s="112"/>
      <c r="D90" s="112"/>
      <c r="E90" s="112"/>
      <c r="F90" s="112"/>
      <c r="G90" s="112"/>
      <c r="H90" s="112"/>
      <c r="I90" s="121"/>
      <c r="J90" s="112"/>
      <c r="K90" s="112"/>
      <c r="L90" s="112"/>
      <c r="M90" s="112"/>
      <c r="N90" s="113"/>
      <c r="O90" s="113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ht="8.25" customHeight="1">
      <c r="A91" s="112"/>
      <c r="B91" s="112"/>
      <c r="C91" s="112"/>
      <c r="D91" s="112"/>
      <c r="E91" s="112"/>
      <c r="F91" s="112"/>
      <c r="G91" s="112"/>
      <c r="H91" s="112"/>
      <c r="I91" s="121"/>
      <c r="J91" s="112"/>
      <c r="K91" s="112"/>
      <c r="L91" s="112"/>
      <c r="M91" s="112"/>
      <c r="N91" s="113"/>
      <c r="O91" s="113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ht="8.25" customHeight="1">
      <c r="A92" s="112"/>
      <c r="B92" s="112"/>
      <c r="C92" s="112"/>
      <c r="D92" s="112"/>
      <c r="E92" s="112"/>
      <c r="F92" s="112"/>
      <c r="G92" s="112"/>
      <c r="H92" s="112"/>
      <c r="I92" s="121"/>
      <c r="J92" s="112"/>
      <c r="K92" s="112"/>
      <c r="L92" s="112"/>
      <c r="M92" s="112"/>
      <c r="N92" s="113"/>
      <c r="O92" s="113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ht="8.25" customHeight="1">
      <c r="A93" s="112"/>
      <c r="B93" s="112"/>
      <c r="C93" s="112"/>
      <c r="D93" s="112"/>
      <c r="E93" s="112"/>
      <c r="F93" s="112"/>
      <c r="G93" s="112"/>
      <c r="H93" s="112"/>
      <c r="I93" s="121"/>
      <c r="J93" s="112"/>
      <c r="K93" s="112"/>
      <c r="L93" s="112"/>
      <c r="M93" s="112"/>
      <c r="N93" s="113"/>
      <c r="O93" s="113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ht="8.25" customHeight="1">
      <c r="A94" s="112"/>
      <c r="B94" s="112"/>
      <c r="C94" s="112"/>
      <c r="D94" s="112"/>
      <c r="E94" s="112"/>
      <c r="F94" s="112"/>
      <c r="G94" s="112"/>
      <c r="H94" s="112"/>
      <c r="I94" s="121"/>
      <c r="J94" s="112"/>
      <c r="K94" s="112"/>
      <c r="L94" s="112"/>
      <c r="M94" s="112"/>
      <c r="N94" s="113"/>
      <c r="O94" s="113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ht="8.25" customHeight="1">
      <c r="A95" s="112"/>
      <c r="B95" s="112"/>
      <c r="C95" s="112"/>
      <c r="D95" s="112"/>
      <c r="E95" s="112"/>
      <c r="F95" s="112"/>
      <c r="G95" s="112"/>
      <c r="H95" s="112"/>
      <c r="I95" s="121"/>
      <c r="J95" s="112"/>
      <c r="K95" s="112"/>
      <c r="L95" s="112"/>
      <c r="M95" s="112"/>
      <c r="N95" s="113"/>
      <c r="O95" s="113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ht="8.25" customHeight="1">
      <c r="A96" s="112"/>
      <c r="B96" s="112"/>
      <c r="C96" s="112"/>
      <c r="D96" s="112"/>
      <c r="E96" s="112"/>
      <c r="F96" s="112"/>
      <c r="G96" s="112"/>
      <c r="H96" s="112"/>
      <c r="I96" s="121"/>
      <c r="J96" s="112"/>
      <c r="K96" s="112"/>
      <c r="L96" s="112"/>
      <c r="M96" s="112"/>
      <c r="N96" s="113"/>
      <c r="O96" s="113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ht="8.25" customHeight="1">
      <c r="A97" s="112"/>
      <c r="B97" s="112"/>
      <c r="C97" s="112"/>
      <c r="D97" s="112"/>
      <c r="E97" s="112"/>
      <c r="F97" s="112"/>
      <c r="G97" s="112"/>
      <c r="H97" s="112"/>
      <c r="I97" s="121"/>
      <c r="J97" s="112"/>
      <c r="K97" s="112"/>
      <c r="L97" s="112"/>
      <c r="M97" s="112"/>
      <c r="N97" s="113"/>
      <c r="O97" s="113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ht="8.25" customHeight="1">
      <c r="A98" s="112"/>
      <c r="B98" s="112"/>
      <c r="C98" s="112"/>
      <c r="D98" s="112"/>
      <c r="E98" s="112"/>
      <c r="F98" s="112"/>
      <c r="G98" s="112"/>
      <c r="H98" s="112"/>
      <c r="I98" s="121"/>
      <c r="J98" s="112"/>
      <c r="K98" s="112"/>
      <c r="L98" s="112"/>
      <c r="M98" s="112"/>
      <c r="N98" s="113"/>
      <c r="O98" s="113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ht="8.25" customHeight="1">
      <c r="A99" s="112"/>
      <c r="B99" s="112"/>
      <c r="C99" s="112"/>
      <c r="D99" s="112"/>
      <c r="E99" s="112"/>
      <c r="F99" s="112"/>
      <c r="G99" s="112"/>
      <c r="H99" s="112"/>
      <c r="I99" s="121"/>
      <c r="J99" s="112"/>
      <c r="K99" s="112"/>
      <c r="L99" s="112"/>
      <c r="M99" s="112"/>
      <c r="N99" s="113"/>
      <c r="O99" s="113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ht="8.25" customHeight="1">
      <c r="A100" s="112"/>
      <c r="B100" s="112"/>
      <c r="C100" s="112"/>
      <c r="D100" s="112"/>
      <c r="E100" s="112"/>
      <c r="F100" s="112"/>
      <c r="G100" s="112"/>
      <c r="H100" s="112"/>
      <c r="I100" s="121"/>
      <c r="J100" s="112"/>
      <c r="K100" s="112"/>
      <c r="L100" s="112"/>
      <c r="M100" s="112"/>
      <c r="N100" s="113"/>
      <c r="O100" s="113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ht="8.25" customHeight="1">
      <c r="A101" s="112"/>
      <c r="B101" s="112"/>
      <c r="C101" s="112"/>
      <c r="D101" s="112"/>
      <c r="E101" s="112"/>
      <c r="F101" s="112"/>
      <c r="G101" s="112"/>
      <c r="H101" s="112"/>
      <c r="I101" s="121"/>
      <c r="J101" s="112"/>
      <c r="K101" s="112"/>
      <c r="L101" s="112"/>
      <c r="M101" s="112"/>
      <c r="N101" s="113"/>
      <c r="O101" s="113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ht="8.25" customHeight="1">
      <c r="A102" s="112"/>
      <c r="B102" s="112"/>
      <c r="C102" s="112"/>
      <c r="D102" s="112"/>
      <c r="E102" s="112"/>
      <c r="F102" s="112"/>
      <c r="G102" s="112"/>
      <c r="H102" s="112"/>
      <c r="I102" s="121"/>
      <c r="J102" s="112"/>
      <c r="K102" s="112"/>
      <c r="L102" s="112"/>
      <c r="M102" s="112"/>
      <c r="N102" s="113"/>
      <c r="O102" s="113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ht="8.25" customHeight="1">
      <c r="A103" s="112"/>
      <c r="B103" s="112"/>
      <c r="C103" s="112"/>
      <c r="D103" s="112"/>
      <c r="E103" s="112"/>
      <c r="F103" s="112"/>
      <c r="G103" s="112"/>
      <c r="H103" s="112"/>
      <c r="I103" s="121"/>
      <c r="J103" s="112"/>
      <c r="K103" s="112"/>
      <c r="L103" s="112"/>
      <c r="M103" s="112"/>
      <c r="N103" s="113"/>
      <c r="O103" s="113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ht="8.25" customHeight="1">
      <c r="A104" s="112"/>
      <c r="B104" s="112"/>
      <c r="C104" s="112"/>
      <c r="D104" s="112"/>
      <c r="E104" s="112"/>
      <c r="F104" s="112"/>
      <c r="G104" s="112"/>
      <c r="H104" s="112"/>
      <c r="I104" s="121"/>
      <c r="J104" s="112"/>
      <c r="K104" s="112"/>
      <c r="L104" s="112"/>
      <c r="M104" s="112"/>
      <c r="N104" s="113"/>
      <c r="O104" s="113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ht="8.25" customHeight="1">
      <c r="A105" s="112"/>
      <c r="B105" s="112"/>
      <c r="C105" s="112"/>
      <c r="D105" s="112"/>
      <c r="E105" s="112"/>
      <c r="F105" s="112"/>
      <c r="G105" s="112"/>
      <c r="H105" s="112"/>
      <c r="I105" s="121"/>
      <c r="J105" s="112"/>
      <c r="K105" s="112"/>
      <c r="L105" s="112"/>
      <c r="M105" s="112"/>
      <c r="N105" s="113"/>
      <c r="O105" s="113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ht="8.25" customHeight="1">
      <c r="A106" s="112"/>
      <c r="B106" s="112"/>
      <c r="C106" s="112"/>
      <c r="D106" s="112"/>
      <c r="E106" s="112"/>
      <c r="F106" s="112"/>
      <c r="G106" s="112"/>
      <c r="H106" s="112"/>
      <c r="I106" s="121"/>
      <c r="J106" s="112"/>
      <c r="K106" s="112"/>
      <c r="L106" s="112"/>
      <c r="M106" s="112"/>
      <c r="N106" s="113"/>
      <c r="O106" s="113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ht="8.25" customHeight="1">
      <c r="A107" s="112"/>
      <c r="B107" s="112"/>
      <c r="C107" s="112"/>
      <c r="D107" s="112"/>
      <c r="E107" s="112"/>
      <c r="F107" s="112"/>
      <c r="G107" s="112"/>
      <c r="H107" s="112"/>
      <c r="I107" s="121"/>
      <c r="J107" s="112"/>
      <c r="K107" s="112"/>
      <c r="L107" s="112"/>
      <c r="M107" s="112"/>
      <c r="N107" s="113"/>
      <c r="O107" s="113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ht="8.25" customHeight="1">
      <c r="A108" s="112"/>
      <c r="B108" s="112"/>
      <c r="C108" s="112"/>
      <c r="D108" s="112"/>
      <c r="E108" s="112"/>
      <c r="F108" s="112"/>
      <c r="G108" s="112"/>
      <c r="H108" s="112"/>
      <c r="I108" s="121"/>
      <c r="J108" s="112"/>
      <c r="K108" s="112"/>
      <c r="L108" s="112"/>
      <c r="M108" s="112"/>
      <c r="N108" s="113"/>
      <c r="O108" s="113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ht="8.25" customHeight="1">
      <c r="A109" s="112"/>
      <c r="B109" s="112"/>
      <c r="C109" s="112"/>
      <c r="D109" s="112"/>
      <c r="E109" s="112"/>
      <c r="F109" s="112"/>
      <c r="G109" s="112"/>
      <c r="H109" s="112"/>
      <c r="I109" s="121"/>
      <c r="J109" s="112"/>
      <c r="K109" s="112"/>
      <c r="L109" s="112"/>
      <c r="M109" s="112"/>
      <c r="N109" s="113"/>
      <c r="O109" s="113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ht="8.25" customHeight="1">
      <c r="A110" s="112"/>
      <c r="B110" s="112"/>
      <c r="C110" s="112"/>
      <c r="D110" s="112"/>
      <c r="E110" s="112"/>
      <c r="F110" s="112"/>
      <c r="G110" s="112"/>
      <c r="H110" s="112"/>
      <c r="I110" s="121"/>
      <c r="J110" s="112"/>
      <c r="K110" s="112"/>
      <c r="L110" s="112"/>
      <c r="M110" s="112"/>
      <c r="N110" s="113"/>
      <c r="O110" s="113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ht="8.25" customHeight="1">
      <c r="A111" s="112"/>
      <c r="B111" s="112"/>
      <c r="C111" s="112"/>
      <c r="D111" s="112"/>
      <c r="E111" s="112"/>
      <c r="F111" s="112"/>
      <c r="G111" s="112"/>
      <c r="H111" s="112"/>
      <c r="I111" s="121"/>
      <c r="J111" s="112"/>
      <c r="K111" s="112"/>
      <c r="L111" s="112"/>
      <c r="M111" s="112"/>
      <c r="N111" s="113"/>
      <c r="O111" s="113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ht="8.25" customHeight="1">
      <c r="A112" s="112"/>
      <c r="B112" s="112"/>
      <c r="C112" s="112"/>
      <c r="D112" s="112"/>
      <c r="E112" s="112"/>
      <c r="F112" s="112"/>
      <c r="G112" s="112"/>
      <c r="H112" s="112"/>
      <c r="I112" s="121"/>
      <c r="J112" s="112"/>
      <c r="K112" s="112"/>
      <c r="L112" s="112"/>
      <c r="M112" s="112"/>
      <c r="N112" s="113"/>
      <c r="O112" s="113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ht="8.25" customHeight="1">
      <c r="A113" s="112"/>
      <c r="B113" s="112"/>
      <c r="C113" s="112"/>
      <c r="D113" s="112"/>
      <c r="E113" s="112"/>
      <c r="F113" s="112"/>
      <c r="G113" s="112"/>
      <c r="H113" s="112"/>
      <c r="I113" s="121"/>
      <c r="J113" s="112"/>
      <c r="K113" s="112"/>
      <c r="L113" s="112"/>
      <c r="M113" s="112"/>
      <c r="N113" s="113"/>
      <c r="O113" s="113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ht="8.25" customHeight="1">
      <c r="A114" s="112"/>
      <c r="B114" s="112"/>
      <c r="C114" s="112"/>
      <c r="D114" s="112"/>
      <c r="E114" s="112"/>
      <c r="F114" s="112"/>
      <c r="G114" s="112"/>
      <c r="H114" s="112"/>
      <c r="I114" s="121"/>
      <c r="J114" s="112"/>
      <c r="K114" s="112"/>
      <c r="L114" s="112"/>
      <c r="M114" s="112"/>
      <c r="N114" s="113"/>
      <c r="O114" s="113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ht="8.25" customHeight="1">
      <c r="A115" s="112"/>
      <c r="B115" s="112"/>
      <c r="C115" s="112"/>
      <c r="D115" s="112"/>
      <c r="E115" s="112"/>
      <c r="F115" s="112"/>
      <c r="G115" s="112"/>
      <c r="H115" s="112"/>
      <c r="I115" s="121"/>
      <c r="J115" s="112"/>
      <c r="K115" s="112"/>
      <c r="L115" s="112"/>
      <c r="M115" s="112"/>
      <c r="N115" s="113"/>
      <c r="O115" s="113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ht="8.25" customHeight="1">
      <c r="A116" s="112"/>
      <c r="B116" s="112"/>
      <c r="C116" s="112"/>
      <c r="D116" s="112"/>
      <c r="E116" s="112"/>
      <c r="F116" s="112"/>
      <c r="G116" s="112"/>
      <c r="H116" s="112"/>
      <c r="I116" s="121"/>
      <c r="J116" s="112"/>
      <c r="K116" s="112"/>
      <c r="L116" s="112"/>
      <c r="M116" s="112"/>
      <c r="N116" s="113"/>
      <c r="O116" s="113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ht="8.25" customHeight="1">
      <c r="A117" s="112"/>
      <c r="B117" s="112"/>
      <c r="C117" s="112"/>
      <c r="D117" s="112"/>
      <c r="E117" s="112"/>
      <c r="F117" s="112"/>
      <c r="G117" s="112"/>
      <c r="H117" s="112"/>
      <c r="I117" s="121"/>
      <c r="J117" s="112"/>
      <c r="K117" s="112"/>
      <c r="L117" s="112"/>
      <c r="M117" s="112"/>
      <c r="N117" s="113"/>
      <c r="O117" s="113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ht="8.25" customHeight="1">
      <c r="A118" s="112"/>
      <c r="B118" s="112"/>
      <c r="C118" s="112"/>
      <c r="D118" s="112"/>
      <c r="E118" s="112"/>
      <c r="F118" s="112"/>
      <c r="G118" s="112"/>
      <c r="H118" s="112"/>
      <c r="I118" s="121"/>
      <c r="J118" s="112"/>
      <c r="K118" s="112"/>
      <c r="L118" s="112"/>
      <c r="M118" s="112"/>
      <c r="N118" s="113"/>
      <c r="O118" s="113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ht="8.25" customHeight="1">
      <c r="A119" s="112"/>
      <c r="B119" s="112"/>
      <c r="C119" s="112"/>
      <c r="D119" s="112"/>
      <c r="E119" s="112"/>
      <c r="F119" s="112"/>
      <c r="G119" s="112"/>
      <c r="H119" s="112"/>
      <c r="I119" s="121"/>
      <c r="J119" s="112"/>
      <c r="K119" s="112"/>
      <c r="L119" s="112"/>
      <c r="M119" s="112"/>
      <c r="N119" s="113"/>
      <c r="O119" s="113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ht="8.25" customHeight="1">
      <c r="A120" s="112"/>
      <c r="B120" s="112"/>
      <c r="C120" s="112"/>
      <c r="D120" s="112"/>
      <c r="E120" s="112"/>
      <c r="F120" s="112"/>
      <c r="G120" s="112"/>
      <c r="H120" s="112"/>
      <c r="I120" s="121"/>
      <c r="J120" s="112"/>
      <c r="K120" s="112"/>
      <c r="L120" s="112"/>
      <c r="M120" s="112"/>
      <c r="N120" s="113"/>
      <c r="O120" s="113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ht="8.25" customHeight="1">
      <c r="A121" s="112"/>
      <c r="B121" s="112"/>
      <c r="C121" s="112"/>
      <c r="D121" s="112"/>
      <c r="E121" s="112"/>
      <c r="F121" s="112"/>
      <c r="G121" s="112"/>
      <c r="H121" s="112"/>
      <c r="I121" s="121"/>
      <c r="J121" s="112"/>
      <c r="K121" s="112"/>
      <c r="L121" s="112"/>
      <c r="M121" s="112"/>
      <c r="N121" s="113"/>
      <c r="O121" s="113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ht="8.25" customHeight="1">
      <c r="A122" s="112"/>
      <c r="B122" s="112"/>
      <c r="C122" s="112"/>
      <c r="D122" s="112"/>
      <c r="E122" s="112"/>
      <c r="F122" s="112"/>
      <c r="G122" s="112"/>
      <c r="H122" s="112"/>
      <c r="I122" s="121"/>
      <c r="J122" s="112"/>
      <c r="K122" s="112"/>
      <c r="L122" s="112"/>
      <c r="M122" s="112"/>
      <c r="N122" s="113"/>
      <c r="O122" s="113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ht="8.25" customHeight="1">
      <c r="A123" s="112"/>
      <c r="B123" s="112"/>
      <c r="C123" s="112"/>
      <c r="D123" s="112"/>
      <c r="E123" s="112"/>
      <c r="F123" s="112"/>
      <c r="G123" s="112"/>
      <c r="H123" s="112"/>
      <c r="I123" s="121"/>
      <c r="J123" s="112"/>
      <c r="K123" s="112"/>
      <c r="L123" s="112"/>
      <c r="M123" s="112"/>
      <c r="N123" s="113"/>
      <c r="O123" s="113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ht="8.25" customHeight="1">
      <c r="A124" s="112"/>
      <c r="B124" s="112"/>
      <c r="C124" s="112"/>
      <c r="D124" s="112"/>
      <c r="E124" s="112"/>
      <c r="F124" s="112"/>
      <c r="G124" s="112"/>
      <c r="H124" s="112"/>
      <c r="I124" s="121"/>
      <c r="J124" s="112"/>
      <c r="K124" s="112"/>
      <c r="L124" s="112"/>
      <c r="M124" s="112"/>
      <c r="N124" s="113"/>
      <c r="O124" s="113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ht="8.25" customHeight="1">
      <c r="A125" s="112"/>
      <c r="B125" s="112"/>
      <c r="C125" s="112"/>
      <c r="D125" s="112"/>
      <c r="E125" s="112"/>
      <c r="F125" s="112"/>
      <c r="G125" s="112"/>
      <c r="H125" s="112"/>
      <c r="I125" s="121"/>
      <c r="J125" s="112"/>
      <c r="K125" s="112"/>
      <c r="L125" s="112"/>
      <c r="M125" s="112"/>
      <c r="N125" s="113"/>
      <c r="O125" s="113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ht="8.25" customHeight="1">
      <c r="A126" s="112"/>
      <c r="B126" s="112"/>
      <c r="C126" s="112"/>
      <c r="D126" s="112"/>
      <c r="E126" s="112"/>
      <c r="F126" s="112"/>
      <c r="G126" s="112"/>
      <c r="H126" s="112"/>
      <c r="I126" s="121"/>
      <c r="J126" s="112"/>
      <c r="K126" s="112"/>
      <c r="L126" s="112"/>
      <c r="M126" s="112"/>
      <c r="N126" s="113"/>
      <c r="O126" s="113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ht="8.25" customHeight="1">
      <c r="A127" s="112"/>
      <c r="B127" s="112"/>
      <c r="C127" s="112"/>
      <c r="D127" s="112"/>
      <c r="E127" s="112"/>
      <c r="F127" s="112"/>
      <c r="G127" s="112"/>
      <c r="H127" s="112"/>
      <c r="I127" s="121"/>
      <c r="J127" s="112"/>
      <c r="K127" s="112"/>
      <c r="L127" s="112"/>
      <c r="M127" s="112"/>
      <c r="N127" s="113"/>
      <c r="O127" s="113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ht="8.25" customHeight="1">
      <c r="A128" s="112"/>
      <c r="B128" s="112"/>
      <c r="C128" s="112"/>
      <c r="D128" s="112"/>
      <c r="E128" s="112"/>
      <c r="F128" s="112"/>
      <c r="G128" s="112"/>
      <c r="H128" s="112"/>
      <c r="I128" s="121"/>
      <c r="J128" s="112"/>
      <c r="K128" s="112"/>
      <c r="L128" s="112"/>
      <c r="M128" s="112"/>
      <c r="N128" s="113"/>
      <c r="O128" s="113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ht="8.25" customHeight="1">
      <c r="A129" s="112"/>
      <c r="B129" s="112"/>
      <c r="C129" s="112"/>
      <c r="D129" s="112"/>
      <c r="E129" s="112"/>
      <c r="F129" s="112"/>
      <c r="G129" s="112"/>
      <c r="H129" s="112"/>
      <c r="I129" s="121"/>
      <c r="J129" s="112"/>
      <c r="K129" s="112"/>
      <c r="L129" s="112"/>
      <c r="M129" s="112"/>
      <c r="N129" s="113"/>
      <c r="O129" s="113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ht="8.25" customHeight="1">
      <c r="A130" s="112"/>
      <c r="B130" s="112"/>
      <c r="C130" s="112"/>
      <c r="D130" s="112"/>
      <c r="E130" s="112"/>
      <c r="F130" s="112"/>
      <c r="G130" s="112"/>
      <c r="H130" s="112"/>
      <c r="I130" s="121"/>
      <c r="J130" s="112"/>
      <c r="K130" s="112"/>
      <c r="L130" s="112"/>
      <c r="M130" s="112"/>
      <c r="N130" s="113"/>
      <c r="O130" s="113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ht="8.25" customHeight="1">
      <c r="A131" s="112"/>
      <c r="B131" s="112"/>
      <c r="C131" s="112"/>
      <c r="D131" s="112"/>
      <c r="E131" s="112"/>
      <c r="F131" s="112"/>
      <c r="G131" s="112"/>
      <c r="H131" s="112"/>
      <c r="I131" s="121"/>
      <c r="J131" s="112"/>
      <c r="K131" s="112"/>
      <c r="L131" s="112"/>
      <c r="M131" s="112"/>
      <c r="N131" s="113"/>
      <c r="O131" s="113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ht="8.25" customHeight="1">
      <c r="A132" s="112"/>
      <c r="B132" s="112"/>
      <c r="C132" s="112"/>
      <c r="D132" s="112"/>
      <c r="E132" s="112"/>
      <c r="F132" s="112"/>
      <c r="G132" s="112"/>
      <c r="H132" s="112"/>
      <c r="I132" s="121"/>
      <c r="J132" s="112"/>
      <c r="K132" s="112"/>
      <c r="L132" s="112"/>
      <c r="M132" s="112"/>
      <c r="N132" s="113"/>
      <c r="O132" s="113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ht="8.25" customHeight="1">
      <c r="A133" s="112"/>
      <c r="B133" s="112"/>
      <c r="C133" s="112"/>
      <c r="D133" s="112"/>
      <c r="E133" s="112"/>
      <c r="F133" s="112"/>
      <c r="G133" s="112"/>
      <c r="H133" s="112"/>
      <c r="I133" s="121"/>
      <c r="J133" s="112"/>
      <c r="K133" s="112"/>
      <c r="L133" s="112"/>
      <c r="M133" s="112"/>
      <c r="N133" s="113"/>
      <c r="O133" s="113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ht="8.25" customHeight="1">
      <c r="A134" s="112"/>
      <c r="B134" s="112"/>
      <c r="C134" s="112"/>
      <c r="D134" s="112"/>
      <c r="E134" s="112"/>
      <c r="F134" s="112"/>
      <c r="G134" s="112"/>
      <c r="H134" s="112"/>
      <c r="I134" s="121"/>
      <c r="J134" s="112"/>
      <c r="K134" s="112"/>
      <c r="L134" s="112"/>
      <c r="M134" s="112"/>
      <c r="N134" s="113"/>
      <c r="O134" s="113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ht="8.25" customHeight="1">
      <c r="A135" s="112"/>
      <c r="B135" s="112"/>
      <c r="C135" s="112"/>
      <c r="D135" s="112"/>
      <c r="E135" s="112"/>
      <c r="F135" s="112"/>
      <c r="G135" s="112"/>
      <c r="H135" s="112"/>
      <c r="I135" s="121"/>
      <c r="J135" s="112"/>
      <c r="K135" s="112"/>
      <c r="L135" s="112"/>
      <c r="M135" s="112"/>
      <c r="N135" s="113"/>
      <c r="O135" s="113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ht="8.25" customHeight="1">
      <c r="A136" s="112"/>
      <c r="B136" s="112"/>
      <c r="C136" s="112"/>
      <c r="D136" s="112"/>
      <c r="E136" s="112"/>
      <c r="F136" s="112"/>
      <c r="G136" s="112"/>
      <c r="H136" s="112"/>
      <c r="I136" s="121"/>
      <c r="J136" s="112"/>
      <c r="K136" s="112"/>
      <c r="L136" s="112"/>
      <c r="M136" s="112"/>
      <c r="N136" s="113"/>
      <c r="O136" s="113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ht="8.25" customHeight="1">
      <c r="A137" s="112"/>
      <c r="B137" s="112"/>
      <c r="C137" s="112"/>
      <c r="D137" s="112"/>
      <c r="E137" s="112"/>
      <c r="F137" s="112"/>
      <c r="G137" s="112"/>
      <c r="H137" s="112"/>
      <c r="I137" s="121"/>
      <c r="J137" s="112"/>
      <c r="K137" s="112"/>
      <c r="L137" s="112"/>
      <c r="M137" s="112"/>
      <c r="N137" s="113"/>
      <c r="O137" s="113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ht="8.25" customHeight="1">
      <c r="A138" s="112"/>
      <c r="B138" s="112"/>
      <c r="C138" s="112"/>
      <c r="D138" s="112"/>
      <c r="E138" s="112"/>
      <c r="F138" s="112"/>
      <c r="G138" s="112"/>
      <c r="H138" s="112"/>
      <c r="I138" s="121"/>
      <c r="J138" s="112"/>
      <c r="K138" s="112"/>
      <c r="L138" s="112"/>
      <c r="M138" s="112"/>
      <c r="N138" s="113"/>
      <c r="O138" s="113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ht="8.25" customHeight="1">
      <c r="A139" s="112"/>
      <c r="B139" s="112"/>
      <c r="C139" s="112"/>
      <c r="D139" s="112"/>
      <c r="E139" s="112"/>
      <c r="F139" s="112"/>
      <c r="G139" s="112"/>
      <c r="H139" s="112"/>
      <c r="I139" s="121"/>
      <c r="J139" s="112"/>
      <c r="K139" s="112"/>
      <c r="L139" s="112"/>
      <c r="M139" s="112"/>
      <c r="N139" s="113"/>
      <c r="O139" s="113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ht="8.25" customHeight="1">
      <c r="A140" s="112"/>
      <c r="B140" s="112"/>
      <c r="C140" s="112"/>
      <c r="D140" s="112"/>
      <c r="E140" s="112"/>
      <c r="F140" s="112"/>
      <c r="G140" s="112"/>
      <c r="H140" s="112"/>
      <c r="I140" s="121"/>
      <c r="J140" s="112"/>
      <c r="K140" s="112"/>
      <c r="L140" s="112"/>
      <c r="M140" s="112"/>
      <c r="N140" s="113"/>
      <c r="O140" s="113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ht="8.25" customHeight="1">
      <c r="A141" s="112"/>
      <c r="B141" s="112"/>
      <c r="C141" s="112"/>
      <c r="D141" s="112"/>
      <c r="E141" s="112"/>
      <c r="F141" s="112"/>
      <c r="G141" s="112"/>
      <c r="H141" s="112"/>
      <c r="I141" s="121"/>
      <c r="J141" s="112"/>
      <c r="K141" s="112"/>
      <c r="L141" s="112"/>
      <c r="M141" s="112"/>
      <c r="N141" s="113"/>
      <c r="O141" s="113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ht="8.25" customHeight="1">
      <c r="A142" s="112"/>
      <c r="B142" s="112"/>
      <c r="C142" s="112"/>
      <c r="D142" s="112"/>
      <c r="E142" s="112"/>
      <c r="F142" s="112"/>
      <c r="G142" s="112"/>
      <c r="H142" s="112"/>
      <c r="I142" s="121"/>
      <c r="J142" s="112"/>
      <c r="K142" s="112"/>
      <c r="L142" s="112"/>
      <c r="M142" s="112"/>
      <c r="N142" s="113"/>
      <c r="O142" s="113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ht="8.25" customHeight="1">
      <c r="A143" s="112"/>
      <c r="B143" s="112"/>
      <c r="C143" s="112"/>
      <c r="D143" s="112"/>
      <c r="E143" s="112"/>
      <c r="F143" s="112"/>
      <c r="G143" s="112"/>
      <c r="H143" s="112"/>
      <c r="I143" s="121"/>
      <c r="J143" s="112"/>
      <c r="K143" s="112"/>
      <c r="L143" s="112"/>
      <c r="M143" s="112"/>
      <c r="N143" s="113"/>
      <c r="O143" s="113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ht="8.25" customHeight="1">
      <c r="A144" s="112"/>
      <c r="B144" s="112"/>
      <c r="C144" s="112"/>
      <c r="D144" s="112"/>
      <c r="E144" s="112"/>
      <c r="F144" s="112"/>
      <c r="G144" s="112"/>
      <c r="H144" s="112"/>
      <c r="I144" s="121"/>
      <c r="J144" s="112"/>
      <c r="K144" s="112"/>
      <c r="L144" s="112"/>
      <c r="M144" s="112"/>
      <c r="N144" s="113"/>
      <c r="O144" s="113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ht="8.25" customHeight="1">
      <c r="A145" s="112"/>
      <c r="B145" s="112"/>
      <c r="C145" s="112"/>
      <c r="D145" s="112"/>
      <c r="E145" s="112"/>
      <c r="F145" s="112"/>
      <c r="G145" s="112"/>
      <c r="H145" s="112"/>
      <c r="I145" s="121"/>
      <c r="J145" s="112"/>
      <c r="K145" s="112"/>
      <c r="L145" s="112"/>
      <c r="M145" s="112"/>
      <c r="N145" s="113"/>
      <c r="O145" s="113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ht="8.25" customHeight="1">
      <c r="A146" s="112"/>
      <c r="B146" s="112"/>
      <c r="C146" s="112"/>
      <c r="D146" s="112"/>
      <c r="E146" s="112"/>
      <c r="F146" s="112"/>
      <c r="G146" s="112"/>
      <c r="H146" s="112"/>
      <c r="I146" s="121"/>
      <c r="J146" s="112"/>
      <c r="K146" s="112"/>
      <c r="L146" s="112"/>
      <c r="M146" s="112"/>
      <c r="N146" s="113"/>
      <c r="O146" s="113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ht="8.25" customHeight="1">
      <c r="A147" s="112"/>
      <c r="B147" s="112"/>
      <c r="C147" s="112"/>
      <c r="D147" s="112"/>
      <c r="E147" s="112"/>
      <c r="F147" s="112"/>
      <c r="G147" s="112"/>
      <c r="H147" s="112"/>
      <c r="I147" s="121"/>
      <c r="J147" s="112"/>
      <c r="K147" s="112"/>
      <c r="L147" s="112"/>
      <c r="M147" s="112"/>
      <c r="N147" s="113"/>
      <c r="O147" s="113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ht="8.25" customHeight="1">
      <c r="A148" s="112"/>
      <c r="B148" s="112"/>
      <c r="C148" s="112"/>
      <c r="D148" s="112"/>
      <c r="E148" s="112"/>
      <c r="F148" s="112"/>
      <c r="G148" s="112"/>
      <c r="H148" s="112"/>
      <c r="I148" s="121"/>
      <c r="J148" s="112"/>
      <c r="K148" s="112"/>
      <c r="L148" s="112"/>
      <c r="M148" s="112"/>
      <c r="N148" s="113"/>
      <c r="O148" s="113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ht="8.25" customHeight="1">
      <c r="A149" s="112"/>
      <c r="B149" s="112"/>
      <c r="C149" s="112"/>
      <c r="D149" s="112"/>
      <c r="E149" s="112"/>
      <c r="F149" s="112"/>
      <c r="G149" s="112"/>
      <c r="H149" s="112"/>
      <c r="I149" s="121"/>
      <c r="J149" s="112"/>
      <c r="K149" s="112"/>
      <c r="L149" s="112"/>
      <c r="M149" s="112"/>
      <c r="N149" s="113"/>
      <c r="O149" s="113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ht="8.25" customHeight="1">
      <c r="A150" s="112"/>
      <c r="B150" s="112"/>
      <c r="C150" s="112"/>
      <c r="D150" s="112"/>
      <c r="E150" s="112"/>
      <c r="F150" s="112"/>
      <c r="G150" s="112"/>
      <c r="H150" s="112"/>
      <c r="I150" s="121"/>
      <c r="J150" s="112"/>
      <c r="K150" s="112"/>
      <c r="L150" s="112"/>
      <c r="M150" s="112"/>
      <c r="N150" s="113"/>
      <c r="O150" s="113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ht="8.25" customHeight="1">
      <c r="A151" s="112"/>
      <c r="B151" s="112"/>
      <c r="C151" s="112"/>
      <c r="D151" s="112"/>
      <c r="E151" s="112"/>
      <c r="F151" s="112"/>
      <c r="G151" s="112"/>
      <c r="H151" s="112"/>
      <c r="I151" s="121"/>
      <c r="J151" s="112"/>
      <c r="K151" s="112"/>
      <c r="L151" s="112"/>
      <c r="M151" s="112"/>
      <c r="N151" s="113"/>
      <c r="O151" s="113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ht="8.25" customHeight="1">
      <c r="A152" s="112"/>
      <c r="B152" s="112"/>
      <c r="C152" s="112"/>
      <c r="D152" s="112"/>
      <c r="E152" s="112"/>
      <c r="F152" s="112"/>
      <c r="G152" s="112"/>
      <c r="H152" s="112"/>
      <c r="I152" s="121"/>
      <c r="J152" s="112"/>
      <c r="K152" s="112"/>
      <c r="L152" s="112"/>
      <c r="M152" s="112"/>
      <c r="N152" s="113"/>
      <c r="O152" s="113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ht="8.25" customHeight="1">
      <c r="A153" s="112"/>
      <c r="B153" s="112"/>
      <c r="C153" s="112"/>
      <c r="D153" s="112"/>
      <c r="E153" s="112"/>
      <c r="F153" s="112"/>
      <c r="G153" s="112"/>
      <c r="H153" s="112"/>
      <c r="I153" s="121"/>
      <c r="J153" s="112"/>
      <c r="K153" s="112"/>
      <c r="L153" s="112"/>
      <c r="M153" s="112"/>
      <c r="N153" s="113"/>
      <c r="O153" s="113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ht="8.25" customHeight="1">
      <c r="A154" s="112"/>
      <c r="B154" s="112"/>
      <c r="C154" s="112"/>
      <c r="D154" s="112"/>
      <c r="E154" s="112"/>
      <c r="F154" s="112"/>
      <c r="G154" s="112"/>
      <c r="H154" s="112"/>
      <c r="I154" s="121"/>
      <c r="J154" s="112"/>
      <c r="K154" s="112"/>
      <c r="L154" s="112"/>
      <c r="M154" s="112"/>
      <c r="N154" s="113"/>
      <c r="O154" s="113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ht="8.25" customHeight="1">
      <c r="A155" s="112"/>
      <c r="B155" s="112"/>
      <c r="C155" s="112"/>
      <c r="D155" s="112"/>
      <c r="E155" s="112"/>
      <c r="F155" s="112"/>
      <c r="G155" s="112"/>
      <c r="H155" s="112"/>
      <c r="I155" s="121"/>
      <c r="J155" s="112"/>
      <c r="K155" s="112"/>
      <c r="L155" s="112"/>
      <c r="M155" s="112"/>
      <c r="N155" s="113"/>
      <c r="O155" s="113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ht="8.25" customHeight="1">
      <c r="A156" s="112"/>
      <c r="B156" s="112"/>
      <c r="C156" s="112"/>
      <c r="D156" s="112"/>
      <c r="E156" s="112"/>
      <c r="F156" s="112"/>
      <c r="G156" s="112"/>
      <c r="H156" s="112"/>
      <c r="I156" s="121"/>
      <c r="J156" s="112"/>
      <c r="K156" s="112"/>
      <c r="L156" s="112"/>
      <c r="M156" s="112"/>
      <c r="N156" s="113"/>
      <c r="O156" s="113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ht="8.25" customHeight="1">
      <c r="A157" s="112"/>
      <c r="B157" s="112"/>
      <c r="C157" s="112"/>
      <c r="D157" s="112"/>
      <c r="E157" s="112"/>
      <c r="F157" s="112"/>
      <c r="G157" s="112"/>
      <c r="H157" s="112"/>
      <c r="I157" s="121"/>
      <c r="J157" s="112"/>
      <c r="K157" s="112"/>
      <c r="L157" s="112"/>
      <c r="M157" s="112"/>
      <c r="N157" s="113"/>
      <c r="O157" s="113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ht="8.25" customHeight="1">
      <c r="A158" s="112"/>
      <c r="B158" s="112"/>
      <c r="C158" s="112"/>
      <c r="D158" s="112"/>
      <c r="E158" s="112"/>
      <c r="F158" s="112"/>
      <c r="G158" s="112"/>
      <c r="H158" s="112"/>
      <c r="I158" s="121"/>
      <c r="J158" s="112"/>
      <c r="K158" s="112"/>
      <c r="L158" s="112"/>
      <c r="M158" s="112"/>
      <c r="N158" s="113"/>
      <c r="O158" s="113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ht="8.25" customHeight="1">
      <c r="A159" s="112"/>
      <c r="B159" s="112"/>
      <c r="C159" s="112"/>
      <c r="D159" s="112"/>
      <c r="E159" s="112"/>
      <c r="F159" s="112"/>
      <c r="G159" s="112"/>
      <c r="H159" s="112"/>
      <c r="I159" s="121"/>
      <c r="J159" s="112"/>
      <c r="K159" s="112"/>
      <c r="L159" s="112"/>
      <c r="M159" s="112"/>
      <c r="N159" s="113"/>
      <c r="O159" s="113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ht="8.25" customHeight="1">
      <c r="A160" s="112"/>
      <c r="B160" s="112"/>
      <c r="C160" s="112"/>
      <c r="D160" s="112"/>
      <c r="E160" s="112"/>
      <c r="F160" s="112"/>
      <c r="G160" s="112"/>
      <c r="H160" s="112"/>
      <c r="I160" s="121"/>
      <c r="J160" s="112"/>
      <c r="K160" s="112"/>
      <c r="L160" s="112"/>
      <c r="M160" s="112"/>
      <c r="N160" s="113"/>
      <c r="O160" s="113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ht="8.25" customHeight="1">
      <c r="A161" s="112"/>
      <c r="B161" s="112"/>
      <c r="C161" s="112"/>
      <c r="D161" s="112"/>
      <c r="E161" s="112"/>
      <c r="F161" s="112"/>
      <c r="G161" s="112"/>
      <c r="H161" s="112"/>
      <c r="I161" s="121"/>
      <c r="J161" s="112"/>
      <c r="K161" s="112"/>
      <c r="L161" s="112"/>
      <c r="M161" s="112"/>
      <c r="N161" s="113"/>
      <c r="O161" s="113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ht="8.25" customHeight="1">
      <c r="A162" s="112"/>
      <c r="B162" s="112"/>
      <c r="C162" s="112"/>
      <c r="D162" s="112"/>
      <c r="E162" s="112"/>
      <c r="F162" s="112"/>
      <c r="G162" s="112"/>
      <c r="H162" s="112"/>
      <c r="I162" s="121"/>
      <c r="J162" s="112"/>
      <c r="K162" s="112"/>
      <c r="L162" s="112"/>
      <c r="M162" s="112"/>
      <c r="N162" s="113"/>
      <c r="O162" s="113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ht="8.25" customHeight="1">
      <c r="A163" s="112"/>
      <c r="B163" s="112"/>
      <c r="C163" s="112"/>
      <c r="D163" s="112"/>
      <c r="E163" s="112"/>
      <c r="F163" s="112"/>
      <c r="G163" s="112"/>
      <c r="H163" s="112"/>
      <c r="I163" s="121"/>
      <c r="J163" s="112"/>
      <c r="K163" s="112"/>
      <c r="L163" s="112"/>
      <c r="M163" s="112"/>
      <c r="N163" s="113"/>
      <c r="O163" s="113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ht="8.25" customHeight="1">
      <c r="A164" s="112"/>
      <c r="B164" s="112"/>
      <c r="C164" s="112"/>
      <c r="D164" s="112"/>
      <c r="E164" s="112"/>
      <c r="F164" s="112"/>
      <c r="G164" s="112"/>
      <c r="H164" s="112"/>
      <c r="I164" s="121"/>
      <c r="J164" s="112"/>
      <c r="K164" s="112"/>
      <c r="L164" s="112"/>
      <c r="M164" s="112"/>
      <c r="N164" s="113"/>
      <c r="O164" s="113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ht="8.25" customHeight="1">
      <c r="A165" s="112"/>
      <c r="B165" s="112"/>
      <c r="C165" s="112"/>
      <c r="D165" s="112"/>
      <c r="E165" s="112"/>
      <c r="F165" s="112"/>
      <c r="G165" s="112"/>
      <c r="H165" s="112"/>
      <c r="I165" s="121"/>
      <c r="J165" s="112"/>
      <c r="K165" s="112"/>
      <c r="L165" s="112"/>
      <c r="M165" s="112"/>
      <c r="N165" s="113"/>
      <c r="O165" s="113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ht="8.25" customHeight="1">
      <c r="A166" s="112"/>
      <c r="B166" s="112"/>
      <c r="C166" s="112"/>
      <c r="D166" s="112"/>
      <c r="E166" s="112"/>
      <c r="F166" s="112"/>
      <c r="G166" s="112"/>
      <c r="H166" s="112"/>
      <c r="I166" s="121"/>
      <c r="J166" s="112"/>
      <c r="K166" s="112"/>
      <c r="L166" s="112"/>
      <c r="M166" s="112"/>
      <c r="N166" s="113"/>
      <c r="O166" s="113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ht="8.25" customHeight="1">
      <c r="A167" s="112"/>
      <c r="B167" s="112"/>
      <c r="C167" s="112"/>
      <c r="D167" s="112"/>
      <c r="E167" s="112"/>
      <c r="F167" s="112"/>
      <c r="G167" s="112"/>
      <c r="H167" s="112"/>
      <c r="I167" s="121"/>
      <c r="J167" s="112"/>
      <c r="K167" s="112"/>
      <c r="L167" s="112"/>
      <c r="M167" s="112"/>
      <c r="N167" s="113"/>
      <c r="O167" s="113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ht="8.25" customHeight="1">
      <c r="A168" s="112"/>
      <c r="B168" s="112"/>
      <c r="C168" s="112"/>
      <c r="D168" s="112"/>
      <c r="E168" s="112"/>
      <c r="F168" s="112"/>
      <c r="G168" s="112"/>
      <c r="H168" s="112"/>
      <c r="I168" s="121"/>
      <c r="J168" s="112"/>
      <c r="K168" s="112"/>
      <c r="L168" s="112"/>
      <c r="M168" s="112"/>
      <c r="N168" s="113"/>
      <c r="O168" s="113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ht="8.25" customHeight="1">
      <c r="A169" s="112"/>
      <c r="B169" s="112"/>
      <c r="C169" s="112"/>
      <c r="D169" s="112"/>
      <c r="E169" s="112"/>
      <c r="F169" s="112"/>
      <c r="G169" s="112"/>
      <c r="H169" s="112"/>
      <c r="I169" s="121"/>
      <c r="J169" s="112"/>
      <c r="K169" s="112"/>
      <c r="L169" s="112"/>
      <c r="M169" s="112"/>
      <c r="N169" s="113"/>
      <c r="O169" s="113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ht="8.25" customHeight="1">
      <c r="A170" s="112"/>
      <c r="B170" s="112"/>
      <c r="C170" s="112"/>
      <c r="D170" s="112"/>
      <c r="E170" s="112"/>
      <c r="F170" s="112"/>
      <c r="G170" s="112"/>
      <c r="H170" s="112"/>
      <c r="I170" s="121"/>
      <c r="J170" s="112"/>
      <c r="K170" s="112"/>
      <c r="L170" s="112"/>
      <c r="M170" s="112"/>
      <c r="N170" s="113"/>
      <c r="O170" s="113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ht="8.25" customHeight="1">
      <c r="A171" s="112"/>
      <c r="B171" s="112"/>
      <c r="C171" s="112"/>
      <c r="D171" s="112"/>
      <c r="E171" s="112"/>
      <c r="F171" s="112"/>
      <c r="G171" s="112"/>
      <c r="H171" s="112"/>
      <c r="I171" s="121"/>
      <c r="J171" s="112"/>
      <c r="K171" s="112"/>
      <c r="L171" s="112"/>
      <c r="M171" s="112"/>
      <c r="N171" s="113"/>
      <c r="O171" s="113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ht="8.25" customHeight="1">
      <c r="A172" s="112"/>
      <c r="B172" s="112"/>
      <c r="C172" s="112"/>
      <c r="D172" s="112"/>
      <c r="E172" s="112"/>
      <c r="F172" s="112"/>
      <c r="G172" s="112"/>
      <c r="H172" s="112"/>
      <c r="I172" s="121"/>
      <c r="J172" s="112"/>
      <c r="K172" s="112"/>
      <c r="L172" s="112"/>
      <c r="M172" s="112"/>
      <c r="N172" s="113"/>
      <c r="O172" s="113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ht="8.25" customHeight="1">
      <c r="A173" s="112"/>
      <c r="B173" s="112"/>
      <c r="C173" s="112"/>
      <c r="D173" s="112"/>
      <c r="E173" s="112"/>
      <c r="F173" s="112"/>
      <c r="G173" s="112"/>
      <c r="H173" s="112"/>
      <c r="I173" s="121"/>
      <c r="J173" s="112"/>
      <c r="K173" s="112"/>
      <c r="L173" s="112"/>
      <c r="M173" s="112"/>
      <c r="N173" s="113"/>
      <c r="O173" s="113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ht="8.25" customHeight="1">
      <c r="A174" s="112"/>
      <c r="B174" s="112"/>
      <c r="C174" s="112"/>
      <c r="D174" s="112"/>
      <c r="E174" s="112"/>
      <c r="F174" s="112"/>
      <c r="G174" s="112"/>
      <c r="H174" s="112"/>
      <c r="I174" s="121"/>
      <c r="J174" s="112"/>
      <c r="K174" s="112"/>
      <c r="L174" s="112"/>
      <c r="M174" s="112"/>
      <c r="N174" s="113"/>
      <c r="O174" s="113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ht="8.25" customHeight="1">
      <c r="A175" s="112"/>
      <c r="B175" s="112"/>
      <c r="C175" s="112"/>
      <c r="D175" s="112"/>
      <c r="E175" s="112"/>
      <c r="F175" s="112"/>
      <c r="G175" s="112"/>
      <c r="H175" s="112"/>
      <c r="I175" s="121"/>
      <c r="J175" s="112"/>
      <c r="K175" s="112"/>
      <c r="L175" s="112"/>
      <c r="M175" s="112"/>
      <c r="N175" s="113"/>
      <c r="O175" s="113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ht="8.25" customHeight="1">
      <c r="A176" s="112"/>
      <c r="B176" s="112"/>
      <c r="C176" s="112"/>
      <c r="D176" s="112"/>
      <c r="E176" s="112"/>
      <c r="F176" s="112"/>
      <c r="G176" s="112"/>
      <c r="H176" s="112"/>
      <c r="I176" s="121"/>
      <c r="J176" s="112"/>
      <c r="K176" s="112"/>
      <c r="L176" s="112"/>
      <c r="M176" s="112"/>
      <c r="N176" s="113"/>
      <c r="O176" s="113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ht="8.25" customHeight="1">
      <c r="A177" s="112"/>
      <c r="B177" s="112"/>
      <c r="C177" s="112"/>
      <c r="D177" s="112"/>
      <c r="E177" s="112"/>
      <c r="F177" s="112"/>
      <c r="G177" s="112"/>
      <c r="H177" s="112"/>
      <c r="I177" s="121"/>
      <c r="J177" s="112"/>
      <c r="K177" s="112"/>
      <c r="L177" s="112"/>
      <c r="M177" s="112"/>
      <c r="N177" s="113"/>
      <c r="O177" s="113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ht="8.25" customHeight="1">
      <c r="A178" s="112"/>
      <c r="B178" s="112"/>
      <c r="C178" s="112"/>
      <c r="D178" s="112"/>
      <c r="E178" s="112"/>
      <c r="F178" s="112"/>
      <c r="G178" s="112"/>
      <c r="H178" s="112"/>
      <c r="I178" s="121"/>
      <c r="J178" s="112"/>
      <c r="K178" s="112"/>
      <c r="L178" s="112"/>
      <c r="M178" s="112"/>
      <c r="N178" s="113"/>
      <c r="O178" s="113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ht="8.25" customHeight="1">
      <c r="A179" s="112"/>
      <c r="B179" s="112"/>
      <c r="C179" s="112"/>
      <c r="D179" s="112"/>
      <c r="E179" s="112"/>
      <c r="F179" s="112"/>
      <c r="G179" s="112"/>
      <c r="H179" s="112"/>
      <c r="I179" s="121"/>
      <c r="J179" s="112"/>
      <c r="K179" s="112"/>
      <c r="L179" s="112"/>
      <c r="M179" s="112"/>
      <c r="N179" s="113"/>
      <c r="O179" s="113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ht="8.25" customHeight="1">
      <c r="A180" s="112"/>
      <c r="B180" s="112"/>
      <c r="C180" s="112"/>
      <c r="D180" s="112"/>
      <c r="E180" s="112"/>
      <c r="F180" s="112"/>
      <c r="G180" s="112"/>
      <c r="H180" s="112"/>
      <c r="I180" s="121"/>
      <c r="J180" s="112"/>
      <c r="K180" s="112"/>
      <c r="L180" s="112"/>
      <c r="M180" s="112"/>
      <c r="N180" s="113"/>
      <c r="O180" s="113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ht="8.25" customHeight="1">
      <c r="A181" s="112"/>
      <c r="B181" s="112"/>
      <c r="C181" s="112"/>
      <c r="D181" s="112"/>
      <c r="E181" s="112"/>
      <c r="F181" s="112"/>
      <c r="G181" s="112"/>
      <c r="H181" s="112"/>
      <c r="I181" s="121"/>
      <c r="J181" s="112"/>
      <c r="K181" s="112"/>
      <c r="L181" s="112"/>
      <c r="M181" s="112"/>
      <c r="N181" s="113"/>
      <c r="O181" s="113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ht="8.25" customHeight="1">
      <c r="A182" s="112"/>
      <c r="B182" s="112"/>
      <c r="C182" s="112"/>
      <c r="D182" s="112"/>
      <c r="E182" s="112"/>
      <c r="F182" s="112"/>
      <c r="G182" s="112"/>
      <c r="H182" s="112"/>
      <c r="I182" s="121"/>
      <c r="J182" s="112"/>
      <c r="K182" s="112"/>
      <c r="L182" s="112"/>
      <c r="M182" s="112"/>
      <c r="N182" s="113"/>
      <c r="O182" s="113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ht="8.25" customHeight="1">
      <c r="A183" s="112"/>
      <c r="B183" s="112"/>
      <c r="C183" s="112"/>
      <c r="D183" s="112"/>
      <c r="E183" s="112"/>
      <c r="F183" s="112"/>
      <c r="G183" s="112"/>
      <c r="H183" s="112"/>
      <c r="I183" s="121"/>
      <c r="J183" s="112"/>
      <c r="K183" s="112"/>
      <c r="L183" s="112"/>
      <c r="M183" s="112"/>
      <c r="N183" s="113"/>
      <c r="O183" s="113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ht="8.25" customHeight="1">
      <c r="A184" s="112"/>
      <c r="B184" s="112"/>
      <c r="C184" s="112"/>
      <c r="D184" s="112"/>
      <c r="E184" s="112"/>
      <c r="F184" s="112"/>
      <c r="G184" s="112"/>
      <c r="H184" s="112"/>
      <c r="I184" s="121"/>
      <c r="J184" s="112"/>
      <c r="K184" s="112"/>
      <c r="L184" s="112"/>
      <c r="M184" s="112"/>
      <c r="N184" s="113"/>
      <c r="O184" s="113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 ht="8.25" customHeight="1">
      <c r="A185" s="112"/>
      <c r="B185" s="112"/>
      <c r="C185" s="112"/>
      <c r="D185" s="112"/>
      <c r="E185" s="112"/>
      <c r="F185" s="112"/>
      <c r="G185" s="112"/>
      <c r="H185" s="112"/>
      <c r="I185" s="121"/>
      <c r="J185" s="112"/>
      <c r="K185" s="112"/>
      <c r="L185" s="112"/>
      <c r="M185" s="112"/>
      <c r="N185" s="113"/>
      <c r="O185" s="113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 ht="8.25" customHeight="1">
      <c r="A186" s="112"/>
      <c r="B186" s="112"/>
      <c r="C186" s="112"/>
      <c r="D186" s="112"/>
      <c r="E186" s="112"/>
      <c r="F186" s="112"/>
      <c r="G186" s="112"/>
      <c r="H186" s="112"/>
      <c r="I186" s="121"/>
      <c r="J186" s="112"/>
      <c r="K186" s="112"/>
      <c r="L186" s="112"/>
      <c r="M186" s="112"/>
      <c r="N186" s="113"/>
      <c r="O186" s="113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 ht="8.25" customHeight="1">
      <c r="A187" s="112"/>
      <c r="B187" s="112"/>
      <c r="C187" s="112"/>
      <c r="D187" s="112"/>
      <c r="E187" s="112"/>
      <c r="F187" s="112"/>
      <c r="G187" s="112"/>
      <c r="H187" s="112"/>
      <c r="I187" s="121"/>
      <c r="J187" s="112"/>
      <c r="K187" s="112"/>
      <c r="L187" s="112"/>
      <c r="M187" s="112"/>
      <c r="N187" s="113"/>
      <c r="O187" s="113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 ht="8.25" customHeight="1">
      <c r="A188" s="112"/>
      <c r="B188" s="112"/>
      <c r="C188" s="112"/>
      <c r="D188" s="112"/>
      <c r="E188" s="112"/>
      <c r="F188" s="112"/>
      <c r="G188" s="112"/>
      <c r="H188" s="112"/>
      <c r="I188" s="121"/>
      <c r="J188" s="112"/>
      <c r="K188" s="112"/>
      <c r="L188" s="112"/>
      <c r="M188" s="112"/>
      <c r="N188" s="113"/>
      <c r="O188" s="113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 ht="8.25" customHeight="1">
      <c r="A189" s="112"/>
      <c r="B189" s="112"/>
      <c r="C189" s="112"/>
      <c r="D189" s="112"/>
      <c r="E189" s="112"/>
      <c r="F189" s="112"/>
      <c r="G189" s="112"/>
      <c r="H189" s="112"/>
      <c r="I189" s="121"/>
      <c r="J189" s="112"/>
      <c r="K189" s="112"/>
      <c r="L189" s="112"/>
      <c r="M189" s="112"/>
      <c r="N189" s="113"/>
      <c r="O189" s="113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 ht="8.25" customHeight="1">
      <c r="A190" s="112"/>
      <c r="B190" s="112"/>
      <c r="C190" s="112"/>
      <c r="D190" s="112"/>
      <c r="E190" s="112"/>
      <c r="F190" s="112"/>
      <c r="G190" s="112"/>
      <c r="H190" s="112"/>
      <c r="I190" s="121"/>
      <c r="J190" s="112"/>
      <c r="K190" s="112"/>
      <c r="L190" s="112"/>
      <c r="M190" s="112"/>
      <c r="N190" s="113"/>
      <c r="O190" s="113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 ht="8.25" customHeight="1">
      <c r="A191" s="112"/>
      <c r="B191" s="112"/>
      <c r="C191" s="112"/>
      <c r="D191" s="112"/>
      <c r="E191" s="112"/>
      <c r="F191" s="112"/>
      <c r="G191" s="112"/>
      <c r="H191" s="112"/>
      <c r="I191" s="121"/>
      <c r="J191" s="112"/>
      <c r="K191" s="112"/>
      <c r="L191" s="112"/>
      <c r="M191" s="112"/>
      <c r="N191" s="113"/>
      <c r="O191" s="113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 ht="8.25" customHeight="1">
      <c r="A192" s="112"/>
      <c r="B192" s="112"/>
      <c r="C192" s="112"/>
      <c r="D192" s="112"/>
      <c r="E192" s="112"/>
      <c r="F192" s="112"/>
      <c r="G192" s="112"/>
      <c r="H192" s="112"/>
      <c r="I192" s="121"/>
      <c r="J192" s="112"/>
      <c r="K192" s="112"/>
      <c r="L192" s="112"/>
      <c r="M192" s="112"/>
      <c r="N192" s="113"/>
      <c r="O192" s="113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 ht="8.25" customHeight="1">
      <c r="A193" s="112"/>
      <c r="B193" s="112"/>
      <c r="C193" s="112"/>
      <c r="D193" s="112"/>
      <c r="E193" s="112"/>
      <c r="F193" s="112"/>
      <c r="G193" s="112"/>
      <c r="H193" s="112"/>
      <c r="I193" s="121"/>
      <c r="J193" s="112"/>
      <c r="K193" s="112"/>
      <c r="L193" s="112"/>
      <c r="M193" s="112"/>
      <c r="N193" s="113"/>
      <c r="O193" s="113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 ht="8.25" customHeight="1">
      <c r="A194" s="112"/>
      <c r="B194" s="112"/>
      <c r="C194" s="112"/>
      <c r="D194" s="112"/>
      <c r="E194" s="112"/>
      <c r="F194" s="112"/>
      <c r="G194" s="112"/>
      <c r="H194" s="112"/>
      <c r="I194" s="121"/>
      <c r="J194" s="112"/>
      <c r="K194" s="112"/>
      <c r="L194" s="112"/>
      <c r="M194" s="112"/>
      <c r="N194" s="113"/>
      <c r="O194" s="113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 ht="8.25" customHeight="1">
      <c r="A195" s="112"/>
      <c r="B195" s="112"/>
      <c r="C195" s="112"/>
      <c r="D195" s="112"/>
      <c r="E195" s="112"/>
      <c r="F195" s="112"/>
      <c r="G195" s="112"/>
      <c r="H195" s="112"/>
      <c r="I195" s="121"/>
      <c r="J195" s="112"/>
      <c r="K195" s="112"/>
      <c r="L195" s="112"/>
      <c r="M195" s="112"/>
      <c r="N195" s="113"/>
      <c r="O195" s="113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 ht="8.25" customHeight="1">
      <c r="A196" s="112"/>
      <c r="B196" s="112"/>
      <c r="C196" s="112"/>
      <c r="D196" s="112"/>
      <c r="E196" s="112"/>
      <c r="F196" s="112"/>
      <c r="G196" s="112"/>
      <c r="H196" s="112"/>
      <c r="I196" s="121"/>
      <c r="J196" s="112"/>
      <c r="K196" s="112"/>
      <c r="L196" s="112"/>
      <c r="M196" s="112"/>
      <c r="N196" s="113"/>
      <c r="O196" s="113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 ht="8.25" customHeight="1">
      <c r="A197" s="112"/>
      <c r="B197" s="112"/>
      <c r="C197" s="112"/>
      <c r="D197" s="112"/>
      <c r="E197" s="112"/>
      <c r="F197" s="112"/>
      <c r="G197" s="112"/>
      <c r="H197" s="112"/>
      <c r="I197" s="121"/>
      <c r="J197" s="112"/>
      <c r="K197" s="112"/>
      <c r="L197" s="112"/>
      <c r="M197" s="112"/>
      <c r="N197" s="113"/>
      <c r="O197" s="113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 ht="8.25" customHeight="1">
      <c r="A198" s="112"/>
      <c r="B198" s="112"/>
      <c r="C198" s="112"/>
      <c r="D198" s="112"/>
      <c r="E198" s="112"/>
      <c r="F198" s="112"/>
      <c r="G198" s="112"/>
      <c r="H198" s="112"/>
      <c r="I198" s="121"/>
      <c r="J198" s="112"/>
      <c r="K198" s="112"/>
      <c r="L198" s="112"/>
      <c r="M198" s="112"/>
      <c r="N198" s="113"/>
      <c r="O198" s="113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 ht="8.25" customHeight="1">
      <c r="A199" s="112"/>
      <c r="B199" s="112"/>
      <c r="C199" s="112"/>
      <c r="D199" s="112"/>
      <c r="E199" s="112"/>
      <c r="F199" s="112"/>
      <c r="G199" s="112"/>
      <c r="H199" s="112"/>
      <c r="I199" s="121"/>
      <c r="J199" s="112"/>
      <c r="K199" s="112"/>
      <c r="L199" s="112"/>
      <c r="M199" s="112"/>
      <c r="N199" s="113"/>
      <c r="O199" s="113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 ht="8.25" customHeight="1">
      <c r="A200" s="112"/>
      <c r="B200" s="112"/>
      <c r="C200" s="112"/>
      <c r="D200" s="112"/>
      <c r="E200" s="112"/>
      <c r="F200" s="112"/>
      <c r="G200" s="112"/>
      <c r="H200" s="112"/>
      <c r="I200" s="121"/>
      <c r="J200" s="112"/>
      <c r="K200" s="112"/>
      <c r="L200" s="112"/>
      <c r="M200" s="112"/>
      <c r="N200" s="113"/>
      <c r="O200" s="113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 ht="8.25" customHeight="1">
      <c r="A201" s="112"/>
      <c r="B201" s="112"/>
      <c r="C201" s="112"/>
      <c r="D201" s="112"/>
      <c r="E201" s="112"/>
      <c r="F201" s="112"/>
      <c r="G201" s="112"/>
      <c r="H201" s="112"/>
      <c r="I201" s="121"/>
      <c r="J201" s="112"/>
      <c r="K201" s="112"/>
      <c r="L201" s="112"/>
      <c r="M201" s="112"/>
      <c r="N201" s="113"/>
      <c r="O201" s="113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 ht="8.25" customHeight="1">
      <c r="A202" s="112"/>
      <c r="B202" s="112"/>
      <c r="C202" s="112"/>
      <c r="D202" s="112"/>
      <c r="E202" s="112"/>
      <c r="F202" s="112"/>
      <c r="G202" s="112"/>
      <c r="H202" s="112"/>
      <c r="I202" s="121"/>
      <c r="J202" s="112"/>
      <c r="K202" s="112"/>
      <c r="L202" s="112"/>
      <c r="M202" s="112"/>
      <c r="N202" s="113"/>
      <c r="O202" s="113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 ht="8.25" customHeight="1">
      <c r="A203" s="112"/>
      <c r="B203" s="112"/>
      <c r="C203" s="112"/>
      <c r="D203" s="112"/>
      <c r="E203" s="112"/>
      <c r="F203" s="112"/>
      <c r="G203" s="112"/>
      <c r="H203" s="112"/>
      <c r="I203" s="121"/>
      <c r="J203" s="112"/>
      <c r="K203" s="112"/>
      <c r="L203" s="112"/>
      <c r="M203" s="112"/>
      <c r="N203" s="113"/>
      <c r="O203" s="113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 ht="8.25" customHeight="1">
      <c r="A204" s="112"/>
      <c r="B204" s="112"/>
      <c r="C204" s="112"/>
      <c r="D204" s="112"/>
      <c r="E204" s="112"/>
      <c r="F204" s="112"/>
      <c r="G204" s="112"/>
      <c r="H204" s="112"/>
      <c r="I204" s="121"/>
      <c r="J204" s="112"/>
      <c r="K204" s="112"/>
      <c r="L204" s="112"/>
      <c r="M204" s="112"/>
      <c r="N204" s="113"/>
      <c r="O204" s="113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 ht="8.25" customHeight="1">
      <c r="A205" s="112"/>
      <c r="B205" s="112"/>
      <c r="C205" s="112"/>
      <c r="D205" s="112"/>
      <c r="E205" s="112"/>
      <c r="F205" s="112"/>
      <c r="G205" s="112"/>
      <c r="H205" s="112"/>
      <c r="I205" s="121"/>
      <c r="J205" s="112"/>
      <c r="K205" s="112"/>
      <c r="L205" s="112"/>
      <c r="M205" s="112"/>
      <c r="N205" s="113"/>
      <c r="O205" s="113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 ht="8.25" customHeight="1">
      <c r="A206" s="112"/>
      <c r="B206" s="112"/>
      <c r="C206" s="112"/>
      <c r="D206" s="112"/>
      <c r="E206" s="112"/>
      <c r="F206" s="112"/>
      <c r="G206" s="112"/>
      <c r="H206" s="112"/>
      <c r="I206" s="121"/>
      <c r="J206" s="112"/>
      <c r="K206" s="112"/>
      <c r="L206" s="112"/>
      <c r="M206" s="112"/>
      <c r="N206" s="113"/>
      <c r="O206" s="113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 ht="8.25" customHeight="1">
      <c r="A207" s="112"/>
      <c r="B207" s="112"/>
      <c r="C207" s="112"/>
      <c r="D207" s="112"/>
      <c r="E207" s="112"/>
      <c r="F207" s="112"/>
      <c r="G207" s="112"/>
      <c r="H207" s="112"/>
      <c r="I207" s="121"/>
      <c r="J207" s="112"/>
      <c r="K207" s="112"/>
      <c r="L207" s="112"/>
      <c r="M207" s="112"/>
      <c r="N207" s="113"/>
      <c r="O207" s="113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 ht="8.25" customHeight="1">
      <c r="A208" s="112"/>
      <c r="B208" s="112"/>
      <c r="C208" s="112"/>
      <c r="D208" s="112"/>
      <c r="E208" s="112"/>
      <c r="F208" s="112"/>
      <c r="G208" s="112"/>
      <c r="H208" s="112"/>
      <c r="I208" s="121"/>
      <c r="J208" s="112"/>
      <c r="K208" s="112"/>
      <c r="L208" s="112"/>
      <c r="M208" s="112"/>
      <c r="N208" s="113"/>
      <c r="O208" s="113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 ht="8.25" customHeight="1">
      <c r="A209" s="112"/>
      <c r="B209" s="112"/>
      <c r="C209" s="112"/>
      <c r="D209" s="112"/>
      <c r="E209" s="112"/>
      <c r="F209" s="112"/>
      <c r="G209" s="112"/>
      <c r="H209" s="112"/>
      <c r="I209" s="121"/>
      <c r="J209" s="112"/>
      <c r="K209" s="112"/>
      <c r="L209" s="112"/>
      <c r="M209" s="112"/>
      <c r="N209" s="113"/>
      <c r="O209" s="113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 ht="8.25" customHeight="1">
      <c r="A210" s="112"/>
      <c r="B210" s="112"/>
      <c r="C210" s="112"/>
      <c r="D210" s="112"/>
      <c r="E210" s="112"/>
      <c r="F210" s="112"/>
      <c r="G210" s="112"/>
      <c r="H210" s="112"/>
      <c r="I210" s="121"/>
      <c r="J210" s="112"/>
      <c r="K210" s="112"/>
      <c r="L210" s="112"/>
      <c r="M210" s="112"/>
      <c r="N210" s="113"/>
      <c r="O210" s="113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 ht="8.25" customHeight="1">
      <c r="A211" s="112"/>
      <c r="B211" s="112"/>
      <c r="C211" s="112"/>
      <c r="D211" s="112"/>
      <c r="E211" s="112"/>
      <c r="F211" s="112"/>
      <c r="G211" s="112"/>
      <c r="H211" s="112"/>
      <c r="I211" s="121"/>
      <c r="J211" s="112"/>
      <c r="K211" s="112"/>
      <c r="L211" s="112"/>
      <c r="M211" s="112"/>
      <c r="N211" s="113"/>
      <c r="O211" s="113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 ht="8.25" customHeight="1">
      <c r="A212" s="112"/>
      <c r="B212" s="112"/>
      <c r="C212" s="112"/>
      <c r="D212" s="112"/>
      <c r="E212" s="112"/>
      <c r="F212" s="112"/>
      <c r="G212" s="112"/>
      <c r="H212" s="112"/>
      <c r="I212" s="121"/>
      <c r="J212" s="112"/>
      <c r="K212" s="112"/>
      <c r="L212" s="112"/>
      <c r="M212" s="112"/>
      <c r="N212" s="113"/>
      <c r="O212" s="113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 ht="8.25" customHeight="1">
      <c r="A213" s="112"/>
      <c r="B213" s="112"/>
      <c r="C213" s="112"/>
      <c r="D213" s="112"/>
      <c r="E213" s="112"/>
      <c r="F213" s="112"/>
      <c r="G213" s="112"/>
      <c r="H213" s="112"/>
      <c r="I213" s="121"/>
      <c r="J213" s="112"/>
      <c r="K213" s="112"/>
      <c r="L213" s="112"/>
      <c r="M213" s="112"/>
      <c r="N213" s="113"/>
      <c r="O213" s="113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 ht="8.25" customHeight="1">
      <c r="A214" s="112"/>
      <c r="B214" s="112"/>
      <c r="C214" s="112"/>
      <c r="D214" s="112"/>
      <c r="E214" s="112"/>
      <c r="F214" s="112"/>
      <c r="G214" s="112"/>
      <c r="H214" s="112"/>
      <c r="I214" s="121"/>
      <c r="J214" s="112"/>
      <c r="K214" s="112"/>
      <c r="L214" s="112"/>
      <c r="M214" s="112"/>
      <c r="N214" s="113"/>
      <c r="O214" s="113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 ht="8.25" customHeight="1">
      <c r="A215" s="112"/>
      <c r="B215" s="112"/>
      <c r="C215" s="112"/>
      <c r="D215" s="112"/>
      <c r="E215" s="112"/>
      <c r="F215" s="112"/>
      <c r="G215" s="112"/>
      <c r="H215" s="112"/>
      <c r="I215" s="121"/>
      <c r="J215" s="112"/>
      <c r="K215" s="112"/>
      <c r="L215" s="112"/>
      <c r="M215" s="112"/>
      <c r="N215" s="113"/>
      <c r="O215" s="113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 ht="8.25" customHeight="1">
      <c r="A216" s="112"/>
      <c r="B216" s="112"/>
      <c r="C216" s="112"/>
      <c r="D216" s="112"/>
      <c r="E216" s="112"/>
      <c r="F216" s="112"/>
      <c r="G216" s="112"/>
      <c r="H216" s="112"/>
      <c r="I216" s="121"/>
      <c r="J216" s="112"/>
      <c r="K216" s="112"/>
      <c r="L216" s="112"/>
      <c r="M216" s="112"/>
      <c r="N216" s="113"/>
      <c r="O216" s="113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 ht="8.25" customHeight="1">
      <c r="A217" s="112"/>
      <c r="B217" s="112"/>
      <c r="C217" s="112"/>
      <c r="D217" s="112"/>
      <c r="E217" s="112"/>
      <c r="F217" s="112"/>
      <c r="G217" s="112"/>
      <c r="H217" s="112"/>
      <c r="I217" s="121"/>
      <c r="J217" s="112"/>
      <c r="K217" s="112"/>
      <c r="L217" s="112"/>
      <c r="M217" s="112"/>
      <c r="N217" s="113"/>
      <c r="O217" s="113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 ht="8.25" customHeight="1">
      <c r="A218" s="112"/>
      <c r="B218" s="112"/>
      <c r="C218" s="112"/>
      <c r="D218" s="112"/>
      <c r="E218" s="112"/>
      <c r="F218" s="112"/>
      <c r="G218" s="112"/>
      <c r="H218" s="112"/>
      <c r="I218" s="121"/>
      <c r="J218" s="112"/>
      <c r="K218" s="112"/>
      <c r="L218" s="112"/>
      <c r="M218" s="112"/>
      <c r="N218" s="113"/>
      <c r="O218" s="113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 ht="8.25" customHeight="1">
      <c r="A219" s="112"/>
      <c r="B219" s="112"/>
      <c r="C219" s="112"/>
      <c r="D219" s="112"/>
      <c r="E219" s="112"/>
      <c r="F219" s="112"/>
      <c r="G219" s="112"/>
      <c r="H219" s="112"/>
      <c r="I219" s="121"/>
      <c r="J219" s="112"/>
      <c r="K219" s="112"/>
      <c r="L219" s="112"/>
      <c r="M219" s="112"/>
      <c r="N219" s="113"/>
      <c r="O219" s="113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 ht="8.25" customHeight="1">
      <c r="A220" s="112"/>
      <c r="B220" s="112"/>
      <c r="C220" s="112"/>
      <c r="D220" s="112"/>
      <c r="E220" s="112"/>
      <c r="F220" s="112"/>
      <c r="G220" s="112"/>
      <c r="H220" s="112"/>
      <c r="I220" s="121"/>
      <c r="J220" s="112"/>
      <c r="K220" s="112"/>
      <c r="L220" s="112"/>
      <c r="M220" s="112"/>
      <c r="N220" s="113"/>
      <c r="O220" s="113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 ht="8.25" customHeight="1">
      <c r="A221" s="112"/>
      <c r="B221" s="112"/>
      <c r="C221" s="112"/>
      <c r="D221" s="112"/>
      <c r="E221" s="112"/>
      <c r="F221" s="112"/>
      <c r="G221" s="112"/>
      <c r="H221" s="112"/>
      <c r="I221" s="121"/>
      <c r="J221" s="112"/>
      <c r="K221" s="112"/>
      <c r="L221" s="112"/>
      <c r="M221" s="112"/>
      <c r="N221" s="113"/>
      <c r="O221" s="113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 ht="8.25" customHeight="1">
      <c r="A222" s="112"/>
      <c r="B222" s="112"/>
      <c r="C222" s="112"/>
      <c r="D222" s="112"/>
      <c r="E222" s="112"/>
      <c r="F222" s="112"/>
      <c r="G222" s="112"/>
      <c r="H222" s="112"/>
      <c r="I222" s="121"/>
      <c r="J222" s="112"/>
      <c r="K222" s="112"/>
      <c r="L222" s="112"/>
      <c r="M222" s="112"/>
      <c r="N222" s="113"/>
      <c r="O222" s="113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 ht="8.25" customHeight="1">
      <c r="A223" s="112"/>
      <c r="B223" s="112"/>
      <c r="C223" s="112"/>
      <c r="D223" s="112"/>
      <c r="E223" s="112"/>
      <c r="F223" s="112"/>
      <c r="G223" s="112"/>
      <c r="H223" s="112"/>
      <c r="I223" s="121"/>
      <c r="J223" s="112"/>
      <c r="K223" s="112"/>
      <c r="L223" s="112"/>
      <c r="M223" s="112"/>
      <c r="N223" s="113"/>
      <c r="O223" s="113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 ht="8.25" customHeight="1">
      <c r="A224" s="112"/>
      <c r="B224" s="112"/>
      <c r="C224" s="112"/>
      <c r="D224" s="112"/>
      <c r="E224" s="112"/>
      <c r="F224" s="112"/>
      <c r="G224" s="112"/>
      <c r="H224" s="112"/>
      <c r="I224" s="121"/>
      <c r="J224" s="112"/>
      <c r="K224" s="112"/>
      <c r="L224" s="112"/>
      <c r="M224" s="112"/>
      <c r="N224" s="113"/>
      <c r="O224" s="113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 ht="8.25" customHeight="1">
      <c r="A225" s="112"/>
      <c r="B225" s="112"/>
      <c r="C225" s="112"/>
      <c r="D225" s="112"/>
      <c r="E225" s="112"/>
      <c r="F225" s="112"/>
      <c r="G225" s="112"/>
      <c r="H225" s="112"/>
      <c r="I225" s="121"/>
      <c r="J225" s="112"/>
      <c r="K225" s="112"/>
      <c r="L225" s="112"/>
      <c r="M225" s="112"/>
      <c r="N225" s="113"/>
      <c r="O225" s="113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 ht="8.25" customHeight="1">
      <c r="A226" s="112"/>
      <c r="B226" s="112"/>
      <c r="C226" s="112"/>
      <c r="D226" s="112"/>
      <c r="E226" s="112"/>
      <c r="F226" s="112"/>
      <c r="G226" s="112"/>
      <c r="H226" s="112"/>
      <c r="I226" s="121"/>
      <c r="J226" s="112"/>
      <c r="K226" s="112"/>
      <c r="L226" s="112"/>
      <c r="M226" s="112"/>
      <c r="N226" s="113"/>
      <c r="O226" s="113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 ht="8.25" customHeight="1">
      <c r="A227" s="112"/>
      <c r="B227" s="112"/>
      <c r="C227" s="112"/>
      <c r="D227" s="112"/>
      <c r="E227" s="112"/>
      <c r="F227" s="112"/>
      <c r="G227" s="112"/>
      <c r="H227" s="112"/>
      <c r="I227" s="121"/>
      <c r="J227" s="112"/>
      <c r="K227" s="112"/>
      <c r="L227" s="112"/>
      <c r="M227" s="112"/>
      <c r="N227" s="113"/>
      <c r="O227" s="113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 ht="8.25" customHeight="1">
      <c r="A228" s="112"/>
      <c r="B228" s="112"/>
      <c r="C228" s="112"/>
      <c r="D228" s="112"/>
      <c r="E228" s="112"/>
      <c r="F228" s="112"/>
      <c r="G228" s="112"/>
      <c r="H228" s="112"/>
      <c r="I228" s="121"/>
      <c r="J228" s="112"/>
      <c r="K228" s="112"/>
      <c r="L228" s="112"/>
      <c r="M228" s="112"/>
      <c r="N228" s="113"/>
      <c r="O228" s="113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 ht="8.25" customHeight="1">
      <c r="A229" s="112"/>
      <c r="B229" s="112"/>
      <c r="C229" s="112"/>
      <c r="D229" s="112"/>
      <c r="E229" s="112"/>
      <c r="F229" s="112"/>
      <c r="G229" s="112"/>
      <c r="H229" s="112"/>
      <c r="I229" s="121"/>
      <c r="J229" s="112"/>
      <c r="K229" s="112"/>
      <c r="L229" s="112"/>
      <c r="M229" s="112"/>
      <c r="N229" s="113"/>
      <c r="O229" s="113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 ht="8.25" customHeight="1">
      <c r="A230" s="112"/>
      <c r="B230" s="112"/>
      <c r="C230" s="112"/>
      <c r="D230" s="112"/>
      <c r="E230" s="112"/>
      <c r="F230" s="112"/>
      <c r="G230" s="112"/>
      <c r="H230" s="112"/>
      <c r="I230" s="121"/>
      <c r="J230" s="112"/>
      <c r="K230" s="112"/>
      <c r="L230" s="112"/>
      <c r="M230" s="112"/>
      <c r="N230" s="113"/>
      <c r="O230" s="113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 ht="8.25" customHeight="1">
      <c r="A231" s="112"/>
      <c r="B231" s="112"/>
      <c r="C231" s="112"/>
      <c r="D231" s="112"/>
      <c r="E231" s="112"/>
      <c r="F231" s="112"/>
      <c r="G231" s="112"/>
      <c r="H231" s="112"/>
      <c r="I231" s="121"/>
      <c r="J231" s="112"/>
      <c r="K231" s="112"/>
      <c r="L231" s="112"/>
      <c r="M231" s="112"/>
      <c r="N231" s="113"/>
      <c r="O231" s="113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 ht="8.25" customHeight="1">
      <c r="A232" s="112"/>
      <c r="B232" s="112"/>
      <c r="C232" s="112"/>
      <c r="D232" s="112"/>
      <c r="E232" s="112"/>
      <c r="F232" s="112"/>
      <c r="G232" s="112"/>
      <c r="H232" s="112"/>
      <c r="I232" s="121"/>
      <c r="J232" s="112"/>
      <c r="K232" s="112"/>
      <c r="L232" s="112"/>
      <c r="M232" s="112"/>
      <c r="N232" s="113"/>
      <c r="O232" s="113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 ht="8.25" customHeight="1">
      <c r="A233" s="112"/>
      <c r="B233" s="112"/>
      <c r="C233" s="112"/>
      <c r="D233" s="112"/>
      <c r="E233" s="112"/>
      <c r="F233" s="112"/>
      <c r="G233" s="112"/>
      <c r="H233" s="112"/>
      <c r="I233" s="121"/>
      <c r="J233" s="112"/>
      <c r="K233" s="112"/>
      <c r="L233" s="112"/>
      <c r="M233" s="112"/>
      <c r="N233" s="113"/>
      <c r="O233" s="113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 ht="8.25" customHeight="1">
      <c r="A234" s="112"/>
      <c r="B234" s="112"/>
      <c r="C234" s="112"/>
      <c r="D234" s="112"/>
      <c r="E234" s="112"/>
      <c r="F234" s="112"/>
      <c r="G234" s="112"/>
      <c r="H234" s="112"/>
      <c r="I234" s="121"/>
      <c r="J234" s="112"/>
      <c r="K234" s="112"/>
      <c r="L234" s="112"/>
      <c r="M234" s="112"/>
      <c r="N234" s="113"/>
      <c r="O234" s="113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 ht="8.25" customHeight="1">
      <c r="A235" s="112"/>
      <c r="B235" s="112"/>
      <c r="C235" s="112"/>
      <c r="D235" s="112"/>
      <c r="E235" s="112"/>
      <c r="F235" s="112"/>
      <c r="G235" s="112"/>
      <c r="H235" s="112"/>
      <c r="I235" s="121"/>
      <c r="J235" s="112"/>
      <c r="K235" s="112"/>
      <c r="L235" s="112"/>
      <c r="M235" s="112"/>
      <c r="N235" s="113"/>
      <c r="O235" s="113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 ht="8.25" customHeight="1">
      <c r="A236" s="112"/>
      <c r="B236" s="112"/>
      <c r="C236" s="112"/>
      <c r="D236" s="112"/>
      <c r="E236" s="112"/>
      <c r="F236" s="112"/>
      <c r="G236" s="112"/>
      <c r="H236" s="112"/>
      <c r="I236" s="121"/>
      <c r="J236" s="112"/>
      <c r="K236" s="112"/>
      <c r="L236" s="112"/>
      <c r="M236" s="112"/>
      <c r="N236" s="113"/>
      <c r="O236" s="113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 ht="8.25" customHeight="1">
      <c r="A237" s="112"/>
      <c r="B237" s="112"/>
      <c r="C237" s="112"/>
      <c r="D237" s="112"/>
      <c r="E237" s="112"/>
      <c r="F237" s="112"/>
      <c r="G237" s="112"/>
      <c r="H237" s="112"/>
      <c r="I237" s="121"/>
      <c r="J237" s="112"/>
      <c r="K237" s="112"/>
      <c r="L237" s="112"/>
      <c r="M237" s="112"/>
      <c r="N237" s="113"/>
      <c r="O237" s="113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 ht="8.25" customHeight="1">
      <c r="A238" s="112"/>
      <c r="B238" s="112"/>
      <c r="C238" s="112"/>
      <c r="D238" s="112"/>
      <c r="E238" s="112"/>
      <c r="F238" s="112"/>
      <c r="G238" s="112"/>
      <c r="H238" s="112"/>
      <c r="I238" s="121"/>
      <c r="J238" s="112"/>
      <c r="K238" s="112"/>
      <c r="L238" s="112"/>
      <c r="M238" s="112"/>
      <c r="N238" s="113"/>
      <c r="O238" s="113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 ht="8.25" customHeight="1">
      <c r="A239" s="112"/>
      <c r="B239" s="112"/>
      <c r="C239" s="112"/>
      <c r="D239" s="112"/>
      <c r="E239" s="112"/>
      <c r="F239" s="112"/>
      <c r="G239" s="112"/>
      <c r="H239" s="112"/>
      <c r="I239" s="121"/>
      <c r="J239" s="112"/>
      <c r="K239" s="112"/>
      <c r="L239" s="112"/>
      <c r="M239" s="112"/>
      <c r="N239" s="113"/>
      <c r="O239" s="113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 ht="8.25" customHeight="1">
      <c r="A240" s="112"/>
      <c r="B240" s="112"/>
      <c r="C240" s="112"/>
      <c r="D240" s="112"/>
      <c r="E240" s="112"/>
      <c r="F240" s="112"/>
      <c r="G240" s="112"/>
      <c r="H240" s="112"/>
      <c r="I240" s="121"/>
      <c r="J240" s="112"/>
      <c r="K240" s="112"/>
      <c r="L240" s="112"/>
      <c r="M240" s="112"/>
      <c r="N240" s="113"/>
      <c r="O240" s="113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 ht="8.25" customHeight="1">
      <c r="A241" s="112"/>
      <c r="B241" s="112"/>
      <c r="C241" s="112"/>
      <c r="D241" s="112"/>
      <c r="E241" s="112"/>
      <c r="F241" s="112"/>
      <c r="G241" s="112"/>
      <c r="H241" s="112"/>
      <c r="I241" s="121"/>
      <c r="J241" s="112"/>
      <c r="K241" s="112"/>
      <c r="L241" s="112"/>
      <c r="M241" s="112"/>
      <c r="N241" s="113"/>
      <c r="O241" s="113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 ht="8.25" customHeight="1">
      <c r="A242" s="112"/>
      <c r="B242" s="112"/>
      <c r="C242" s="112"/>
      <c r="D242" s="112"/>
      <c r="E242" s="112"/>
      <c r="F242" s="112"/>
      <c r="G242" s="112"/>
      <c r="H242" s="112"/>
      <c r="I242" s="121"/>
      <c r="J242" s="112"/>
      <c r="K242" s="112"/>
      <c r="L242" s="112"/>
      <c r="M242" s="112"/>
      <c r="N242" s="113"/>
      <c r="O242" s="113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 ht="8.25" customHeight="1">
      <c r="A243" s="112"/>
      <c r="B243" s="112"/>
      <c r="C243" s="112"/>
      <c r="D243" s="112"/>
      <c r="E243" s="112"/>
      <c r="F243" s="112"/>
      <c r="G243" s="112"/>
      <c r="H243" s="112"/>
      <c r="I243" s="121"/>
      <c r="J243" s="112"/>
      <c r="K243" s="112"/>
      <c r="L243" s="112"/>
      <c r="M243" s="112"/>
      <c r="N243" s="113"/>
      <c r="O243" s="113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 ht="8.25" customHeight="1">
      <c r="A244" s="112"/>
      <c r="B244" s="112"/>
      <c r="C244" s="112"/>
      <c r="D244" s="112"/>
      <c r="E244" s="112"/>
      <c r="F244" s="112"/>
      <c r="G244" s="112"/>
      <c r="H244" s="112"/>
      <c r="I244" s="121"/>
      <c r="J244" s="112"/>
      <c r="K244" s="112"/>
      <c r="L244" s="112"/>
      <c r="M244" s="112"/>
      <c r="N244" s="113"/>
      <c r="O244" s="113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 ht="8.25" customHeight="1">
      <c r="A245" s="112"/>
      <c r="B245" s="112"/>
      <c r="C245" s="112"/>
      <c r="D245" s="112"/>
      <c r="E245" s="112"/>
      <c r="F245" s="112"/>
      <c r="G245" s="112"/>
      <c r="H245" s="112"/>
      <c r="I245" s="121"/>
      <c r="J245" s="112"/>
      <c r="K245" s="112"/>
      <c r="L245" s="112"/>
      <c r="M245" s="112"/>
      <c r="N245" s="113"/>
      <c r="O245" s="113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 ht="8.25" customHeight="1">
      <c r="A246" s="112"/>
      <c r="B246" s="112"/>
      <c r="C246" s="112"/>
      <c r="D246" s="112"/>
      <c r="E246" s="112"/>
      <c r="F246" s="112"/>
      <c r="G246" s="112"/>
      <c r="H246" s="112"/>
      <c r="I246" s="121"/>
      <c r="J246" s="112"/>
      <c r="K246" s="112"/>
      <c r="L246" s="112"/>
      <c r="M246" s="112"/>
      <c r="N246" s="113"/>
      <c r="O246" s="113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U4"/>
  </mergeCells>
  <conditionalFormatting sqref="G11:G38">
    <cfRule type="cellIs" dxfId="3" priority="1" operator="lessThan">
      <formula>$H$11</formula>
    </cfRule>
  </conditionalFormatting>
  <dataValidations>
    <dataValidation type="list" allowBlank="1" showErrorMessage="1" sqref="C11:C38">
      <formula1>'Listado Pilotos y Equipos'!$B$3:$B$86</formula1>
    </dataValidation>
    <dataValidation type="list" allowBlank="1" showErrorMessage="1" sqref="R11:R38">
      <formula1>Tabla_de_Datos_COCHES!$I$34:$I$38</formula1>
    </dataValidation>
    <dataValidation type="list" allowBlank="1" showErrorMessage="1" sqref="E12:E25">
      <formula1>IF($D$11=Tabla_de_Datos_COPA_PALMARES!$B$5,Tabla_de_Datos_COCHES!$B$19:$B$27,IF($D$11=Tabla_de_Datos_COPA_PALMARES!$B$3,Tabla_de_Datos_COCHES!$B$4:$B$18))</formula1>
    </dataValidation>
    <dataValidation type="list" allowBlank="1" showErrorMessage="1" sqref="T11:T38">
      <formula1>Tabla_de_Datos_COCHES!$I$29:$I$31</formula1>
    </dataValidation>
    <dataValidation type="list" allowBlank="1" showErrorMessage="1" sqref="E11">
      <formula1>IF($D$11=Tabla_de_Datos_COPA_PALMARES!$B$5,Tabla_de_Datos_COCHES!$B$19:$B$27,IF($D$11=Tabla_de_Datos_COPA_PALMARES!$B$3,Tabla_de_Datos_COCHES!$B$4:$B$18,IF($D$11=Tabla_de_Datos_COPA_PALMARES!$B$4,Tabla_de_Datos_COCHES!$B$28:$B$42)))</formula1>
    </dataValidation>
    <dataValidation type="list" allowBlank="1" showErrorMessage="1" sqref="I11:J38 L11:L38 N11:N38 P11:P38 S11:S38">
      <formula1>Tabla_de_Datos_COCHES!$I$4:$I$24</formula1>
    </dataValidation>
    <dataValidation type="list" allowBlank="1" showErrorMessage="1" sqref="K11:K38">
      <formula1>Tabla_de_Datos_COCHES!$L$4:$L$6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6.43"/>
    <col customWidth="1" min="3" max="3" width="14.43"/>
    <col customWidth="1" min="4" max="4" width="15.71"/>
    <col customWidth="1" min="5" max="5" width="15.43"/>
    <col customWidth="1" min="6" max="6" width="15.71"/>
    <col customWidth="1" min="7" max="7" width="15.43"/>
    <col customWidth="1" min="8" max="8" width="16.29"/>
    <col customWidth="1" min="9" max="9" width="14.86"/>
    <col customWidth="1" min="10" max="10" width="12.86"/>
    <col customWidth="1" min="11" max="11" width="5.14"/>
    <col customWidth="1" min="12" max="12" width="4.14"/>
    <col customWidth="1" min="13" max="13" width="17.86"/>
    <col customWidth="1" min="14" max="14" width="28.14"/>
    <col customWidth="1" min="15" max="15" width="17.43"/>
    <col customWidth="1" min="16" max="16" width="20.43"/>
    <col customWidth="1" min="17" max="17" width="15.43"/>
    <col customWidth="1" min="18" max="18" width="19.14"/>
    <col customWidth="1" min="19" max="19" width="22.14"/>
    <col customWidth="1" min="20" max="20" width="17.14"/>
    <col customWidth="1" min="21" max="21" width="16.29"/>
    <col customWidth="1" min="22" max="26" width="10.0"/>
  </cols>
  <sheetData>
    <row r="1" ht="15.75" customHeight="1">
      <c r="A1" s="62"/>
      <c r="B1" s="5"/>
      <c r="C1" s="85"/>
      <c r="D1" s="85"/>
      <c r="E1" s="85"/>
      <c r="F1" s="85"/>
      <c r="G1" s="85"/>
      <c r="H1" s="86"/>
      <c r="I1" s="85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62"/>
      <c r="B2" s="5"/>
      <c r="C2" s="85"/>
      <c r="D2" s="85"/>
      <c r="E2" s="85"/>
      <c r="F2" s="85"/>
      <c r="G2" s="85"/>
      <c r="H2" s="86"/>
      <c r="I2" s="85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62"/>
      <c r="B3" s="85"/>
      <c r="C3" s="85"/>
      <c r="D3" s="85"/>
      <c r="E3" s="85"/>
      <c r="F3" s="85"/>
      <c r="G3" s="85"/>
      <c r="H3" s="86"/>
      <c r="I3" s="85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5.75" customHeight="1">
      <c r="A4" s="62"/>
      <c r="B4" s="96"/>
      <c r="C4" s="87"/>
      <c r="D4" s="87"/>
      <c r="E4" s="87"/>
      <c r="F4" s="87"/>
      <c r="G4" s="87"/>
      <c r="H4" s="88"/>
      <c r="I4" s="87"/>
      <c r="J4" s="87"/>
      <c r="K4" s="62"/>
      <c r="L4" s="252"/>
      <c r="M4" s="45"/>
      <c r="N4" s="45"/>
      <c r="O4" s="45"/>
      <c r="P4" s="45"/>
      <c r="Q4" s="45"/>
      <c r="R4" s="45"/>
      <c r="S4" s="45"/>
      <c r="T4" s="45"/>
      <c r="U4" s="45"/>
      <c r="V4" s="46"/>
      <c r="W4" s="62"/>
      <c r="X4" s="62"/>
      <c r="Y4" s="62"/>
      <c r="Z4" s="62"/>
    </row>
    <row r="5" ht="15.75" customHeight="1">
      <c r="A5" s="62"/>
      <c r="B5" s="82" t="s">
        <v>396</v>
      </c>
      <c r="C5" s="49"/>
      <c r="D5" s="89"/>
      <c r="E5" s="90"/>
      <c r="F5" s="90"/>
      <c r="G5" s="90"/>
      <c r="H5" s="86"/>
      <c r="I5" s="85"/>
      <c r="J5" s="62"/>
      <c r="K5" s="62"/>
      <c r="L5" s="49" t="s">
        <v>383</v>
      </c>
      <c r="M5" s="49"/>
      <c r="N5" s="49"/>
      <c r="O5" s="49"/>
      <c r="P5" s="49"/>
      <c r="Q5" s="49"/>
      <c r="R5" s="49"/>
      <c r="S5" s="49"/>
      <c r="T5" s="49"/>
      <c r="U5" s="49"/>
      <c r="V5" s="49"/>
      <c r="W5" s="62"/>
      <c r="X5" s="62"/>
      <c r="Y5" s="62"/>
      <c r="Z5" s="62"/>
    </row>
    <row r="6" ht="15.75" customHeight="1">
      <c r="A6" s="62"/>
      <c r="B6" s="6"/>
      <c r="C6" s="85"/>
      <c r="D6" s="85"/>
      <c r="E6" s="85"/>
      <c r="F6" s="85"/>
      <c r="G6" s="85"/>
      <c r="H6" s="86"/>
      <c r="I6" s="85"/>
      <c r="J6" s="62"/>
      <c r="K6" s="62"/>
      <c r="L6" s="6"/>
      <c r="M6" s="85"/>
      <c r="N6" s="85"/>
      <c r="O6" s="85"/>
      <c r="P6" s="85"/>
      <c r="Q6" s="85"/>
      <c r="R6" s="86"/>
      <c r="S6" s="62"/>
      <c r="T6" s="62"/>
      <c r="U6" s="62"/>
      <c r="V6" s="62"/>
      <c r="W6" s="62"/>
      <c r="X6" s="62"/>
      <c r="Y6" s="62"/>
      <c r="Z6" s="62"/>
    </row>
    <row r="7" ht="15.75" customHeight="1">
      <c r="A7" s="62"/>
      <c r="B7" s="98" t="s">
        <v>152</v>
      </c>
      <c r="C7" s="99" t="s">
        <v>153</v>
      </c>
      <c r="D7" s="100" t="s">
        <v>2</v>
      </c>
      <c r="E7" s="100" t="s">
        <v>154</v>
      </c>
      <c r="F7" s="100" t="s">
        <v>283</v>
      </c>
      <c r="G7" s="100" t="s">
        <v>388</v>
      </c>
      <c r="H7" s="101" t="s">
        <v>11</v>
      </c>
      <c r="I7" s="102" t="s">
        <v>155</v>
      </c>
      <c r="J7" s="100" t="s">
        <v>285</v>
      </c>
      <c r="K7" s="62"/>
      <c r="L7" s="52" t="s">
        <v>152</v>
      </c>
      <c r="M7" s="100" t="s">
        <v>153</v>
      </c>
      <c r="N7" s="100" t="s">
        <v>384</v>
      </c>
      <c r="O7" s="100" t="s">
        <v>2</v>
      </c>
      <c r="P7" s="100" t="s">
        <v>386</v>
      </c>
      <c r="Q7" s="100" t="s">
        <v>154</v>
      </c>
      <c r="R7" s="100" t="s">
        <v>283</v>
      </c>
      <c r="S7" s="100" t="s">
        <v>387</v>
      </c>
      <c r="T7" s="100" t="s">
        <v>388</v>
      </c>
      <c r="U7" s="100" t="s">
        <v>11</v>
      </c>
      <c r="V7" s="62"/>
      <c r="W7" s="62"/>
      <c r="X7" s="62"/>
      <c r="Y7" s="62"/>
      <c r="Z7" s="62"/>
    </row>
    <row r="8" ht="15.75" customHeight="1">
      <c r="A8" s="62"/>
      <c r="B8" s="103">
        <v>1.0</v>
      </c>
      <c r="C8" s="104"/>
      <c r="D8" s="104" t="str">
        <f>IFERROR(VLOOKUP(C8,'Listado Pilotos y Equipos'!$B$3:$M$86,2,0),"")</f>
        <v/>
      </c>
      <c r="E8" s="227" t="s">
        <v>474</v>
      </c>
      <c r="F8" s="104" t="str">
        <f>IFERROR(VLOOKUP(C8,'Listado Pilotos y Equipos'!$B$3:$M$86,4,0),"")</f>
        <v/>
      </c>
      <c r="G8" s="227" t="s">
        <v>474</v>
      </c>
      <c r="H8" s="227">
        <f t="shared" ref="H8:H52" si="1">IF(ISTEXT(E8),0,E8)+IF(ISTEXT(G8),0,G8)</f>
        <v>0</v>
      </c>
      <c r="I8" s="107" t="str">
        <f>IFERROR(VLOOKUP(C8,'Listado Pilotos y Equipos'!$B$3:$P$86,6,0),"")</f>
        <v/>
      </c>
      <c r="J8" s="108"/>
      <c r="K8" s="62"/>
      <c r="L8" s="253">
        <v>1.0</v>
      </c>
      <c r="M8" s="254"/>
      <c r="N8" s="254"/>
      <c r="O8" s="254" t="str">
        <f>IFERROR(VLOOKUP(M8,'Listado Pilotos y Equipos'!$B$3:$M$86,2,0),"")</f>
        <v/>
      </c>
      <c r="P8" s="254"/>
      <c r="Q8" s="254" t="s">
        <v>474</v>
      </c>
      <c r="R8" s="254" t="str">
        <f>IFERROR(VLOOKUP(M8,'Listado Pilotos y Equipos'!$B$3:$M$86,4,0),"")</f>
        <v/>
      </c>
      <c r="S8" s="254"/>
      <c r="T8" s="254" t="s">
        <v>474</v>
      </c>
      <c r="U8" s="255">
        <f t="shared" ref="U8:U23" si="2">IFERROR(Q8+T8,0)</f>
        <v>0</v>
      </c>
      <c r="V8" s="256" t="s">
        <v>475</v>
      </c>
      <c r="W8" s="62"/>
      <c r="X8" s="62"/>
      <c r="Y8" s="62"/>
      <c r="Z8" s="62"/>
    </row>
    <row r="9" ht="15.75" customHeight="1">
      <c r="A9" s="62"/>
      <c r="B9" s="103">
        <f t="shared" ref="B9:B52" si="3">+B8+1</f>
        <v>2</v>
      </c>
      <c r="C9" s="104"/>
      <c r="D9" s="104" t="str">
        <f>IFERROR(VLOOKUP(C9,'Listado Pilotos y Equipos'!$B$3:$M$86,2,0),"")</f>
        <v/>
      </c>
      <c r="E9" s="227" t="s">
        <v>474</v>
      </c>
      <c r="F9" s="104" t="str">
        <f>IFERROR(VLOOKUP(C9,'Listado Pilotos y Equipos'!$B$3:$M$86,4,0),"")</f>
        <v/>
      </c>
      <c r="G9" s="227" t="s">
        <v>474</v>
      </c>
      <c r="H9" s="227">
        <f t="shared" si="1"/>
        <v>0</v>
      </c>
      <c r="I9" s="107" t="str">
        <f>IFERROR(VLOOKUP(C9,'Listado Pilotos y Equipos'!$B$3:$P$86,6,0),"")</f>
        <v/>
      </c>
      <c r="J9" s="108"/>
      <c r="K9" s="62"/>
      <c r="L9" s="253">
        <v>2.0</v>
      </c>
      <c r="M9" s="254"/>
      <c r="N9" s="254"/>
      <c r="O9" s="254" t="str">
        <f>IFERROR(VLOOKUP(M9,'Listado Pilotos y Equipos'!$B$3:$M$86,2,0),"")</f>
        <v/>
      </c>
      <c r="P9" s="254"/>
      <c r="Q9" s="254" t="s">
        <v>474</v>
      </c>
      <c r="R9" s="254" t="str">
        <f>IFERROR(VLOOKUP(M9,'Listado Pilotos y Equipos'!$B$3:$M$86,4,0),"")</f>
        <v/>
      </c>
      <c r="S9" s="254"/>
      <c r="T9" s="254" t="s">
        <v>474</v>
      </c>
      <c r="U9" s="255">
        <f t="shared" si="2"/>
        <v>0</v>
      </c>
      <c r="V9" s="257"/>
      <c r="W9" s="62"/>
      <c r="X9" s="62"/>
      <c r="Y9" s="62"/>
      <c r="Z9" s="62"/>
    </row>
    <row r="10" ht="15.75" customHeight="1">
      <c r="A10" s="62"/>
      <c r="B10" s="103">
        <f t="shared" si="3"/>
        <v>3</v>
      </c>
      <c r="C10" s="104"/>
      <c r="D10" s="104" t="str">
        <f>IFERROR(VLOOKUP(C10,'Listado Pilotos y Equipos'!$B$3:$M$86,2,0),"")</f>
        <v/>
      </c>
      <c r="E10" s="227" t="s">
        <v>474</v>
      </c>
      <c r="F10" s="104" t="str">
        <f>IFERROR(VLOOKUP(C10,'Listado Pilotos y Equipos'!$B$3:$M$86,4,0),"")</f>
        <v/>
      </c>
      <c r="G10" s="227" t="s">
        <v>474</v>
      </c>
      <c r="H10" s="227">
        <f t="shared" si="1"/>
        <v>0</v>
      </c>
      <c r="I10" s="107" t="str">
        <f>IFERROR(VLOOKUP(C10,'Listado Pilotos y Equipos'!$B$3:$P$86,6,0),"")</f>
        <v/>
      </c>
      <c r="J10" s="108"/>
      <c r="K10" s="62"/>
      <c r="L10" s="253">
        <v>3.0</v>
      </c>
      <c r="M10" s="254"/>
      <c r="N10" s="254"/>
      <c r="O10" s="254" t="str">
        <f>IFERROR(VLOOKUP(M10,'Listado Pilotos y Equipos'!$B$3:$M$86,2,0),"")</f>
        <v/>
      </c>
      <c r="P10" s="254"/>
      <c r="Q10" s="254" t="s">
        <v>474</v>
      </c>
      <c r="R10" s="254" t="str">
        <f>IFERROR(VLOOKUP(M10,'Listado Pilotos y Equipos'!$B$3:$M$86,4,0),"")</f>
        <v/>
      </c>
      <c r="S10" s="254"/>
      <c r="T10" s="254" t="s">
        <v>474</v>
      </c>
      <c r="U10" s="255">
        <f t="shared" si="2"/>
        <v>0</v>
      </c>
      <c r="V10" s="257"/>
      <c r="W10" s="62"/>
      <c r="X10" s="62"/>
      <c r="Y10" s="62"/>
      <c r="Z10" s="62"/>
    </row>
    <row r="11" ht="15.75" customHeight="1">
      <c r="A11" s="62"/>
      <c r="B11" s="103">
        <f t="shared" si="3"/>
        <v>4</v>
      </c>
      <c r="C11" s="104"/>
      <c r="D11" s="104" t="str">
        <f>IFERROR(VLOOKUP(C11,'Listado Pilotos y Equipos'!$B$3:$M$86,2,0),"")</f>
        <v/>
      </c>
      <c r="E11" s="227" t="s">
        <v>474</v>
      </c>
      <c r="F11" s="104" t="str">
        <f>IFERROR(VLOOKUP(C11,'Listado Pilotos y Equipos'!$B$3:$M$86,4,0),"")</f>
        <v/>
      </c>
      <c r="G11" s="227" t="s">
        <v>474</v>
      </c>
      <c r="H11" s="227">
        <f t="shared" si="1"/>
        <v>0</v>
      </c>
      <c r="I11" s="107" t="str">
        <f>IFERROR(VLOOKUP(C11,'Listado Pilotos y Equipos'!$B$3:$P$86,6,0),"")</f>
        <v/>
      </c>
      <c r="J11" s="108"/>
      <c r="K11" s="62"/>
      <c r="L11" s="253">
        <v>4.0</v>
      </c>
      <c r="M11" s="254"/>
      <c r="N11" s="254"/>
      <c r="O11" s="254" t="str">
        <f>IFERROR(VLOOKUP(M11,'Listado Pilotos y Equipos'!$B$3:$M$86,2,0),"")</f>
        <v/>
      </c>
      <c r="P11" s="254"/>
      <c r="Q11" s="254" t="s">
        <v>474</v>
      </c>
      <c r="R11" s="254" t="str">
        <f>IFERROR(VLOOKUP(M11,'Listado Pilotos y Equipos'!$B$3:$M$86,4,0),"")</f>
        <v/>
      </c>
      <c r="S11" s="254"/>
      <c r="T11" s="254" t="s">
        <v>474</v>
      </c>
      <c r="U11" s="255">
        <f t="shared" si="2"/>
        <v>0</v>
      </c>
      <c r="V11" s="257"/>
      <c r="W11" s="62"/>
      <c r="X11" s="62"/>
      <c r="Y11" s="62"/>
      <c r="Z11" s="62"/>
    </row>
    <row r="12" ht="15.75" customHeight="1">
      <c r="A12" s="62"/>
      <c r="B12" s="103">
        <f t="shared" si="3"/>
        <v>5</v>
      </c>
      <c r="C12" s="104"/>
      <c r="D12" s="104" t="str">
        <f>IFERROR(VLOOKUP(C12,'Listado Pilotos y Equipos'!$B$3:$M$86,2,0),"")</f>
        <v/>
      </c>
      <c r="E12" s="227" t="s">
        <v>474</v>
      </c>
      <c r="F12" s="104" t="str">
        <f>IFERROR(VLOOKUP(C12,'Listado Pilotos y Equipos'!$B$3:$M$86,4,0),"")</f>
        <v/>
      </c>
      <c r="G12" s="227" t="s">
        <v>474</v>
      </c>
      <c r="H12" s="227">
        <f t="shared" si="1"/>
        <v>0</v>
      </c>
      <c r="I12" s="107" t="str">
        <f>IFERROR(VLOOKUP(C12,'Listado Pilotos y Equipos'!$B$3:$P$86,6,0),"")</f>
        <v/>
      </c>
      <c r="J12" s="108"/>
      <c r="K12" s="62"/>
      <c r="L12" s="253">
        <v>5.0</v>
      </c>
      <c r="M12" s="254"/>
      <c r="N12" s="254"/>
      <c r="O12" s="254" t="str">
        <f>IFERROR(VLOOKUP(M12,'Listado Pilotos y Equipos'!$B$3:$M$86,2,0),"")</f>
        <v/>
      </c>
      <c r="P12" s="254"/>
      <c r="Q12" s="254" t="s">
        <v>474</v>
      </c>
      <c r="R12" s="254" t="str">
        <f>IFERROR(VLOOKUP(M12,'Listado Pilotos y Equipos'!$B$3:$M$86,4,0),"")</f>
        <v/>
      </c>
      <c r="S12" s="254"/>
      <c r="T12" s="254" t="s">
        <v>474</v>
      </c>
      <c r="U12" s="255">
        <f t="shared" si="2"/>
        <v>0</v>
      </c>
      <c r="V12" s="257"/>
      <c r="W12" s="62"/>
      <c r="X12" s="62"/>
      <c r="Y12" s="62"/>
      <c r="Z12" s="62"/>
    </row>
    <row r="13" ht="15.75" customHeight="1">
      <c r="A13" s="62"/>
      <c r="B13" s="103">
        <f t="shared" si="3"/>
        <v>6</v>
      </c>
      <c r="C13" s="104"/>
      <c r="D13" s="104" t="str">
        <f>IFERROR(VLOOKUP(C13,'Listado Pilotos y Equipos'!$B$3:$M$86,2,0),"")</f>
        <v/>
      </c>
      <c r="E13" s="227" t="s">
        <v>474</v>
      </c>
      <c r="F13" s="104" t="str">
        <f>IFERROR(VLOOKUP(C13,'Listado Pilotos y Equipos'!$B$3:$M$86,4,0),"")</f>
        <v/>
      </c>
      <c r="G13" s="227" t="s">
        <v>474</v>
      </c>
      <c r="H13" s="227">
        <f t="shared" si="1"/>
        <v>0</v>
      </c>
      <c r="I13" s="107" t="str">
        <f>IFERROR(VLOOKUP(C13,'Listado Pilotos y Equipos'!$B$3:$P$86,6,0),"")</f>
        <v/>
      </c>
      <c r="J13" s="108"/>
      <c r="K13" s="62"/>
      <c r="L13" s="253">
        <v>6.0</v>
      </c>
      <c r="M13" s="254"/>
      <c r="N13" s="254"/>
      <c r="O13" s="254" t="str">
        <f>IFERROR(VLOOKUP(M13,'Listado Pilotos y Equipos'!$B$3:$M$86,2,0),"")</f>
        <v/>
      </c>
      <c r="P13" s="254"/>
      <c r="Q13" s="254" t="s">
        <v>474</v>
      </c>
      <c r="R13" s="254" t="str">
        <f>IFERROR(VLOOKUP(M13,'Listado Pilotos y Equipos'!$B$3:$M$86,4,0),"")</f>
        <v/>
      </c>
      <c r="S13" s="254"/>
      <c r="T13" s="254" t="s">
        <v>474</v>
      </c>
      <c r="U13" s="255">
        <f t="shared" si="2"/>
        <v>0</v>
      </c>
      <c r="V13" s="257"/>
      <c r="W13" s="62"/>
      <c r="X13" s="62"/>
      <c r="Y13" s="62"/>
      <c r="Z13" s="62"/>
    </row>
    <row r="14" ht="15.75" customHeight="1">
      <c r="A14" s="62"/>
      <c r="B14" s="103">
        <f t="shared" si="3"/>
        <v>7</v>
      </c>
      <c r="C14" s="104"/>
      <c r="D14" s="104" t="str">
        <f>IFERROR(VLOOKUP(C14,'Listado Pilotos y Equipos'!$B$3:$M$86,2,0),"")</f>
        <v/>
      </c>
      <c r="E14" s="227" t="s">
        <v>474</v>
      </c>
      <c r="F14" s="104" t="str">
        <f>IFERROR(VLOOKUP(C14,'Listado Pilotos y Equipos'!$B$3:$M$86,4,0),"")</f>
        <v/>
      </c>
      <c r="G14" s="227" t="s">
        <v>474</v>
      </c>
      <c r="H14" s="227">
        <f t="shared" si="1"/>
        <v>0</v>
      </c>
      <c r="I14" s="107" t="str">
        <f>IFERROR(VLOOKUP(C14,'Listado Pilotos y Equipos'!$B$3:$P$86,6,0),"")</f>
        <v/>
      </c>
      <c r="J14" s="108"/>
      <c r="K14" s="62"/>
      <c r="L14" s="253">
        <v>7.0</v>
      </c>
      <c r="M14" s="254"/>
      <c r="N14" s="254"/>
      <c r="O14" s="254" t="str">
        <f>IFERROR(VLOOKUP(M14,'Listado Pilotos y Equipos'!$B$3:$M$86,2,0),"")</f>
        <v/>
      </c>
      <c r="P14" s="254"/>
      <c r="Q14" s="254" t="s">
        <v>474</v>
      </c>
      <c r="R14" s="254" t="str">
        <f>IFERROR(VLOOKUP(M14,'Listado Pilotos y Equipos'!$B$3:$M$86,4,0),"")</f>
        <v/>
      </c>
      <c r="S14" s="254"/>
      <c r="T14" s="254" t="s">
        <v>474</v>
      </c>
      <c r="U14" s="255">
        <f t="shared" si="2"/>
        <v>0</v>
      </c>
      <c r="V14" s="257"/>
      <c r="W14" s="62"/>
      <c r="X14" s="62"/>
      <c r="Y14" s="62"/>
      <c r="Z14" s="62"/>
    </row>
    <row r="15" ht="15.75" customHeight="1">
      <c r="A15" s="62"/>
      <c r="B15" s="103">
        <f t="shared" si="3"/>
        <v>8</v>
      </c>
      <c r="C15" s="104"/>
      <c r="D15" s="104" t="str">
        <f>IFERROR(VLOOKUP(C15,'Listado Pilotos y Equipos'!$B$3:$M$86,2,0),"")</f>
        <v/>
      </c>
      <c r="E15" s="227" t="s">
        <v>474</v>
      </c>
      <c r="F15" s="104" t="str">
        <f>IFERROR(VLOOKUP(C15,'Listado Pilotos y Equipos'!$B$3:$M$86,4,0),"")</f>
        <v/>
      </c>
      <c r="G15" s="227" t="s">
        <v>474</v>
      </c>
      <c r="H15" s="227">
        <f t="shared" si="1"/>
        <v>0</v>
      </c>
      <c r="I15" s="107" t="str">
        <f>IFERROR(VLOOKUP(C15,'Listado Pilotos y Equipos'!$B$3:$P$86,6,0),"")</f>
        <v/>
      </c>
      <c r="J15" s="108"/>
      <c r="K15" s="62"/>
      <c r="L15" s="253">
        <v>8.0</v>
      </c>
      <c r="M15" s="254"/>
      <c r="N15" s="254"/>
      <c r="O15" s="254" t="str">
        <f>IFERROR(VLOOKUP(M15,'Listado Pilotos y Equipos'!$B$3:$M$86,2,0),"")</f>
        <v/>
      </c>
      <c r="P15" s="254"/>
      <c r="Q15" s="254" t="s">
        <v>474</v>
      </c>
      <c r="R15" s="254" t="str">
        <f>IFERROR(VLOOKUP(M15,'Listado Pilotos y Equipos'!$B$3:$M$86,4,0),"")</f>
        <v/>
      </c>
      <c r="S15" s="254"/>
      <c r="T15" s="254" t="s">
        <v>474</v>
      </c>
      <c r="U15" s="255">
        <f t="shared" si="2"/>
        <v>0</v>
      </c>
      <c r="V15" s="258"/>
      <c r="W15" s="62"/>
      <c r="X15" s="62"/>
      <c r="Y15" s="62"/>
      <c r="Z15" s="62"/>
    </row>
    <row r="16" ht="15.75" customHeight="1">
      <c r="A16" s="62"/>
      <c r="B16" s="103">
        <f t="shared" si="3"/>
        <v>9</v>
      </c>
      <c r="C16" s="104"/>
      <c r="D16" s="104" t="str">
        <f>IFERROR(VLOOKUP(C16,'Listado Pilotos y Equipos'!$B$3:$M$86,2,0),"")</f>
        <v/>
      </c>
      <c r="E16" s="227" t="s">
        <v>474</v>
      </c>
      <c r="F16" s="104" t="str">
        <f>IFERROR(VLOOKUP(C16,'Listado Pilotos y Equipos'!$B$3:$M$86,4,0),"")</f>
        <v/>
      </c>
      <c r="G16" s="227" t="s">
        <v>474</v>
      </c>
      <c r="H16" s="227">
        <f t="shared" si="1"/>
        <v>0</v>
      </c>
      <c r="I16" s="107" t="str">
        <f>IFERROR(VLOOKUP(C16,'Listado Pilotos y Equipos'!$B$3:$P$86,6,0),"")</f>
        <v/>
      </c>
      <c r="J16" s="108"/>
      <c r="K16" s="62"/>
      <c r="L16" s="259">
        <v>9.0</v>
      </c>
      <c r="M16" s="260"/>
      <c r="N16" s="260"/>
      <c r="O16" s="260" t="str">
        <f>IFERROR(VLOOKUP(M16,'Listado Pilotos y Equipos'!$B$3:$M$86,2,0),"")</f>
        <v/>
      </c>
      <c r="P16" s="260"/>
      <c r="Q16" s="260" t="s">
        <v>474</v>
      </c>
      <c r="R16" s="260" t="str">
        <f>IFERROR(VLOOKUP(M16,'Listado Pilotos y Equipos'!$B$3:$M$86,4,0),"")</f>
        <v/>
      </c>
      <c r="S16" s="260"/>
      <c r="T16" s="260" t="s">
        <v>474</v>
      </c>
      <c r="U16" s="261">
        <f t="shared" si="2"/>
        <v>0</v>
      </c>
      <c r="V16" s="262" t="s">
        <v>476</v>
      </c>
      <c r="W16" s="62"/>
      <c r="X16" s="62"/>
      <c r="Y16" s="62"/>
      <c r="Z16" s="62"/>
    </row>
    <row r="17" ht="15.75" customHeight="1">
      <c r="A17" s="62"/>
      <c r="B17" s="103">
        <f t="shared" si="3"/>
        <v>10</v>
      </c>
      <c r="C17" s="104"/>
      <c r="D17" s="104" t="str">
        <f>IFERROR(VLOOKUP(C17,'Listado Pilotos y Equipos'!$B$3:$M$86,2,0),"")</f>
        <v/>
      </c>
      <c r="E17" s="227" t="s">
        <v>474</v>
      </c>
      <c r="F17" s="104" t="str">
        <f>IFERROR(VLOOKUP(C17,'Listado Pilotos y Equipos'!$B$3:$M$86,4,0),"")</f>
        <v/>
      </c>
      <c r="G17" s="227" t="s">
        <v>474</v>
      </c>
      <c r="H17" s="227">
        <f t="shared" si="1"/>
        <v>0</v>
      </c>
      <c r="I17" s="107" t="str">
        <f>IFERROR(VLOOKUP(C17,'Listado Pilotos y Equipos'!$B$3:$P$86,6,0),"")</f>
        <v/>
      </c>
      <c r="J17" s="108"/>
      <c r="K17" s="62"/>
      <c r="L17" s="259">
        <v>10.0</v>
      </c>
      <c r="M17" s="260"/>
      <c r="N17" s="260"/>
      <c r="O17" s="260" t="str">
        <f>IFERROR(VLOOKUP(M17,'Listado Pilotos y Equipos'!$B$3:$M$86,2,0),"")</f>
        <v/>
      </c>
      <c r="P17" s="260"/>
      <c r="Q17" s="260" t="s">
        <v>474</v>
      </c>
      <c r="R17" s="260" t="str">
        <f>IFERROR(VLOOKUP(M17,'Listado Pilotos y Equipos'!$B$3:$M$86,4,0),"")</f>
        <v/>
      </c>
      <c r="S17" s="260"/>
      <c r="T17" s="260" t="s">
        <v>474</v>
      </c>
      <c r="U17" s="261">
        <f t="shared" si="2"/>
        <v>0</v>
      </c>
      <c r="V17" s="257"/>
      <c r="W17" s="62"/>
      <c r="X17" s="62"/>
      <c r="Y17" s="62"/>
      <c r="Z17" s="62"/>
    </row>
    <row r="18" ht="15.75" customHeight="1">
      <c r="A18" s="62"/>
      <c r="B18" s="103">
        <f t="shared" si="3"/>
        <v>11</v>
      </c>
      <c r="C18" s="104"/>
      <c r="D18" s="104" t="str">
        <f>IFERROR(VLOOKUP(C18,'Listado Pilotos y Equipos'!$B$3:$M$86,2,0),"")</f>
        <v/>
      </c>
      <c r="E18" s="227" t="s">
        <v>474</v>
      </c>
      <c r="F18" s="104" t="str">
        <f>IFERROR(VLOOKUP(C18,'Listado Pilotos y Equipos'!$B$3:$M$86,4,0),"")</f>
        <v/>
      </c>
      <c r="G18" s="227" t="s">
        <v>474</v>
      </c>
      <c r="H18" s="227">
        <f t="shared" si="1"/>
        <v>0</v>
      </c>
      <c r="I18" s="107" t="str">
        <f>IFERROR(VLOOKUP(C18,'Listado Pilotos y Equipos'!$B$3:$P$86,6,0),"")</f>
        <v/>
      </c>
      <c r="J18" s="108"/>
      <c r="K18" s="62"/>
      <c r="L18" s="259">
        <v>11.0</v>
      </c>
      <c r="M18" s="260"/>
      <c r="N18" s="260"/>
      <c r="O18" s="260" t="str">
        <f>IFERROR(VLOOKUP(M18,'Listado Pilotos y Equipos'!$B$3:$M$86,2,0),"")</f>
        <v/>
      </c>
      <c r="P18" s="260"/>
      <c r="Q18" s="260" t="s">
        <v>474</v>
      </c>
      <c r="R18" s="260" t="str">
        <f>IFERROR(VLOOKUP(M18,'Listado Pilotos y Equipos'!$B$3:$M$86,4,0),"")</f>
        <v/>
      </c>
      <c r="S18" s="260"/>
      <c r="T18" s="260" t="s">
        <v>474</v>
      </c>
      <c r="U18" s="261">
        <f t="shared" si="2"/>
        <v>0</v>
      </c>
      <c r="V18" s="257"/>
      <c r="W18" s="62"/>
      <c r="X18" s="62"/>
      <c r="Y18" s="62"/>
      <c r="Z18" s="62"/>
    </row>
    <row r="19" ht="15.75" customHeight="1">
      <c r="A19" s="62"/>
      <c r="B19" s="103">
        <f t="shared" si="3"/>
        <v>12</v>
      </c>
      <c r="C19" s="104"/>
      <c r="D19" s="104" t="str">
        <f>IFERROR(VLOOKUP(C19,'Listado Pilotos y Equipos'!$B$3:$M$86,2,0),"")</f>
        <v/>
      </c>
      <c r="E19" s="227" t="s">
        <v>474</v>
      </c>
      <c r="F19" s="104" t="str">
        <f>IFERROR(VLOOKUP(C19,'Listado Pilotos y Equipos'!$B$3:$M$86,4,0),"")</f>
        <v/>
      </c>
      <c r="G19" s="227" t="s">
        <v>474</v>
      </c>
      <c r="H19" s="227">
        <f t="shared" si="1"/>
        <v>0</v>
      </c>
      <c r="I19" s="107" t="str">
        <f>IFERROR(VLOOKUP(C19,'Listado Pilotos y Equipos'!$B$3:$P$86,6,0),"")</f>
        <v/>
      </c>
      <c r="J19" s="108"/>
      <c r="K19" s="62"/>
      <c r="L19" s="259">
        <v>12.0</v>
      </c>
      <c r="M19" s="260"/>
      <c r="N19" s="260"/>
      <c r="O19" s="260" t="str">
        <f>IFERROR(VLOOKUP(M19,'Listado Pilotos y Equipos'!$B$3:$M$86,2,0),"")</f>
        <v/>
      </c>
      <c r="P19" s="260"/>
      <c r="Q19" s="260" t="s">
        <v>474</v>
      </c>
      <c r="R19" s="260" t="str">
        <f>IFERROR(VLOOKUP(M19,'Listado Pilotos y Equipos'!$B$3:$M$86,4,0),"")</f>
        <v/>
      </c>
      <c r="S19" s="260"/>
      <c r="T19" s="260" t="s">
        <v>474</v>
      </c>
      <c r="U19" s="261">
        <f t="shared" si="2"/>
        <v>0</v>
      </c>
      <c r="V19" s="257"/>
      <c r="W19" s="62"/>
      <c r="X19" s="62"/>
      <c r="Y19" s="62"/>
      <c r="Z19" s="62"/>
    </row>
    <row r="20" ht="15.75" customHeight="1">
      <c r="A20" s="62"/>
      <c r="B20" s="103">
        <f t="shared" si="3"/>
        <v>13</v>
      </c>
      <c r="C20" s="104"/>
      <c r="D20" s="104" t="str">
        <f>IFERROR(VLOOKUP(C20,'Listado Pilotos y Equipos'!$B$3:$M$86,2,0),"")</f>
        <v/>
      </c>
      <c r="E20" s="227" t="s">
        <v>474</v>
      </c>
      <c r="F20" s="104" t="str">
        <f>IFERROR(VLOOKUP(C20,'Listado Pilotos y Equipos'!$B$3:$M$86,4,0),"")</f>
        <v/>
      </c>
      <c r="G20" s="227" t="s">
        <v>474</v>
      </c>
      <c r="H20" s="227">
        <f t="shared" si="1"/>
        <v>0</v>
      </c>
      <c r="I20" s="107" t="str">
        <f>IFERROR(VLOOKUP(C20,'Listado Pilotos y Equipos'!$B$3:$P$86,6,0),"")</f>
        <v/>
      </c>
      <c r="J20" s="108"/>
      <c r="K20" s="62"/>
      <c r="L20" s="259">
        <v>13.0</v>
      </c>
      <c r="M20" s="260"/>
      <c r="N20" s="260"/>
      <c r="O20" s="260"/>
      <c r="P20" s="260"/>
      <c r="Q20" s="260"/>
      <c r="R20" s="260"/>
      <c r="S20" s="260"/>
      <c r="T20" s="260"/>
      <c r="U20" s="261">
        <f t="shared" si="2"/>
        <v>0</v>
      </c>
      <c r="V20" s="257"/>
      <c r="W20" s="62"/>
      <c r="X20" s="62"/>
      <c r="Y20" s="62"/>
      <c r="Z20" s="62"/>
    </row>
    <row r="21" ht="15.75" customHeight="1">
      <c r="A21" s="62"/>
      <c r="B21" s="103">
        <f t="shared" si="3"/>
        <v>14</v>
      </c>
      <c r="C21" s="104"/>
      <c r="D21" s="104" t="str">
        <f>IFERROR(VLOOKUP(C21,'Listado Pilotos y Equipos'!$B$3:$M$86,2,0),"")</f>
        <v/>
      </c>
      <c r="E21" s="227" t="s">
        <v>474</v>
      </c>
      <c r="F21" s="104" t="str">
        <f>IFERROR(VLOOKUP(C21,'Listado Pilotos y Equipos'!$B$3:$M$86,4,0),"")</f>
        <v/>
      </c>
      <c r="G21" s="227" t="s">
        <v>474</v>
      </c>
      <c r="H21" s="227">
        <f t="shared" si="1"/>
        <v>0</v>
      </c>
      <c r="I21" s="107" t="str">
        <f>IFERROR(VLOOKUP(C21,'Listado Pilotos y Equipos'!$B$3:$P$86,6,0),"")</f>
        <v/>
      </c>
      <c r="J21" s="108"/>
      <c r="K21" s="62"/>
      <c r="L21" s="259">
        <v>14.0</v>
      </c>
      <c r="M21" s="260"/>
      <c r="N21" s="260"/>
      <c r="O21" s="260"/>
      <c r="P21" s="260"/>
      <c r="Q21" s="260"/>
      <c r="R21" s="260"/>
      <c r="S21" s="260"/>
      <c r="T21" s="260"/>
      <c r="U21" s="261">
        <f t="shared" si="2"/>
        <v>0</v>
      </c>
      <c r="V21" s="257"/>
      <c r="W21" s="62"/>
      <c r="X21" s="62"/>
      <c r="Y21" s="62"/>
      <c r="Z21" s="62"/>
    </row>
    <row r="22" ht="15.75" customHeight="1">
      <c r="A22" s="62"/>
      <c r="B22" s="103">
        <f t="shared" si="3"/>
        <v>15</v>
      </c>
      <c r="C22" s="104"/>
      <c r="D22" s="104" t="str">
        <f>IFERROR(VLOOKUP(C22,'Listado Pilotos y Equipos'!$B$3:$M$86,2,0),"")</f>
        <v/>
      </c>
      <c r="E22" s="227" t="s">
        <v>474</v>
      </c>
      <c r="F22" s="104" t="str">
        <f>IFERROR(VLOOKUP(C22,'Listado Pilotos y Equipos'!$B$3:$M$86,4,0),"")</f>
        <v/>
      </c>
      <c r="G22" s="227" t="s">
        <v>474</v>
      </c>
      <c r="H22" s="227">
        <f t="shared" si="1"/>
        <v>0</v>
      </c>
      <c r="I22" s="107" t="str">
        <f>IFERROR(VLOOKUP(C22,'Listado Pilotos y Equipos'!$B$3:$P$86,6,0),"")</f>
        <v/>
      </c>
      <c r="J22" s="108"/>
      <c r="K22" s="62"/>
      <c r="L22" s="259">
        <v>15.0</v>
      </c>
      <c r="M22" s="260"/>
      <c r="N22" s="260"/>
      <c r="O22" s="260" t="str">
        <f>IFERROR(VLOOKUP(M22,'Listado Pilotos y Equipos'!$B$3:$M$86,2,0),"")</f>
        <v/>
      </c>
      <c r="P22" s="260"/>
      <c r="Q22" s="260" t="s">
        <v>474</v>
      </c>
      <c r="R22" s="260" t="str">
        <f>IFERROR(VLOOKUP(M22,'Listado Pilotos y Equipos'!$B$3:$M$86,4,0),"")</f>
        <v/>
      </c>
      <c r="S22" s="260"/>
      <c r="T22" s="260" t="s">
        <v>474</v>
      </c>
      <c r="U22" s="261">
        <f t="shared" si="2"/>
        <v>0</v>
      </c>
      <c r="V22" s="257"/>
      <c r="W22" s="62"/>
      <c r="X22" s="62"/>
      <c r="Y22" s="62"/>
      <c r="Z22" s="62"/>
    </row>
    <row r="23" ht="15.75" customHeight="1">
      <c r="A23" s="62"/>
      <c r="B23" s="103">
        <f t="shared" si="3"/>
        <v>16</v>
      </c>
      <c r="C23" s="104"/>
      <c r="D23" s="104" t="str">
        <f>IFERROR(VLOOKUP(C23,'Listado Pilotos y Equipos'!$B$3:$M$86,2,0),"")</f>
        <v/>
      </c>
      <c r="E23" s="227" t="s">
        <v>474</v>
      </c>
      <c r="F23" s="104" t="str">
        <f>IFERROR(VLOOKUP(C23,'Listado Pilotos y Equipos'!$B$3:$M$86,4,0),"")</f>
        <v/>
      </c>
      <c r="G23" s="227" t="s">
        <v>474</v>
      </c>
      <c r="H23" s="227">
        <f t="shared" si="1"/>
        <v>0</v>
      </c>
      <c r="I23" s="107" t="str">
        <f>IFERROR(VLOOKUP(C23,'Listado Pilotos y Equipos'!$B$3:$P$86,6,0),"")</f>
        <v/>
      </c>
      <c r="J23" s="108"/>
      <c r="K23" s="62"/>
      <c r="L23" s="259">
        <v>16.0</v>
      </c>
      <c r="M23" s="263"/>
      <c r="N23" s="263"/>
      <c r="O23" s="263" t="str">
        <f>IFERROR(VLOOKUP(M23,'Listado Pilotos y Equipos'!$B$3:$M$86,2,0),"")</f>
        <v/>
      </c>
      <c r="P23" s="263"/>
      <c r="Q23" s="263" t="s">
        <v>474</v>
      </c>
      <c r="R23" s="263" t="str">
        <f>IFERROR(VLOOKUP(M23,'Listado Pilotos y Equipos'!$B$3:$M$86,4,0),"")</f>
        <v/>
      </c>
      <c r="S23" s="263"/>
      <c r="T23" s="263" t="s">
        <v>474</v>
      </c>
      <c r="U23" s="264">
        <f t="shared" si="2"/>
        <v>0</v>
      </c>
      <c r="V23" s="258"/>
      <c r="W23" s="62"/>
      <c r="X23" s="62"/>
      <c r="Y23" s="62"/>
      <c r="Z23" s="62"/>
    </row>
    <row r="24" ht="15.75" customHeight="1">
      <c r="A24" s="62"/>
      <c r="B24" s="103">
        <f t="shared" si="3"/>
        <v>17</v>
      </c>
      <c r="C24" s="104"/>
      <c r="D24" s="104" t="str">
        <f>IFERROR(VLOOKUP(C24,'Listado Pilotos y Equipos'!$B$3:$M$86,2,0),"")</f>
        <v/>
      </c>
      <c r="E24" s="227" t="s">
        <v>474</v>
      </c>
      <c r="F24" s="104" t="str">
        <f>IFERROR(VLOOKUP(C24,'Listado Pilotos y Equipos'!$B$3:$M$86,4,0),"")</f>
        <v/>
      </c>
      <c r="G24" s="227" t="s">
        <v>474</v>
      </c>
      <c r="H24" s="227">
        <f t="shared" si="1"/>
        <v>0</v>
      </c>
      <c r="I24" s="107" t="str">
        <f>IFERROR(VLOOKUP(C24,'Listado Pilotos y Equipos'!$B$3:$P$86,6,0),"")</f>
        <v/>
      </c>
      <c r="J24" s="108"/>
      <c r="K24" s="62"/>
      <c r="L24" s="6"/>
      <c r="M24" s="85"/>
      <c r="N24" s="85"/>
      <c r="O24" s="85"/>
      <c r="P24" s="85"/>
      <c r="Q24" s="85"/>
      <c r="R24" s="86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A25" s="62"/>
      <c r="B25" s="103">
        <f t="shared" si="3"/>
        <v>18</v>
      </c>
      <c r="C25" s="104"/>
      <c r="D25" s="104" t="str">
        <f>IFERROR(VLOOKUP(C25,'Listado Pilotos y Equipos'!$B$3:$M$86,2,0),"")</f>
        <v/>
      </c>
      <c r="E25" s="227" t="s">
        <v>474</v>
      </c>
      <c r="F25" s="104" t="str">
        <f>IFERROR(VLOOKUP(C25,'Listado Pilotos y Equipos'!$B$3:$M$86,4,0),"")</f>
        <v/>
      </c>
      <c r="G25" s="227" t="s">
        <v>474</v>
      </c>
      <c r="H25" s="227">
        <f t="shared" si="1"/>
        <v>0</v>
      </c>
      <c r="I25" s="107" t="str">
        <f>IFERROR(VLOOKUP(C25,'Listado Pilotos y Equipos'!$B$3:$P$86,6,0),"")</f>
        <v/>
      </c>
      <c r="J25" s="108"/>
      <c r="K25" s="62"/>
      <c r="L25" s="85"/>
      <c r="M25" s="85"/>
      <c r="N25" s="85"/>
      <c r="O25" s="85"/>
      <c r="P25" s="85"/>
      <c r="Q25" s="85"/>
      <c r="R25" s="86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A26" s="62"/>
      <c r="B26" s="103">
        <f t="shared" si="3"/>
        <v>19</v>
      </c>
      <c r="C26" s="104"/>
      <c r="D26" s="104" t="str">
        <f>IFERROR(VLOOKUP(C26,'Listado Pilotos y Equipos'!$B$3:$M$86,2,0),"")</f>
        <v/>
      </c>
      <c r="E26" s="227" t="s">
        <v>474</v>
      </c>
      <c r="F26" s="104" t="str">
        <f>IFERROR(VLOOKUP(C26,'Listado Pilotos y Equipos'!$B$3:$M$86,4,0),"")</f>
        <v/>
      </c>
      <c r="G26" s="227" t="s">
        <v>474</v>
      </c>
      <c r="H26" s="227">
        <f t="shared" si="1"/>
        <v>0</v>
      </c>
      <c r="I26" s="107" t="str">
        <f>IFERROR(VLOOKUP(C26,'Listado Pilotos y Equipos'!$B$3:$P$86,6,0),"")</f>
        <v/>
      </c>
      <c r="J26" s="108"/>
      <c r="K26" s="62"/>
      <c r="L26" s="252"/>
      <c r="M26" s="45"/>
      <c r="N26" s="45"/>
      <c r="O26" s="45"/>
      <c r="P26" s="45"/>
      <c r="Q26" s="45"/>
      <c r="R26" s="45"/>
      <c r="S26" s="45"/>
      <c r="T26" s="45"/>
      <c r="U26" s="45"/>
      <c r="V26" s="46"/>
      <c r="W26" s="62"/>
      <c r="X26" s="62"/>
      <c r="Y26" s="62"/>
      <c r="Z26" s="62"/>
    </row>
    <row r="27" ht="15.75" customHeight="1">
      <c r="A27" s="62"/>
      <c r="B27" s="103">
        <f t="shared" si="3"/>
        <v>20</v>
      </c>
      <c r="C27" s="104"/>
      <c r="D27" s="104" t="str">
        <f>IFERROR(VLOOKUP(C27,'Listado Pilotos y Equipos'!$B$3:$M$86,2,0),"")</f>
        <v/>
      </c>
      <c r="E27" s="227" t="s">
        <v>474</v>
      </c>
      <c r="F27" s="104" t="str">
        <f>IFERROR(VLOOKUP(C27,'Listado Pilotos y Equipos'!$B$3:$M$86,4,0),"")</f>
        <v/>
      </c>
      <c r="G27" s="227" t="s">
        <v>474</v>
      </c>
      <c r="H27" s="227">
        <f t="shared" si="1"/>
        <v>0</v>
      </c>
      <c r="I27" s="107" t="str">
        <f>IFERROR(VLOOKUP(C27,'Listado Pilotos y Equipos'!$B$3:$P$86,6,0),"")</f>
        <v/>
      </c>
      <c r="J27" s="108"/>
      <c r="K27" s="62"/>
      <c r="L27" s="44" t="s">
        <v>389</v>
      </c>
      <c r="M27" s="45"/>
      <c r="N27" s="45"/>
      <c r="O27" s="45"/>
      <c r="P27" s="45"/>
      <c r="Q27" s="45"/>
      <c r="R27" s="45"/>
      <c r="S27" s="45"/>
      <c r="T27" s="45"/>
      <c r="U27" s="45"/>
      <c r="V27" s="46"/>
      <c r="W27" s="62"/>
      <c r="X27" s="62"/>
      <c r="Y27" s="62"/>
      <c r="Z27" s="62"/>
    </row>
    <row r="28" ht="15.75" customHeight="1">
      <c r="A28" s="62"/>
      <c r="B28" s="103">
        <f t="shared" si="3"/>
        <v>21</v>
      </c>
      <c r="C28" s="104"/>
      <c r="D28" s="104" t="str">
        <f>IFERROR(VLOOKUP(C28,'Listado Pilotos y Equipos'!$B$3:$M$86,2,0),"")</f>
        <v/>
      </c>
      <c r="E28" s="227" t="s">
        <v>474</v>
      </c>
      <c r="F28" s="104" t="str">
        <f>IFERROR(VLOOKUP(C28,'Listado Pilotos y Equipos'!$B$3:$M$86,4,0),"")</f>
        <v/>
      </c>
      <c r="G28" s="227" t="s">
        <v>474</v>
      </c>
      <c r="H28" s="227">
        <f t="shared" si="1"/>
        <v>0</v>
      </c>
      <c r="I28" s="107" t="str">
        <f>IFERROR(VLOOKUP(C28,'Listado Pilotos y Equipos'!$B$3:$P$86,6,0),"")</f>
        <v/>
      </c>
      <c r="J28" s="108"/>
      <c r="K28" s="62"/>
      <c r="L28" s="6"/>
      <c r="M28" s="85"/>
      <c r="N28" s="85"/>
      <c r="O28" s="85"/>
      <c r="P28" s="85"/>
      <c r="Q28" s="85"/>
      <c r="R28" s="86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A29" s="62"/>
      <c r="B29" s="103">
        <f t="shared" si="3"/>
        <v>22</v>
      </c>
      <c r="C29" s="104"/>
      <c r="D29" s="104" t="str">
        <f>IFERROR(VLOOKUP(C29,'Listado Pilotos y Equipos'!$B$3:$M$86,2,0),"")</f>
        <v/>
      </c>
      <c r="E29" s="227" t="s">
        <v>474</v>
      </c>
      <c r="F29" s="104" t="str">
        <f>IFERROR(VLOOKUP(C29,'Listado Pilotos y Equipos'!$B$3:$M$86,4,0),"")</f>
        <v/>
      </c>
      <c r="G29" s="227" t="s">
        <v>474</v>
      </c>
      <c r="H29" s="227">
        <f t="shared" si="1"/>
        <v>0</v>
      </c>
      <c r="I29" s="107" t="str">
        <f>IFERROR(VLOOKUP(C29,'Listado Pilotos y Equipos'!$B$3:$P$86,6,0),"")</f>
        <v/>
      </c>
      <c r="J29" s="108"/>
      <c r="K29" s="62"/>
      <c r="L29" s="52" t="s">
        <v>152</v>
      </c>
      <c r="M29" s="100" t="s">
        <v>153</v>
      </c>
      <c r="N29" s="100" t="s">
        <v>384</v>
      </c>
      <c r="O29" s="100" t="s">
        <v>2</v>
      </c>
      <c r="P29" s="100" t="s">
        <v>386</v>
      </c>
      <c r="Q29" s="100" t="s">
        <v>154</v>
      </c>
      <c r="R29" s="100" t="s">
        <v>283</v>
      </c>
      <c r="S29" s="100" t="s">
        <v>387</v>
      </c>
      <c r="T29" s="100" t="s">
        <v>388</v>
      </c>
      <c r="U29" s="100" t="s">
        <v>11</v>
      </c>
      <c r="V29" s="62"/>
      <c r="W29" s="62"/>
      <c r="X29" s="62"/>
      <c r="Y29" s="62"/>
      <c r="Z29" s="62"/>
    </row>
    <row r="30" ht="15.75" customHeight="1">
      <c r="A30" s="62"/>
      <c r="B30" s="103">
        <f t="shared" si="3"/>
        <v>23</v>
      </c>
      <c r="C30" s="104"/>
      <c r="D30" s="104" t="str">
        <f>IFERROR(VLOOKUP(C30,'Listado Pilotos y Equipos'!$B$3:$M$86,2,0),"")</f>
        <v/>
      </c>
      <c r="E30" s="227" t="s">
        <v>474</v>
      </c>
      <c r="F30" s="104" t="str">
        <f>IFERROR(VLOOKUP(C30,'Listado Pilotos y Equipos'!$B$3:$M$86,4,0),"")</f>
        <v/>
      </c>
      <c r="G30" s="227" t="s">
        <v>474</v>
      </c>
      <c r="H30" s="227">
        <f t="shared" si="1"/>
        <v>0</v>
      </c>
      <c r="I30" s="107" t="str">
        <f>IFERROR(VLOOKUP(C30,'Listado Pilotos y Equipos'!$B$3:$P$86,6,0),"")</f>
        <v/>
      </c>
      <c r="J30" s="108"/>
      <c r="K30" s="62"/>
      <c r="L30" s="265">
        <v>1.0</v>
      </c>
      <c r="M30" s="254"/>
      <c r="N30" s="254"/>
      <c r="O30" s="254" t="str">
        <f>IFERROR(VLOOKUP(M30,'Listado Pilotos y Equipos'!$B$3:$M$86,2,0),"")</f>
        <v/>
      </c>
      <c r="P30" s="254"/>
      <c r="Q30" s="254" t="s">
        <v>474</v>
      </c>
      <c r="R30" s="254" t="str">
        <f>IFERROR(VLOOKUP(M30,'Listado Pilotos y Equipos'!$B$3:$M$86,4,0),"")</f>
        <v/>
      </c>
      <c r="S30" s="254"/>
      <c r="T30" s="254" t="s">
        <v>474</v>
      </c>
      <c r="U30" s="254">
        <f t="shared" ref="U30:U53" si="4">IFERROR(Q30+T30,0)</f>
        <v>0</v>
      </c>
      <c r="V30" s="256" t="s">
        <v>477</v>
      </c>
      <c r="W30" s="62"/>
      <c r="X30" s="62"/>
      <c r="Y30" s="62"/>
      <c r="Z30" s="62"/>
    </row>
    <row r="31" ht="15.75" customHeight="1">
      <c r="A31" s="62"/>
      <c r="B31" s="103">
        <f t="shared" si="3"/>
        <v>24</v>
      </c>
      <c r="C31" s="104"/>
      <c r="D31" s="104" t="str">
        <f>IFERROR(VLOOKUP(C31,'Listado Pilotos y Equipos'!$B$3:$M$86,2,0),"")</f>
        <v/>
      </c>
      <c r="E31" s="227" t="s">
        <v>474</v>
      </c>
      <c r="F31" s="104" t="str">
        <f>IFERROR(VLOOKUP(C31,'Listado Pilotos y Equipos'!$B$3:$M$86,4,0),"")</f>
        <v/>
      </c>
      <c r="G31" s="227" t="s">
        <v>474</v>
      </c>
      <c r="H31" s="227">
        <f t="shared" si="1"/>
        <v>0</v>
      </c>
      <c r="I31" s="107" t="str">
        <f>IFERROR(VLOOKUP(C31,'Listado Pilotos y Equipos'!$B$3:$P$86,6,0),"")</f>
        <v/>
      </c>
      <c r="J31" s="108"/>
      <c r="K31" s="62"/>
      <c r="L31" s="266">
        <v>2.0</v>
      </c>
      <c r="M31" s="254"/>
      <c r="N31" s="254"/>
      <c r="O31" s="254" t="str">
        <f>IFERROR(VLOOKUP(M31,'Listado Pilotos y Equipos'!$B$3:$M$86,2,0),"")</f>
        <v/>
      </c>
      <c r="P31" s="254"/>
      <c r="Q31" s="254" t="s">
        <v>474</v>
      </c>
      <c r="R31" s="254" t="str">
        <f>IFERROR(VLOOKUP(M31,'Listado Pilotos y Equipos'!$B$3:$M$86,4,0),"")</f>
        <v/>
      </c>
      <c r="S31" s="254"/>
      <c r="T31" s="254" t="s">
        <v>474</v>
      </c>
      <c r="U31" s="255">
        <f t="shared" si="4"/>
        <v>0</v>
      </c>
      <c r="V31" s="257"/>
      <c r="W31" s="62"/>
      <c r="X31" s="62"/>
      <c r="Y31" s="62"/>
      <c r="Z31" s="62"/>
    </row>
    <row r="32" ht="15.75" customHeight="1">
      <c r="A32" s="62"/>
      <c r="B32" s="103">
        <f t="shared" si="3"/>
        <v>25</v>
      </c>
      <c r="C32" s="104"/>
      <c r="D32" s="104" t="str">
        <f>IFERROR(VLOOKUP(C32,'Listado Pilotos y Equipos'!$B$3:$M$86,2,0),"")</f>
        <v/>
      </c>
      <c r="E32" s="227" t="s">
        <v>474</v>
      </c>
      <c r="F32" s="104" t="str">
        <f>IFERROR(VLOOKUP(C32,'Listado Pilotos y Equipos'!$B$3:$M$86,4,0),"")</f>
        <v/>
      </c>
      <c r="G32" s="227" t="s">
        <v>474</v>
      </c>
      <c r="H32" s="227">
        <f t="shared" si="1"/>
        <v>0</v>
      </c>
      <c r="I32" s="107" t="str">
        <f>IFERROR(VLOOKUP(C32,'Listado Pilotos y Equipos'!$B$3:$P$86,6,0),"")</f>
        <v/>
      </c>
      <c r="J32" s="108"/>
      <c r="K32" s="62"/>
      <c r="L32" s="265">
        <v>3.0</v>
      </c>
      <c r="M32" s="254"/>
      <c r="N32" s="254"/>
      <c r="O32" s="254" t="str">
        <f>IFERROR(VLOOKUP(M32,'Listado Pilotos y Equipos'!$B$3:$M$86,2,0),"")</f>
        <v/>
      </c>
      <c r="P32" s="254"/>
      <c r="Q32" s="254" t="s">
        <v>474</v>
      </c>
      <c r="R32" s="254" t="str">
        <f>IFERROR(VLOOKUP(M32,'Listado Pilotos y Equipos'!$B$3:$M$86,4,0),"")</f>
        <v/>
      </c>
      <c r="S32" s="254"/>
      <c r="T32" s="254" t="s">
        <v>474</v>
      </c>
      <c r="U32" s="255">
        <f t="shared" si="4"/>
        <v>0</v>
      </c>
      <c r="V32" s="257"/>
      <c r="W32" s="62"/>
      <c r="X32" s="62"/>
      <c r="Y32" s="62"/>
      <c r="Z32" s="62"/>
    </row>
    <row r="33" ht="15.75" customHeight="1">
      <c r="A33" s="62"/>
      <c r="B33" s="103">
        <f t="shared" si="3"/>
        <v>26</v>
      </c>
      <c r="C33" s="104"/>
      <c r="D33" s="104" t="str">
        <f>IFERROR(VLOOKUP(C33,'Listado Pilotos y Equipos'!$B$3:$M$86,2,0),"")</f>
        <v/>
      </c>
      <c r="E33" s="227" t="s">
        <v>474</v>
      </c>
      <c r="F33" s="104" t="str">
        <f>IFERROR(VLOOKUP(C33,'Listado Pilotos y Equipos'!$B$3:$M$86,4,0),"")</f>
        <v/>
      </c>
      <c r="G33" s="227" t="s">
        <v>474</v>
      </c>
      <c r="H33" s="227">
        <f t="shared" si="1"/>
        <v>0</v>
      </c>
      <c r="I33" s="107" t="str">
        <f>IFERROR(VLOOKUP(C33,'Listado Pilotos y Equipos'!$B$3:$P$86,6,0),"")</f>
        <v/>
      </c>
      <c r="J33" s="108"/>
      <c r="K33" s="62"/>
      <c r="L33" s="265">
        <v>4.0</v>
      </c>
      <c r="M33" s="254"/>
      <c r="N33" s="254"/>
      <c r="O33" s="254" t="str">
        <f>IFERROR(VLOOKUP(M33,'Listado Pilotos y Equipos'!$B$3:$M$86,2,0),"")</f>
        <v/>
      </c>
      <c r="P33" s="254"/>
      <c r="Q33" s="254" t="s">
        <v>474</v>
      </c>
      <c r="R33" s="254" t="str">
        <f>IFERROR(VLOOKUP(M33,'Listado Pilotos y Equipos'!$B$3:$M$86,4,0),"")</f>
        <v/>
      </c>
      <c r="S33" s="254"/>
      <c r="T33" s="254" t="s">
        <v>474</v>
      </c>
      <c r="U33" s="255">
        <f t="shared" si="4"/>
        <v>0</v>
      </c>
      <c r="V33" s="257"/>
      <c r="W33" s="62"/>
      <c r="X33" s="62"/>
      <c r="Y33" s="62"/>
      <c r="Z33" s="62"/>
    </row>
    <row r="34" ht="15.75" customHeight="1">
      <c r="A34" s="62"/>
      <c r="B34" s="103">
        <f t="shared" si="3"/>
        <v>27</v>
      </c>
      <c r="C34" s="104"/>
      <c r="D34" s="104" t="str">
        <f>IFERROR(VLOOKUP(C34,'Listado Pilotos y Equipos'!$B$3:$M$86,2,0),"")</f>
        <v/>
      </c>
      <c r="E34" s="227" t="s">
        <v>474</v>
      </c>
      <c r="F34" s="104" t="str">
        <f>IFERROR(VLOOKUP(C34,'Listado Pilotos y Equipos'!$B$3:$M$86,4,0),"")</f>
        <v/>
      </c>
      <c r="G34" s="227" t="s">
        <v>474</v>
      </c>
      <c r="H34" s="227">
        <f t="shared" si="1"/>
        <v>0</v>
      </c>
      <c r="I34" s="107" t="str">
        <f>IFERROR(VLOOKUP(C34,'Listado Pilotos y Equipos'!$B$3:$P$86,6,0),"")</f>
        <v/>
      </c>
      <c r="J34" s="108"/>
      <c r="K34" s="62"/>
      <c r="L34" s="265">
        <v>5.0</v>
      </c>
      <c r="M34" s="254"/>
      <c r="N34" s="254"/>
      <c r="O34" s="254" t="str">
        <f>IFERROR(VLOOKUP(M34,'Listado Pilotos y Equipos'!$B$3:$M$86,2,0),"")</f>
        <v/>
      </c>
      <c r="P34" s="254"/>
      <c r="Q34" s="254" t="s">
        <v>474</v>
      </c>
      <c r="R34" s="254" t="str">
        <f>IFERROR(VLOOKUP(M34,'Listado Pilotos y Equipos'!$B$3:$M$86,4,0),"")</f>
        <v/>
      </c>
      <c r="S34" s="254"/>
      <c r="T34" s="254" t="s">
        <v>474</v>
      </c>
      <c r="U34" s="255">
        <f t="shared" si="4"/>
        <v>0</v>
      </c>
      <c r="V34" s="257"/>
      <c r="W34" s="62"/>
      <c r="X34" s="62"/>
      <c r="Y34" s="62"/>
      <c r="Z34" s="62"/>
    </row>
    <row r="35" ht="15.75" customHeight="1">
      <c r="A35" s="62"/>
      <c r="B35" s="103">
        <f t="shared" si="3"/>
        <v>28</v>
      </c>
      <c r="C35" s="104"/>
      <c r="D35" s="104" t="str">
        <f>IFERROR(VLOOKUP(C35,'Listado Pilotos y Equipos'!$B$3:$M$86,2,0),"")</f>
        <v/>
      </c>
      <c r="E35" s="227" t="s">
        <v>474</v>
      </c>
      <c r="F35" s="104" t="str">
        <f>IFERROR(VLOOKUP(C35,'Listado Pilotos y Equipos'!$B$3:$M$86,4,0),"")</f>
        <v/>
      </c>
      <c r="G35" s="227" t="s">
        <v>474</v>
      </c>
      <c r="H35" s="227">
        <f t="shared" si="1"/>
        <v>0</v>
      </c>
      <c r="I35" s="107" t="str">
        <f>IFERROR(VLOOKUP(C35,'Listado Pilotos y Equipos'!$B$3:$P$86,6,0),"")</f>
        <v/>
      </c>
      <c r="J35" s="108"/>
      <c r="K35" s="62"/>
      <c r="L35" s="265">
        <v>6.0</v>
      </c>
      <c r="M35" s="254"/>
      <c r="N35" s="254"/>
      <c r="O35" s="254" t="str">
        <f>IFERROR(VLOOKUP(M35,'Listado Pilotos y Equipos'!$B$3:$M$86,2,0),"")</f>
        <v/>
      </c>
      <c r="P35" s="254"/>
      <c r="Q35" s="254" t="s">
        <v>474</v>
      </c>
      <c r="R35" s="254" t="str">
        <f>IFERROR(VLOOKUP(M35,'Listado Pilotos y Equipos'!$B$3:$M$86,4,0),"")</f>
        <v/>
      </c>
      <c r="S35" s="254"/>
      <c r="T35" s="254" t="s">
        <v>474</v>
      </c>
      <c r="U35" s="255">
        <f t="shared" si="4"/>
        <v>0</v>
      </c>
      <c r="V35" s="257"/>
      <c r="W35" s="62"/>
      <c r="X35" s="62"/>
      <c r="Y35" s="62"/>
      <c r="Z35" s="62"/>
    </row>
    <row r="36" ht="15.75" customHeight="1">
      <c r="A36" s="62"/>
      <c r="B36" s="164">
        <f t="shared" si="3"/>
        <v>29</v>
      </c>
      <c r="C36" s="229"/>
      <c r="D36" s="229" t="str">
        <f>IFERROR(VLOOKUP(C36,'Listado Pilotos y Equipos'!$B$3:$M$86,2,0),"")</f>
        <v/>
      </c>
      <c r="E36" s="231"/>
      <c r="F36" s="229" t="str">
        <f>IFERROR(VLOOKUP(C36,'Listado Pilotos y Equipos'!$B$3:$M$86,4,0),"")</f>
        <v/>
      </c>
      <c r="G36" s="231"/>
      <c r="H36" s="231">
        <f t="shared" si="1"/>
        <v>0</v>
      </c>
      <c r="I36" s="232" t="str">
        <f>IFERROR(VLOOKUP(C36,'Listado Pilotos y Equipos'!$B$3:$P$86,6,0),"")</f>
        <v/>
      </c>
      <c r="J36" s="234"/>
      <c r="K36" s="62"/>
      <c r="L36" s="265">
        <v>7.0</v>
      </c>
      <c r="M36" s="254"/>
      <c r="N36" s="254"/>
      <c r="O36" s="254" t="str">
        <f>IFERROR(VLOOKUP(M36,'Listado Pilotos y Equipos'!$B$3:$M$86,2,0),"")</f>
        <v/>
      </c>
      <c r="P36" s="254"/>
      <c r="Q36" s="254" t="s">
        <v>474</v>
      </c>
      <c r="R36" s="254" t="str">
        <f>IFERROR(VLOOKUP(M36,'Listado Pilotos y Equipos'!$B$3:$M$86,4,0),"")</f>
        <v/>
      </c>
      <c r="S36" s="254"/>
      <c r="T36" s="254" t="s">
        <v>474</v>
      </c>
      <c r="U36" s="255">
        <f t="shared" si="4"/>
        <v>0</v>
      </c>
      <c r="V36" s="257"/>
      <c r="W36" s="62"/>
      <c r="X36" s="62"/>
      <c r="Y36" s="62"/>
      <c r="Z36" s="62"/>
    </row>
    <row r="37" ht="15.75" customHeight="1">
      <c r="A37" s="62"/>
      <c r="B37" s="164">
        <f t="shared" si="3"/>
        <v>30</v>
      </c>
      <c r="C37" s="229"/>
      <c r="D37" s="229" t="str">
        <f>IFERROR(VLOOKUP(C37,'Listado Pilotos y Equipos'!$B$3:$M$86,2,0),"")</f>
        <v/>
      </c>
      <c r="E37" s="231"/>
      <c r="F37" s="229" t="str">
        <f>IFERROR(VLOOKUP(C37,'Listado Pilotos y Equipos'!$B$3:$M$86,4,0),"")</f>
        <v/>
      </c>
      <c r="G37" s="231"/>
      <c r="H37" s="231">
        <f t="shared" si="1"/>
        <v>0</v>
      </c>
      <c r="I37" s="232" t="str">
        <f>IFERROR(VLOOKUP(C37,'Listado Pilotos y Equipos'!$B$3:$P$86,6,0),"")</f>
        <v/>
      </c>
      <c r="J37" s="234"/>
      <c r="K37" s="62"/>
      <c r="L37" s="265">
        <v>8.0</v>
      </c>
      <c r="M37" s="254"/>
      <c r="N37" s="254"/>
      <c r="O37" s="254" t="str">
        <f>IFERROR(VLOOKUP(M37,'Listado Pilotos y Equipos'!$B$3:$M$86,2,0),"")</f>
        <v/>
      </c>
      <c r="P37" s="254"/>
      <c r="Q37" s="254" t="s">
        <v>474</v>
      </c>
      <c r="R37" s="254" t="str">
        <f>IFERROR(VLOOKUP(M37,'Listado Pilotos y Equipos'!$B$3:$M$86,4,0),"")</f>
        <v/>
      </c>
      <c r="S37" s="254"/>
      <c r="T37" s="254" t="s">
        <v>474</v>
      </c>
      <c r="U37" s="255">
        <f t="shared" si="4"/>
        <v>0</v>
      </c>
      <c r="V37" s="258"/>
      <c r="W37" s="62"/>
      <c r="X37" s="62"/>
      <c r="Y37" s="62"/>
      <c r="Z37" s="62"/>
    </row>
    <row r="38" ht="15.75" customHeight="1">
      <c r="A38" s="62"/>
      <c r="B38" s="164">
        <f t="shared" si="3"/>
        <v>31</v>
      </c>
      <c r="C38" s="229"/>
      <c r="D38" s="229" t="str">
        <f>IFERROR(VLOOKUP(C38,'Listado Pilotos y Equipos'!$B$3:$M$86,2,0),"")</f>
        <v/>
      </c>
      <c r="E38" s="231"/>
      <c r="F38" s="229" t="str">
        <f>IFERROR(VLOOKUP(C38,'Listado Pilotos y Equipos'!$B$3:$M$86,4,0),"")</f>
        <v/>
      </c>
      <c r="G38" s="231"/>
      <c r="H38" s="231">
        <f t="shared" si="1"/>
        <v>0</v>
      </c>
      <c r="I38" s="232" t="str">
        <f>IFERROR(VLOOKUP(C38,'Listado Pilotos y Equipos'!$B$3:$P$86,6,0),"")</f>
        <v/>
      </c>
      <c r="J38" s="234"/>
      <c r="K38" s="62"/>
      <c r="L38" s="267">
        <v>9.0</v>
      </c>
      <c r="M38" s="260"/>
      <c r="N38" s="260"/>
      <c r="O38" s="260" t="str">
        <f>IFERROR(VLOOKUP(M38,'Listado Pilotos y Equipos'!$B$3:$M$86,2,0),"")</f>
        <v/>
      </c>
      <c r="P38" s="260"/>
      <c r="Q38" s="260" t="s">
        <v>474</v>
      </c>
      <c r="R38" s="260" t="str">
        <f>IFERROR(VLOOKUP(M38,'Listado Pilotos y Equipos'!$B$3:$M$86,4,0),"")</f>
        <v/>
      </c>
      <c r="S38" s="260"/>
      <c r="T38" s="260" t="s">
        <v>474</v>
      </c>
      <c r="U38" s="261">
        <f t="shared" si="4"/>
        <v>0</v>
      </c>
      <c r="V38" s="262" t="s">
        <v>475</v>
      </c>
      <c r="W38" s="62"/>
      <c r="X38" s="62"/>
      <c r="Y38" s="62"/>
      <c r="Z38" s="62"/>
    </row>
    <row r="39" ht="15.75" customHeight="1">
      <c r="A39" s="62"/>
      <c r="B39" s="164">
        <f t="shared" si="3"/>
        <v>32</v>
      </c>
      <c r="C39" s="229"/>
      <c r="D39" s="229" t="str">
        <f>IFERROR(VLOOKUP(C39,'Listado Pilotos y Equipos'!$B$3:$M$86,2,0),"")</f>
        <v/>
      </c>
      <c r="E39" s="231"/>
      <c r="F39" s="229" t="str">
        <f>IFERROR(VLOOKUP(C39,'Listado Pilotos y Equipos'!$B$3:$M$86,4,0),"")</f>
        <v/>
      </c>
      <c r="G39" s="231"/>
      <c r="H39" s="231">
        <f t="shared" si="1"/>
        <v>0</v>
      </c>
      <c r="I39" s="232" t="str">
        <f>IFERROR(VLOOKUP(C39,'Listado Pilotos y Equipos'!$B$3:$P$86,6,0),"")</f>
        <v/>
      </c>
      <c r="J39" s="234"/>
      <c r="K39" s="62"/>
      <c r="L39" s="267">
        <v>10.0</v>
      </c>
      <c r="M39" s="260"/>
      <c r="N39" s="260"/>
      <c r="O39" s="260" t="str">
        <f>IFERROR(VLOOKUP(M39,'Listado Pilotos y Equipos'!$B$3:$M$86,2,0),"")</f>
        <v/>
      </c>
      <c r="P39" s="260"/>
      <c r="Q39" s="260" t="s">
        <v>474</v>
      </c>
      <c r="R39" s="260" t="str">
        <f>IFERROR(VLOOKUP(M39,'Listado Pilotos y Equipos'!$B$3:$M$86,4,0),"")</f>
        <v/>
      </c>
      <c r="S39" s="260"/>
      <c r="T39" s="260" t="s">
        <v>474</v>
      </c>
      <c r="U39" s="261">
        <f t="shared" si="4"/>
        <v>0</v>
      </c>
      <c r="V39" s="257"/>
      <c r="W39" s="62"/>
      <c r="X39" s="62"/>
      <c r="Y39" s="62"/>
      <c r="Z39" s="62"/>
    </row>
    <row r="40" ht="15.75" customHeight="1">
      <c r="A40" s="62"/>
      <c r="B40" s="164">
        <f t="shared" si="3"/>
        <v>33</v>
      </c>
      <c r="C40" s="229"/>
      <c r="D40" s="229" t="str">
        <f>IFERROR(VLOOKUP(C40,'Listado Pilotos y Equipos'!$B$3:$M$86,2,0),"")</f>
        <v/>
      </c>
      <c r="E40" s="231"/>
      <c r="F40" s="229" t="str">
        <f>IFERROR(VLOOKUP(C40,'Listado Pilotos y Equipos'!$B$3:$M$86,4,0),"")</f>
        <v/>
      </c>
      <c r="G40" s="231"/>
      <c r="H40" s="231">
        <f t="shared" si="1"/>
        <v>0</v>
      </c>
      <c r="I40" s="232" t="str">
        <f>IFERROR(VLOOKUP(C40,'Listado Pilotos y Equipos'!$B$3:$P$86,6,0),"")</f>
        <v/>
      </c>
      <c r="J40" s="234"/>
      <c r="K40" s="62"/>
      <c r="L40" s="267">
        <v>11.0</v>
      </c>
      <c r="M40" s="260"/>
      <c r="N40" s="260"/>
      <c r="O40" s="260" t="str">
        <f>IFERROR(VLOOKUP(M40,'Listado Pilotos y Equipos'!$B$3:$M$86,2,0),"")</f>
        <v/>
      </c>
      <c r="P40" s="260"/>
      <c r="Q40" s="260" t="s">
        <v>474</v>
      </c>
      <c r="R40" s="260" t="str">
        <f>IFERROR(VLOOKUP(M40,'Listado Pilotos y Equipos'!$B$3:$M$86,4,0),"")</f>
        <v/>
      </c>
      <c r="S40" s="260"/>
      <c r="T40" s="260" t="s">
        <v>474</v>
      </c>
      <c r="U40" s="261">
        <f t="shared" si="4"/>
        <v>0</v>
      </c>
      <c r="V40" s="257"/>
      <c r="W40" s="62"/>
      <c r="X40" s="62"/>
      <c r="Y40" s="62"/>
      <c r="Z40" s="62"/>
    </row>
    <row r="41" ht="15.75" customHeight="1">
      <c r="A41" s="62"/>
      <c r="B41" s="164">
        <f t="shared" si="3"/>
        <v>34</v>
      </c>
      <c r="C41" s="229"/>
      <c r="D41" s="229" t="str">
        <f>IFERROR(VLOOKUP(C41,'Listado Pilotos y Equipos'!$B$3:$M$86,2,0),"")</f>
        <v/>
      </c>
      <c r="E41" s="231"/>
      <c r="F41" s="229" t="str">
        <f>IFERROR(VLOOKUP(C41,'Listado Pilotos y Equipos'!$B$3:$M$86,4,0),"")</f>
        <v/>
      </c>
      <c r="G41" s="231"/>
      <c r="H41" s="231">
        <f t="shared" si="1"/>
        <v>0</v>
      </c>
      <c r="I41" s="232" t="str">
        <f>IFERROR(VLOOKUP(C41,'Listado Pilotos y Equipos'!$B$3:$P$86,6,0),"")</f>
        <v/>
      </c>
      <c r="J41" s="234"/>
      <c r="K41" s="62"/>
      <c r="L41" s="267">
        <v>12.0</v>
      </c>
      <c r="M41" s="260"/>
      <c r="N41" s="260"/>
      <c r="O41" s="260" t="str">
        <f>IFERROR(VLOOKUP(M41,'Listado Pilotos y Equipos'!$B$3:$M$86,2,0),"")</f>
        <v/>
      </c>
      <c r="P41" s="260"/>
      <c r="Q41" s="260" t="s">
        <v>474</v>
      </c>
      <c r="R41" s="260" t="str">
        <f>IFERROR(VLOOKUP(M41,'Listado Pilotos y Equipos'!$B$3:$M$86,4,0),"")</f>
        <v/>
      </c>
      <c r="S41" s="260"/>
      <c r="T41" s="260" t="s">
        <v>474</v>
      </c>
      <c r="U41" s="261">
        <f t="shared" si="4"/>
        <v>0</v>
      </c>
      <c r="V41" s="257"/>
      <c r="W41" s="62"/>
      <c r="X41" s="62"/>
      <c r="Y41" s="62"/>
      <c r="Z41" s="62"/>
    </row>
    <row r="42" ht="15.75" customHeight="1">
      <c r="A42" s="62"/>
      <c r="B42" s="164">
        <f t="shared" si="3"/>
        <v>35</v>
      </c>
      <c r="C42" s="229"/>
      <c r="D42" s="229" t="str">
        <f>IFERROR(VLOOKUP(C42,'Listado Pilotos y Equipos'!$B$3:$M$86,2,0),"")</f>
        <v/>
      </c>
      <c r="E42" s="231"/>
      <c r="F42" s="229" t="str">
        <f>IFERROR(VLOOKUP(C42,'Listado Pilotos y Equipos'!$B$3:$M$86,4,0),"")</f>
        <v/>
      </c>
      <c r="G42" s="231"/>
      <c r="H42" s="231">
        <f t="shared" si="1"/>
        <v>0</v>
      </c>
      <c r="I42" s="232" t="str">
        <f>IFERROR(VLOOKUP(C42,'Listado Pilotos y Equipos'!$B$3:$P$86,6,0),"")</f>
        <v/>
      </c>
      <c r="J42" s="234"/>
      <c r="K42" s="62"/>
      <c r="L42" s="267">
        <v>13.0</v>
      </c>
      <c r="M42" s="260"/>
      <c r="N42" s="260"/>
      <c r="O42" s="260"/>
      <c r="P42" s="260"/>
      <c r="Q42" s="260"/>
      <c r="R42" s="260"/>
      <c r="S42" s="260"/>
      <c r="T42" s="260"/>
      <c r="U42" s="261">
        <f t="shared" si="4"/>
        <v>0</v>
      </c>
      <c r="V42" s="257"/>
      <c r="W42" s="62"/>
      <c r="X42" s="62"/>
      <c r="Y42" s="62"/>
      <c r="Z42" s="62"/>
    </row>
    <row r="43" ht="15.75" customHeight="1">
      <c r="A43" s="62"/>
      <c r="B43" s="164">
        <f t="shared" si="3"/>
        <v>36</v>
      </c>
      <c r="C43" s="229"/>
      <c r="D43" s="229" t="str">
        <f>IFERROR(VLOOKUP(C43,'Listado Pilotos y Equipos'!$B$3:$M$86,2,0),"")</f>
        <v/>
      </c>
      <c r="E43" s="231"/>
      <c r="F43" s="229" t="str">
        <f>IFERROR(VLOOKUP(C43,'Listado Pilotos y Equipos'!$B$3:$M$86,4,0),"")</f>
        <v/>
      </c>
      <c r="G43" s="231"/>
      <c r="H43" s="231">
        <f t="shared" si="1"/>
        <v>0</v>
      </c>
      <c r="I43" s="232" t="str">
        <f>IFERROR(VLOOKUP(C43,'Listado Pilotos y Equipos'!$B$3:$P$86,6,0),"")</f>
        <v/>
      </c>
      <c r="J43" s="234"/>
      <c r="K43" s="62"/>
      <c r="L43" s="267">
        <v>14.0</v>
      </c>
      <c r="M43" s="260"/>
      <c r="N43" s="260"/>
      <c r="O43" s="260"/>
      <c r="P43" s="260"/>
      <c r="Q43" s="260"/>
      <c r="R43" s="260"/>
      <c r="S43" s="260"/>
      <c r="T43" s="260"/>
      <c r="U43" s="261">
        <f t="shared" si="4"/>
        <v>0</v>
      </c>
      <c r="V43" s="257"/>
      <c r="W43" s="62"/>
      <c r="X43" s="62"/>
      <c r="Y43" s="62"/>
      <c r="Z43" s="62"/>
    </row>
    <row r="44" ht="15.75" customHeight="1">
      <c r="A44" s="62"/>
      <c r="B44" s="164">
        <f t="shared" si="3"/>
        <v>37</v>
      </c>
      <c r="C44" s="229"/>
      <c r="D44" s="229" t="str">
        <f>IFERROR(VLOOKUP(C44,'Listado Pilotos y Equipos'!$B$3:$M$86,2,0),"")</f>
        <v/>
      </c>
      <c r="E44" s="231"/>
      <c r="F44" s="229" t="str">
        <f>IFERROR(VLOOKUP(C44,'Listado Pilotos y Equipos'!$B$3:$M$86,4,0),"")</f>
        <v/>
      </c>
      <c r="G44" s="231"/>
      <c r="H44" s="231">
        <f t="shared" si="1"/>
        <v>0</v>
      </c>
      <c r="I44" s="232" t="str">
        <f>IFERROR(VLOOKUP(C44,'Listado Pilotos y Equipos'!$B$3:$P$86,6,0),"")</f>
        <v/>
      </c>
      <c r="J44" s="234"/>
      <c r="K44" s="62"/>
      <c r="L44" s="267">
        <v>15.0</v>
      </c>
      <c r="M44" s="260"/>
      <c r="N44" s="260"/>
      <c r="O44" s="260" t="str">
        <f>IFERROR(VLOOKUP(M44,'Listado Pilotos y Equipos'!$B$3:$M$86,2,0),"")</f>
        <v/>
      </c>
      <c r="P44" s="260"/>
      <c r="Q44" s="260" t="s">
        <v>474</v>
      </c>
      <c r="R44" s="260" t="str">
        <f>IFERROR(VLOOKUP(M44,'Listado Pilotos y Equipos'!$B$3:$M$86,4,0),"")</f>
        <v/>
      </c>
      <c r="S44" s="260"/>
      <c r="T44" s="260" t="s">
        <v>474</v>
      </c>
      <c r="U44" s="261">
        <f t="shared" si="4"/>
        <v>0</v>
      </c>
      <c r="V44" s="257"/>
      <c r="W44" s="62"/>
      <c r="X44" s="62"/>
      <c r="Y44" s="62"/>
      <c r="Z44" s="62"/>
    </row>
    <row r="45" ht="15.75" customHeight="1">
      <c r="A45" s="62"/>
      <c r="B45" s="164">
        <f t="shared" si="3"/>
        <v>38</v>
      </c>
      <c r="C45" s="229"/>
      <c r="D45" s="229" t="str">
        <f>IFERROR(VLOOKUP(C45,'Listado Pilotos y Equipos'!$B$3:$M$86,2,0),"")</f>
        <v/>
      </c>
      <c r="E45" s="231"/>
      <c r="F45" s="229" t="str">
        <f>IFERROR(VLOOKUP(C45,'Listado Pilotos y Equipos'!$B$3:$M$86,4,0),"")</f>
        <v/>
      </c>
      <c r="G45" s="231"/>
      <c r="H45" s="231">
        <f t="shared" si="1"/>
        <v>0</v>
      </c>
      <c r="I45" s="232" t="str">
        <f>IFERROR(VLOOKUP(C45,'Listado Pilotos y Equipos'!$B$3:$P$86,6,0),"")</f>
        <v/>
      </c>
      <c r="J45" s="234"/>
      <c r="K45" s="62"/>
      <c r="L45" s="267">
        <v>16.0</v>
      </c>
      <c r="M45" s="260"/>
      <c r="N45" s="260"/>
      <c r="O45" s="260" t="str">
        <f>IFERROR(VLOOKUP(M45,'Listado Pilotos y Equipos'!$B$3:$M$86,2,0),"")</f>
        <v/>
      </c>
      <c r="P45" s="260"/>
      <c r="Q45" s="260" t="s">
        <v>474</v>
      </c>
      <c r="R45" s="260" t="str">
        <f>IFERROR(VLOOKUP(M45,'Listado Pilotos y Equipos'!$B$3:$M$86,4,0),"")</f>
        <v/>
      </c>
      <c r="S45" s="260"/>
      <c r="T45" s="260" t="s">
        <v>474</v>
      </c>
      <c r="U45" s="261">
        <f t="shared" si="4"/>
        <v>0</v>
      </c>
      <c r="V45" s="258"/>
      <c r="W45" s="62"/>
      <c r="X45" s="62"/>
      <c r="Y45" s="62"/>
      <c r="Z45" s="62"/>
    </row>
    <row r="46" ht="15.75" customHeight="1">
      <c r="A46" s="62"/>
      <c r="B46" s="164">
        <f t="shared" si="3"/>
        <v>39</v>
      </c>
      <c r="C46" s="229"/>
      <c r="D46" s="229" t="str">
        <f>IFERROR(VLOOKUP(C46,'Listado Pilotos y Equipos'!$B$3:$M$86,2,0),"")</f>
        <v/>
      </c>
      <c r="E46" s="231"/>
      <c r="F46" s="229" t="str">
        <f>IFERROR(VLOOKUP(C46,'Listado Pilotos y Equipos'!$B$3:$M$86,4,0),"")</f>
        <v/>
      </c>
      <c r="G46" s="231"/>
      <c r="H46" s="231">
        <f t="shared" si="1"/>
        <v>0</v>
      </c>
      <c r="I46" s="232" t="str">
        <f>IFERROR(VLOOKUP(C46,'Listado Pilotos y Equipos'!$B$3:$P$86,6,0),"")</f>
        <v/>
      </c>
      <c r="J46" s="234"/>
      <c r="K46" s="62"/>
      <c r="L46" s="268">
        <v>17.0</v>
      </c>
      <c r="M46" s="269"/>
      <c r="N46" s="269"/>
      <c r="O46" s="269" t="str">
        <f>IFERROR(VLOOKUP(M46,'Listado Pilotos y Equipos'!$B$3:$M$86,2,0),"")</f>
        <v/>
      </c>
      <c r="P46" s="269"/>
      <c r="Q46" s="269" t="s">
        <v>474</v>
      </c>
      <c r="R46" s="269" t="str">
        <f>IFERROR(VLOOKUP(M46,'Listado Pilotos y Equipos'!$B$3:$M$86,4,0),"")</f>
        <v/>
      </c>
      <c r="S46" s="269"/>
      <c r="T46" s="269" t="s">
        <v>474</v>
      </c>
      <c r="U46" s="270">
        <f t="shared" si="4"/>
        <v>0</v>
      </c>
      <c r="V46" s="271" t="s">
        <v>478</v>
      </c>
      <c r="W46" s="62"/>
      <c r="X46" s="62"/>
      <c r="Y46" s="62"/>
      <c r="Z46" s="62"/>
    </row>
    <row r="47" ht="15.75" customHeight="1">
      <c r="A47" s="62"/>
      <c r="B47" s="164">
        <f t="shared" si="3"/>
        <v>40</v>
      </c>
      <c r="C47" s="229"/>
      <c r="D47" s="229" t="str">
        <f>IFERROR(VLOOKUP(C47,'Listado Pilotos y Equipos'!$B$3:$M$86,2,0),"")</f>
        <v/>
      </c>
      <c r="E47" s="231"/>
      <c r="F47" s="229" t="str">
        <f>IFERROR(VLOOKUP(C47,'Listado Pilotos y Equipos'!$B$3:$M$86,4,0),"")</f>
        <v/>
      </c>
      <c r="G47" s="231"/>
      <c r="H47" s="231">
        <f t="shared" si="1"/>
        <v>0</v>
      </c>
      <c r="I47" s="232" t="str">
        <f>IFERROR(VLOOKUP(C47,'Listado Pilotos y Equipos'!$B$3:$P$86,6,0),"")</f>
        <v/>
      </c>
      <c r="J47" s="234"/>
      <c r="K47" s="62"/>
      <c r="L47" s="268">
        <v>18.0</v>
      </c>
      <c r="M47" s="269"/>
      <c r="N47" s="269"/>
      <c r="O47" s="269" t="str">
        <f>IFERROR(VLOOKUP(M47,'Listado Pilotos y Equipos'!$B$3:$M$86,2,0),"")</f>
        <v/>
      </c>
      <c r="P47" s="269"/>
      <c r="Q47" s="269" t="s">
        <v>474</v>
      </c>
      <c r="R47" s="269" t="str">
        <f>IFERROR(VLOOKUP(M47,'Listado Pilotos y Equipos'!$B$3:$M$86,4,0),"")</f>
        <v/>
      </c>
      <c r="S47" s="269"/>
      <c r="T47" s="269" t="s">
        <v>474</v>
      </c>
      <c r="U47" s="270">
        <f t="shared" si="4"/>
        <v>0</v>
      </c>
      <c r="V47" s="257"/>
      <c r="W47" s="62"/>
      <c r="X47" s="62"/>
      <c r="Y47" s="62"/>
      <c r="Z47" s="62"/>
    </row>
    <row r="48" ht="15.75" customHeight="1">
      <c r="A48" s="62"/>
      <c r="B48" s="164">
        <f t="shared" si="3"/>
        <v>41</v>
      </c>
      <c r="C48" s="229"/>
      <c r="D48" s="229" t="str">
        <f>IFERROR(VLOOKUP(C48,'Listado Pilotos y Equipos'!$B$3:$M$86,2,0),"")</f>
        <v/>
      </c>
      <c r="E48" s="231"/>
      <c r="F48" s="229" t="str">
        <f>IFERROR(VLOOKUP(C48,'Listado Pilotos y Equipos'!$B$3:$M$86,4,0),"")</f>
        <v/>
      </c>
      <c r="G48" s="231"/>
      <c r="H48" s="231">
        <f t="shared" si="1"/>
        <v>0</v>
      </c>
      <c r="I48" s="232" t="str">
        <f>IFERROR(VLOOKUP(C48,'Listado Pilotos y Equipos'!$B$3:$P$86,6,0),"")</f>
        <v/>
      </c>
      <c r="J48" s="234"/>
      <c r="K48" s="62"/>
      <c r="L48" s="268">
        <v>19.0</v>
      </c>
      <c r="M48" s="269"/>
      <c r="N48" s="269"/>
      <c r="O48" s="269" t="str">
        <f>IFERROR(VLOOKUP(M48,'Listado Pilotos y Equipos'!$B$3:$M$86,2,0),"")</f>
        <v/>
      </c>
      <c r="P48" s="269"/>
      <c r="Q48" s="269" t="s">
        <v>474</v>
      </c>
      <c r="R48" s="269" t="str">
        <f>IFERROR(VLOOKUP(M48,'Listado Pilotos y Equipos'!$B$3:$M$86,4,0),"")</f>
        <v/>
      </c>
      <c r="S48" s="269"/>
      <c r="T48" s="269" t="s">
        <v>474</v>
      </c>
      <c r="U48" s="270">
        <f t="shared" si="4"/>
        <v>0</v>
      </c>
      <c r="V48" s="257"/>
      <c r="W48" s="62"/>
      <c r="X48" s="62"/>
      <c r="Y48" s="62"/>
      <c r="Z48" s="62"/>
    </row>
    <row r="49" ht="15.75" customHeight="1">
      <c r="A49" s="62"/>
      <c r="B49" s="164">
        <f t="shared" si="3"/>
        <v>42</v>
      </c>
      <c r="C49" s="229"/>
      <c r="D49" s="229" t="str">
        <f>IFERROR(VLOOKUP(C49,'Listado Pilotos y Equipos'!$B$3:$M$86,2,0),"")</f>
        <v/>
      </c>
      <c r="E49" s="231"/>
      <c r="F49" s="229" t="str">
        <f>IFERROR(VLOOKUP(C49,'Listado Pilotos y Equipos'!$B$3:$M$86,4,0),"")</f>
        <v/>
      </c>
      <c r="G49" s="231"/>
      <c r="H49" s="231">
        <f t="shared" si="1"/>
        <v>0</v>
      </c>
      <c r="I49" s="232" t="str">
        <f>IFERROR(VLOOKUP(C49,'Listado Pilotos y Equipos'!$B$3:$P$86,6,0),"")</f>
        <v/>
      </c>
      <c r="J49" s="234"/>
      <c r="K49" s="62"/>
      <c r="L49" s="268">
        <v>20.0</v>
      </c>
      <c r="M49" s="269"/>
      <c r="N49" s="269"/>
      <c r="O49" s="269" t="str">
        <f>IFERROR(VLOOKUP(M49,'Listado Pilotos y Equipos'!$B$3:$M$86,2,0),"")</f>
        <v/>
      </c>
      <c r="P49" s="269"/>
      <c r="Q49" s="269" t="s">
        <v>474</v>
      </c>
      <c r="R49" s="269" t="str">
        <f>IFERROR(VLOOKUP(M49,'Listado Pilotos y Equipos'!$B$3:$M$86,4,0),"")</f>
        <v/>
      </c>
      <c r="S49" s="269"/>
      <c r="T49" s="269" t="s">
        <v>474</v>
      </c>
      <c r="U49" s="270">
        <f t="shared" si="4"/>
        <v>0</v>
      </c>
      <c r="V49" s="257"/>
      <c r="W49" s="62"/>
      <c r="X49" s="62"/>
      <c r="Y49" s="62"/>
      <c r="Z49" s="62"/>
    </row>
    <row r="50" ht="15.75" customHeight="1">
      <c r="A50" s="62"/>
      <c r="B50" s="164">
        <f t="shared" si="3"/>
        <v>43</v>
      </c>
      <c r="C50" s="229"/>
      <c r="D50" s="229" t="str">
        <f>IFERROR(VLOOKUP(C50,'Listado Pilotos y Equipos'!$B$3:$M$86,2,0),"")</f>
        <v/>
      </c>
      <c r="E50" s="231"/>
      <c r="F50" s="229" t="str">
        <f>IFERROR(VLOOKUP(C50,'Listado Pilotos y Equipos'!$B$3:$M$86,4,0),"")</f>
        <v/>
      </c>
      <c r="G50" s="231"/>
      <c r="H50" s="231">
        <f t="shared" si="1"/>
        <v>0</v>
      </c>
      <c r="I50" s="232" t="str">
        <f>IFERROR(VLOOKUP(C50,'Listado Pilotos y Equipos'!$B$3:$P$86,6,0),"")</f>
        <v/>
      </c>
      <c r="J50" s="234"/>
      <c r="K50" s="62"/>
      <c r="L50" s="268">
        <v>21.0</v>
      </c>
      <c r="M50" s="269"/>
      <c r="N50" s="269"/>
      <c r="O50" s="269" t="str">
        <f>IFERROR(VLOOKUP(M50,'Listado Pilotos y Equipos'!$B$3:$M$86,2,0),"")</f>
        <v/>
      </c>
      <c r="P50" s="269"/>
      <c r="Q50" s="269" t="s">
        <v>474</v>
      </c>
      <c r="R50" s="269" t="str">
        <f>IFERROR(VLOOKUP(M50,'Listado Pilotos y Equipos'!$B$3:$M$86,4,0),"")</f>
        <v/>
      </c>
      <c r="S50" s="269"/>
      <c r="T50" s="269" t="s">
        <v>474</v>
      </c>
      <c r="U50" s="270">
        <f t="shared" si="4"/>
        <v>0</v>
      </c>
      <c r="V50" s="257"/>
      <c r="W50" s="62"/>
      <c r="X50" s="62"/>
      <c r="Y50" s="62"/>
      <c r="Z50" s="62"/>
    </row>
    <row r="51" ht="15.75" customHeight="1">
      <c r="A51" s="62"/>
      <c r="B51" s="164">
        <f t="shared" si="3"/>
        <v>44</v>
      </c>
      <c r="C51" s="229"/>
      <c r="D51" s="229" t="str">
        <f>IFERROR(VLOOKUP(C51,'Listado Pilotos y Equipos'!$B$3:$M$86,2,0),"")</f>
        <v/>
      </c>
      <c r="E51" s="231"/>
      <c r="F51" s="229" t="str">
        <f>IFERROR(VLOOKUP(C51,'Listado Pilotos y Equipos'!$B$3:$M$86,4,0),"")</f>
        <v/>
      </c>
      <c r="G51" s="231"/>
      <c r="H51" s="231">
        <f t="shared" si="1"/>
        <v>0</v>
      </c>
      <c r="I51" s="232" t="str">
        <f>IFERROR(VLOOKUP(C51,'Listado Pilotos y Equipos'!$B$3:$P$86,6,0),"")</f>
        <v/>
      </c>
      <c r="J51" s="234"/>
      <c r="K51" s="62"/>
      <c r="L51" s="268">
        <v>22.0</v>
      </c>
      <c r="M51" s="269"/>
      <c r="N51" s="269"/>
      <c r="O51" s="269" t="str">
        <f>IFERROR(VLOOKUP(M51,'Listado Pilotos y Equipos'!$B$3:$M$86,2,0),"")</f>
        <v/>
      </c>
      <c r="P51" s="269"/>
      <c r="Q51" s="269" t="s">
        <v>474</v>
      </c>
      <c r="R51" s="269" t="str">
        <f>IFERROR(VLOOKUP(M51,'Listado Pilotos y Equipos'!$B$3:$M$86,4,0),"")</f>
        <v/>
      </c>
      <c r="S51" s="269"/>
      <c r="T51" s="269" t="s">
        <v>474</v>
      </c>
      <c r="U51" s="270">
        <f t="shared" si="4"/>
        <v>0</v>
      </c>
      <c r="V51" s="257"/>
      <c r="W51" s="62"/>
      <c r="X51" s="62"/>
      <c r="Y51" s="62"/>
      <c r="Z51" s="62"/>
    </row>
    <row r="52" ht="15.75" customHeight="1">
      <c r="A52" s="62"/>
      <c r="B52" s="164">
        <f t="shared" si="3"/>
        <v>45</v>
      </c>
      <c r="C52" s="229"/>
      <c r="D52" s="229" t="str">
        <f>IFERROR(VLOOKUP(C52,'Listado Pilotos y Equipos'!$B$3:$M$86,2,0),"")</f>
        <v/>
      </c>
      <c r="E52" s="231"/>
      <c r="F52" s="229" t="str">
        <f>IFERROR(VLOOKUP(C52,'Listado Pilotos y Equipos'!$B$3:$M$86,4,0),"")</f>
        <v/>
      </c>
      <c r="G52" s="231"/>
      <c r="H52" s="231">
        <f t="shared" si="1"/>
        <v>0</v>
      </c>
      <c r="I52" s="232" t="str">
        <f>IFERROR(VLOOKUP(C52,'Listado Pilotos y Equipos'!$B$3:$P$86,6,0),"")</f>
        <v/>
      </c>
      <c r="J52" s="234"/>
      <c r="K52" s="62"/>
      <c r="L52" s="268">
        <v>23.0</v>
      </c>
      <c r="M52" s="269"/>
      <c r="N52" s="269"/>
      <c r="O52" s="269" t="str">
        <f>IFERROR(VLOOKUP(M52,'Listado Pilotos y Equipos'!$B$3:$M$86,2,0),"")</f>
        <v/>
      </c>
      <c r="P52" s="269"/>
      <c r="Q52" s="269" t="s">
        <v>474</v>
      </c>
      <c r="R52" s="269" t="str">
        <f>IFERROR(VLOOKUP(M52,'Listado Pilotos y Equipos'!$B$3:$M$86,4,0),"")</f>
        <v/>
      </c>
      <c r="S52" s="269"/>
      <c r="T52" s="269" t="s">
        <v>474</v>
      </c>
      <c r="U52" s="270">
        <f t="shared" si="4"/>
        <v>0</v>
      </c>
      <c r="V52" s="257"/>
      <c r="W52" s="62"/>
      <c r="X52" s="62"/>
      <c r="Y52" s="62"/>
      <c r="Z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268">
        <v>24.0</v>
      </c>
      <c r="M53" s="269"/>
      <c r="N53" s="269"/>
      <c r="O53" s="269" t="str">
        <f>IFERROR(VLOOKUP(M53,'Listado Pilotos y Equipos'!$B$3:$M$86,2,0),"")</f>
        <v/>
      </c>
      <c r="P53" s="269"/>
      <c r="Q53" s="269" t="s">
        <v>474</v>
      </c>
      <c r="R53" s="269" t="str">
        <f>IFERROR(VLOOKUP(M53,'Listado Pilotos y Equipos'!$B$3:$M$86,4,0),"")</f>
        <v/>
      </c>
      <c r="S53" s="269"/>
      <c r="T53" s="269" t="s">
        <v>474</v>
      </c>
      <c r="U53" s="270">
        <f t="shared" si="4"/>
        <v>0</v>
      </c>
      <c r="V53" s="258"/>
      <c r="W53" s="62"/>
      <c r="X53" s="62"/>
      <c r="Y53" s="62"/>
      <c r="Z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252"/>
      <c r="M55" s="45"/>
      <c r="N55" s="45"/>
      <c r="O55" s="45"/>
      <c r="P55" s="45"/>
      <c r="Q55" s="45"/>
      <c r="R55" s="45"/>
      <c r="S55" s="45"/>
      <c r="T55" s="45"/>
      <c r="U55" s="45"/>
      <c r="V55" s="46"/>
      <c r="W55" s="62"/>
      <c r="X55" s="62"/>
      <c r="Y55" s="62"/>
      <c r="Z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44" t="s">
        <v>390</v>
      </c>
      <c r="M56" s="45"/>
      <c r="N56" s="45"/>
      <c r="O56" s="45"/>
      <c r="P56" s="45"/>
      <c r="Q56" s="45"/>
      <c r="R56" s="45"/>
      <c r="S56" s="45"/>
      <c r="T56" s="45"/>
      <c r="U56" s="45"/>
      <c r="V56" s="46"/>
      <c r="W56" s="62"/>
      <c r="X56" s="62"/>
      <c r="Y56" s="62"/>
      <c r="Z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"/>
      <c r="M57" s="85"/>
      <c r="N57" s="85"/>
      <c r="O57" s="85"/>
      <c r="P57" s="85"/>
      <c r="Q57" s="85"/>
      <c r="R57" s="86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52" t="s">
        <v>152</v>
      </c>
      <c r="M58" s="100" t="s">
        <v>153</v>
      </c>
      <c r="N58" s="100" t="s">
        <v>384</v>
      </c>
      <c r="O58" s="100" t="s">
        <v>2</v>
      </c>
      <c r="P58" s="100" t="s">
        <v>386</v>
      </c>
      <c r="Q58" s="100" t="s">
        <v>154</v>
      </c>
      <c r="R58" s="100" t="s">
        <v>283</v>
      </c>
      <c r="S58" s="100" t="s">
        <v>387</v>
      </c>
      <c r="T58" s="100" t="s">
        <v>388</v>
      </c>
      <c r="U58" s="100" t="s">
        <v>11</v>
      </c>
      <c r="V58" s="62"/>
      <c r="W58" s="62"/>
      <c r="X58" s="62"/>
      <c r="Y58" s="62"/>
      <c r="Z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253">
        <v>1.0</v>
      </c>
      <c r="M59" s="254"/>
      <c r="N59" s="254"/>
      <c r="O59" s="254" t="str">
        <f>IFERROR(VLOOKUP(M59,'Listado Pilotos y Equipos'!$B$3:$M$86,2,0),"")</f>
        <v/>
      </c>
      <c r="P59" s="254"/>
      <c r="Q59" s="254" t="s">
        <v>474</v>
      </c>
      <c r="R59" s="254" t="str">
        <f>IFERROR(VLOOKUP(M59,'Listado Pilotos y Equipos'!$B$3:$M$86,4,0),"")</f>
        <v/>
      </c>
      <c r="S59" s="254"/>
      <c r="T59" s="254" t="s">
        <v>474</v>
      </c>
      <c r="U59" s="255">
        <f t="shared" ref="U59:U74" si="5">IFERROR(Q59+T59,0)</f>
        <v>0</v>
      </c>
      <c r="V59" s="256" t="s">
        <v>475</v>
      </c>
      <c r="W59" s="62"/>
      <c r="X59" s="62"/>
      <c r="Y59" s="62"/>
      <c r="Z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253">
        <v>2.0</v>
      </c>
      <c r="M60" s="254"/>
      <c r="N60" s="254"/>
      <c r="O60" s="254" t="str">
        <f>IFERROR(VLOOKUP(M60,'Listado Pilotos y Equipos'!$B$3:$M$86,2,0),"")</f>
        <v/>
      </c>
      <c r="P60" s="254"/>
      <c r="Q60" s="254" t="s">
        <v>474</v>
      </c>
      <c r="R60" s="254" t="str">
        <f>IFERROR(VLOOKUP(M60,'Listado Pilotos y Equipos'!$B$3:$M$86,4,0),"")</f>
        <v/>
      </c>
      <c r="S60" s="254"/>
      <c r="T60" s="254" t="s">
        <v>474</v>
      </c>
      <c r="U60" s="255">
        <f t="shared" si="5"/>
        <v>0</v>
      </c>
      <c r="V60" s="257"/>
      <c r="W60" s="62"/>
      <c r="X60" s="62"/>
      <c r="Y60" s="62"/>
      <c r="Z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253">
        <v>3.0</v>
      </c>
      <c r="M61" s="254"/>
      <c r="N61" s="254"/>
      <c r="O61" s="254" t="str">
        <f>IFERROR(VLOOKUP(M61,'Listado Pilotos y Equipos'!$B$3:$M$86,2,0),"")</f>
        <v/>
      </c>
      <c r="P61" s="254"/>
      <c r="Q61" s="254" t="s">
        <v>474</v>
      </c>
      <c r="R61" s="254" t="str">
        <f>IFERROR(VLOOKUP(M61,'Listado Pilotos y Equipos'!$B$3:$M$86,4,0),"")</f>
        <v/>
      </c>
      <c r="S61" s="254"/>
      <c r="T61" s="254" t="s">
        <v>474</v>
      </c>
      <c r="U61" s="255">
        <f t="shared" si="5"/>
        <v>0</v>
      </c>
      <c r="V61" s="257"/>
      <c r="W61" s="62"/>
      <c r="X61" s="62"/>
      <c r="Y61" s="62"/>
      <c r="Z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253">
        <v>4.0</v>
      </c>
      <c r="M62" s="254"/>
      <c r="N62" s="254"/>
      <c r="O62" s="254" t="str">
        <f>IFERROR(VLOOKUP(M62,'Listado Pilotos y Equipos'!$B$3:$M$86,2,0),"")</f>
        <v/>
      </c>
      <c r="P62" s="254"/>
      <c r="Q62" s="254" t="s">
        <v>474</v>
      </c>
      <c r="R62" s="254" t="str">
        <f>IFERROR(VLOOKUP(M62,'Listado Pilotos y Equipos'!$B$3:$M$86,4,0),"")</f>
        <v/>
      </c>
      <c r="S62" s="254"/>
      <c r="T62" s="254" t="s">
        <v>474</v>
      </c>
      <c r="U62" s="255">
        <f t="shared" si="5"/>
        <v>0</v>
      </c>
      <c r="V62" s="257"/>
      <c r="W62" s="62"/>
      <c r="X62" s="62"/>
      <c r="Y62" s="62"/>
      <c r="Z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253">
        <v>5.0</v>
      </c>
      <c r="M63" s="254"/>
      <c r="N63" s="254"/>
      <c r="O63" s="254" t="str">
        <f>IFERROR(VLOOKUP(M63,'Listado Pilotos y Equipos'!$B$3:$M$86,2,0),"")</f>
        <v/>
      </c>
      <c r="P63" s="254"/>
      <c r="Q63" s="254" t="s">
        <v>474</v>
      </c>
      <c r="R63" s="254" t="str">
        <f>IFERROR(VLOOKUP(M63,'Listado Pilotos y Equipos'!$B$3:$M$86,4,0),"")</f>
        <v/>
      </c>
      <c r="S63" s="254"/>
      <c r="T63" s="254" t="s">
        <v>474</v>
      </c>
      <c r="U63" s="255">
        <f t="shared" si="5"/>
        <v>0</v>
      </c>
      <c r="V63" s="257"/>
      <c r="W63" s="62"/>
      <c r="X63" s="62"/>
      <c r="Y63" s="62"/>
      <c r="Z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253">
        <v>6.0</v>
      </c>
      <c r="M64" s="254"/>
      <c r="N64" s="254"/>
      <c r="O64" s="254" t="str">
        <f>IFERROR(VLOOKUP(M64,'Listado Pilotos y Equipos'!$B$3:$M$86,2,0),"")</f>
        <v/>
      </c>
      <c r="P64" s="254"/>
      <c r="Q64" s="254" t="s">
        <v>474</v>
      </c>
      <c r="R64" s="254" t="str">
        <f>IFERROR(VLOOKUP(M64,'Listado Pilotos y Equipos'!$B$3:$M$86,4,0),"")</f>
        <v/>
      </c>
      <c r="S64" s="254"/>
      <c r="T64" s="254" t="s">
        <v>474</v>
      </c>
      <c r="U64" s="255">
        <f t="shared" si="5"/>
        <v>0</v>
      </c>
      <c r="V64" s="257"/>
      <c r="W64" s="62"/>
      <c r="X64" s="62"/>
      <c r="Y64" s="62"/>
      <c r="Z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253">
        <v>7.0</v>
      </c>
      <c r="M65" s="254"/>
      <c r="N65" s="254"/>
      <c r="O65" s="254" t="str">
        <f>IFERROR(VLOOKUP(M65,'Listado Pilotos y Equipos'!$B$3:$M$86,2,0),"")</f>
        <v/>
      </c>
      <c r="P65" s="254"/>
      <c r="Q65" s="254" t="s">
        <v>474</v>
      </c>
      <c r="R65" s="254" t="str">
        <f>IFERROR(VLOOKUP(M65,'Listado Pilotos y Equipos'!$B$3:$M$86,4,0),"")</f>
        <v/>
      </c>
      <c r="S65" s="254"/>
      <c r="T65" s="254" t="s">
        <v>474</v>
      </c>
      <c r="U65" s="255">
        <f t="shared" si="5"/>
        <v>0</v>
      </c>
      <c r="V65" s="257"/>
      <c r="W65" s="62"/>
      <c r="X65" s="62"/>
      <c r="Y65" s="62"/>
      <c r="Z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253">
        <v>8.0</v>
      </c>
      <c r="M66" s="254"/>
      <c r="N66" s="254"/>
      <c r="O66" s="254" t="str">
        <f>IFERROR(VLOOKUP(M66,'Listado Pilotos y Equipos'!$B$3:$M$86,2,0),"")</f>
        <v/>
      </c>
      <c r="P66" s="254"/>
      <c r="Q66" s="254" t="s">
        <v>474</v>
      </c>
      <c r="R66" s="254" t="str">
        <f>IFERROR(VLOOKUP(M66,'Listado Pilotos y Equipos'!$B$3:$M$86,4,0),"")</f>
        <v/>
      </c>
      <c r="S66" s="254"/>
      <c r="T66" s="254" t="s">
        <v>474</v>
      </c>
      <c r="U66" s="255">
        <f t="shared" si="5"/>
        <v>0</v>
      </c>
      <c r="V66" s="258"/>
      <c r="W66" s="62"/>
      <c r="X66" s="62"/>
      <c r="Y66" s="62"/>
      <c r="Z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259">
        <v>9.0</v>
      </c>
      <c r="M67" s="260"/>
      <c r="N67" s="260"/>
      <c r="O67" s="260" t="str">
        <f>IFERROR(VLOOKUP(M67,'Listado Pilotos y Equipos'!$B$3:$M$86,2,0),"")</f>
        <v/>
      </c>
      <c r="P67" s="260"/>
      <c r="Q67" s="260" t="s">
        <v>474</v>
      </c>
      <c r="R67" s="260" t="str">
        <f>IFERROR(VLOOKUP(M67,'Listado Pilotos y Equipos'!$B$3:$M$86,4,0),"")</f>
        <v/>
      </c>
      <c r="S67" s="260"/>
      <c r="T67" s="260" t="s">
        <v>474</v>
      </c>
      <c r="U67" s="261">
        <f t="shared" si="5"/>
        <v>0</v>
      </c>
      <c r="V67" s="262" t="s">
        <v>476</v>
      </c>
      <c r="W67" s="62"/>
      <c r="X67" s="62"/>
      <c r="Y67" s="62"/>
      <c r="Z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259">
        <v>10.0</v>
      </c>
      <c r="M68" s="260"/>
      <c r="N68" s="260"/>
      <c r="O68" s="260" t="str">
        <f>IFERROR(VLOOKUP(M68,'Listado Pilotos y Equipos'!$B$3:$M$86,2,0),"")</f>
        <v/>
      </c>
      <c r="P68" s="260"/>
      <c r="Q68" s="260" t="s">
        <v>474</v>
      </c>
      <c r="R68" s="260" t="str">
        <f>IFERROR(VLOOKUP(M68,'Listado Pilotos y Equipos'!$B$3:$M$86,4,0),"")</f>
        <v/>
      </c>
      <c r="S68" s="260"/>
      <c r="T68" s="260" t="s">
        <v>474</v>
      </c>
      <c r="U68" s="261">
        <f t="shared" si="5"/>
        <v>0</v>
      </c>
      <c r="V68" s="257"/>
      <c r="W68" s="62"/>
      <c r="X68" s="62"/>
      <c r="Y68" s="62"/>
      <c r="Z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259">
        <v>11.0</v>
      </c>
      <c r="M69" s="260"/>
      <c r="N69" s="260"/>
      <c r="O69" s="260" t="str">
        <f>IFERROR(VLOOKUP(M69,'Listado Pilotos y Equipos'!$B$3:$M$86,2,0),"")</f>
        <v/>
      </c>
      <c r="P69" s="260"/>
      <c r="Q69" s="260" t="s">
        <v>474</v>
      </c>
      <c r="R69" s="260" t="str">
        <f>IFERROR(VLOOKUP(M69,'Listado Pilotos y Equipos'!$B$3:$M$86,4,0),"")</f>
        <v/>
      </c>
      <c r="S69" s="260"/>
      <c r="T69" s="260" t="s">
        <v>474</v>
      </c>
      <c r="U69" s="261">
        <f t="shared" si="5"/>
        <v>0</v>
      </c>
      <c r="V69" s="257"/>
      <c r="W69" s="62"/>
      <c r="X69" s="62"/>
      <c r="Y69" s="62"/>
      <c r="Z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259">
        <v>12.0</v>
      </c>
      <c r="M70" s="260"/>
      <c r="N70" s="260"/>
      <c r="O70" s="260" t="str">
        <f>IFERROR(VLOOKUP(M70,'Listado Pilotos y Equipos'!$B$3:$M$86,2,0),"")</f>
        <v/>
      </c>
      <c r="P70" s="260"/>
      <c r="Q70" s="260" t="s">
        <v>474</v>
      </c>
      <c r="R70" s="260" t="str">
        <f>IFERROR(VLOOKUP(M70,'Listado Pilotos y Equipos'!$B$3:$M$86,4,0),"")</f>
        <v/>
      </c>
      <c r="S70" s="260"/>
      <c r="T70" s="260" t="s">
        <v>474</v>
      </c>
      <c r="U70" s="261">
        <f t="shared" si="5"/>
        <v>0</v>
      </c>
      <c r="V70" s="257"/>
      <c r="W70" s="62"/>
      <c r="X70" s="62"/>
      <c r="Y70" s="62"/>
      <c r="Z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259">
        <v>13.0</v>
      </c>
      <c r="M71" s="260"/>
      <c r="N71" s="260"/>
      <c r="O71" s="260"/>
      <c r="P71" s="260"/>
      <c r="Q71" s="260"/>
      <c r="R71" s="260"/>
      <c r="S71" s="260"/>
      <c r="T71" s="260"/>
      <c r="U71" s="261">
        <f t="shared" si="5"/>
        <v>0</v>
      </c>
      <c r="V71" s="257"/>
      <c r="W71" s="62"/>
      <c r="X71" s="62"/>
      <c r="Y71" s="62"/>
      <c r="Z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259">
        <v>14.0</v>
      </c>
      <c r="M72" s="260"/>
      <c r="N72" s="260"/>
      <c r="O72" s="260"/>
      <c r="P72" s="260"/>
      <c r="Q72" s="260"/>
      <c r="R72" s="260"/>
      <c r="S72" s="260"/>
      <c r="T72" s="260"/>
      <c r="U72" s="261">
        <f t="shared" si="5"/>
        <v>0</v>
      </c>
      <c r="V72" s="257"/>
      <c r="W72" s="62"/>
      <c r="X72" s="62"/>
      <c r="Y72" s="62"/>
      <c r="Z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259">
        <v>15.0</v>
      </c>
      <c r="M73" s="260"/>
      <c r="N73" s="260"/>
      <c r="O73" s="260" t="str">
        <f>IFERROR(VLOOKUP(M73,'Listado Pilotos y Equipos'!$B$3:$M$86,2,0),"")</f>
        <v/>
      </c>
      <c r="P73" s="260"/>
      <c r="Q73" s="260" t="s">
        <v>474</v>
      </c>
      <c r="R73" s="260" t="str">
        <f>IFERROR(VLOOKUP(M73,'Listado Pilotos y Equipos'!$B$3:$M$86,4,0),"")</f>
        <v/>
      </c>
      <c r="S73" s="260"/>
      <c r="T73" s="260" t="s">
        <v>474</v>
      </c>
      <c r="U73" s="261">
        <f t="shared" si="5"/>
        <v>0</v>
      </c>
      <c r="V73" s="257"/>
      <c r="W73" s="62"/>
      <c r="X73" s="62"/>
      <c r="Y73" s="62"/>
      <c r="Z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259">
        <v>16.0</v>
      </c>
      <c r="M74" s="263"/>
      <c r="N74" s="263"/>
      <c r="O74" s="263" t="str">
        <f>IFERROR(VLOOKUP(M74,'Listado Pilotos y Equipos'!$B$3:$M$86,2,0),"")</f>
        <v/>
      </c>
      <c r="P74" s="263"/>
      <c r="Q74" s="263" t="s">
        <v>474</v>
      </c>
      <c r="R74" s="263" t="str">
        <f>IFERROR(VLOOKUP(M74,'Listado Pilotos y Equipos'!$B$3:$M$86,4,0),"")</f>
        <v/>
      </c>
      <c r="S74" s="263"/>
      <c r="T74" s="263" t="s">
        <v>474</v>
      </c>
      <c r="U74" s="264">
        <f t="shared" si="5"/>
        <v>0</v>
      </c>
      <c r="V74" s="258"/>
      <c r="W74" s="62"/>
      <c r="X74" s="62"/>
      <c r="Y74" s="62"/>
      <c r="Z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V46:V53"/>
    <mergeCell ref="L55:V55"/>
    <mergeCell ref="L56:V56"/>
    <mergeCell ref="V59:V66"/>
    <mergeCell ref="V67:V74"/>
    <mergeCell ref="L4:V4"/>
    <mergeCell ref="V8:V15"/>
    <mergeCell ref="V16:V23"/>
    <mergeCell ref="L26:V26"/>
    <mergeCell ref="L27:V27"/>
    <mergeCell ref="V30:V37"/>
    <mergeCell ref="V38:V45"/>
  </mergeCells>
  <dataValidations>
    <dataValidation type="list" allowBlank="1" showErrorMessage="1" sqref="C8:C52">
      <formula1>'Listado Pilotos y Equipos'!$B$3:$B$86</formula1>
    </dataValidation>
    <dataValidation type="list" allowBlank="1" showErrorMessage="1" sqref="J8:J52">
      <formula1>Tabla_de_Datos_COPA_PALMARES!$H$3:$H$5</formula1>
    </dataValidation>
    <dataValidation type="list" allowBlank="1" showErrorMessage="1" sqref="M8:N23 M30:N53 M59:N74">
      <formula1>$C$8:$C$52</formula1>
    </dataValidation>
  </dataValidations>
  <printOptions/>
  <pageMargins bottom="0.75" footer="0.0" header="0.0" left="0.7" right="0.7" top="0.75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6.86"/>
    <col customWidth="1" min="3" max="3" width="10.29"/>
    <col customWidth="1" min="4" max="4" width="11.14"/>
    <col customWidth="1" min="5" max="5" width="9.0"/>
    <col customWidth="1" min="6" max="6" width="6.43"/>
    <col customWidth="1" min="7" max="7" width="6.29"/>
    <col customWidth="1" min="8" max="8" width="7.14"/>
    <col customWidth="1" min="9" max="9" width="5.86"/>
    <col customWidth="1" min="10" max="10" width="8.86"/>
    <col customWidth="1" min="11" max="11" width="12.43"/>
    <col customWidth="1" min="12" max="12" width="8.71"/>
    <col customWidth="1" min="13" max="13" width="12.43"/>
    <col customWidth="1" min="14" max="14" width="6.71"/>
    <col customWidth="1" min="15" max="15" width="8.14"/>
    <col customWidth="1" min="16" max="16" width="6.43"/>
    <col customWidth="1" min="17" max="17" width="5.29"/>
    <col customWidth="1" min="18" max="18" width="8.29"/>
    <col customWidth="1" min="19" max="19" width="6.43"/>
    <col customWidth="1" min="20" max="20" width="10.29"/>
    <col customWidth="1" min="21" max="21" width="14.86"/>
    <col customWidth="1" min="22" max="26" width="8.0"/>
  </cols>
  <sheetData>
    <row r="1" ht="8.25" customHeight="1">
      <c r="A1" s="112"/>
      <c r="B1" s="111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3"/>
      <c r="O1" s="113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ht="8.25" customHeight="1">
      <c r="A2" s="112"/>
      <c r="B2" s="111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3"/>
      <c r="O2" s="113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 ht="8.25" customHeight="1">
      <c r="A3" s="112"/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3"/>
      <c r="O3" s="113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ht="8.25" customHeight="1">
      <c r="A4" s="112"/>
      <c r="B4" s="114"/>
      <c r="V4" s="112"/>
      <c r="W4" s="112"/>
      <c r="X4" s="112"/>
      <c r="Y4" s="112"/>
      <c r="Z4" s="112"/>
    </row>
    <row r="5" ht="8.25" customHeight="1">
      <c r="A5" s="112"/>
      <c r="B5" s="111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3"/>
      <c r="O5" s="113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8.25" customHeight="1">
      <c r="A6" s="112"/>
      <c r="B6" s="115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7"/>
      <c r="O6" s="117"/>
      <c r="P6" s="116"/>
      <c r="Q6" s="116"/>
      <c r="R6" s="116"/>
      <c r="S6" s="116"/>
      <c r="T6" s="116"/>
      <c r="U6" s="116"/>
      <c r="V6" s="112"/>
      <c r="W6" s="112"/>
      <c r="X6" s="112"/>
      <c r="Y6" s="112"/>
      <c r="Z6" s="112"/>
    </row>
    <row r="7" ht="8.25" customHeight="1">
      <c r="A7" s="112"/>
      <c r="B7" s="118" t="s">
        <v>292</v>
      </c>
      <c r="C7" s="119"/>
      <c r="D7" s="119"/>
      <c r="E7" s="120"/>
      <c r="F7" s="112"/>
      <c r="G7" s="112"/>
      <c r="H7" s="112"/>
      <c r="I7" s="112"/>
      <c r="J7" s="112"/>
      <c r="K7" s="112"/>
      <c r="L7" s="112"/>
      <c r="M7" s="112"/>
      <c r="N7" s="113"/>
      <c r="O7" s="113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8.25" customHeight="1">
      <c r="A8" s="112"/>
      <c r="B8" s="112"/>
      <c r="C8" s="112"/>
      <c r="D8" s="112"/>
      <c r="E8" s="112"/>
      <c r="F8" s="112"/>
      <c r="G8" s="112"/>
      <c r="H8" s="112"/>
      <c r="I8" s="121"/>
      <c r="J8" s="112"/>
      <c r="K8" s="112"/>
      <c r="L8" s="112"/>
      <c r="M8" s="112"/>
      <c r="N8" s="113"/>
      <c r="O8" s="113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8.25" customHeight="1">
      <c r="A9" s="112"/>
      <c r="B9" s="112"/>
      <c r="C9" s="112"/>
      <c r="D9" s="112"/>
      <c r="E9" s="112"/>
      <c r="F9" s="112"/>
      <c r="G9" s="112"/>
      <c r="H9" s="112"/>
      <c r="I9" s="121"/>
      <c r="J9" s="112"/>
      <c r="K9" s="112"/>
      <c r="L9" s="112"/>
      <c r="M9" s="112"/>
      <c r="N9" s="113"/>
      <c r="O9" s="113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8.25" customHeight="1">
      <c r="A10" s="128"/>
      <c r="B10" s="235" t="s">
        <v>152</v>
      </c>
      <c r="C10" s="235" t="s">
        <v>153</v>
      </c>
      <c r="D10" s="235" t="s">
        <v>155</v>
      </c>
      <c r="E10" s="235" t="s">
        <v>293</v>
      </c>
      <c r="F10" s="235" t="s">
        <v>294</v>
      </c>
      <c r="G10" s="247" t="s">
        <v>295</v>
      </c>
      <c r="H10" s="247" t="s">
        <v>296</v>
      </c>
      <c r="I10" s="235" t="s">
        <v>297</v>
      </c>
      <c r="J10" s="235" t="s">
        <v>298</v>
      </c>
      <c r="K10" s="248" t="s">
        <v>299</v>
      </c>
      <c r="L10" s="235" t="s">
        <v>300</v>
      </c>
      <c r="M10" s="235" t="s">
        <v>301</v>
      </c>
      <c r="N10" s="235" t="s">
        <v>302</v>
      </c>
      <c r="O10" s="235" t="s">
        <v>303</v>
      </c>
      <c r="P10" s="235" t="s">
        <v>304</v>
      </c>
      <c r="Q10" s="235" t="s">
        <v>305</v>
      </c>
      <c r="R10" s="235" t="s">
        <v>306</v>
      </c>
      <c r="S10" s="235" t="s">
        <v>307</v>
      </c>
      <c r="T10" s="235" t="s">
        <v>308</v>
      </c>
      <c r="U10" s="235" t="s">
        <v>310</v>
      </c>
      <c r="V10" s="128"/>
      <c r="W10" s="128"/>
      <c r="X10" s="128"/>
      <c r="Y10" s="128"/>
      <c r="Z10" s="128"/>
    </row>
    <row r="11" ht="8.25" customHeight="1">
      <c r="A11" s="111"/>
      <c r="B11" s="129">
        <v>1.0</v>
      </c>
      <c r="C11" s="129"/>
      <c r="D11" s="129"/>
      <c r="E11" s="249"/>
      <c r="F11" s="129"/>
      <c r="G11" s="250"/>
      <c r="H11" s="250" t="b">
        <f>IF(D11=Tabla_de_Datos_COPA_PALMARES!B3,VLOOKUP(E11,Tabla_de_Datos_COCHES!B4:E18,4,0),IF(Verificaciones_CRONO!D11=Tabla_de_Datos_COPA_PALMARES!B4,VLOOKUP(Verificaciones_CRONO!E11,Tabla_de_Datos_COCHES!B28:G42,4,0),IF(Verificaciones_CRONO!D11=Tabla_de_Datos_COPA_PALMARES!B5,VLOOKUP(Verificaciones_CRONO!E11,Tabla_de_Datos_COCHES!B19:G27,4,0))))</f>
        <v>0</v>
      </c>
      <c r="I11" s="129"/>
      <c r="J11" s="129"/>
      <c r="K11" s="251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11"/>
      <c r="W11" s="111"/>
      <c r="X11" s="111"/>
      <c r="Y11" s="111"/>
      <c r="Z11" s="111"/>
    </row>
    <row r="12" ht="8.25" customHeight="1">
      <c r="A12" s="111"/>
      <c r="B12" s="129">
        <v>2.0</v>
      </c>
      <c r="C12" s="129"/>
      <c r="D12" s="129" t="str">
        <f>IFERROR(VLOOKUP(Verificaciones_CRONO!C12,'Listado Pilotos y Equipos'!$B$3:$P$86,8,0),"")</f>
        <v/>
      </c>
      <c r="E12" s="129"/>
      <c r="F12" s="129"/>
      <c r="G12" s="250"/>
      <c r="H12" s="250"/>
      <c r="I12" s="129"/>
      <c r="J12" s="129"/>
      <c r="K12" s="251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11"/>
      <c r="W12" s="111"/>
      <c r="X12" s="111"/>
      <c r="Y12" s="111"/>
      <c r="Z12" s="111"/>
    </row>
    <row r="13" ht="8.25" customHeight="1">
      <c r="A13" s="111"/>
      <c r="B13" s="129">
        <v>3.0</v>
      </c>
      <c r="C13" s="129"/>
      <c r="D13" s="129" t="str">
        <f>IFERROR(VLOOKUP(Verificaciones_CRONO!C13,'Listado Pilotos y Equipos'!$B$3:$P$86,8,0),"")</f>
        <v/>
      </c>
      <c r="E13" s="129"/>
      <c r="F13" s="129"/>
      <c r="G13" s="250"/>
      <c r="H13" s="250"/>
      <c r="I13" s="129"/>
      <c r="J13" s="129"/>
      <c r="K13" s="251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11"/>
      <c r="W13" s="111"/>
      <c r="X13" s="111"/>
      <c r="Y13" s="111"/>
      <c r="Z13" s="111"/>
    </row>
    <row r="14" ht="8.25" customHeight="1">
      <c r="A14" s="111"/>
      <c r="B14" s="129">
        <v>4.0</v>
      </c>
      <c r="C14" s="129"/>
      <c r="D14" s="129" t="str">
        <f>IFERROR(VLOOKUP(Verificaciones_CRONO!C14,'Listado Pilotos y Equipos'!$B$3:$P$86,8,0),"")</f>
        <v/>
      </c>
      <c r="E14" s="129"/>
      <c r="F14" s="129"/>
      <c r="G14" s="250"/>
      <c r="H14" s="250"/>
      <c r="I14" s="129"/>
      <c r="J14" s="129"/>
      <c r="K14" s="251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11"/>
      <c r="W14" s="111"/>
      <c r="X14" s="111"/>
      <c r="Y14" s="111"/>
      <c r="Z14" s="111"/>
    </row>
    <row r="15" ht="8.25" customHeight="1">
      <c r="A15" s="111"/>
      <c r="B15" s="129">
        <v>5.0</v>
      </c>
      <c r="C15" s="129"/>
      <c r="D15" s="129" t="str">
        <f>IFERROR(VLOOKUP(Verificaciones_CRONO!C15,'Listado Pilotos y Equipos'!$B$3:$P$86,8,0),"")</f>
        <v/>
      </c>
      <c r="E15" s="129"/>
      <c r="F15" s="129"/>
      <c r="G15" s="250"/>
      <c r="H15" s="250"/>
      <c r="I15" s="129"/>
      <c r="J15" s="129"/>
      <c r="K15" s="251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11"/>
      <c r="W15" s="111"/>
      <c r="X15" s="111"/>
      <c r="Y15" s="111"/>
      <c r="Z15" s="111"/>
    </row>
    <row r="16" ht="8.25" customHeight="1">
      <c r="A16" s="111"/>
      <c r="B16" s="129">
        <v>6.0</v>
      </c>
      <c r="C16" s="129"/>
      <c r="D16" s="129" t="str">
        <f>IFERROR(VLOOKUP(Verificaciones_CRONO!C16,'Listado Pilotos y Equipos'!$B$3:$P$86,8,0),"")</f>
        <v/>
      </c>
      <c r="E16" s="129"/>
      <c r="F16" s="129"/>
      <c r="G16" s="250"/>
      <c r="H16" s="250"/>
      <c r="I16" s="129"/>
      <c r="J16" s="129"/>
      <c r="K16" s="251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11"/>
      <c r="W16" s="111"/>
      <c r="X16" s="111"/>
      <c r="Y16" s="111"/>
      <c r="Z16" s="111"/>
    </row>
    <row r="17" ht="8.25" customHeight="1">
      <c r="A17" s="111"/>
      <c r="B17" s="129">
        <v>7.0</v>
      </c>
      <c r="C17" s="129"/>
      <c r="D17" s="129" t="str">
        <f>IFERROR(VLOOKUP(Verificaciones_CRONO!C17,'Listado Pilotos y Equipos'!$B$3:$P$86,8,0),"")</f>
        <v/>
      </c>
      <c r="E17" s="129"/>
      <c r="F17" s="129"/>
      <c r="G17" s="250"/>
      <c r="H17" s="250"/>
      <c r="I17" s="129"/>
      <c r="J17" s="129"/>
      <c r="K17" s="251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11"/>
      <c r="W17" s="111"/>
      <c r="X17" s="111"/>
      <c r="Y17" s="111"/>
      <c r="Z17" s="111"/>
    </row>
    <row r="18" ht="8.25" customHeight="1">
      <c r="A18" s="111"/>
      <c r="B18" s="129">
        <v>8.0</v>
      </c>
      <c r="C18" s="129"/>
      <c r="D18" s="129" t="str">
        <f>IFERROR(VLOOKUP(Verificaciones_CRONO!C18,'Listado Pilotos y Equipos'!$B$3:$P$86,8,0),"")</f>
        <v/>
      </c>
      <c r="E18" s="129"/>
      <c r="F18" s="129"/>
      <c r="G18" s="250"/>
      <c r="H18" s="250"/>
      <c r="I18" s="129"/>
      <c r="J18" s="129"/>
      <c r="K18" s="251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11"/>
      <c r="W18" s="111"/>
      <c r="X18" s="111"/>
      <c r="Y18" s="111"/>
      <c r="Z18" s="111"/>
    </row>
    <row r="19" ht="8.25" customHeight="1">
      <c r="A19" s="111"/>
      <c r="B19" s="129">
        <v>9.0</v>
      </c>
      <c r="C19" s="129"/>
      <c r="D19" s="129" t="str">
        <f>IFERROR(VLOOKUP(Verificaciones_CRONO!C19,'Listado Pilotos y Equipos'!$B$3:$P$86,8,0),"")</f>
        <v/>
      </c>
      <c r="E19" s="129"/>
      <c r="F19" s="129"/>
      <c r="G19" s="250"/>
      <c r="H19" s="250"/>
      <c r="I19" s="129"/>
      <c r="J19" s="129"/>
      <c r="K19" s="251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11"/>
      <c r="W19" s="111"/>
      <c r="X19" s="111"/>
      <c r="Y19" s="111"/>
      <c r="Z19" s="111"/>
    </row>
    <row r="20" ht="8.25" customHeight="1">
      <c r="A20" s="111"/>
      <c r="B20" s="129">
        <v>10.0</v>
      </c>
      <c r="C20" s="129"/>
      <c r="D20" s="129" t="str">
        <f>IFERROR(VLOOKUP(Verificaciones_CRONO!C20,'Listado Pilotos y Equipos'!$B$3:$P$86,8,0),"")</f>
        <v/>
      </c>
      <c r="E20" s="129"/>
      <c r="F20" s="129"/>
      <c r="G20" s="250"/>
      <c r="H20" s="250"/>
      <c r="I20" s="129"/>
      <c r="J20" s="129"/>
      <c r="K20" s="251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11"/>
      <c r="W20" s="111"/>
      <c r="X20" s="111"/>
      <c r="Y20" s="111"/>
      <c r="Z20" s="111"/>
    </row>
    <row r="21" ht="8.25" customHeight="1">
      <c r="A21" s="111"/>
      <c r="B21" s="129">
        <v>11.0</v>
      </c>
      <c r="C21" s="129"/>
      <c r="D21" s="129" t="str">
        <f>IFERROR(VLOOKUP(Verificaciones_CRONO!C21,'Listado Pilotos y Equipos'!$B$3:$P$86,8,0),"")</f>
        <v/>
      </c>
      <c r="E21" s="129"/>
      <c r="F21" s="129"/>
      <c r="G21" s="250"/>
      <c r="H21" s="250"/>
      <c r="I21" s="129"/>
      <c r="J21" s="129"/>
      <c r="K21" s="251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11"/>
      <c r="W21" s="111"/>
      <c r="X21" s="111"/>
      <c r="Y21" s="111"/>
      <c r="Z21" s="111"/>
    </row>
    <row r="22" ht="8.25" customHeight="1">
      <c r="A22" s="111"/>
      <c r="B22" s="129">
        <v>12.0</v>
      </c>
      <c r="C22" s="129"/>
      <c r="D22" s="129" t="str">
        <f>IFERROR(VLOOKUP(Verificaciones_CRONO!C22,'Listado Pilotos y Equipos'!$B$3:$P$86,8,0),"")</f>
        <v/>
      </c>
      <c r="E22" s="129"/>
      <c r="F22" s="129"/>
      <c r="G22" s="250"/>
      <c r="H22" s="250"/>
      <c r="I22" s="129"/>
      <c r="J22" s="129"/>
      <c r="K22" s="251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11"/>
      <c r="W22" s="111"/>
      <c r="X22" s="111"/>
      <c r="Y22" s="111"/>
      <c r="Z22" s="111"/>
    </row>
    <row r="23" ht="8.25" customHeight="1">
      <c r="A23" s="111"/>
      <c r="B23" s="129">
        <v>13.0</v>
      </c>
      <c r="C23" s="129"/>
      <c r="D23" s="129" t="str">
        <f>IFERROR(VLOOKUP(Verificaciones_CRONO!C23,'Listado Pilotos y Equipos'!$B$3:$P$86,8,0),"")</f>
        <v/>
      </c>
      <c r="E23" s="129"/>
      <c r="F23" s="129"/>
      <c r="G23" s="250"/>
      <c r="H23" s="250"/>
      <c r="I23" s="129"/>
      <c r="J23" s="129"/>
      <c r="K23" s="251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11"/>
      <c r="W23" s="111"/>
      <c r="X23" s="111"/>
      <c r="Y23" s="111"/>
      <c r="Z23" s="111"/>
    </row>
    <row r="24" ht="8.25" customHeight="1">
      <c r="A24" s="111"/>
      <c r="B24" s="129">
        <v>14.0</v>
      </c>
      <c r="C24" s="129"/>
      <c r="D24" s="129" t="str">
        <f>IFERROR(VLOOKUP(Verificaciones_CRONO!C24,'Listado Pilotos y Equipos'!$B$3:$P$86,8,0),"")</f>
        <v/>
      </c>
      <c r="E24" s="129"/>
      <c r="F24" s="129"/>
      <c r="G24" s="250"/>
      <c r="H24" s="250"/>
      <c r="I24" s="129"/>
      <c r="J24" s="129"/>
      <c r="K24" s="251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11"/>
      <c r="W24" s="111"/>
      <c r="X24" s="111"/>
      <c r="Y24" s="111"/>
      <c r="Z24" s="111"/>
    </row>
    <row r="25" ht="8.25" customHeight="1">
      <c r="A25" s="111"/>
      <c r="B25" s="129">
        <v>15.0</v>
      </c>
      <c r="C25" s="129"/>
      <c r="D25" s="129" t="str">
        <f>IFERROR(VLOOKUP(Verificaciones_CRONO!C25,'Listado Pilotos y Equipos'!$B$3:$P$86,8,0),"")</f>
        <v/>
      </c>
      <c r="E25" s="129"/>
      <c r="F25" s="129"/>
      <c r="G25" s="250"/>
      <c r="H25" s="250"/>
      <c r="I25" s="129"/>
      <c r="J25" s="129"/>
      <c r="K25" s="251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11"/>
      <c r="W25" s="111"/>
      <c r="X25" s="111"/>
      <c r="Y25" s="111"/>
      <c r="Z25" s="111"/>
    </row>
    <row r="26" ht="8.25" customHeight="1">
      <c r="A26" s="111"/>
      <c r="B26" s="129">
        <v>16.0</v>
      </c>
      <c r="C26" s="129"/>
      <c r="D26" s="129" t="str">
        <f>IFERROR(VLOOKUP(Verificaciones_CRONO!C26,'Listado Pilotos y Equipos'!$B$3:$P$86,8,0),"")</f>
        <v/>
      </c>
      <c r="E26" s="129"/>
      <c r="F26" s="129"/>
      <c r="G26" s="250"/>
      <c r="H26" s="250"/>
      <c r="I26" s="129"/>
      <c r="J26" s="129"/>
      <c r="K26" s="251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11"/>
      <c r="W26" s="111"/>
      <c r="X26" s="111"/>
      <c r="Y26" s="111"/>
      <c r="Z26" s="111"/>
    </row>
    <row r="27" ht="8.25" customHeight="1">
      <c r="A27" s="111"/>
      <c r="B27" s="129">
        <v>17.0</v>
      </c>
      <c r="C27" s="129"/>
      <c r="D27" s="129" t="str">
        <f>IFERROR(VLOOKUP(Verificaciones_CRONO!C27,'Listado Pilotos y Equipos'!$B$3:$P$86,8,0),"")</f>
        <v/>
      </c>
      <c r="E27" s="129"/>
      <c r="F27" s="129"/>
      <c r="G27" s="250"/>
      <c r="H27" s="250"/>
      <c r="I27" s="129"/>
      <c r="J27" s="129"/>
      <c r="K27" s="251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11"/>
      <c r="W27" s="111"/>
      <c r="X27" s="111"/>
      <c r="Y27" s="111"/>
      <c r="Z27" s="111"/>
    </row>
    <row r="28" ht="8.25" customHeight="1">
      <c r="A28" s="111"/>
      <c r="B28" s="129">
        <v>18.0</v>
      </c>
      <c r="C28" s="129"/>
      <c r="D28" s="129" t="str">
        <f>IFERROR(VLOOKUP(Verificaciones_CRONO!C28,'Listado Pilotos y Equipos'!$B$3:$P$86,8,0),"")</f>
        <v/>
      </c>
      <c r="E28" s="129"/>
      <c r="F28" s="129"/>
      <c r="G28" s="250"/>
      <c r="H28" s="250"/>
      <c r="I28" s="129"/>
      <c r="J28" s="129"/>
      <c r="K28" s="251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11"/>
      <c r="W28" s="111"/>
      <c r="X28" s="111"/>
      <c r="Y28" s="111"/>
      <c r="Z28" s="111"/>
    </row>
    <row r="29" ht="8.25" customHeight="1">
      <c r="A29" s="111"/>
      <c r="B29" s="129">
        <v>19.0</v>
      </c>
      <c r="C29" s="129"/>
      <c r="D29" s="129" t="str">
        <f>IFERROR(VLOOKUP(Verificaciones_CRONO!C29,'Listado Pilotos y Equipos'!$B$3:$P$86,8,0),"")</f>
        <v/>
      </c>
      <c r="E29" s="129"/>
      <c r="F29" s="129"/>
      <c r="G29" s="250"/>
      <c r="H29" s="250"/>
      <c r="I29" s="129"/>
      <c r="J29" s="129"/>
      <c r="K29" s="251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11"/>
      <c r="W29" s="111"/>
      <c r="X29" s="111"/>
      <c r="Y29" s="111"/>
      <c r="Z29" s="111"/>
    </row>
    <row r="30" ht="8.25" customHeight="1">
      <c r="A30" s="111"/>
      <c r="B30" s="129">
        <v>20.0</v>
      </c>
      <c r="C30" s="129"/>
      <c r="D30" s="129" t="str">
        <f>IFERROR(VLOOKUP(Verificaciones_CRONO!C30,'Listado Pilotos y Equipos'!$B$3:$P$86,8,0),"")</f>
        <v/>
      </c>
      <c r="E30" s="129"/>
      <c r="F30" s="129"/>
      <c r="G30" s="250"/>
      <c r="H30" s="250"/>
      <c r="I30" s="129"/>
      <c r="J30" s="129"/>
      <c r="K30" s="251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11"/>
      <c r="W30" s="111"/>
      <c r="X30" s="111"/>
      <c r="Y30" s="111"/>
      <c r="Z30" s="111"/>
    </row>
    <row r="31" ht="8.25" customHeight="1">
      <c r="A31" s="111"/>
      <c r="B31" s="129">
        <v>21.0</v>
      </c>
      <c r="C31" s="129"/>
      <c r="D31" s="129" t="str">
        <f>IFERROR(VLOOKUP(Verificaciones_CRONO!C31,'Listado Pilotos y Equipos'!$B$3:$P$86,8,0),"")</f>
        <v/>
      </c>
      <c r="E31" s="129"/>
      <c r="F31" s="129"/>
      <c r="G31" s="250"/>
      <c r="H31" s="250"/>
      <c r="I31" s="129"/>
      <c r="J31" s="129"/>
      <c r="K31" s="251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11"/>
      <c r="W31" s="111"/>
      <c r="X31" s="111"/>
      <c r="Y31" s="111"/>
      <c r="Z31" s="111"/>
    </row>
    <row r="32" ht="8.25" customHeight="1">
      <c r="A32" s="111"/>
      <c r="B32" s="129">
        <v>22.0</v>
      </c>
      <c r="C32" s="129"/>
      <c r="D32" s="129" t="str">
        <f>IFERROR(VLOOKUP(Verificaciones_CRONO!C32,'Listado Pilotos y Equipos'!$B$3:$P$86,8,0),"")</f>
        <v/>
      </c>
      <c r="E32" s="129"/>
      <c r="F32" s="129"/>
      <c r="G32" s="250"/>
      <c r="H32" s="250"/>
      <c r="I32" s="129"/>
      <c r="J32" s="129"/>
      <c r="K32" s="251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11"/>
      <c r="W32" s="111"/>
      <c r="X32" s="111"/>
      <c r="Y32" s="111"/>
      <c r="Z32" s="111"/>
    </row>
    <row r="33" ht="8.25" customHeight="1">
      <c r="A33" s="111"/>
      <c r="B33" s="129">
        <v>23.0</v>
      </c>
      <c r="C33" s="129"/>
      <c r="D33" s="129" t="str">
        <f>IFERROR(VLOOKUP(Verificaciones_CRONO!C33,'Listado Pilotos y Equipos'!$B$3:$P$86,8,0),"")</f>
        <v/>
      </c>
      <c r="E33" s="129"/>
      <c r="F33" s="129"/>
      <c r="G33" s="250"/>
      <c r="H33" s="250"/>
      <c r="I33" s="129"/>
      <c r="J33" s="129"/>
      <c r="K33" s="251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11"/>
      <c r="W33" s="111"/>
      <c r="X33" s="111"/>
      <c r="Y33" s="111"/>
      <c r="Z33" s="111"/>
    </row>
    <row r="34" ht="8.25" customHeight="1">
      <c r="A34" s="111"/>
      <c r="B34" s="129">
        <v>24.0</v>
      </c>
      <c r="C34" s="129"/>
      <c r="D34" s="129" t="str">
        <f>IFERROR(VLOOKUP(Verificaciones_CRONO!C34,'Listado Pilotos y Equipos'!$B$3:$P$86,8,0),"")</f>
        <v/>
      </c>
      <c r="E34" s="129"/>
      <c r="F34" s="129"/>
      <c r="G34" s="250"/>
      <c r="H34" s="250"/>
      <c r="I34" s="129"/>
      <c r="J34" s="129"/>
      <c r="K34" s="251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11"/>
      <c r="W34" s="111"/>
      <c r="X34" s="111"/>
      <c r="Y34" s="111"/>
      <c r="Z34" s="111"/>
    </row>
    <row r="35" ht="8.25" customHeight="1">
      <c r="A35" s="111"/>
      <c r="B35" s="129">
        <v>25.0</v>
      </c>
      <c r="C35" s="129"/>
      <c r="D35" s="129" t="str">
        <f>IFERROR(VLOOKUP(Verificaciones_CRONO!C35,'Listado Pilotos y Equipos'!$B$3:$P$86,8,0),"")</f>
        <v/>
      </c>
      <c r="E35" s="129"/>
      <c r="F35" s="129"/>
      <c r="G35" s="250"/>
      <c r="H35" s="250"/>
      <c r="I35" s="129"/>
      <c r="J35" s="129"/>
      <c r="K35" s="251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11"/>
      <c r="W35" s="111"/>
      <c r="X35" s="111"/>
      <c r="Y35" s="111"/>
      <c r="Z35" s="111"/>
    </row>
    <row r="36" ht="8.25" customHeight="1">
      <c r="A36" s="111"/>
      <c r="B36" s="129">
        <v>26.0</v>
      </c>
      <c r="C36" s="129"/>
      <c r="D36" s="129" t="str">
        <f>IFERROR(VLOOKUP(Verificaciones_CRONO!C36,'Listado Pilotos y Equipos'!$B$3:$P$86,8,0),"")</f>
        <v/>
      </c>
      <c r="E36" s="129"/>
      <c r="F36" s="129"/>
      <c r="G36" s="250"/>
      <c r="H36" s="250"/>
      <c r="I36" s="129"/>
      <c r="J36" s="129"/>
      <c r="K36" s="251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11"/>
      <c r="W36" s="111"/>
      <c r="X36" s="111"/>
      <c r="Y36" s="111"/>
      <c r="Z36" s="111"/>
    </row>
    <row r="37" ht="8.25" customHeight="1">
      <c r="A37" s="111"/>
      <c r="B37" s="129">
        <v>27.0</v>
      </c>
      <c r="C37" s="129"/>
      <c r="D37" s="129" t="str">
        <f>IFERROR(VLOOKUP(Verificaciones_CRONO!C37,'Listado Pilotos y Equipos'!$B$3:$P$86,8,0),"")</f>
        <v/>
      </c>
      <c r="E37" s="129"/>
      <c r="F37" s="129"/>
      <c r="G37" s="250"/>
      <c r="H37" s="250"/>
      <c r="I37" s="129"/>
      <c r="J37" s="129"/>
      <c r="K37" s="251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11"/>
      <c r="W37" s="111"/>
      <c r="X37" s="111"/>
      <c r="Y37" s="111"/>
      <c r="Z37" s="111"/>
    </row>
    <row r="38" ht="8.25" customHeight="1">
      <c r="A38" s="111"/>
      <c r="B38" s="129">
        <v>28.0</v>
      </c>
      <c r="C38" s="129"/>
      <c r="D38" s="129" t="str">
        <f>IFERROR(VLOOKUP(Verificaciones_CRONO!C38,'Listado Pilotos y Equipos'!$B$3:$P$86,8,0),"")</f>
        <v/>
      </c>
      <c r="E38" s="129"/>
      <c r="F38" s="129"/>
      <c r="G38" s="250"/>
      <c r="H38" s="250"/>
      <c r="I38" s="129"/>
      <c r="J38" s="129"/>
      <c r="K38" s="251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11"/>
      <c r="W38" s="111"/>
      <c r="X38" s="111"/>
      <c r="Y38" s="111"/>
      <c r="Z38" s="111"/>
    </row>
    <row r="39" ht="8.25" customHeight="1">
      <c r="A39" s="112"/>
      <c r="B39" s="112"/>
      <c r="C39" s="147"/>
      <c r="D39" s="147"/>
      <c r="E39" s="112"/>
      <c r="F39" s="112"/>
      <c r="G39" s="112"/>
      <c r="H39" s="112"/>
      <c r="I39" s="121"/>
      <c r="J39" s="112"/>
      <c r="K39" s="112"/>
      <c r="L39" s="112"/>
      <c r="M39" s="112"/>
      <c r="N39" s="113"/>
      <c r="O39" s="113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ht="8.25" customHeight="1">
      <c r="A40" s="112"/>
      <c r="B40" s="145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46"/>
      <c r="O40" s="146"/>
      <c r="P40" s="146"/>
      <c r="Q40" s="146"/>
      <c r="R40" s="146"/>
      <c r="S40" s="146"/>
      <c r="T40" s="146"/>
      <c r="U40" s="146"/>
      <c r="V40" s="112"/>
      <c r="W40" s="112"/>
      <c r="X40" s="112"/>
      <c r="Y40" s="112"/>
      <c r="Z40" s="112"/>
    </row>
    <row r="41" ht="8.25" customHeight="1">
      <c r="A41" s="112"/>
      <c r="B41" s="112"/>
      <c r="C41" s="147"/>
      <c r="D41" s="147"/>
      <c r="E41" s="112"/>
      <c r="F41" s="112"/>
      <c r="G41" s="112"/>
      <c r="H41" s="112"/>
      <c r="I41" s="121"/>
      <c r="J41" s="112"/>
      <c r="K41" s="112"/>
      <c r="L41" s="112"/>
      <c r="M41" s="112"/>
      <c r="N41" s="113"/>
      <c r="O41" s="113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ht="8.25" customHeight="1">
      <c r="A42" s="112"/>
      <c r="B42" s="112"/>
      <c r="C42" s="147"/>
      <c r="D42" s="147"/>
      <c r="E42" s="112"/>
      <c r="F42" s="112"/>
      <c r="G42" s="112"/>
      <c r="H42" s="112"/>
      <c r="I42" s="121"/>
      <c r="J42" s="112"/>
      <c r="K42" s="112"/>
      <c r="L42" s="112"/>
      <c r="M42" s="112"/>
      <c r="N42" s="113"/>
      <c r="O42" s="113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ht="8.25" customHeight="1">
      <c r="A43" s="112"/>
      <c r="B43" s="112"/>
      <c r="C43" s="147"/>
      <c r="D43" s="147"/>
      <c r="E43" s="112"/>
      <c r="F43" s="112"/>
      <c r="G43" s="112"/>
      <c r="H43" s="112"/>
      <c r="I43" s="121"/>
      <c r="J43" s="112"/>
      <c r="K43" s="112"/>
      <c r="L43" s="112"/>
      <c r="M43" s="112"/>
      <c r="N43" s="113"/>
      <c r="O43" s="113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ht="8.25" customHeight="1">
      <c r="A44" s="112"/>
      <c r="B44" s="112"/>
      <c r="C44" s="147"/>
      <c r="D44" s="147"/>
      <c r="E44" s="112"/>
      <c r="F44" s="112"/>
      <c r="G44" s="112"/>
      <c r="H44" s="112"/>
      <c r="I44" s="121"/>
      <c r="J44" s="112"/>
      <c r="K44" s="112"/>
      <c r="L44" s="112"/>
      <c r="M44" s="112"/>
      <c r="N44" s="113"/>
      <c r="O44" s="113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ht="8.25" customHeight="1">
      <c r="A45" s="112"/>
      <c r="B45" s="115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7"/>
      <c r="O45" s="117"/>
      <c r="P45" s="116"/>
      <c r="Q45" s="116"/>
      <c r="R45" s="116"/>
      <c r="S45" s="116"/>
      <c r="T45" s="116"/>
      <c r="U45" s="116"/>
      <c r="V45" s="112"/>
      <c r="W45" s="112"/>
      <c r="X45" s="112"/>
      <c r="Y45" s="112"/>
      <c r="Z45" s="112"/>
    </row>
    <row r="46" ht="8.25" customHeight="1">
      <c r="A46" s="112"/>
      <c r="B46" s="118" t="s">
        <v>382</v>
      </c>
      <c r="C46" s="119"/>
      <c r="D46" s="119"/>
      <c r="E46" s="120"/>
      <c r="F46" s="112"/>
      <c r="G46" s="112"/>
      <c r="H46" s="112"/>
      <c r="I46" s="112"/>
      <c r="J46" s="112"/>
      <c r="K46" s="112"/>
      <c r="L46" s="112"/>
      <c r="M46" s="112"/>
      <c r="N46" s="113"/>
      <c r="O46" s="113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ht="8.25" customHeight="1">
      <c r="A47" s="112"/>
      <c r="B47" s="112"/>
      <c r="C47" s="112"/>
      <c r="D47" s="112"/>
      <c r="E47" s="112"/>
      <c r="F47" s="112"/>
      <c r="G47" s="112"/>
      <c r="H47" s="112"/>
      <c r="I47" s="121"/>
      <c r="J47" s="112"/>
      <c r="K47" s="112"/>
      <c r="L47" s="112"/>
      <c r="M47" s="112"/>
      <c r="N47" s="113"/>
      <c r="O47" s="113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ht="8.25" customHeight="1">
      <c r="A48" s="112"/>
      <c r="B48" s="145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46"/>
      <c r="O48" s="146"/>
      <c r="P48" s="146"/>
      <c r="Q48" s="146"/>
      <c r="R48" s="146"/>
      <c r="S48" s="146"/>
      <c r="T48" s="146"/>
      <c r="U48" s="146"/>
      <c r="V48" s="112"/>
      <c r="W48" s="112"/>
      <c r="X48" s="112"/>
      <c r="Y48" s="112"/>
      <c r="Z48" s="112"/>
    </row>
    <row r="49" ht="8.25" customHeight="1">
      <c r="A49" s="112"/>
      <c r="B49" s="112"/>
      <c r="C49" s="112"/>
      <c r="D49" s="112"/>
      <c r="E49" s="112"/>
      <c r="F49" s="112"/>
      <c r="G49" s="112"/>
      <c r="H49" s="112"/>
      <c r="I49" s="121"/>
      <c r="J49" s="112"/>
      <c r="K49" s="112"/>
      <c r="L49" s="112"/>
      <c r="M49" s="112"/>
      <c r="N49" s="113"/>
      <c r="O49" s="113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ht="8.25" customHeight="1">
      <c r="A50" s="112"/>
      <c r="B50" s="112"/>
      <c r="C50" s="112"/>
      <c r="D50" s="112"/>
      <c r="E50" s="112"/>
      <c r="F50" s="112"/>
      <c r="G50" s="112"/>
      <c r="H50" s="112"/>
      <c r="I50" s="121"/>
      <c r="J50" s="112"/>
      <c r="K50" s="112"/>
      <c r="L50" s="112"/>
      <c r="M50" s="112"/>
      <c r="N50" s="113"/>
      <c r="O50" s="113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ht="8.25" customHeight="1">
      <c r="A51" s="112"/>
      <c r="B51" s="112"/>
      <c r="C51" s="112"/>
      <c r="D51" s="112"/>
      <c r="E51" s="112"/>
      <c r="F51" s="112"/>
      <c r="G51" s="112"/>
      <c r="H51" s="112"/>
      <c r="I51" s="121"/>
      <c r="J51" s="112"/>
      <c r="K51" s="112"/>
      <c r="L51" s="112"/>
      <c r="M51" s="112"/>
      <c r="N51" s="113"/>
      <c r="O51" s="113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ht="8.25" customHeight="1">
      <c r="A52" s="112"/>
      <c r="B52" s="112"/>
      <c r="C52" s="112"/>
      <c r="D52" s="112"/>
      <c r="E52" s="112"/>
      <c r="F52" s="112"/>
      <c r="G52" s="112"/>
      <c r="H52" s="112"/>
      <c r="I52" s="121"/>
      <c r="J52" s="112"/>
      <c r="K52" s="112"/>
      <c r="L52" s="112"/>
      <c r="M52" s="112"/>
      <c r="N52" s="113"/>
      <c r="O52" s="113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ht="8.25" customHeight="1">
      <c r="A53" s="112"/>
      <c r="B53" s="112"/>
      <c r="C53" s="112"/>
      <c r="D53" s="112"/>
      <c r="E53" s="112"/>
      <c r="F53" s="112"/>
      <c r="G53" s="112"/>
      <c r="H53" s="112"/>
      <c r="I53" s="121"/>
      <c r="J53" s="112"/>
      <c r="K53" s="112"/>
      <c r="L53" s="112"/>
      <c r="M53" s="112"/>
      <c r="N53" s="113"/>
      <c r="O53" s="113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ht="8.25" customHeight="1">
      <c r="A54" s="112"/>
      <c r="B54" s="112"/>
      <c r="C54" s="112"/>
      <c r="D54" s="112"/>
      <c r="E54" s="112"/>
      <c r="F54" s="112"/>
      <c r="G54" s="112"/>
      <c r="H54" s="112"/>
      <c r="I54" s="121"/>
      <c r="J54" s="112"/>
      <c r="K54" s="112"/>
      <c r="L54" s="112"/>
      <c r="M54" s="112"/>
      <c r="N54" s="113"/>
      <c r="O54" s="113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ht="8.25" customHeight="1">
      <c r="A55" s="112"/>
      <c r="B55" s="112"/>
      <c r="C55" s="112"/>
      <c r="D55" s="112"/>
      <c r="E55" s="112"/>
      <c r="F55" s="112"/>
      <c r="G55" s="112"/>
      <c r="H55" s="112"/>
      <c r="I55" s="121"/>
      <c r="J55" s="112"/>
      <c r="K55" s="112"/>
      <c r="L55" s="112"/>
      <c r="M55" s="112"/>
      <c r="N55" s="113"/>
      <c r="O55" s="113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ht="8.25" customHeight="1">
      <c r="A56" s="112"/>
      <c r="B56" s="112"/>
      <c r="C56" s="112"/>
      <c r="D56" s="112"/>
      <c r="E56" s="112"/>
      <c r="F56" s="112"/>
      <c r="G56" s="112"/>
      <c r="H56" s="112"/>
      <c r="I56" s="121"/>
      <c r="J56" s="112"/>
      <c r="K56" s="112"/>
      <c r="L56" s="112"/>
      <c r="M56" s="112"/>
      <c r="N56" s="113"/>
      <c r="O56" s="113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ht="8.25" customHeight="1">
      <c r="A57" s="112"/>
      <c r="B57" s="112"/>
      <c r="C57" s="112"/>
      <c r="D57" s="112"/>
      <c r="E57" s="112"/>
      <c r="F57" s="112"/>
      <c r="G57" s="112"/>
      <c r="H57" s="112"/>
      <c r="I57" s="121"/>
      <c r="J57" s="112"/>
      <c r="K57" s="112"/>
      <c r="L57" s="112"/>
      <c r="M57" s="112"/>
      <c r="N57" s="113"/>
      <c r="O57" s="113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ht="8.25" customHeight="1">
      <c r="A58" s="112"/>
      <c r="B58" s="112"/>
      <c r="C58" s="112"/>
      <c r="D58" s="112"/>
      <c r="E58" s="112"/>
      <c r="F58" s="112"/>
      <c r="G58" s="112"/>
      <c r="H58" s="112"/>
      <c r="I58" s="121"/>
      <c r="J58" s="112"/>
      <c r="K58" s="112"/>
      <c r="L58" s="112"/>
      <c r="M58" s="112"/>
      <c r="N58" s="113"/>
      <c r="O58" s="113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ht="8.25" customHeight="1">
      <c r="A59" s="112"/>
      <c r="B59" s="112"/>
      <c r="C59" s="112"/>
      <c r="D59" s="112"/>
      <c r="E59" s="112"/>
      <c r="F59" s="112"/>
      <c r="G59" s="112"/>
      <c r="H59" s="112"/>
      <c r="I59" s="121"/>
      <c r="J59" s="112"/>
      <c r="K59" s="112"/>
      <c r="L59" s="112"/>
      <c r="M59" s="112"/>
      <c r="N59" s="113"/>
      <c r="O59" s="113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ht="8.25" customHeight="1">
      <c r="A60" s="112"/>
      <c r="B60" s="112"/>
      <c r="C60" s="112"/>
      <c r="D60" s="112"/>
      <c r="E60" s="112"/>
      <c r="F60" s="112"/>
      <c r="G60" s="112"/>
      <c r="H60" s="112"/>
      <c r="I60" s="121"/>
      <c r="J60" s="112"/>
      <c r="K60" s="112"/>
      <c r="L60" s="112"/>
      <c r="M60" s="112"/>
      <c r="N60" s="113"/>
      <c r="O60" s="113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ht="8.25" customHeight="1">
      <c r="A61" s="112"/>
      <c r="B61" s="112"/>
      <c r="C61" s="112"/>
      <c r="D61" s="112"/>
      <c r="E61" s="112"/>
      <c r="F61" s="112"/>
      <c r="G61" s="112"/>
      <c r="H61" s="112"/>
      <c r="I61" s="121"/>
      <c r="J61" s="112"/>
      <c r="K61" s="112"/>
      <c r="L61" s="112"/>
      <c r="M61" s="112"/>
      <c r="N61" s="113"/>
      <c r="O61" s="113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ht="8.25" customHeight="1">
      <c r="A62" s="112"/>
      <c r="B62" s="112"/>
      <c r="C62" s="112"/>
      <c r="D62" s="112"/>
      <c r="E62" s="112"/>
      <c r="F62" s="112"/>
      <c r="G62" s="112"/>
      <c r="H62" s="112"/>
      <c r="I62" s="121"/>
      <c r="J62" s="112"/>
      <c r="K62" s="112"/>
      <c r="L62" s="112"/>
      <c r="M62" s="112"/>
      <c r="N62" s="113"/>
      <c r="O62" s="113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ht="8.25" customHeight="1">
      <c r="A63" s="112"/>
      <c r="B63" s="112"/>
      <c r="C63" s="112"/>
      <c r="D63" s="112"/>
      <c r="E63" s="112"/>
      <c r="F63" s="112"/>
      <c r="G63" s="112"/>
      <c r="H63" s="112"/>
      <c r="I63" s="121"/>
      <c r="J63" s="112"/>
      <c r="K63" s="112"/>
      <c r="L63" s="112"/>
      <c r="M63" s="112"/>
      <c r="N63" s="113"/>
      <c r="O63" s="113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ht="8.25" customHeight="1">
      <c r="A64" s="112"/>
      <c r="B64" s="112"/>
      <c r="C64" s="112"/>
      <c r="D64" s="112"/>
      <c r="E64" s="112"/>
      <c r="F64" s="112"/>
      <c r="G64" s="112"/>
      <c r="H64" s="112"/>
      <c r="I64" s="121"/>
      <c r="J64" s="112"/>
      <c r="K64" s="112"/>
      <c r="L64" s="112"/>
      <c r="M64" s="112"/>
      <c r="N64" s="113"/>
      <c r="O64" s="113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ht="8.25" customHeight="1">
      <c r="A65" s="112"/>
      <c r="B65" s="112"/>
      <c r="C65" s="112"/>
      <c r="D65" s="112"/>
      <c r="E65" s="112"/>
      <c r="F65" s="112"/>
      <c r="G65" s="112"/>
      <c r="H65" s="112"/>
      <c r="I65" s="121"/>
      <c r="J65" s="112"/>
      <c r="K65" s="112"/>
      <c r="L65" s="112"/>
      <c r="M65" s="112"/>
      <c r="N65" s="113"/>
      <c r="O65" s="113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ht="8.25" customHeight="1">
      <c r="A66" s="112"/>
      <c r="B66" s="112"/>
      <c r="C66" s="112"/>
      <c r="D66" s="112"/>
      <c r="E66" s="112"/>
      <c r="F66" s="112"/>
      <c r="G66" s="112"/>
      <c r="H66" s="112"/>
      <c r="I66" s="121"/>
      <c r="J66" s="112"/>
      <c r="K66" s="112"/>
      <c r="L66" s="112"/>
      <c r="M66" s="112"/>
      <c r="N66" s="113"/>
      <c r="O66" s="113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ht="8.25" customHeight="1">
      <c r="A67" s="112"/>
      <c r="B67" s="112"/>
      <c r="C67" s="112"/>
      <c r="D67" s="112"/>
      <c r="E67" s="112"/>
      <c r="F67" s="112"/>
      <c r="G67" s="112"/>
      <c r="H67" s="112"/>
      <c r="I67" s="121"/>
      <c r="J67" s="112"/>
      <c r="K67" s="112"/>
      <c r="L67" s="112"/>
      <c r="M67" s="112"/>
      <c r="N67" s="113"/>
      <c r="O67" s="113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ht="8.25" customHeight="1">
      <c r="A68" s="112"/>
      <c r="B68" s="112"/>
      <c r="C68" s="112"/>
      <c r="D68" s="112"/>
      <c r="E68" s="112"/>
      <c r="F68" s="112"/>
      <c r="G68" s="112"/>
      <c r="H68" s="112"/>
      <c r="I68" s="121"/>
      <c r="J68" s="112"/>
      <c r="K68" s="112"/>
      <c r="L68" s="112"/>
      <c r="M68" s="112"/>
      <c r="N68" s="113"/>
      <c r="O68" s="113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ht="8.25" customHeight="1">
      <c r="A69" s="112"/>
      <c r="B69" s="112"/>
      <c r="C69" s="112"/>
      <c r="D69" s="112"/>
      <c r="E69" s="112"/>
      <c r="F69" s="112"/>
      <c r="G69" s="112"/>
      <c r="H69" s="112"/>
      <c r="I69" s="121"/>
      <c r="J69" s="112"/>
      <c r="K69" s="112"/>
      <c r="L69" s="112"/>
      <c r="M69" s="112"/>
      <c r="N69" s="113"/>
      <c r="O69" s="113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ht="8.25" customHeight="1">
      <c r="A70" s="112"/>
      <c r="B70" s="112"/>
      <c r="C70" s="112"/>
      <c r="D70" s="112"/>
      <c r="E70" s="112"/>
      <c r="F70" s="112"/>
      <c r="G70" s="112"/>
      <c r="H70" s="112"/>
      <c r="I70" s="121"/>
      <c r="J70" s="112"/>
      <c r="K70" s="112"/>
      <c r="L70" s="112"/>
      <c r="M70" s="112"/>
      <c r="N70" s="113"/>
      <c r="O70" s="113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ht="8.25" customHeight="1">
      <c r="A71" s="112"/>
      <c r="B71" s="112"/>
      <c r="C71" s="112"/>
      <c r="D71" s="112"/>
      <c r="E71" s="112"/>
      <c r="F71" s="112"/>
      <c r="G71" s="112"/>
      <c r="H71" s="112"/>
      <c r="I71" s="121"/>
      <c r="J71" s="112"/>
      <c r="K71" s="112"/>
      <c r="L71" s="112"/>
      <c r="M71" s="112"/>
      <c r="N71" s="113"/>
      <c r="O71" s="113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ht="8.25" customHeight="1">
      <c r="A72" s="112"/>
      <c r="B72" s="112"/>
      <c r="C72" s="112"/>
      <c r="D72" s="112"/>
      <c r="E72" s="112"/>
      <c r="F72" s="112"/>
      <c r="G72" s="112"/>
      <c r="H72" s="112"/>
      <c r="I72" s="121"/>
      <c r="J72" s="112"/>
      <c r="K72" s="112"/>
      <c r="L72" s="112"/>
      <c r="M72" s="112"/>
      <c r="N72" s="113"/>
      <c r="O72" s="113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ht="8.25" customHeight="1">
      <c r="A73" s="112"/>
      <c r="B73" s="112"/>
      <c r="C73" s="112"/>
      <c r="D73" s="112"/>
      <c r="E73" s="112"/>
      <c r="F73" s="112"/>
      <c r="G73" s="112"/>
      <c r="H73" s="112"/>
      <c r="I73" s="121"/>
      <c r="J73" s="112"/>
      <c r="K73" s="112"/>
      <c r="L73" s="112"/>
      <c r="M73" s="112"/>
      <c r="N73" s="113"/>
      <c r="O73" s="113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ht="8.25" customHeight="1">
      <c r="A74" s="112"/>
      <c r="B74" s="112"/>
      <c r="C74" s="112"/>
      <c r="D74" s="112"/>
      <c r="E74" s="112"/>
      <c r="F74" s="112"/>
      <c r="G74" s="112"/>
      <c r="H74" s="112"/>
      <c r="I74" s="121"/>
      <c r="J74" s="112"/>
      <c r="K74" s="112"/>
      <c r="L74" s="112"/>
      <c r="M74" s="112"/>
      <c r="N74" s="113"/>
      <c r="O74" s="113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ht="8.25" customHeight="1">
      <c r="A75" s="112"/>
      <c r="B75" s="112"/>
      <c r="C75" s="112"/>
      <c r="D75" s="112"/>
      <c r="E75" s="112"/>
      <c r="F75" s="112"/>
      <c r="G75" s="112"/>
      <c r="H75" s="112"/>
      <c r="I75" s="121"/>
      <c r="J75" s="112"/>
      <c r="K75" s="112"/>
      <c r="L75" s="112"/>
      <c r="M75" s="112"/>
      <c r="N75" s="113"/>
      <c r="O75" s="113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ht="8.25" customHeight="1">
      <c r="A76" s="112"/>
      <c r="B76" s="112"/>
      <c r="C76" s="112"/>
      <c r="D76" s="112"/>
      <c r="E76" s="112"/>
      <c r="F76" s="112"/>
      <c r="G76" s="112"/>
      <c r="H76" s="112"/>
      <c r="I76" s="121"/>
      <c r="J76" s="112"/>
      <c r="K76" s="112"/>
      <c r="L76" s="112"/>
      <c r="M76" s="112"/>
      <c r="N76" s="113"/>
      <c r="O76" s="113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ht="8.25" customHeight="1">
      <c r="A77" s="112"/>
      <c r="B77" s="112"/>
      <c r="C77" s="112"/>
      <c r="D77" s="112"/>
      <c r="E77" s="112"/>
      <c r="F77" s="112"/>
      <c r="G77" s="112"/>
      <c r="H77" s="112"/>
      <c r="I77" s="121"/>
      <c r="J77" s="112"/>
      <c r="K77" s="112"/>
      <c r="L77" s="112"/>
      <c r="M77" s="112"/>
      <c r="N77" s="113"/>
      <c r="O77" s="113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ht="8.25" customHeight="1">
      <c r="A78" s="112"/>
      <c r="B78" s="112"/>
      <c r="C78" s="112"/>
      <c r="D78" s="112"/>
      <c r="E78" s="112"/>
      <c r="F78" s="112"/>
      <c r="G78" s="112"/>
      <c r="H78" s="112"/>
      <c r="I78" s="121"/>
      <c r="J78" s="112"/>
      <c r="K78" s="112"/>
      <c r="L78" s="112"/>
      <c r="M78" s="112"/>
      <c r="N78" s="113"/>
      <c r="O78" s="113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ht="8.25" customHeight="1">
      <c r="A79" s="112"/>
      <c r="B79" s="112"/>
      <c r="C79" s="112"/>
      <c r="D79" s="112"/>
      <c r="E79" s="112"/>
      <c r="F79" s="112"/>
      <c r="G79" s="112"/>
      <c r="H79" s="112"/>
      <c r="I79" s="121"/>
      <c r="J79" s="112"/>
      <c r="K79" s="112"/>
      <c r="L79" s="112"/>
      <c r="M79" s="112"/>
      <c r="N79" s="113"/>
      <c r="O79" s="113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ht="8.25" customHeight="1">
      <c r="A80" s="112"/>
      <c r="B80" s="112"/>
      <c r="C80" s="112"/>
      <c r="D80" s="112"/>
      <c r="E80" s="112"/>
      <c r="F80" s="112"/>
      <c r="G80" s="112"/>
      <c r="H80" s="112"/>
      <c r="I80" s="121"/>
      <c r="J80" s="112"/>
      <c r="K80" s="112"/>
      <c r="L80" s="112"/>
      <c r="M80" s="112"/>
      <c r="N80" s="113"/>
      <c r="O80" s="113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ht="8.25" customHeight="1">
      <c r="A81" s="112"/>
      <c r="B81" s="112"/>
      <c r="C81" s="112"/>
      <c r="D81" s="112"/>
      <c r="E81" s="112"/>
      <c r="F81" s="112"/>
      <c r="G81" s="112"/>
      <c r="H81" s="112"/>
      <c r="I81" s="121"/>
      <c r="J81" s="112"/>
      <c r="K81" s="112"/>
      <c r="L81" s="112"/>
      <c r="M81" s="112"/>
      <c r="N81" s="113"/>
      <c r="O81" s="113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ht="8.25" customHeight="1">
      <c r="A82" s="112"/>
      <c r="B82" s="112"/>
      <c r="C82" s="112"/>
      <c r="D82" s="112"/>
      <c r="E82" s="112"/>
      <c r="F82" s="112"/>
      <c r="G82" s="112"/>
      <c r="H82" s="112"/>
      <c r="I82" s="121"/>
      <c r="J82" s="112"/>
      <c r="K82" s="112"/>
      <c r="L82" s="112"/>
      <c r="M82" s="112"/>
      <c r="N82" s="113"/>
      <c r="O82" s="113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ht="8.25" customHeight="1">
      <c r="A83" s="112"/>
      <c r="B83" s="112"/>
      <c r="C83" s="112"/>
      <c r="D83" s="112"/>
      <c r="E83" s="112"/>
      <c r="F83" s="112"/>
      <c r="G83" s="112"/>
      <c r="H83" s="112"/>
      <c r="I83" s="121"/>
      <c r="J83" s="112"/>
      <c r="K83" s="112"/>
      <c r="L83" s="112"/>
      <c r="M83" s="112"/>
      <c r="N83" s="113"/>
      <c r="O83" s="113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ht="8.25" customHeight="1">
      <c r="A84" s="112"/>
      <c r="B84" s="112"/>
      <c r="C84" s="112"/>
      <c r="D84" s="112"/>
      <c r="E84" s="112"/>
      <c r="F84" s="112"/>
      <c r="G84" s="112"/>
      <c r="H84" s="112"/>
      <c r="I84" s="121"/>
      <c r="J84" s="112"/>
      <c r="K84" s="112"/>
      <c r="L84" s="112"/>
      <c r="M84" s="112"/>
      <c r="N84" s="113"/>
      <c r="O84" s="113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ht="8.25" customHeight="1">
      <c r="A85" s="112"/>
      <c r="B85" s="112"/>
      <c r="C85" s="112"/>
      <c r="D85" s="112"/>
      <c r="E85" s="112"/>
      <c r="F85" s="112"/>
      <c r="G85" s="112"/>
      <c r="H85" s="112"/>
      <c r="I85" s="121"/>
      <c r="J85" s="112"/>
      <c r="K85" s="112"/>
      <c r="L85" s="112"/>
      <c r="M85" s="112"/>
      <c r="N85" s="113"/>
      <c r="O85" s="113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ht="8.25" customHeight="1">
      <c r="A86" s="112"/>
      <c r="B86" s="112"/>
      <c r="C86" s="112"/>
      <c r="D86" s="112"/>
      <c r="E86" s="112"/>
      <c r="F86" s="112"/>
      <c r="G86" s="112"/>
      <c r="H86" s="112"/>
      <c r="I86" s="121"/>
      <c r="J86" s="112"/>
      <c r="K86" s="112"/>
      <c r="L86" s="112"/>
      <c r="M86" s="112"/>
      <c r="N86" s="113"/>
      <c r="O86" s="113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ht="8.25" customHeight="1">
      <c r="A87" s="112"/>
      <c r="B87" s="112"/>
      <c r="C87" s="112"/>
      <c r="D87" s="112"/>
      <c r="E87" s="112"/>
      <c r="F87" s="112"/>
      <c r="G87" s="112"/>
      <c r="H87" s="112"/>
      <c r="I87" s="121"/>
      <c r="J87" s="112"/>
      <c r="K87" s="112"/>
      <c r="L87" s="112"/>
      <c r="M87" s="112"/>
      <c r="N87" s="113"/>
      <c r="O87" s="113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ht="8.25" customHeight="1">
      <c r="A88" s="112"/>
      <c r="B88" s="112"/>
      <c r="C88" s="112"/>
      <c r="D88" s="112"/>
      <c r="E88" s="112"/>
      <c r="F88" s="112"/>
      <c r="G88" s="112"/>
      <c r="H88" s="112"/>
      <c r="I88" s="121"/>
      <c r="J88" s="112"/>
      <c r="K88" s="112"/>
      <c r="L88" s="112"/>
      <c r="M88" s="112"/>
      <c r="N88" s="113"/>
      <c r="O88" s="113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ht="8.25" customHeight="1">
      <c r="A89" s="112"/>
      <c r="B89" s="112"/>
      <c r="C89" s="112"/>
      <c r="D89" s="112"/>
      <c r="E89" s="112"/>
      <c r="F89" s="112"/>
      <c r="G89" s="112"/>
      <c r="H89" s="112"/>
      <c r="I89" s="121"/>
      <c r="J89" s="112"/>
      <c r="K89" s="112"/>
      <c r="L89" s="112"/>
      <c r="M89" s="112"/>
      <c r="N89" s="113"/>
      <c r="O89" s="113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ht="8.25" customHeight="1">
      <c r="A90" s="112"/>
      <c r="B90" s="112"/>
      <c r="C90" s="112"/>
      <c r="D90" s="112"/>
      <c r="E90" s="112"/>
      <c r="F90" s="112"/>
      <c r="G90" s="112"/>
      <c r="H90" s="112"/>
      <c r="I90" s="121"/>
      <c r="J90" s="112"/>
      <c r="K90" s="112"/>
      <c r="L90" s="112"/>
      <c r="M90" s="112"/>
      <c r="N90" s="113"/>
      <c r="O90" s="113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ht="8.25" customHeight="1">
      <c r="A91" s="112"/>
      <c r="B91" s="112"/>
      <c r="C91" s="112"/>
      <c r="D91" s="112"/>
      <c r="E91" s="112"/>
      <c r="F91" s="112"/>
      <c r="G91" s="112"/>
      <c r="H91" s="112"/>
      <c r="I91" s="121"/>
      <c r="J91" s="112"/>
      <c r="K91" s="112"/>
      <c r="L91" s="112"/>
      <c r="M91" s="112"/>
      <c r="N91" s="113"/>
      <c r="O91" s="113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ht="8.25" customHeight="1">
      <c r="A92" s="112"/>
      <c r="B92" s="112"/>
      <c r="C92" s="112"/>
      <c r="D92" s="112"/>
      <c r="E92" s="112"/>
      <c r="F92" s="112"/>
      <c r="G92" s="112"/>
      <c r="H92" s="112"/>
      <c r="I92" s="121"/>
      <c r="J92" s="112"/>
      <c r="K92" s="112"/>
      <c r="L92" s="112"/>
      <c r="M92" s="112"/>
      <c r="N92" s="113"/>
      <c r="O92" s="113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ht="8.25" customHeight="1">
      <c r="A93" s="112"/>
      <c r="B93" s="112"/>
      <c r="C93" s="112"/>
      <c r="D93" s="112"/>
      <c r="E93" s="112"/>
      <c r="F93" s="112"/>
      <c r="G93" s="112"/>
      <c r="H93" s="112"/>
      <c r="I93" s="121"/>
      <c r="J93" s="112"/>
      <c r="K93" s="112"/>
      <c r="L93" s="112"/>
      <c r="M93" s="112"/>
      <c r="N93" s="113"/>
      <c r="O93" s="113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ht="8.25" customHeight="1">
      <c r="A94" s="112"/>
      <c r="B94" s="112"/>
      <c r="C94" s="112"/>
      <c r="D94" s="112"/>
      <c r="E94" s="112"/>
      <c r="F94" s="112"/>
      <c r="G94" s="112"/>
      <c r="H94" s="112"/>
      <c r="I94" s="121"/>
      <c r="J94" s="112"/>
      <c r="K94" s="112"/>
      <c r="L94" s="112"/>
      <c r="M94" s="112"/>
      <c r="N94" s="113"/>
      <c r="O94" s="113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ht="8.25" customHeight="1">
      <c r="A95" s="112"/>
      <c r="B95" s="112"/>
      <c r="C95" s="112"/>
      <c r="D95" s="112"/>
      <c r="E95" s="112"/>
      <c r="F95" s="112"/>
      <c r="G95" s="112"/>
      <c r="H95" s="112"/>
      <c r="I95" s="121"/>
      <c r="J95" s="112"/>
      <c r="K95" s="112"/>
      <c r="L95" s="112"/>
      <c r="M95" s="112"/>
      <c r="N95" s="113"/>
      <c r="O95" s="113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ht="8.25" customHeight="1">
      <c r="A96" s="112"/>
      <c r="B96" s="112"/>
      <c r="C96" s="112"/>
      <c r="D96" s="112"/>
      <c r="E96" s="112"/>
      <c r="F96" s="112"/>
      <c r="G96" s="112"/>
      <c r="H96" s="112"/>
      <c r="I96" s="121"/>
      <c r="J96" s="112"/>
      <c r="K96" s="112"/>
      <c r="L96" s="112"/>
      <c r="M96" s="112"/>
      <c r="N96" s="113"/>
      <c r="O96" s="113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ht="8.25" customHeight="1">
      <c r="A97" s="112"/>
      <c r="B97" s="112"/>
      <c r="C97" s="112"/>
      <c r="D97" s="112"/>
      <c r="E97" s="112"/>
      <c r="F97" s="112"/>
      <c r="G97" s="112"/>
      <c r="H97" s="112"/>
      <c r="I97" s="121"/>
      <c r="J97" s="112"/>
      <c r="K97" s="112"/>
      <c r="L97" s="112"/>
      <c r="M97" s="112"/>
      <c r="N97" s="113"/>
      <c r="O97" s="113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ht="8.25" customHeight="1">
      <c r="A98" s="112"/>
      <c r="B98" s="112"/>
      <c r="C98" s="112"/>
      <c r="D98" s="112"/>
      <c r="E98" s="112"/>
      <c r="F98" s="112"/>
      <c r="G98" s="112"/>
      <c r="H98" s="112"/>
      <c r="I98" s="121"/>
      <c r="J98" s="112"/>
      <c r="K98" s="112"/>
      <c r="L98" s="112"/>
      <c r="M98" s="112"/>
      <c r="N98" s="113"/>
      <c r="O98" s="113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ht="8.25" customHeight="1">
      <c r="A99" s="112"/>
      <c r="B99" s="112"/>
      <c r="C99" s="112"/>
      <c r="D99" s="112"/>
      <c r="E99" s="112"/>
      <c r="F99" s="112"/>
      <c r="G99" s="112"/>
      <c r="H99" s="112"/>
      <c r="I99" s="121"/>
      <c r="J99" s="112"/>
      <c r="K99" s="112"/>
      <c r="L99" s="112"/>
      <c r="M99" s="112"/>
      <c r="N99" s="113"/>
      <c r="O99" s="113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ht="8.25" customHeight="1">
      <c r="A100" s="112"/>
      <c r="B100" s="112"/>
      <c r="C100" s="112"/>
      <c r="D100" s="112"/>
      <c r="E100" s="112"/>
      <c r="F100" s="112"/>
      <c r="G100" s="112"/>
      <c r="H100" s="112"/>
      <c r="I100" s="121"/>
      <c r="J100" s="112"/>
      <c r="K100" s="112"/>
      <c r="L100" s="112"/>
      <c r="M100" s="112"/>
      <c r="N100" s="113"/>
      <c r="O100" s="113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ht="8.25" customHeight="1">
      <c r="A101" s="112"/>
      <c r="B101" s="112"/>
      <c r="C101" s="112"/>
      <c r="D101" s="112"/>
      <c r="E101" s="112"/>
      <c r="F101" s="112"/>
      <c r="G101" s="112"/>
      <c r="H101" s="112"/>
      <c r="I101" s="121"/>
      <c r="J101" s="112"/>
      <c r="K101" s="112"/>
      <c r="L101" s="112"/>
      <c r="M101" s="112"/>
      <c r="N101" s="113"/>
      <c r="O101" s="113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ht="8.25" customHeight="1">
      <c r="A102" s="112"/>
      <c r="B102" s="112"/>
      <c r="C102" s="112"/>
      <c r="D102" s="112"/>
      <c r="E102" s="112"/>
      <c r="F102" s="112"/>
      <c r="G102" s="112"/>
      <c r="H102" s="112"/>
      <c r="I102" s="121"/>
      <c r="J102" s="112"/>
      <c r="K102" s="112"/>
      <c r="L102" s="112"/>
      <c r="M102" s="112"/>
      <c r="N102" s="113"/>
      <c r="O102" s="113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ht="8.25" customHeight="1">
      <c r="A103" s="112"/>
      <c r="B103" s="112"/>
      <c r="C103" s="112"/>
      <c r="D103" s="112"/>
      <c r="E103" s="112"/>
      <c r="F103" s="112"/>
      <c r="G103" s="112"/>
      <c r="H103" s="112"/>
      <c r="I103" s="121"/>
      <c r="J103" s="112"/>
      <c r="K103" s="112"/>
      <c r="L103" s="112"/>
      <c r="M103" s="112"/>
      <c r="N103" s="113"/>
      <c r="O103" s="113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ht="8.25" customHeight="1">
      <c r="A104" s="112"/>
      <c r="B104" s="112"/>
      <c r="C104" s="112"/>
      <c r="D104" s="112"/>
      <c r="E104" s="112"/>
      <c r="F104" s="112"/>
      <c r="G104" s="112"/>
      <c r="H104" s="112"/>
      <c r="I104" s="121"/>
      <c r="J104" s="112"/>
      <c r="K104" s="112"/>
      <c r="L104" s="112"/>
      <c r="M104" s="112"/>
      <c r="N104" s="113"/>
      <c r="O104" s="113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ht="8.25" customHeight="1">
      <c r="A105" s="112"/>
      <c r="B105" s="112"/>
      <c r="C105" s="112"/>
      <c r="D105" s="112"/>
      <c r="E105" s="112"/>
      <c r="F105" s="112"/>
      <c r="G105" s="112"/>
      <c r="H105" s="112"/>
      <c r="I105" s="121"/>
      <c r="J105" s="112"/>
      <c r="K105" s="112"/>
      <c r="L105" s="112"/>
      <c r="M105" s="112"/>
      <c r="N105" s="113"/>
      <c r="O105" s="113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ht="8.25" customHeight="1">
      <c r="A106" s="112"/>
      <c r="B106" s="112"/>
      <c r="C106" s="112"/>
      <c r="D106" s="112"/>
      <c r="E106" s="112"/>
      <c r="F106" s="112"/>
      <c r="G106" s="112"/>
      <c r="H106" s="112"/>
      <c r="I106" s="121"/>
      <c r="J106" s="112"/>
      <c r="K106" s="112"/>
      <c r="L106" s="112"/>
      <c r="M106" s="112"/>
      <c r="N106" s="113"/>
      <c r="O106" s="113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ht="8.25" customHeight="1">
      <c r="A107" s="112"/>
      <c r="B107" s="112"/>
      <c r="C107" s="112"/>
      <c r="D107" s="112"/>
      <c r="E107" s="112"/>
      <c r="F107" s="112"/>
      <c r="G107" s="112"/>
      <c r="H107" s="112"/>
      <c r="I107" s="121"/>
      <c r="J107" s="112"/>
      <c r="K107" s="112"/>
      <c r="L107" s="112"/>
      <c r="M107" s="112"/>
      <c r="N107" s="113"/>
      <c r="O107" s="113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ht="8.25" customHeight="1">
      <c r="A108" s="112"/>
      <c r="B108" s="112"/>
      <c r="C108" s="112"/>
      <c r="D108" s="112"/>
      <c r="E108" s="112"/>
      <c r="F108" s="112"/>
      <c r="G108" s="112"/>
      <c r="H108" s="112"/>
      <c r="I108" s="121"/>
      <c r="J108" s="112"/>
      <c r="K108" s="112"/>
      <c r="L108" s="112"/>
      <c r="M108" s="112"/>
      <c r="N108" s="113"/>
      <c r="O108" s="113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ht="8.25" customHeight="1">
      <c r="A109" s="112"/>
      <c r="B109" s="112"/>
      <c r="C109" s="112"/>
      <c r="D109" s="112"/>
      <c r="E109" s="112"/>
      <c r="F109" s="112"/>
      <c r="G109" s="112"/>
      <c r="H109" s="112"/>
      <c r="I109" s="121"/>
      <c r="J109" s="112"/>
      <c r="K109" s="112"/>
      <c r="L109" s="112"/>
      <c r="M109" s="112"/>
      <c r="N109" s="113"/>
      <c r="O109" s="113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ht="8.25" customHeight="1">
      <c r="A110" s="112"/>
      <c r="B110" s="112"/>
      <c r="C110" s="112"/>
      <c r="D110" s="112"/>
      <c r="E110" s="112"/>
      <c r="F110" s="112"/>
      <c r="G110" s="112"/>
      <c r="H110" s="112"/>
      <c r="I110" s="121"/>
      <c r="J110" s="112"/>
      <c r="K110" s="112"/>
      <c r="L110" s="112"/>
      <c r="M110" s="112"/>
      <c r="N110" s="113"/>
      <c r="O110" s="113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ht="8.25" customHeight="1">
      <c r="A111" s="112"/>
      <c r="B111" s="112"/>
      <c r="C111" s="112"/>
      <c r="D111" s="112"/>
      <c r="E111" s="112"/>
      <c r="F111" s="112"/>
      <c r="G111" s="112"/>
      <c r="H111" s="112"/>
      <c r="I111" s="121"/>
      <c r="J111" s="112"/>
      <c r="K111" s="112"/>
      <c r="L111" s="112"/>
      <c r="M111" s="112"/>
      <c r="N111" s="113"/>
      <c r="O111" s="113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ht="8.25" customHeight="1">
      <c r="A112" s="112"/>
      <c r="B112" s="112"/>
      <c r="C112" s="112"/>
      <c r="D112" s="112"/>
      <c r="E112" s="112"/>
      <c r="F112" s="112"/>
      <c r="G112" s="112"/>
      <c r="H112" s="112"/>
      <c r="I112" s="121"/>
      <c r="J112" s="112"/>
      <c r="K112" s="112"/>
      <c r="L112" s="112"/>
      <c r="M112" s="112"/>
      <c r="N112" s="113"/>
      <c r="O112" s="113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ht="8.25" customHeight="1">
      <c r="A113" s="112"/>
      <c r="B113" s="112"/>
      <c r="C113" s="112"/>
      <c r="D113" s="112"/>
      <c r="E113" s="112"/>
      <c r="F113" s="112"/>
      <c r="G113" s="112"/>
      <c r="H113" s="112"/>
      <c r="I113" s="121"/>
      <c r="J113" s="112"/>
      <c r="K113" s="112"/>
      <c r="L113" s="112"/>
      <c r="M113" s="112"/>
      <c r="N113" s="113"/>
      <c r="O113" s="113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ht="8.25" customHeight="1">
      <c r="A114" s="112"/>
      <c r="B114" s="112"/>
      <c r="C114" s="112"/>
      <c r="D114" s="112"/>
      <c r="E114" s="112"/>
      <c r="F114" s="112"/>
      <c r="G114" s="112"/>
      <c r="H114" s="112"/>
      <c r="I114" s="121"/>
      <c r="J114" s="112"/>
      <c r="K114" s="112"/>
      <c r="L114" s="112"/>
      <c r="M114" s="112"/>
      <c r="N114" s="113"/>
      <c r="O114" s="113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ht="8.25" customHeight="1">
      <c r="A115" s="112"/>
      <c r="B115" s="112"/>
      <c r="C115" s="112"/>
      <c r="D115" s="112"/>
      <c r="E115" s="112"/>
      <c r="F115" s="112"/>
      <c r="G115" s="112"/>
      <c r="H115" s="112"/>
      <c r="I115" s="121"/>
      <c r="J115" s="112"/>
      <c r="K115" s="112"/>
      <c r="L115" s="112"/>
      <c r="M115" s="112"/>
      <c r="N115" s="113"/>
      <c r="O115" s="113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ht="8.25" customHeight="1">
      <c r="A116" s="112"/>
      <c r="B116" s="112"/>
      <c r="C116" s="112"/>
      <c r="D116" s="112"/>
      <c r="E116" s="112"/>
      <c r="F116" s="112"/>
      <c r="G116" s="112"/>
      <c r="H116" s="112"/>
      <c r="I116" s="121"/>
      <c r="J116" s="112"/>
      <c r="K116" s="112"/>
      <c r="L116" s="112"/>
      <c r="M116" s="112"/>
      <c r="N116" s="113"/>
      <c r="O116" s="113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ht="8.25" customHeight="1">
      <c r="A117" s="112"/>
      <c r="B117" s="112"/>
      <c r="C117" s="112"/>
      <c r="D117" s="112"/>
      <c r="E117" s="112"/>
      <c r="F117" s="112"/>
      <c r="G117" s="112"/>
      <c r="H117" s="112"/>
      <c r="I117" s="121"/>
      <c r="J117" s="112"/>
      <c r="K117" s="112"/>
      <c r="L117" s="112"/>
      <c r="M117" s="112"/>
      <c r="N117" s="113"/>
      <c r="O117" s="113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ht="8.25" customHeight="1">
      <c r="A118" s="112"/>
      <c r="B118" s="112"/>
      <c r="C118" s="112"/>
      <c r="D118" s="112"/>
      <c r="E118" s="112"/>
      <c r="F118" s="112"/>
      <c r="G118" s="112"/>
      <c r="H118" s="112"/>
      <c r="I118" s="121"/>
      <c r="J118" s="112"/>
      <c r="K118" s="112"/>
      <c r="L118" s="112"/>
      <c r="M118" s="112"/>
      <c r="N118" s="113"/>
      <c r="O118" s="113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ht="8.25" customHeight="1">
      <c r="A119" s="112"/>
      <c r="B119" s="112"/>
      <c r="C119" s="112"/>
      <c r="D119" s="112"/>
      <c r="E119" s="112"/>
      <c r="F119" s="112"/>
      <c r="G119" s="112"/>
      <c r="H119" s="112"/>
      <c r="I119" s="121"/>
      <c r="J119" s="112"/>
      <c r="K119" s="112"/>
      <c r="L119" s="112"/>
      <c r="M119" s="112"/>
      <c r="N119" s="113"/>
      <c r="O119" s="113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ht="8.25" customHeight="1">
      <c r="A120" s="112"/>
      <c r="B120" s="112"/>
      <c r="C120" s="112"/>
      <c r="D120" s="112"/>
      <c r="E120" s="112"/>
      <c r="F120" s="112"/>
      <c r="G120" s="112"/>
      <c r="H120" s="112"/>
      <c r="I120" s="121"/>
      <c r="J120" s="112"/>
      <c r="K120" s="112"/>
      <c r="L120" s="112"/>
      <c r="M120" s="112"/>
      <c r="N120" s="113"/>
      <c r="O120" s="113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ht="8.25" customHeight="1">
      <c r="A121" s="112"/>
      <c r="B121" s="112"/>
      <c r="C121" s="112"/>
      <c r="D121" s="112"/>
      <c r="E121" s="112"/>
      <c r="F121" s="112"/>
      <c r="G121" s="112"/>
      <c r="H121" s="112"/>
      <c r="I121" s="121"/>
      <c r="J121" s="112"/>
      <c r="K121" s="112"/>
      <c r="L121" s="112"/>
      <c r="M121" s="112"/>
      <c r="N121" s="113"/>
      <c r="O121" s="113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ht="8.25" customHeight="1">
      <c r="A122" s="112"/>
      <c r="B122" s="112"/>
      <c r="C122" s="112"/>
      <c r="D122" s="112"/>
      <c r="E122" s="112"/>
      <c r="F122" s="112"/>
      <c r="G122" s="112"/>
      <c r="H122" s="112"/>
      <c r="I122" s="121"/>
      <c r="J122" s="112"/>
      <c r="K122" s="112"/>
      <c r="L122" s="112"/>
      <c r="M122" s="112"/>
      <c r="N122" s="113"/>
      <c r="O122" s="113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ht="8.25" customHeight="1">
      <c r="A123" s="112"/>
      <c r="B123" s="112"/>
      <c r="C123" s="112"/>
      <c r="D123" s="112"/>
      <c r="E123" s="112"/>
      <c r="F123" s="112"/>
      <c r="G123" s="112"/>
      <c r="H123" s="112"/>
      <c r="I123" s="121"/>
      <c r="J123" s="112"/>
      <c r="K123" s="112"/>
      <c r="L123" s="112"/>
      <c r="M123" s="112"/>
      <c r="N123" s="113"/>
      <c r="O123" s="113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ht="8.25" customHeight="1">
      <c r="A124" s="112"/>
      <c r="B124" s="112"/>
      <c r="C124" s="112"/>
      <c r="D124" s="112"/>
      <c r="E124" s="112"/>
      <c r="F124" s="112"/>
      <c r="G124" s="112"/>
      <c r="H124" s="112"/>
      <c r="I124" s="121"/>
      <c r="J124" s="112"/>
      <c r="K124" s="112"/>
      <c r="L124" s="112"/>
      <c r="M124" s="112"/>
      <c r="N124" s="113"/>
      <c r="O124" s="113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ht="8.25" customHeight="1">
      <c r="A125" s="112"/>
      <c r="B125" s="112"/>
      <c r="C125" s="112"/>
      <c r="D125" s="112"/>
      <c r="E125" s="112"/>
      <c r="F125" s="112"/>
      <c r="G125" s="112"/>
      <c r="H125" s="112"/>
      <c r="I125" s="121"/>
      <c r="J125" s="112"/>
      <c r="K125" s="112"/>
      <c r="L125" s="112"/>
      <c r="M125" s="112"/>
      <c r="N125" s="113"/>
      <c r="O125" s="113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ht="8.25" customHeight="1">
      <c r="A126" s="112"/>
      <c r="B126" s="112"/>
      <c r="C126" s="112"/>
      <c r="D126" s="112"/>
      <c r="E126" s="112"/>
      <c r="F126" s="112"/>
      <c r="G126" s="112"/>
      <c r="H126" s="112"/>
      <c r="I126" s="121"/>
      <c r="J126" s="112"/>
      <c r="K126" s="112"/>
      <c r="L126" s="112"/>
      <c r="M126" s="112"/>
      <c r="N126" s="113"/>
      <c r="O126" s="113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ht="8.25" customHeight="1">
      <c r="A127" s="112"/>
      <c r="B127" s="112"/>
      <c r="C127" s="112"/>
      <c r="D127" s="112"/>
      <c r="E127" s="112"/>
      <c r="F127" s="112"/>
      <c r="G127" s="112"/>
      <c r="H127" s="112"/>
      <c r="I127" s="121"/>
      <c r="J127" s="112"/>
      <c r="K127" s="112"/>
      <c r="L127" s="112"/>
      <c r="M127" s="112"/>
      <c r="N127" s="113"/>
      <c r="O127" s="113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ht="8.25" customHeight="1">
      <c r="A128" s="112"/>
      <c r="B128" s="112"/>
      <c r="C128" s="112"/>
      <c r="D128" s="112"/>
      <c r="E128" s="112"/>
      <c r="F128" s="112"/>
      <c r="G128" s="112"/>
      <c r="H128" s="112"/>
      <c r="I128" s="121"/>
      <c r="J128" s="112"/>
      <c r="K128" s="112"/>
      <c r="L128" s="112"/>
      <c r="M128" s="112"/>
      <c r="N128" s="113"/>
      <c r="O128" s="113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ht="8.25" customHeight="1">
      <c r="A129" s="112"/>
      <c r="B129" s="112"/>
      <c r="C129" s="112"/>
      <c r="D129" s="112"/>
      <c r="E129" s="112"/>
      <c r="F129" s="112"/>
      <c r="G129" s="112"/>
      <c r="H129" s="112"/>
      <c r="I129" s="121"/>
      <c r="J129" s="112"/>
      <c r="K129" s="112"/>
      <c r="L129" s="112"/>
      <c r="M129" s="112"/>
      <c r="N129" s="113"/>
      <c r="O129" s="113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ht="8.25" customHeight="1">
      <c r="A130" s="112"/>
      <c r="B130" s="112"/>
      <c r="C130" s="112"/>
      <c r="D130" s="112"/>
      <c r="E130" s="112"/>
      <c r="F130" s="112"/>
      <c r="G130" s="112"/>
      <c r="H130" s="112"/>
      <c r="I130" s="121"/>
      <c r="J130" s="112"/>
      <c r="K130" s="112"/>
      <c r="L130" s="112"/>
      <c r="M130" s="112"/>
      <c r="N130" s="113"/>
      <c r="O130" s="113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ht="8.25" customHeight="1">
      <c r="A131" s="112"/>
      <c r="B131" s="112"/>
      <c r="C131" s="112"/>
      <c r="D131" s="112"/>
      <c r="E131" s="112"/>
      <c r="F131" s="112"/>
      <c r="G131" s="112"/>
      <c r="H131" s="112"/>
      <c r="I131" s="121"/>
      <c r="J131" s="112"/>
      <c r="K131" s="112"/>
      <c r="L131" s="112"/>
      <c r="M131" s="112"/>
      <c r="N131" s="113"/>
      <c r="O131" s="113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ht="8.25" customHeight="1">
      <c r="A132" s="112"/>
      <c r="B132" s="112"/>
      <c r="C132" s="112"/>
      <c r="D132" s="112"/>
      <c r="E132" s="112"/>
      <c r="F132" s="112"/>
      <c r="G132" s="112"/>
      <c r="H132" s="112"/>
      <c r="I132" s="121"/>
      <c r="J132" s="112"/>
      <c r="K132" s="112"/>
      <c r="L132" s="112"/>
      <c r="M132" s="112"/>
      <c r="N132" s="113"/>
      <c r="O132" s="113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ht="8.25" customHeight="1">
      <c r="A133" s="112"/>
      <c r="B133" s="112"/>
      <c r="C133" s="112"/>
      <c r="D133" s="112"/>
      <c r="E133" s="112"/>
      <c r="F133" s="112"/>
      <c r="G133" s="112"/>
      <c r="H133" s="112"/>
      <c r="I133" s="121"/>
      <c r="J133" s="112"/>
      <c r="K133" s="112"/>
      <c r="L133" s="112"/>
      <c r="M133" s="112"/>
      <c r="N133" s="113"/>
      <c r="O133" s="113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ht="8.25" customHeight="1">
      <c r="A134" s="112"/>
      <c r="B134" s="112"/>
      <c r="C134" s="112"/>
      <c r="D134" s="112"/>
      <c r="E134" s="112"/>
      <c r="F134" s="112"/>
      <c r="G134" s="112"/>
      <c r="H134" s="112"/>
      <c r="I134" s="121"/>
      <c r="J134" s="112"/>
      <c r="K134" s="112"/>
      <c r="L134" s="112"/>
      <c r="M134" s="112"/>
      <c r="N134" s="113"/>
      <c r="O134" s="113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ht="8.25" customHeight="1">
      <c r="A135" s="112"/>
      <c r="B135" s="112"/>
      <c r="C135" s="112"/>
      <c r="D135" s="112"/>
      <c r="E135" s="112"/>
      <c r="F135" s="112"/>
      <c r="G135" s="112"/>
      <c r="H135" s="112"/>
      <c r="I135" s="121"/>
      <c r="J135" s="112"/>
      <c r="K135" s="112"/>
      <c r="L135" s="112"/>
      <c r="M135" s="112"/>
      <c r="N135" s="113"/>
      <c r="O135" s="113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ht="8.25" customHeight="1">
      <c r="A136" s="112"/>
      <c r="B136" s="112"/>
      <c r="C136" s="112"/>
      <c r="D136" s="112"/>
      <c r="E136" s="112"/>
      <c r="F136" s="112"/>
      <c r="G136" s="112"/>
      <c r="H136" s="112"/>
      <c r="I136" s="121"/>
      <c r="J136" s="112"/>
      <c r="K136" s="112"/>
      <c r="L136" s="112"/>
      <c r="M136" s="112"/>
      <c r="N136" s="113"/>
      <c r="O136" s="113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ht="8.25" customHeight="1">
      <c r="A137" s="112"/>
      <c r="B137" s="112"/>
      <c r="C137" s="112"/>
      <c r="D137" s="112"/>
      <c r="E137" s="112"/>
      <c r="F137" s="112"/>
      <c r="G137" s="112"/>
      <c r="H137" s="112"/>
      <c r="I137" s="121"/>
      <c r="J137" s="112"/>
      <c r="K137" s="112"/>
      <c r="L137" s="112"/>
      <c r="M137" s="112"/>
      <c r="N137" s="113"/>
      <c r="O137" s="113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ht="8.25" customHeight="1">
      <c r="A138" s="112"/>
      <c r="B138" s="112"/>
      <c r="C138" s="112"/>
      <c r="D138" s="112"/>
      <c r="E138" s="112"/>
      <c r="F138" s="112"/>
      <c r="G138" s="112"/>
      <c r="H138" s="112"/>
      <c r="I138" s="121"/>
      <c r="J138" s="112"/>
      <c r="K138" s="112"/>
      <c r="L138" s="112"/>
      <c r="M138" s="112"/>
      <c r="N138" s="113"/>
      <c r="O138" s="113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ht="8.25" customHeight="1">
      <c r="A139" s="112"/>
      <c r="B139" s="112"/>
      <c r="C139" s="112"/>
      <c r="D139" s="112"/>
      <c r="E139" s="112"/>
      <c r="F139" s="112"/>
      <c r="G139" s="112"/>
      <c r="H139" s="112"/>
      <c r="I139" s="121"/>
      <c r="J139" s="112"/>
      <c r="K139" s="112"/>
      <c r="L139" s="112"/>
      <c r="M139" s="112"/>
      <c r="N139" s="113"/>
      <c r="O139" s="113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ht="8.25" customHeight="1">
      <c r="A140" s="112"/>
      <c r="B140" s="112"/>
      <c r="C140" s="112"/>
      <c r="D140" s="112"/>
      <c r="E140" s="112"/>
      <c r="F140" s="112"/>
      <c r="G140" s="112"/>
      <c r="H140" s="112"/>
      <c r="I140" s="121"/>
      <c r="J140" s="112"/>
      <c r="K140" s="112"/>
      <c r="L140" s="112"/>
      <c r="M140" s="112"/>
      <c r="N140" s="113"/>
      <c r="O140" s="113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ht="8.25" customHeight="1">
      <c r="A141" s="112"/>
      <c r="B141" s="112"/>
      <c r="C141" s="112"/>
      <c r="D141" s="112"/>
      <c r="E141" s="112"/>
      <c r="F141" s="112"/>
      <c r="G141" s="112"/>
      <c r="H141" s="112"/>
      <c r="I141" s="121"/>
      <c r="J141" s="112"/>
      <c r="K141" s="112"/>
      <c r="L141" s="112"/>
      <c r="M141" s="112"/>
      <c r="N141" s="113"/>
      <c r="O141" s="113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ht="8.25" customHeight="1">
      <c r="A142" s="112"/>
      <c r="B142" s="112"/>
      <c r="C142" s="112"/>
      <c r="D142" s="112"/>
      <c r="E142" s="112"/>
      <c r="F142" s="112"/>
      <c r="G142" s="112"/>
      <c r="H142" s="112"/>
      <c r="I142" s="121"/>
      <c r="J142" s="112"/>
      <c r="K142" s="112"/>
      <c r="L142" s="112"/>
      <c r="M142" s="112"/>
      <c r="N142" s="113"/>
      <c r="O142" s="113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ht="8.25" customHeight="1">
      <c r="A143" s="112"/>
      <c r="B143" s="112"/>
      <c r="C143" s="112"/>
      <c r="D143" s="112"/>
      <c r="E143" s="112"/>
      <c r="F143" s="112"/>
      <c r="G143" s="112"/>
      <c r="H143" s="112"/>
      <c r="I143" s="121"/>
      <c r="J143" s="112"/>
      <c r="K143" s="112"/>
      <c r="L143" s="112"/>
      <c r="M143" s="112"/>
      <c r="N143" s="113"/>
      <c r="O143" s="113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ht="8.25" customHeight="1">
      <c r="A144" s="112"/>
      <c r="B144" s="112"/>
      <c r="C144" s="112"/>
      <c r="D144" s="112"/>
      <c r="E144" s="112"/>
      <c r="F144" s="112"/>
      <c r="G144" s="112"/>
      <c r="H144" s="112"/>
      <c r="I144" s="121"/>
      <c r="J144" s="112"/>
      <c r="K144" s="112"/>
      <c r="L144" s="112"/>
      <c r="M144" s="112"/>
      <c r="N144" s="113"/>
      <c r="O144" s="113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ht="8.25" customHeight="1">
      <c r="A145" s="112"/>
      <c r="B145" s="112"/>
      <c r="C145" s="112"/>
      <c r="D145" s="112"/>
      <c r="E145" s="112"/>
      <c r="F145" s="112"/>
      <c r="G145" s="112"/>
      <c r="H145" s="112"/>
      <c r="I145" s="121"/>
      <c r="J145" s="112"/>
      <c r="K145" s="112"/>
      <c r="L145" s="112"/>
      <c r="M145" s="112"/>
      <c r="N145" s="113"/>
      <c r="O145" s="113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ht="8.25" customHeight="1">
      <c r="A146" s="112"/>
      <c r="B146" s="112"/>
      <c r="C146" s="112"/>
      <c r="D146" s="112"/>
      <c r="E146" s="112"/>
      <c r="F146" s="112"/>
      <c r="G146" s="112"/>
      <c r="H146" s="112"/>
      <c r="I146" s="121"/>
      <c r="J146" s="112"/>
      <c r="K146" s="112"/>
      <c r="L146" s="112"/>
      <c r="M146" s="112"/>
      <c r="N146" s="113"/>
      <c r="O146" s="113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ht="8.25" customHeight="1">
      <c r="A147" s="112"/>
      <c r="B147" s="112"/>
      <c r="C147" s="112"/>
      <c r="D147" s="112"/>
      <c r="E147" s="112"/>
      <c r="F147" s="112"/>
      <c r="G147" s="112"/>
      <c r="H147" s="112"/>
      <c r="I147" s="121"/>
      <c r="J147" s="112"/>
      <c r="K147" s="112"/>
      <c r="L147" s="112"/>
      <c r="M147" s="112"/>
      <c r="N147" s="113"/>
      <c r="O147" s="113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ht="8.25" customHeight="1">
      <c r="A148" s="112"/>
      <c r="B148" s="112"/>
      <c r="C148" s="112"/>
      <c r="D148" s="112"/>
      <c r="E148" s="112"/>
      <c r="F148" s="112"/>
      <c r="G148" s="112"/>
      <c r="H148" s="112"/>
      <c r="I148" s="121"/>
      <c r="J148" s="112"/>
      <c r="K148" s="112"/>
      <c r="L148" s="112"/>
      <c r="M148" s="112"/>
      <c r="N148" s="113"/>
      <c r="O148" s="113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ht="8.25" customHeight="1">
      <c r="A149" s="112"/>
      <c r="B149" s="112"/>
      <c r="C149" s="112"/>
      <c r="D149" s="112"/>
      <c r="E149" s="112"/>
      <c r="F149" s="112"/>
      <c r="G149" s="112"/>
      <c r="H149" s="112"/>
      <c r="I149" s="121"/>
      <c r="J149" s="112"/>
      <c r="K149" s="112"/>
      <c r="L149" s="112"/>
      <c r="M149" s="112"/>
      <c r="N149" s="113"/>
      <c r="O149" s="113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ht="8.25" customHeight="1">
      <c r="A150" s="112"/>
      <c r="B150" s="112"/>
      <c r="C150" s="112"/>
      <c r="D150" s="112"/>
      <c r="E150" s="112"/>
      <c r="F150" s="112"/>
      <c r="G150" s="112"/>
      <c r="H150" s="112"/>
      <c r="I150" s="121"/>
      <c r="J150" s="112"/>
      <c r="K150" s="112"/>
      <c r="L150" s="112"/>
      <c r="M150" s="112"/>
      <c r="N150" s="113"/>
      <c r="O150" s="113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ht="8.25" customHeight="1">
      <c r="A151" s="112"/>
      <c r="B151" s="112"/>
      <c r="C151" s="112"/>
      <c r="D151" s="112"/>
      <c r="E151" s="112"/>
      <c r="F151" s="112"/>
      <c r="G151" s="112"/>
      <c r="H151" s="112"/>
      <c r="I151" s="121"/>
      <c r="J151" s="112"/>
      <c r="K151" s="112"/>
      <c r="L151" s="112"/>
      <c r="M151" s="112"/>
      <c r="N151" s="113"/>
      <c r="O151" s="113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ht="8.25" customHeight="1">
      <c r="A152" s="112"/>
      <c r="B152" s="112"/>
      <c r="C152" s="112"/>
      <c r="D152" s="112"/>
      <c r="E152" s="112"/>
      <c r="F152" s="112"/>
      <c r="G152" s="112"/>
      <c r="H152" s="112"/>
      <c r="I152" s="121"/>
      <c r="J152" s="112"/>
      <c r="K152" s="112"/>
      <c r="L152" s="112"/>
      <c r="M152" s="112"/>
      <c r="N152" s="113"/>
      <c r="O152" s="113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ht="8.25" customHeight="1">
      <c r="A153" s="112"/>
      <c r="B153" s="112"/>
      <c r="C153" s="112"/>
      <c r="D153" s="112"/>
      <c r="E153" s="112"/>
      <c r="F153" s="112"/>
      <c r="G153" s="112"/>
      <c r="H153" s="112"/>
      <c r="I153" s="121"/>
      <c r="J153" s="112"/>
      <c r="K153" s="112"/>
      <c r="L153" s="112"/>
      <c r="M153" s="112"/>
      <c r="N153" s="113"/>
      <c r="O153" s="113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ht="8.25" customHeight="1">
      <c r="A154" s="112"/>
      <c r="B154" s="112"/>
      <c r="C154" s="112"/>
      <c r="D154" s="112"/>
      <c r="E154" s="112"/>
      <c r="F154" s="112"/>
      <c r="G154" s="112"/>
      <c r="H154" s="112"/>
      <c r="I154" s="121"/>
      <c r="J154" s="112"/>
      <c r="K154" s="112"/>
      <c r="L154" s="112"/>
      <c r="M154" s="112"/>
      <c r="N154" s="113"/>
      <c r="O154" s="113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ht="8.25" customHeight="1">
      <c r="A155" s="112"/>
      <c r="B155" s="112"/>
      <c r="C155" s="112"/>
      <c r="D155" s="112"/>
      <c r="E155" s="112"/>
      <c r="F155" s="112"/>
      <c r="G155" s="112"/>
      <c r="H155" s="112"/>
      <c r="I155" s="121"/>
      <c r="J155" s="112"/>
      <c r="K155" s="112"/>
      <c r="L155" s="112"/>
      <c r="M155" s="112"/>
      <c r="N155" s="113"/>
      <c r="O155" s="113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ht="8.25" customHeight="1">
      <c r="A156" s="112"/>
      <c r="B156" s="112"/>
      <c r="C156" s="112"/>
      <c r="D156" s="112"/>
      <c r="E156" s="112"/>
      <c r="F156" s="112"/>
      <c r="G156" s="112"/>
      <c r="H156" s="112"/>
      <c r="I156" s="121"/>
      <c r="J156" s="112"/>
      <c r="K156" s="112"/>
      <c r="L156" s="112"/>
      <c r="M156" s="112"/>
      <c r="N156" s="113"/>
      <c r="O156" s="113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ht="8.25" customHeight="1">
      <c r="A157" s="112"/>
      <c r="B157" s="112"/>
      <c r="C157" s="112"/>
      <c r="D157" s="112"/>
      <c r="E157" s="112"/>
      <c r="F157" s="112"/>
      <c r="G157" s="112"/>
      <c r="H157" s="112"/>
      <c r="I157" s="121"/>
      <c r="J157" s="112"/>
      <c r="K157" s="112"/>
      <c r="L157" s="112"/>
      <c r="M157" s="112"/>
      <c r="N157" s="113"/>
      <c r="O157" s="113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ht="8.25" customHeight="1">
      <c r="A158" s="112"/>
      <c r="B158" s="112"/>
      <c r="C158" s="112"/>
      <c r="D158" s="112"/>
      <c r="E158" s="112"/>
      <c r="F158" s="112"/>
      <c r="G158" s="112"/>
      <c r="H158" s="112"/>
      <c r="I158" s="121"/>
      <c r="J158" s="112"/>
      <c r="K158" s="112"/>
      <c r="L158" s="112"/>
      <c r="M158" s="112"/>
      <c r="N158" s="113"/>
      <c r="O158" s="113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ht="8.25" customHeight="1">
      <c r="A159" s="112"/>
      <c r="B159" s="112"/>
      <c r="C159" s="112"/>
      <c r="D159" s="112"/>
      <c r="E159" s="112"/>
      <c r="F159" s="112"/>
      <c r="G159" s="112"/>
      <c r="H159" s="112"/>
      <c r="I159" s="121"/>
      <c r="J159" s="112"/>
      <c r="K159" s="112"/>
      <c r="L159" s="112"/>
      <c r="M159" s="112"/>
      <c r="N159" s="113"/>
      <c r="O159" s="113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ht="8.25" customHeight="1">
      <c r="A160" s="112"/>
      <c r="B160" s="112"/>
      <c r="C160" s="112"/>
      <c r="D160" s="112"/>
      <c r="E160" s="112"/>
      <c r="F160" s="112"/>
      <c r="G160" s="112"/>
      <c r="H160" s="112"/>
      <c r="I160" s="121"/>
      <c r="J160" s="112"/>
      <c r="K160" s="112"/>
      <c r="L160" s="112"/>
      <c r="M160" s="112"/>
      <c r="N160" s="113"/>
      <c r="O160" s="113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ht="8.25" customHeight="1">
      <c r="A161" s="112"/>
      <c r="B161" s="112"/>
      <c r="C161" s="112"/>
      <c r="D161" s="112"/>
      <c r="E161" s="112"/>
      <c r="F161" s="112"/>
      <c r="G161" s="112"/>
      <c r="H161" s="112"/>
      <c r="I161" s="121"/>
      <c r="J161" s="112"/>
      <c r="K161" s="112"/>
      <c r="L161" s="112"/>
      <c r="M161" s="112"/>
      <c r="N161" s="113"/>
      <c r="O161" s="113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ht="8.25" customHeight="1">
      <c r="A162" s="112"/>
      <c r="B162" s="112"/>
      <c r="C162" s="112"/>
      <c r="D162" s="112"/>
      <c r="E162" s="112"/>
      <c r="F162" s="112"/>
      <c r="G162" s="112"/>
      <c r="H162" s="112"/>
      <c r="I162" s="121"/>
      <c r="J162" s="112"/>
      <c r="K162" s="112"/>
      <c r="L162" s="112"/>
      <c r="M162" s="112"/>
      <c r="N162" s="113"/>
      <c r="O162" s="113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ht="8.25" customHeight="1">
      <c r="A163" s="112"/>
      <c r="B163" s="112"/>
      <c r="C163" s="112"/>
      <c r="D163" s="112"/>
      <c r="E163" s="112"/>
      <c r="F163" s="112"/>
      <c r="G163" s="112"/>
      <c r="H163" s="112"/>
      <c r="I163" s="121"/>
      <c r="J163" s="112"/>
      <c r="K163" s="112"/>
      <c r="L163" s="112"/>
      <c r="M163" s="112"/>
      <c r="N163" s="113"/>
      <c r="O163" s="113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ht="8.25" customHeight="1">
      <c r="A164" s="112"/>
      <c r="B164" s="112"/>
      <c r="C164" s="112"/>
      <c r="D164" s="112"/>
      <c r="E164" s="112"/>
      <c r="F164" s="112"/>
      <c r="G164" s="112"/>
      <c r="H164" s="112"/>
      <c r="I164" s="121"/>
      <c r="J164" s="112"/>
      <c r="K164" s="112"/>
      <c r="L164" s="112"/>
      <c r="M164" s="112"/>
      <c r="N164" s="113"/>
      <c r="O164" s="113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ht="8.25" customHeight="1">
      <c r="A165" s="112"/>
      <c r="B165" s="112"/>
      <c r="C165" s="112"/>
      <c r="D165" s="112"/>
      <c r="E165" s="112"/>
      <c r="F165" s="112"/>
      <c r="G165" s="112"/>
      <c r="H165" s="112"/>
      <c r="I165" s="121"/>
      <c r="J165" s="112"/>
      <c r="K165" s="112"/>
      <c r="L165" s="112"/>
      <c r="M165" s="112"/>
      <c r="N165" s="113"/>
      <c r="O165" s="113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ht="8.25" customHeight="1">
      <c r="A166" s="112"/>
      <c r="B166" s="112"/>
      <c r="C166" s="112"/>
      <c r="D166" s="112"/>
      <c r="E166" s="112"/>
      <c r="F166" s="112"/>
      <c r="G166" s="112"/>
      <c r="H166" s="112"/>
      <c r="I166" s="121"/>
      <c r="J166" s="112"/>
      <c r="K166" s="112"/>
      <c r="L166" s="112"/>
      <c r="M166" s="112"/>
      <c r="N166" s="113"/>
      <c r="O166" s="113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ht="8.25" customHeight="1">
      <c r="A167" s="112"/>
      <c r="B167" s="112"/>
      <c r="C167" s="112"/>
      <c r="D167" s="112"/>
      <c r="E167" s="112"/>
      <c r="F167" s="112"/>
      <c r="G167" s="112"/>
      <c r="H167" s="112"/>
      <c r="I167" s="121"/>
      <c r="J167" s="112"/>
      <c r="K167" s="112"/>
      <c r="L167" s="112"/>
      <c r="M167" s="112"/>
      <c r="N167" s="113"/>
      <c r="O167" s="113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ht="8.25" customHeight="1">
      <c r="A168" s="112"/>
      <c r="B168" s="112"/>
      <c r="C168" s="112"/>
      <c r="D168" s="112"/>
      <c r="E168" s="112"/>
      <c r="F168" s="112"/>
      <c r="G168" s="112"/>
      <c r="H168" s="112"/>
      <c r="I168" s="121"/>
      <c r="J168" s="112"/>
      <c r="K168" s="112"/>
      <c r="L168" s="112"/>
      <c r="M168" s="112"/>
      <c r="N168" s="113"/>
      <c r="O168" s="113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ht="8.25" customHeight="1">
      <c r="A169" s="112"/>
      <c r="B169" s="112"/>
      <c r="C169" s="112"/>
      <c r="D169" s="112"/>
      <c r="E169" s="112"/>
      <c r="F169" s="112"/>
      <c r="G169" s="112"/>
      <c r="H169" s="112"/>
      <c r="I169" s="121"/>
      <c r="J169" s="112"/>
      <c r="K169" s="112"/>
      <c r="L169" s="112"/>
      <c r="M169" s="112"/>
      <c r="N169" s="113"/>
      <c r="O169" s="113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ht="8.25" customHeight="1">
      <c r="A170" s="112"/>
      <c r="B170" s="112"/>
      <c r="C170" s="112"/>
      <c r="D170" s="112"/>
      <c r="E170" s="112"/>
      <c r="F170" s="112"/>
      <c r="G170" s="112"/>
      <c r="H170" s="112"/>
      <c r="I170" s="121"/>
      <c r="J170" s="112"/>
      <c r="K170" s="112"/>
      <c r="L170" s="112"/>
      <c r="M170" s="112"/>
      <c r="N170" s="113"/>
      <c r="O170" s="113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ht="8.25" customHeight="1">
      <c r="A171" s="112"/>
      <c r="B171" s="112"/>
      <c r="C171" s="112"/>
      <c r="D171" s="112"/>
      <c r="E171" s="112"/>
      <c r="F171" s="112"/>
      <c r="G171" s="112"/>
      <c r="H171" s="112"/>
      <c r="I171" s="121"/>
      <c r="J171" s="112"/>
      <c r="K171" s="112"/>
      <c r="L171" s="112"/>
      <c r="M171" s="112"/>
      <c r="N171" s="113"/>
      <c r="O171" s="113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ht="8.25" customHeight="1">
      <c r="A172" s="112"/>
      <c r="B172" s="112"/>
      <c r="C172" s="112"/>
      <c r="D172" s="112"/>
      <c r="E172" s="112"/>
      <c r="F172" s="112"/>
      <c r="G172" s="112"/>
      <c r="H172" s="112"/>
      <c r="I172" s="121"/>
      <c r="J172" s="112"/>
      <c r="K172" s="112"/>
      <c r="L172" s="112"/>
      <c r="M172" s="112"/>
      <c r="N172" s="113"/>
      <c r="O172" s="113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ht="8.25" customHeight="1">
      <c r="A173" s="112"/>
      <c r="B173" s="112"/>
      <c r="C173" s="112"/>
      <c r="D173" s="112"/>
      <c r="E173" s="112"/>
      <c r="F173" s="112"/>
      <c r="G173" s="112"/>
      <c r="H173" s="112"/>
      <c r="I173" s="121"/>
      <c r="J173" s="112"/>
      <c r="K173" s="112"/>
      <c r="L173" s="112"/>
      <c r="M173" s="112"/>
      <c r="N173" s="113"/>
      <c r="O173" s="113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ht="8.25" customHeight="1">
      <c r="A174" s="112"/>
      <c r="B174" s="112"/>
      <c r="C174" s="112"/>
      <c r="D174" s="112"/>
      <c r="E174" s="112"/>
      <c r="F174" s="112"/>
      <c r="G174" s="112"/>
      <c r="H174" s="112"/>
      <c r="I174" s="121"/>
      <c r="J174" s="112"/>
      <c r="K174" s="112"/>
      <c r="L174" s="112"/>
      <c r="M174" s="112"/>
      <c r="N174" s="113"/>
      <c r="O174" s="113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ht="8.25" customHeight="1">
      <c r="A175" s="112"/>
      <c r="B175" s="112"/>
      <c r="C175" s="112"/>
      <c r="D175" s="112"/>
      <c r="E175" s="112"/>
      <c r="F175" s="112"/>
      <c r="G175" s="112"/>
      <c r="H175" s="112"/>
      <c r="I175" s="121"/>
      <c r="J175" s="112"/>
      <c r="K175" s="112"/>
      <c r="L175" s="112"/>
      <c r="M175" s="112"/>
      <c r="N175" s="113"/>
      <c r="O175" s="113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ht="8.25" customHeight="1">
      <c r="A176" s="112"/>
      <c r="B176" s="112"/>
      <c r="C176" s="112"/>
      <c r="D176" s="112"/>
      <c r="E176" s="112"/>
      <c r="F176" s="112"/>
      <c r="G176" s="112"/>
      <c r="H176" s="112"/>
      <c r="I176" s="121"/>
      <c r="J176" s="112"/>
      <c r="K176" s="112"/>
      <c r="L176" s="112"/>
      <c r="M176" s="112"/>
      <c r="N176" s="113"/>
      <c r="O176" s="113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ht="8.25" customHeight="1">
      <c r="A177" s="112"/>
      <c r="B177" s="112"/>
      <c r="C177" s="112"/>
      <c r="D177" s="112"/>
      <c r="E177" s="112"/>
      <c r="F177" s="112"/>
      <c r="G177" s="112"/>
      <c r="H177" s="112"/>
      <c r="I177" s="121"/>
      <c r="J177" s="112"/>
      <c r="K177" s="112"/>
      <c r="L177" s="112"/>
      <c r="M177" s="112"/>
      <c r="N177" s="113"/>
      <c r="O177" s="113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ht="8.25" customHeight="1">
      <c r="A178" s="112"/>
      <c r="B178" s="112"/>
      <c r="C178" s="112"/>
      <c r="D178" s="112"/>
      <c r="E178" s="112"/>
      <c r="F178" s="112"/>
      <c r="G178" s="112"/>
      <c r="H178" s="112"/>
      <c r="I178" s="121"/>
      <c r="J178" s="112"/>
      <c r="K178" s="112"/>
      <c r="L178" s="112"/>
      <c r="M178" s="112"/>
      <c r="N178" s="113"/>
      <c r="O178" s="113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ht="8.25" customHeight="1">
      <c r="A179" s="112"/>
      <c r="B179" s="112"/>
      <c r="C179" s="112"/>
      <c r="D179" s="112"/>
      <c r="E179" s="112"/>
      <c r="F179" s="112"/>
      <c r="G179" s="112"/>
      <c r="H179" s="112"/>
      <c r="I179" s="121"/>
      <c r="J179" s="112"/>
      <c r="K179" s="112"/>
      <c r="L179" s="112"/>
      <c r="M179" s="112"/>
      <c r="N179" s="113"/>
      <c r="O179" s="113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ht="8.25" customHeight="1">
      <c r="A180" s="112"/>
      <c r="B180" s="112"/>
      <c r="C180" s="112"/>
      <c r="D180" s="112"/>
      <c r="E180" s="112"/>
      <c r="F180" s="112"/>
      <c r="G180" s="112"/>
      <c r="H180" s="112"/>
      <c r="I180" s="121"/>
      <c r="J180" s="112"/>
      <c r="K180" s="112"/>
      <c r="L180" s="112"/>
      <c r="M180" s="112"/>
      <c r="N180" s="113"/>
      <c r="O180" s="113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ht="8.25" customHeight="1">
      <c r="A181" s="112"/>
      <c r="B181" s="112"/>
      <c r="C181" s="112"/>
      <c r="D181" s="112"/>
      <c r="E181" s="112"/>
      <c r="F181" s="112"/>
      <c r="G181" s="112"/>
      <c r="H181" s="112"/>
      <c r="I181" s="121"/>
      <c r="J181" s="112"/>
      <c r="K181" s="112"/>
      <c r="L181" s="112"/>
      <c r="M181" s="112"/>
      <c r="N181" s="113"/>
      <c r="O181" s="113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ht="8.25" customHeight="1">
      <c r="A182" s="112"/>
      <c r="B182" s="112"/>
      <c r="C182" s="112"/>
      <c r="D182" s="112"/>
      <c r="E182" s="112"/>
      <c r="F182" s="112"/>
      <c r="G182" s="112"/>
      <c r="H182" s="112"/>
      <c r="I182" s="121"/>
      <c r="J182" s="112"/>
      <c r="K182" s="112"/>
      <c r="L182" s="112"/>
      <c r="M182" s="112"/>
      <c r="N182" s="113"/>
      <c r="O182" s="113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ht="8.25" customHeight="1">
      <c r="A183" s="112"/>
      <c r="B183" s="112"/>
      <c r="C183" s="112"/>
      <c r="D183" s="112"/>
      <c r="E183" s="112"/>
      <c r="F183" s="112"/>
      <c r="G183" s="112"/>
      <c r="H183" s="112"/>
      <c r="I183" s="121"/>
      <c r="J183" s="112"/>
      <c r="K183" s="112"/>
      <c r="L183" s="112"/>
      <c r="M183" s="112"/>
      <c r="N183" s="113"/>
      <c r="O183" s="113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ht="8.25" customHeight="1">
      <c r="A184" s="112"/>
      <c r="B184" s="112"/>
      <c r="C184" s="112"/>
      <c r="D184" s="112"/>
      <c r="E184" s="112"/>
      <c r="F184" s="112"/>
      <c r="G184" s="112"/>
      <c r="H184" s="112"/>
      <c r="I184" s="121"/>
      <c r="J184" s="112"/>
      <c r="K184" s="112"/>
      <c r="L184" s="112"/>
      <c r="M184" s="112"/>
      <c r="N184" s="113"/>
      <c r="O184" s="113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 ht="8.25" customHeight="1">
      <c r="A185" s="112"/>
      <c r="B185" s="112"/>
      <c r="C185" s="112"/>
      <c r="D185" s="112"/>
      <c r="E185" s="112"/>
      <c r="F185" s="112"/>
      <c r="G185" s="112"/>
      <c r="H185" s="112"/>
      <c r="I185" s="121"/>
      <c r="J185" s="112"/>
      <c r="K185" s="112"/>
      <c r="L185" s="112"/>
      <c r="M185" s="112"/>
      <c r="N185" s="113"/>
      <c r="O185" s="113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 ht="8.25" customHeight="1">
      <c r="A186" s="112"/>
      <c r="B186" s="112"/>
      <c r="C186" s="112"/>
      <c r="D186" s="112"/>
      <c r="E186" s="112"/>
      <c r="F186" s="112"/>
      <c r="G186" s="112"/>
      <c r="H186" s="112"/>
      <c r="I186" s="121"/>
      <c r="J186" s="112"/>
      <c r="K186" s="112"/>
      <c r="L186" s="112"/>
      <c r="M186" s="112"/>
      <c r="N186" s="113"/>
      <c r="O186" s="113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 ht="8.25" customHeight="1">
      <c r="A187" s="112"/>
      <c r="B187" s="112"/>
      <c r="C187" s="112"/>
      <c r="D187" s="112"/>
      <c r="E187" s="112"/>
      <c r="F187" s="112"/>
      <c r="G187" s="112"/>
      <c r="H187" s="112"/>
      <c r="I187" s="121"/>
      <c r="J187" s="112"/>
      <c r="K187" s="112"/>
      <c r="L187" s="112"/>
      <c r="M187" s="112"/>
      <c r="N187" s="113"/>
      <c r="O187" s="113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 ht="8.25" customHeight="1">
      <c r="A188" s="112"/>
      <c r="B188" s="112"/>
      <c r="C188" s="112"/>
      <c r="D188" s="112"/>
      <c r="E188" s="112"/>
      <c r="F188" s="112"/>
      <c r="G188" s="112"/>
      <c r="H188" s="112"/>
      <c r="I188" s="121"/>
      <c r="J188" s="112"/>
      <c r="K188" s="112"/>
      <c r="L188" s="112"/>
      <c r="M188" s="112"/>
      <c r="N188" s="113"/>
      <c r="O188" s="113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 ht="8.25" customHeight="1">
      <c r="A189" s="112"/>
      <c r="B189" s="112"/>
      <c r="C189" s="112"/>
      <c r="D189" s="112"/>
      <c r="E189" s="112"/>
      <c r="F189" s="112"/>
      <c r="G189" s="112"/>
      <c r="H189" s="112"/>
      <c r="I189" s="121"/>
      <c r="J189" s="112"/>
      <c r="K189" s="112"/>
      <c r="L189" s="112"/>
      <c r="M189" s="112"/>
      <c r="N189" s="113"/>
      <c r="O189" s="113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 ht="8.25" customHeight="1">
      <c r="A190" s="112"/>
      <c r="B190" s="112"/>
      <c r="C190" s="112"/>
      <c r="D190" s="112"/>
      <c r="E190" s="112"/>
      <c r="F190" s="112"/>
      <c r="G190" s="112"/>
      <c r="H190" s="112"/>
      <c r="I190" s="121"/>
      <c r="J190" s="112"/>
      <c r="K190" s="112"/>
      <c r="L190" s="112"/>
      <c r="M190" s="112"/>
      <c r="N190" s="113"/>
      <c r="O190" s="113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 ht="8.25" customHeight="1">
      <c r="A191" s="112"/>
      <c r="B191" s="112"/>
      <c r="C191" s="112"/>
      <c r="D191" s="112"/>
      <c r="E191" s="112"/>
      <c r="F191" s="112"/>
      <c r="G191" s="112"/>
      <c r="H191" s="112"/>
      <c r="I191" s="121"/>
      <c r="J191" s="112"/>
      <c r="K191" s="112"/>
      <c r="L191" s="112"/>
      <c r="M191" s="112"/>
      <c r="N191" s="113"/>
      <c r="O191" s="113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 ht="8.25" customHeight="1">
      <c r="A192" s="112"/>
      <c r="B192" s="112"/>
      <c r="C192" s="112"/>
      <c r="D192" s="112"/>
      <c r="E192" s="112"/>
      <c r="F192" s="112"/>
      <c r="G192" s="112"/>
      <c r="H192" s="112"/>
      <c r="I192" s="121"/>
      <c r="J192" s="112"/>
      <c r="K192" s="112"/>
      <c r="L192" s="112"/>
      <c r="M192" s="112"/>
      <c r="N192" s="113"/>
      <c r="O192" s="113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 ht="8.25" customHeight="1">
      <c r="A193" s="112"/>
      <c r="B193" s="112"/>
      <c r="C193" s="112"/>
      <c r="D193" s="112"/>
      <c r="E193" s="112"/>
      <c r="F193" s="112"/>
      <c r="G193" s="112"/>
      <c r="H193" s="112"/>
      <c r="I193" s="121"/>
      <c r="J193" s="112"/>
      <c r="K193" s="112"/>
      <c r="L193" s="112"/>
      <c r="M193" s="112"/>
      <c r="N193" s="113"/>
      <c r="O193" s="113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 ht="8.25" customHeight="1">
      <c r="A194" s="112"/>
      <c r="B194" s="112"/>
      <c r="C194" s="112"/>
      <c r="D194" s="112"/>
      <c r="E194" s="112"/>
      <c r="F194" s="112"/>
      <c r="G194" s="112"/>
      <c r="H194" s="112"/>
      <c r="I194" s="121"/>
      <c r="J194" s="112"/>
      <c r="K194" s="112"/>
      <c r="L194" s="112"/>
      <c r="M194" s="112"/>
      <c r="N194" s="113"/>
      <c r="O194" s="113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 ht="8.25" customHeight="1">
      <c r="A195" s="112"/>
      <c r="B195" s="112"/>
      <c r="C195" s="112"/>
      <c r="D195" s="112"/>
      <c r="E195" s="112"/>
      <c r="F195" s="112"/>
      <c r="G195" s="112"/>
      <c r="H195" s="112"/>
      <c r="I195" s="121"/>
      <c r="J195" s="112"/>
      <c r="K195" s="112"/>
      <c r="L195" s="112"/>
      <c r="M195" s="112"/>
      <c r="N195" s="113"/>
      <c r="O195" s="113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 ht="8.25" customHeight="1">
      <c r="A196" s="112"/>
      <c r="B196" s="112"/>
      <c r="C196" s="112"/>
      <c r="D196" s="112"/>
      <c r="E196" s="112"/>
      <c r="F196" s="112"/>
      <c r="G196" s="112"/>
      <c r="H196" s="112"/>
      <c r="I196" s="121"/>
      <c r="J196" s="112"/>
      <c r="K196" s="112"/>
      <c r="L196" s="112"/>
      <c r="M196" s="112"/>
      <c r="N196" s="113"/>
      <c r="O196" s="113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 ht="8.25" customHeight="1">
      <c r="A197" s="112"/>
      <c r="B197" s="112"/>
      <c r="C197" s="112"/>
      <c r="D197" s="112"/>
      <c r="E197" s="112"/>
      <c r="F197" s="112"/>
      <c r="G197" s="112"/>
      <c r="H197" s="112"/>
      <c r="I197" s="121"/>
      <c r="J197" s="112"/>
      <c r="K197" s="112"/>
      <c r="L197" s="112"/>
      <c r="M197" s="112"/>
      <c r="N197" s="113"/>
      <c r="O197" s="113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 ht="8.25" customHeight="1">
      <c r="A198" s="112"/>
      <c r="B198" s="112"/>
      <c r="C198" s="112"/>
      <c r="D198" s="112"/>
      <c r="E198" s="112"/>
      <c r="F198" s="112"/>
      <c r="G198" s="112"/>
      <c r="H198" s="112"/>
      <c r="I198" s="121"/>
      <c r="J198" s="112"/>
      <c r="K198" s="112"/>
      <c r="L198" s="112"/>
      <c r="M198" s="112"/>
      <c r="N198" s="113"/>
      <c r="O198" s="113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 ht="8.25" customHeight="1">
      <c r="A199" s="112"/>
      <c r="B199" s="112"/>
      <c r="C199" s="112"/>
      <c r="D199" s="112"/>
      <c r="E199" s="112"/>
      <c r="F199" s="112"/>
      <c r="G199" s="112"/>
      <c r="H199" s="112"/>
      <c r="I199" s="121"/>
      <c r="J199" s="112"/>
      <c r="K199" s="112"/>
      <c r="L199" s="112"/>
      <c r="M199" s="112"/>
      <c r="N199" s="113"/>
      <c r="O199" s="113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 ht="8.25" customHeight="1">
      <c r="A200" s="112"/>
      <c r="B200" s="112"/>
      <c r="C200" s="112"/>
      <c r="D200" s="112"/>
      <c r="E200" s="112"/>
      <c r="F200" s="112"/>
      <c r="G200" s="112"/>
      <c r="H200" s="112"/>
      <c r="I200" s="121"/>
      <c r="J200" s="112"/>
      <c r="K200" s="112"/>
      <c r="L200" s="112"/>
      <c r="M200" s="112"/>
      <c r="N200" s="113"/>
      <c r="O200" s="113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 ht="8.25" customHeight="1">
      <c r="A201" s="112"/>
      <c r="B201" s="112"/>
      <c r="C201" s="112"/>
      <c r="D201" s="112"/>
      <c r="E201" s="112"/>
      <c r="F201" s="112"/>
      <c r="G201" s="112"/>
      <c r="H201" s="112"/>
      <c r="I201" s="121"/>
      <c r="J201" s="112"/>
      <c r="K201" s="112"/>
      <c r="L201" s="112"/>
      <c r="M201" s="112"/>
      <c r="N201" s="113"/>
      <c r="O201" s="113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 ht="8.25" customHeight="1">
      <c r="A202" s="112"/>
      <c r="B202" s="112"/>
      <c r="C202" s="112"/>
      <c r="D202" s="112"/>
      <c r="E202" s="112"/>
      <c r="F202" s="112"/>
      <c r="G202" s="112"/>
      <c r="H202" s="112"/>
      <c r="I202" s="121"/>
      <c r="J202" s="112"/>
      <c r="K202" s="112"/>
      <c r="L202" s="112"/>
      <c r="M202" s="112"/>
      <c r="N202" s="113"/>
      <c r="O202" s="113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 ht="8.25" customHeight="1">
      <c r="A203" s="112"/>
      <c r="B203" s="112"/>
      <c r="C203" s="112"/>
      <c r="D203" s="112"/>
      <c r="E203" s="112"/>
      <c r="F203" s="112"/>
      <c r="G203" s="112"/>
      <c r="H203" s="112"/>
      <c r="I203" s="121"/>
      <c r="J203" s="112"/>
      <c r="K203" s="112"/>
      <c r="L203" s="112"/>
      <c r="M203" s="112"/>
      <c r="N203" s="113"/>
      <c r="O203" s="113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 ht="8.25" customHeight="1">
      <c r="A204" s="112"/>
      <c r="B204" s="112"/>
      <c r="C204" s="112"/>
      <c r="D204" s="112"/>
      <c r="E204" s="112"/>
      <c r="F204" s="112"/>
      <c r="G204" s="112"/>
      <c r="H204" s="112"/>
      <c r="I204" s="121"/>
      <c r="J204" s="112"/>
      <c r="K204" s="112"/>
      <c r="L204" s="112"/>
      <c r="M204" s="112"/>
      <c r="N204" s="113"/>
      <c r="O204" s="113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 ht="8.25" customHeight="1">
      <c r="A205" s="112"/>
      <c r="B205" s="112"/>
      <c r="C205" s="112"/>
      <c r="D205" s="112"/>
      <c r="E205" s="112"/>
      <c r="F205" s="112"/>
      <c r="G205" s="112"/>
      <c r="H205" s="112"/>
      <c r="I205" s="121"/>
      <c r="J205" s="112"/>
      <c r="K205" s="112"/>
      <c r="L205" s="112"/>
      <c r="M205" s="112"/>
      <c r="N205" s="113"/>
      <c r="O205" s="113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 ht="8.25" customHeight="1">
      <c r="A206" s="112"/>
      <c r="B206" s="112"/>
      <c r="C206" s="112"/>
      <c r="D206" s="112"/>
      <c r="E206" s="112"/>
      <c r="F206" s="112"/>
      <c r="G206" s="112"/>
      <c r="H206" s="112"/>
      <c r="I206" s="121"/>
      <c r="J206" s="112"/>
      <c r="K206" s="112"/>
      <c r="L206" s="112"/>
      <c r="M206" s="112"/>
      <c r="N206" s="113"/>
      <c r="O206" s="113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 ht="8.25" customHeight="1">
      <c r="A207" s="112"/>
      <c r="B207" s="112"/>
      <c r="C207" s="112"/>
      <c r="D207" s="112"/>
      <c r="E207" s="112"/>
      <c r="F207" s="112"/>
      <c r="G207" s="112"/>
      <c r="H207" s="112"/>
      <c r="I207" s="121"/>
      <c r="J207" s="112"/>
      <c r="K207" s="112"/>
      <c r="L207" s="112"/>
      <c r="M207" s="112"/>
      <c r="N207" s="113"/>
      <c r="O207" s="113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 ht="8.25" customHeight="1">
      <c r="A208" s="112"/>
      <c r="B208" s="112"/>
      <c r="C208" s="112"/>
      <c r="D208" s="112"/>
      <c r="E208" s="112"/>
      <c r="F208" s="112"/>
      <c r="G208" s="112"/>
      <c r="H208" s="112"/>
      <c r="I208" s="121"/>
      <c r="J208" s="112"/>
      <c r="K208" s="112"/>
      <c r="L208" s="112"/>
      <c r="M208" s="112"/>
      <c r="N208" s="113"/>
      <c r="O208" s="113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 ht="8.25" customHeight="1">
      <c r="A209" s="112"/>
      <c r="B209" s="112"/>
      <c r="C209" s="112"/>
      <c r="D209" s="112"/>
      <c r="E209" s="112"/>
      <c r="F209" s="112"/>
      <c r="G209" s="112"/>
      <c r="H209" s="112"/>
      <c r="I209" s="121"/>
      <c r="J209" s="112"/>
      <c r="K209" s="112"/>
      <c r="L209" s="112"/>
      <c r="M209" s="112"/>
      <c r="N209" s="113"/>
      <c r="O209" s="113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 ht="8.25" customHeight="1">
      <c r="A210" s="112"/>
      <c r="B210" s="112"/>
      <c r="C210" s="112"/>
      <c r="D210" s="112"/>
      <c r="E210" s="112"/>
      <c r="F210" s="112"/>
      <c r="G210" s="112"/>
      <c r="H210" s="112"/>
      <c r="I210" s="121"/>
      <c r="J210" s="112"/>
      <c r="K210" s="112"/>
      <c r="L210" s="112"/>
      <c r="M210" s="112"/>
      <c r="N210" s="113"/>
      <c r="O210" s="113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 ht="8.25" customHeight="1">
      <c r="A211" s="112"/>
      <c r="B211" s="112"/>
      <c r="C211" s="112"/>
      <c r="D211" s="112"/>
      <c r="E211" s="112"/>
      <c r="F211" s="112"/>
      <c r="G211" s="112"/>
      <c r="H211" s="112"/>
      <c r="I211" s="121"/>
      <c r="J211" s="112"/>
      <c r="K211" s="112"/>
      <c r="L211" s="112"/>
      <c r="M211" s="112"/>
      <c r="N211" s="113"/>
      <c r="O211" s="113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 ht="8.25" customHeight="1">
      <c r="A212" s="112"/>
      <c r="B212" s="112"/>
      <c r="C212" s="112"/>
      <c r="D212" s="112"/>
      <c r="E212" s="112"/>
      <c r="F212" s="112"/>
      <c r="G212" s="112"/>
      <c r="H212" s="112"/>
      <c r="I212" s="121"/>
      <c r="J212" s="112"/>
      <c r="K212" s="112"/>
      <c r="L212" s="112"/>
      <c r="M212" s="112"/>
      <c r="N212" s="113"/>
      <c r="O212" s="113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 ht="8.25" customHeight="1">
      <c r="A213" s="112"/>
      <c r="B213" s="112"/>
      <c r="C213" s="112"/>
      <c r="D213" s="112"/>
      <c r="E213" s="112"/>
      <c r="F213" s="112"/>
      <c r="G213" s="112"/>
      <c r="H213" s="112"/>
      <c r="I213" s="121"/>
      <c r="J213" s="112"/>
      <c r="K213" s="112"/>
      <c r="L213" s="112"/>
      <c r="M213" s="112"/>
      <c r="N213" s="113"/>
      <c r="O213" s="113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 ht="8.25" customHeight="1">
      <c r="A214" s="112"/>
      <c r="B214" s="112"/>
      <c r="C214" s="112"/>
      <c r="D214" s="112"/>
      <c r="E214" s="112"/>
      <c r="F214" s="112"/>
      <c r="G214" s="112"/>
      <c r="H214" s="112"/>
      <c r="I214" s="121"/>
      <c r="J214" s="112"/>
      <c r="K214" s="112"/>
      <c r="L214" s="112"/>
      <c r="M214" s="112"/>
      <c r="N214" s="113"/>
      <c r="O214" s="113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 ht="8.25" customHeight="1">
      <c r="A215" s="112"/>
      <c r="B215" s="112"/>
      <c r="C215" s="112"/>
      <c r="D215" s="112"/>
      <c r="E215" s="112"/>
      <c r="F215" s="112"/>
      <c r="G215" s="112"/>
      <c r="H215" s="112"/>
      <c r="I215" s="121"/>
      <c r="J215" s="112"/>
      <c r="K215" s="112"/>
      <c r="L215" s="112"/>
      <c r="M215" s="112"/>
      <c r="N215" s="113"/>
      <c r="O215" s="113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 ht="8.25" customHeight="1">
      <c r="A216" s="112"/>
      <c r="B216" s="112"/>
      <c r="C216" s="112"/>
      <c r="D216" s="112"/>
      <c r="E216" s="112"/>
      <c r="F216" s="112"/>
      <c r="G216" s="112"/>
      <c r="H216" s="112"/>
      <c r="I216" s="121"/>
      <c r="J216" s="112"/>
      <c r="K216" s="112"/>
      <c r="L216" s="112"/>
      <c r="M216" s="112"/>
      <c r="N216" s="113"/>
      <c r="O216" s="113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 ht="8.25" customHeight="1">
      <c r="A217" s="112"/>
      <c r="B217" s="112"/>
      <c r="C217" s="112"/>
      <c r="D217" s="112"/>
      <c r="E217" s="112"/>
      <c r="F217" s="112"/>
      <c r="G217" s="112"/>
      <c r="H217" s="112"/>
      <c r="I217" s="121"/>
      <c r="J217" s="112"/>
      <c r="K217" s="112"/>
      <c r="L217" s="112"/>
      <c r="M217" s="112"/>
      <c r="N217" s="113"/>
      <c r="O217" s="113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 ht="8.25" customHeight="1">
      <c r="A218" s="112"/>
      <c r="B218" s="112"/>
      <c r="C218" s="112"/>
      <c r="D218" s="112"/>
      <c r="E218" s="112"/>
      <c r="F218" s="112"/>
      <c r="G218" s="112"/>
      <c r="H218" s="112"/>
      <c r="I218" s="121"/>
      <c r="J218" s="112"/>
      <c r="K218" s="112"/>
      <c r="L218" s="112"/>
      <c r="M218" s="112"/>
      <c r="N218" s="113"/>
      <c r="O218" s="113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 ht="8.25" customHeight="1">
      <c r="A219" s="112"/>
      <c r="B219" s="112"/>
      <c r="C219" s="112"/>
      <c r="D219" s="112"/>
      <c r="E219" s="112"/>
      <c r="F219" s="112"/>
      <c r="G219" s="112"/>
      <c r="H219" s="112"/>
      <c r="I219" s="121"/>
      <c r="J219" s="112"/>
      <c r="K219" s="112"/>
      <c r="L219" s="112"/>
      <c r="M219" s="112"/>
      <c r="N219" s="113"/>
      <c r="O219" s="113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 ht="8.25" customHeight="1">
      <c r="A220" s="112"/>
      <c r="B220" s="112"/>
      <c r="C220" s="112"/>
      <c r="D220" s="112"/>
      <c r="E220" s="112"/>
      <c r="F220" s="112"/>
      <c r="G220" s="112"/>
      <c r="H220" s="112"/>
      <c r="I220" s="121"/>
      <c r="J220" s="112"/>
      <c r="K220" s="112"/>
      <c r="L220" s="112"/>
      <c r="M220" s="112"/>
      <c r="N220" s="113"/>
      <c r="O220" s="113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 ht="8.25" customHeight="1">
      <c r="A221" s="112"/>
      <c r="B221" s="112"/>
      <c r="C221" s="112"/>
      <c r="D221" s="112"/>
      <c r="E221" s="112"/>
      <c r="F221" s="112"/>
      <c r="G221" s="112"/>
      <c r="H221" s="112"/>
      <c r="I221" s="121"/>
      <c r="J221" s="112"/>
      <c r="K221" s="112"/>
      <c r="L221" s="112"/>
      <c r="M221" s="112"/>
      <c r="N221" s="113"/>
      <c r="O221" s="113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 ht="8.25" customHeight="1">
      <c r="A222" s="112"/>
      <c r="B222" s="112"/>
      <c r="C222" s="112"/>
      <c r="D222" s="112"/>
      <c r="E222" s="112"/>
      <c r="F222" s="112"/>
      <c r="G222" s="112"/>
      <c r="H222" s="112"/>
      <c r="I222" s="121"/>
      <c r="J222" s="112"/>
      <c r="K222" s="112"/>
      <c r="L222" s="112"/>
      <c r="M222" s="112"/>
      <c r="N222" s="113"/>
      <c r="O222" s="113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 ht="8.25" customHeight="1">
      <c r="A223" s="112"/>
      <c r="B223" s="112"/>
      <c r="C223" s="112"/>
      <c r="D223" s="112"/>
      <c r="E223" s="112"/>
      <c r="F223" s="112"/>
      <c r="G223" s="112"/>
      <c r="H223" s="112"/>
      <c r="I223" s="121"/>
      <c r="J223" s="112"/>
      <c r="K223" s="112"/>
      <c r="L223" s="112"/>
      <c r="M223" s="112"/>
      <c r="N223" s="113"/>
      <c r="O223" s="113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 ht="8.25" customHeight="1">
      <c r="A224" s="112"/>
      <c r="B224" s="112"/>
      <c r="C224" s="112"/>
      <c r="D224" s="112"/>
      <c r="E224" s="112"/>
      <c r="F224" s="112"/>
      <c r="G224" s="112"/>
      <c r="H224" s="112"/>
      <c r="I224" s="121"/>
      <c r="J224" s="112"/>
      <c r="K224" s="112"/>
      <c r="L224" s="112"/>
      <c r="M224" s="112"/>
      <c r="N224" s="113"/>
      <c r="O224" s="113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 ht="8.25" customHeight="1">
      <c r="A225" s="112"/>
      <c r="B225" s="112"/>
      <c r="C225" s="112"/>
      <c r="D225" s="112"/>
      <c r="E225" s="112"/>
      <c r="F225" s="112"/>
      <c r="G225" s="112"/>
      <c r="H225" s="112"/>
      <c r="I225" s="121"/>
      <c r="J225" s="112"/>
      <c r="K225" s="112"/>
      <c r="L225" s="112"/>
      <c r="M225" s="112"/>
      <c r="N225" s="113"/>
      <c r="O225" s="113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 ht="8.25" customHeight="1">
      <c r="A226" s="112"/>
      <c r="B226" s="112"/>
      <c r="C226" s="112"/>
      <c r="D226" s="112"/>
      <c r="E226" s="112"/>
      <c r="F226" s="112"/>
      <c r="G226" s="112"/>
      <c r="H226" s="112"/>
      <c r="I226" s="121"/>
      <c r="J226" s="112"/>
      <c r="K226" s="112"/>
      <c r="L226" s="112"/>
      <c r="M226" s="112"/>
      <c r="N226" s="113"/>
      <c r="O226" s="113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 ht="8.25" customHeight="1">
      <c r="A227" s="112"/>
      <c r="B227" s="112"/>
      <c r="C227" s="112"/>
      <c r="D227" s="112"/>
      <c r="E227" s="112"/>
      <c r="F227" s="112"/>
      <c r="G227" s="112"/>
      <c r="H227" s="112"/>
      <c r="I227" s="121"/>
      <c r="J227" s="112"/>
      <c r="K227" s="112"/>
      <c r="L227" s="112"/>
      <c r="M227" s="112"/>
      <c r="N227" s="113"/>
      <c r="O227" s="113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 ht="8.25" customHeight="1">
      <c r="A228" s="112"/>
      <c r="B228" s="112"/>
      <c r="C228" s="112"/>
      <c r="D228" s="112"/>
      <c r="E228" s="112"/>
      <c r="F228" s="112"/>
      <c r="G228" s="112"/>
      <c r="H228" s="112"/>
      <c r="I228" s="121"/>
      <c r="J228" s="112"/>
      <c r="K228" s="112"/>
      <c r="L228" s="112"/>
      <c r="M228" s="112"/>
      <c r="N228" s="113"/>
      <c r="O228" s="113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 ht="8.25" customHeight="1">
      <c r="A229" s="112"/>
      <c r="B229" s="112"/>
      <c r="C229" s="112"/>
      <c r="D229" s="112"/>
      <c r="E229" s="112"/>
      <c r="F229" s="112"/>
      <c r="G229" s="112"/>
      <c r="H229" s="112"/>
      <c r="I229" s="121"/>
      <c r="J229" s="112"/>
      <c r="K229" s="112"/>
      <c r="L229" s="112"/>
      <c r="M229" s="112"/>
      <c r="N229" s="113"/>
      <c r="O229" s="113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 ht="8.25" customHeight="1">
      <c r="A230" s="112"/>
      <c r="B230" s="112"/>
      <c r="C230" s="112"/>
      <c r="D230" s="112"/>
      <c r="E230" s="112"/>
      <c r="F230" s="112"/>
      <c r="G230" s="112"/>
      <c r="H230" s="112"/>
      <c r="I230" s="121"/>
      <c r="J230" s="112"/>
      <c r="K230" s="112"/>
      <c r="L230" s="112"/>
      <c r="M230" s="112"/>
      <c r="N230" s="113"/>
      <c r="O230" s="113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 ht="8.25" customHeight="1">
      <c r="A231" s="112"/>
      <c r="B231" s="112"/>
      <c r="C231" s="112"/>
      <c r="D231" s="112"/>
      <c r="E231" s="112"/>
      <c r="F231" s="112"/>
      <c r="G231" s="112"/>
      <c r="H231" s="112"/>
      <c r="I231" s="121"/>
      <c r="J231" s="112"/>
      <c r="K231" s="112"/>
      <c r="L231" s="112"/>
      <c r="M231" s="112"/>
      <c r="N231" s="113"/>
      <c r="O231" s="113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 ht="8.25" customHeight="1">
      <c r="A232" s="112"/>
      <c r="B232" s="112"/>
      <c r="C232" s="112"/>
      <c r="D232" s="112"/>
      <c r="E232" s="112"/>
      <c r="F232" s="112"/>
      <c r="G232" s="112"/>
      <c r="H232" s="112"/>
      <c r="I232" s="121"/>
      <c r="J232" s="112"/>
      <c r="K232" s="112"/>
      <c r="L232" s="112"/>
      <c r="M232" s="112"/>
      <c r="N232" s="113"/>
      <c r="O232" s="113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 ht="8.25" customHeight="1">
      <c r="A233" s="112"/>
      <c r="B233" s="112"/>
      <c r="C233" s="112"/>
      <c r="D233" s="112"/>
      <c r="E233" s="112"/>
      <c r="F233" s="112"/>
      <c r="G233" s="112"/>
      <c r="H233" s="112"/>
      <c r="I233" s="121"/>
      <c r="J233" s="112"/>
      <c r="K233" s="112"/>
      <c r="L233" s="112"/>
      <c r="M233" s="112"/>
      <c r="N233" s="113"/>
      <c r="O233" s="113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 ht="8.25" customHeight="1">
      <c r="A234" s="112"/>
      <c r="B234" s="112"/>
      <c r="C234" s="112"/>
      <c r="D234" s="112"/>
      <c r="E234" s="112"/>
      <c r="F234" s="112"/>
      <c r="G234" s="112"/>
      <c r="H234" s="112"/>
      <c r="I234" s="121"/>
      <c r="J234" s="112"/>
      <c r="K234" s="112"/>
      <c r="L234" s="112"/>
      <c r="M234" s="112"/>
      <c r="N234" s="113"/>
      <c r="O234" s="113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 ht="8.25" customHeight="1">
      <c r="A235" s="112"/>
      <c r="B235" s="112"/>
      <c r="C235" s="112"/>
      <c r="D235" s="112"/>
      <c r="E235" s="112"/>
      <c r="F235" s="112"/>
      <c r="G235" s="112"/>
      <c r="H235" s="112"/>
      <c r="I235" s="121"/>
      <c r="J235" s="112"/>
      <c r="K235" s="112"/>
      <c r="L235" s="112"/>
      <c r="M235" s="112"/>
      <c r="N235" s="113"/>
      <c r="O235" s="113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 ht="8.25" customHeight="1">
      <c r="A236" s="112"/>
      <c r="B236" s="112"/>
      <c r="C236" s="112"/>
      <c r="D236" s="112"/>
      <c r="E236" s="112"/>
      <c r="F236" s="112"/>
      <c r="G236" s="112"/>
      <c r="H236" s="112"/>
      <c r="I236" s="121"/>
      <c r="J236" s="112"/>
      <c r="K236" s="112"/>
      <c r="L236" s="112"/>
      <c r="M236" s="112"/>
      <c r="N236" s="113"/>
      <c r="O236" s="113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 ht="8.25" customHeight="1">
      <c r="A237" s="112"/>
      <c r="B237" s="112"/>
      <c r="C237" s="112"/>
      <c r="D237" s="112"/>
      <c r="E237" s="112"/>
      <c r="F237" s="112"/>
      <c r="G237" s="112"/>
      <c r="H237" s="112"/>
      <c r="I237" s="121"/>
      <c r="J237" s="112"/>
      <c r="K237" s="112"/>
      <c r="L237" s="112"/>
      <c r="M237" s="112"/>
      <c r="N237" s="113"/>
      <c r="O237" s="113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 ht="8.25" customHeight="1">
      <c r="A238" s="112"/>
      <c r="B238" s="112"/>
      <c r="C238" s="112"/>
      <c r="D238" s="112"/>
      <c r="E238" s="112"/>
      <c r="F238" s="112"/>
      <c r="G238" s="112"/>
      <c r="H238" s="112"/>
      <c r="I238" s="121"/>
      <c r="J238" s="112"/>
      <c r="K238" s="112"/>
      <c r="L238" s="112"/>
      <c r="M238" s="112"/>
      <c r="N238" s="113"/>
      <c r="O238" s="113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 ht="8.25" customHeight="1">
      <c r="A239" s="112"/>
      <c r="B239" s="112"/>
      <c r="C239" s="112"/>
      <c r="D239" s="112"/>
      <c r="E239" s="112"/>
      <c r="F239" s="112"/>
      <c r="G239" s="112"/>
      <c r="H239" s="112"/>
      <c r="I239" s="121"/>
      <c r="J239" s="112"/>
      <c r="K239" s="112"/>
      <c r="L239" s="112"/>
      <c r="M239" s="112"/>
      <c r="N239" s="113"/>
      <c r="O239" s="113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 ht="8.25" customHeight="1">
      <c r="A240" s="112"/>
      <c r="B240" s="112"/>
      <c r="C240" s="112"/>
      <c r="D240" s="112"/>
      <c r="E240" s="112"/>
      <c r="F240" s="112"/>
      <c r="G240" s="112"/>
      <c r="H240" s="112"/>
      <c r="I240" s="121"/>
      <c r="J240" s="112"/>
      <c r="K240" s="112"/>
      <c r="L240" s="112"/>
      <c r="M240" s="112"/>
      <c r="N240" s="113"/>
      <c r="O240" s="113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 ht="8.25" customHeight="1">
      <c r="A241" s="112"/>
      <c r="B241" s="112"/>
      <c r="C241" s="112"/>
      <c r="D241" s="112"/>
      <c r="E241" s="112"/>
      <c r="F241" s="112"/>
      <c r="G241" s="112"/>
      <c r="H241" s="112"/>
      <c r="I241" s="121"/>
      <c r="J241" s="112"/>
      <c r="K241" s="112"/>
      <c r="L241" s="112"/>
      <c r="M241" s="112"/>
      <c r="N241" s="113"/>
      <c r="O241" s="113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 ht="8.25" customHeight="1">
      <c r="A242" s="112"/>
      <c r="B242" s="112"/>
      <c r="C242" s="112"/>
      <c r="D242" s="112"/>
      <c r="E242" s="112"/>
      <c r="F242" s="112"/>
      <c r="G242" s="112"/>
      <c r="H242" s="112"/>
      <c r="I242" s="121"/>
      <c r="J242" s="112"/>
      <c r="K242" s="112"/>
      <c r="L242" s="112"/>
      <c r="M242" s="112"/>
      <c r="N242" s="113"/>
      <c r="O242" s="113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 ht="8.25" customHeight="1">
      <c r="A243" s="112"/>
      <c r="B243" s="112"/>
      <c r="C243" s="112"/>
      <c r="D243" s="112"/>
      <c r="E243" s="112"/>
      <c r="F243" s="112"/>
      <c r="G243" s="112"/>
      <c r="H243" s="112"/>
      <c r="I243" s="121"/>
      <c r="J243" s="112"/>
      <c r="K243" s="112"/>
      <c r="L243" s="112"/>
      <c r="M243" s="112"/>
      <c r="N243" s="113"/>
      <c r="O243" s="113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 ht="8.25" customHeight="1">
      <c r="A244" s="112"/>
      <c r="B244" s="112"/>
      <c r="C244" s="112"/>
      <c r="D244" s="112"/>
      <c r="E244" s="112"/>
      <c r="F244" s="112"/>
      <c r="G244" s="112"/>
      <c r="H244" s="112"/>
      <c r="I244" s="121"/>
      <c r="J244" s="112"/>
      <c r="K244" s="112"/>
      <c r="L244" s="112"/>
      <c r="M244" s="112"/>
      <c r="N244" s="113"/>
      <c r="O244" s="113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 ht="8.25" customHeight="1">
      <c r="A245" s="112"/>
      <c r="B245" s="112"/>
      <c r="C245" s="112"/>
      <c r="D245" s="112"/>
      <c r="E245" s="112"/>
      <c r="F245" s="112"/>
      <c r="G245" s="112"/>
      <c r="H245" s="112"/>
      <c r="I245" s="121"/>
      <c r="J245" s="112"/>
      <c r="K245" s="112"/>
      <c r="L245" s="112"/>
      <c r="M245" s="112"/>
      <c r="N245" s="113"/>
      <c r="O245" s="113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 ht="8.25" customHeight="1">
      <c r="A246" s="112"/>
      <c r="B246" s="112"/>
      <c r="C246" s="112"/>
      <c r="D246" s="112"/>
      <c r="E246" s="112"/>
      <c r="F246" s="112"/>
      <c r="G246" s="112"/>
      <c r="H246" s="112"/>
      <c r="I246" s="121"/>
      <c r="J246" s="112"/>
      <c r="K246" s="112"/>
      <c r="L246" s="112"/>
      <c r="M246" s="112"/>
      <c r="N246" s="113"/>
      <c r="O246" s="113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U4"/>
  </mergeCells>
  <conditionalFormatting sqref="G11:G38">
    <cfRule type="cellIs" dxfId="3" priority="1" operator="lessThan">
      <formula>$H$11</formula>
    </cfRule>
  </conditionalFormatting>
  <dataValidations>
    <dataValidation type="list" allowBlank="1" showErrorMessage="1" sqref="C11:C38">
      <formula1>'Listado Pilotos y Equipos'!$B$3:$B$86</formula1>
    </dataValidation>
    <dataValidation type="list" allowBlank="1" showErrorMessage="1" sqref="R11:R38">
      <formula1>Tabla_de_Datos_COCHES!$I$34:$I$38</formula1>
    </dataValidation>
    <dataValidation type="list" allowBlank="1" showErrorMessage="1" sqref="E12:E25">
      <formula1>IF($D$11=Tabla_de_Datos_COPA_PALMARES!$B$5,Tabla_de_Datos_COCHES!$B$19:$B$27,IF($D$11=Tabla_de_Datos_COPA_PALMARES!$B$3,Tabla_de_Datos_COCHES!$B$4:$B$18))</formula1>
    </dataValidation>
    <dataValidation type="list" allowBlank="1" showErrorMessage="1" sqref="T11:T38">
      <formula1>Tabla_de_Datos_COCHES!$I$29:$I$31</formula1>
    </dataValidation>
    <dataValidation type="list" allowBlank="1" showErrorMessage="1" sqref="E11">
      <formula1>IF($D$11=Tabla_de_Datos_COPA_PALMARES!$B$5,Tabla_de_Datos_COCHES!$B$19:$B$27,IF($D$11=Tabla_de_Datos_COPA_PALMARES!$B$3,Tabla_de_Datos_COCHES!$B$4:$B$18,IF($D$11=Tabla_de_Datos_COPA_PALMARES!$B$4,Tabla_de_Datos_COCHES!$B$28:$B$42)))</formula1>
    </dataValidation>
    <dataValidation type="list" allowBlank="1" showErrorMessage="1" sqref="I11:J38 L11:L38 N11:N38 P11:P38 S11:S38">
      <formula1>Tabla_de_Datos_COCHES!$I$4:$I$24</formula1>
    </dataValidation>
    <dataValidation type="list" allowBlank="1" showErrorMessage="1" sqref="K11:K38">
      <formula1>Tabla_de_Datos_COCHES!$L$4:$L$6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6.43"/>
    <col customWidth="1" min="3" max="3" width="14.43"/>
    <col customWidth="1" min="4" max="4" width="15.71"/>
    <col customWidth="1" min="5" max="5" width="15.43"/>
    <col customWidth="1" min="6" max="6" width="15.71"/>
    <col customWidth="1" min="7" max="7" width="15.43"/>
    <col customWidth="1" min="8" max="8" width="16.29"/>
    <col customWidth="1" min="9" max="9" width="14.86"/>
    <col customWidth="1" min="10" max="10" width="12.86"/>
    <col customWidth="1" min="11" max="11" width="5.14"/>
    <col customWidth="1" min="12" max="12" width="4.14"/>
    <col customWidth="1" min="13" max="13" width="17.86"/>
    <col customWidth="1" min="14" max="14" width="28.14"/>
    <col customWidth="1" min="15" max="15" width="17.43"/>
    <col customWidth="1" min="16" max="16" width="20.43"/>
    <col customWidth="1" min="17" max="17" width="15.43"/>
    <col customWidth="1" min="18" max="18" width="19.14"/>
    <col customWidth="1" min="19" max="19" width="22.14"/>
    <col customWidth="1" min="20" max="20" width="17.14"/>
    <col customWidth="1" min="21" max="21" width="16.29"/>
    <col customWidth="1" min="22" max="26" width="10.0"/>
  </cols>
  <sheetData>
    <row r="1" ht="15.75" customHeight="1">
      <c r="A1" s="62"/>
      <c r="B1" s="5"/>
      <c r="C1" s="85"/>
      <c r="D1" s="85"/>
      <c r="E1" s="85"/>
      <c r="F1" s="85"/>
      <c r="G1" s="85"/>
      <c r="H1" s="86"/>
      <c r="I1" s="85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62"/>
      <c r="B2" s="5"/>
      <c r="C2" s="85"/>
      <c r="D2" s="85"/>
      <c r="E2" s="85"/>
      <c r="F2" s="85"/>
      <c r="G2" s="85"/>
      <c r="H2" s="86"/>
      <c r="I2" s="85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62"/>
      <c r="B3" s="85"/>
      <c r="C3" s="85"/>
      <c r="D3" s="85"/>
      <c r="E3" s="85"/>
      <c r="F3" s="85"/>
      <c r="G3" s="85"/>
      <c r="H3" s="86"/>
      <c r="I3" s="85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5.75" customHeight="1">
      <c r="A4" s="62"/>
      <c r="B4" s="96"/>
      <c r="C4" s="87"/>
      <c r="D4" s="87"/>
      <c r="E4" s="87"/>
      <c r="F4" s="87"/>
      <c r="G4" s="87"/>
      <c r="H4" s="88"/>
      <c r="I4" s="87"/>
      <c r="J4" s="87"/>
      <c r="K4" s="62"/>
      <c r="L4" s="252"/>
      <c r="M4" s="45"/>
      <c r="N4" s="45"/>
      <c r="O4" s="45"/>
      <c r="P4" s="45"/>
      <c r="Q4" s="45"/>
      <c r="R4" s="45"/>
      <c r="S4" s="45"/>
      <c r="T4" s="45"/>
      <c r="U4" s="45"/>
      <c r="V4" s="46"/>
      <c r="W4" s="62"/>
      <c r="X4" s="62"/>
      <c r="Y4" s="62"/>
      <c r="Z4" s="62"/>
    </row>
    <row r="5" ht="15.75" customHeight="1">
      <c r="A5" s="62"/>
      <c r="B5" s="82" t="s">
        <v>396</v>
      </c>
      <c r="C5" s="49"/>
      <c r="D5" s="89"/>
      <c r="E5" s="90"/>
      <c r="F5" s="90"/>
      <c r="G5" s="90"/>
      <c r="H5" s="86"/>
      <c r="I5" s="85"/>
      <c r="J5" s="62"/>
      <c r="K5" s="62"/>
      <c r="L5" s="49" t="s">
        <v>383</v>
      </c>
      <c r="M5" s="49"/>
      <c r="N5" s="49"/>
      <c r="O5" s="49"/>
      <c r="P5" s="49"/>
      <c r="Q5" s="49"/>
      <c r="R5" s="49"/>
      <c r="S5" s="49"/>
      <c r="T5" s="49"/>
      <c r="U5" s="49"/>
      <c r="V5" s="49"/>
      <c r="W5" s="62"/>
      <c r="X5" s="62"/>
      <c r="Y5" s="62"/>
      <c r="Z5" s="62"/>
    </row>
    <row r="6" ht="15.75" customHeight="1">
      <c r="A6" s="62"/>
      <c r="B6" s="6"/>
      <c r="C6" s="85"/>
      <c r="D6" s="85"/>
      <c r="E6" s="85"/>
      <c r="F6" s="85"/>
      <c r="G6" s="85"/>
      <c r="H6" s="86"/>
      <c r="I6" s="85"/>
      <c r="J6" s="62"/>
      <c r="K6" s="62"/>
      <c r="L6" s="6"/>
      <c r="M6" s="85"/>
      <c r="N6" s="85"/>
      <c r="O6" s="85"/>
      <c r="P6" s="85"/>
      <c r="Q6" s="85"/>
      <c r="R6" s="86"/>
      <c r="S6" s="62"/>
      <c r="T6" s="62"/>
      <c r="U6" s="62"/>
      <c r="V6" s="62"/>
      <c r="W6" s="62"/>
      <c r="X6" s="62"/>
      <c r="Y6" s="62"/>
      <c r="Z6" s="62"/>
    </row>
    <row r="7" ht="15.75" customHeight="1">
      <c r="A7" s="62"/>
      <c r="B7" s="98" t="s">
        <v>152</v>
      </c>
      <c r="C7" s="99" t="s">
        <v>153</v>
      </c>
      <c r="D7" s="100" t="s">
        <v>2</v>
      </c>
      <c r="E7" s="100" t="s">
        <v>154</v>
      </c>
      <c r="F7" s="100" t="s">
        <v>283</v>
      </c>
      <c r="G7" s="100" t="s">
        <v>388</v>
      </c>
      <c r="H7" s="101" t="s">
        <v>11</v>
      </c>
      <c r="I7" s="102" t="s">
        <v>155</v>
      </c>
      <c r="J7" s="100" t="s">
        <v>285</v>
      </c>
      <c r="K7" s="62"/>
      <c r="L7" s="52" t="s">
        <v>152</v>
      </c>
      <c r="M7" s="100" t="s">
        <v>153</v>
      </c>
      <c r="N7" s="100" t="s">
        <v>384</v>
      </c>
      <c r="O7" s="100" t="s">
        <v>2</v>
      </c>
      <c r="P7" s="100" t="s">
        <v>386</v>
      </c>
      <c r="Q7" s="100" t="s">
        <v>154</v>
      </c>
      <c r="R7" s="100" t="s">
        <v>283</v>
      </c>
      <c r="S7" s="100" t="s">
        <v>387</v>
      </c>
      <c r="T7" s="100" t="s">
        <v>388</v>
      </c>
      <c r="U7" s="100" t="s">
        <v>11</v>
      </c>
      <c r="V7" s="62"/>
      <c r="W7" s="62"/>
      <c r="X7" s="62"/>
      <c r="Y7" s="62"/>
      <c r="Z7" s="62"/>
    </row>
    <row r="8" ht="15.75" customHeight="1">
      <c r="A8" s="62"/>
      <c r="B8" s="103">
        <v>1.0</v>
      </c>
      <c r="C8" s="104"/>
      <c r="D8" s="104" t="str">
        <f>IFERROR(VLOOKUP(C8,'Listado Pilotos y Equipos'!$B$3:$M$86,2,0),"")</f>
        <v/>
      </c>
      <c r="E8" s="227" t="s">
        <v>474</v>
      </c>
      <c r="F8" s="104" t="str">
        <f>IFERROR(VLOOKUP(C8,'Listado Pilotos y Equipos'!$B$3:$M$86,4,0),"")</f>
        <v/>
      </c>
      <c r="G8" s="227" t="s">
        <v>474</v>
      </c>
      <c r="H8" s="227">
        <f t="shared" ref="H8:H52" si="1">IF(ISTEXT(E8),0,E8)+IF(ISTEXT(G8),0,G8)</f>
        <v>0</v>
      </c>
      <c r="I8" s="107" t="str">
        <f>IFERROR(VLOOKUP(C8,'Listado Pilotos y Equipos'!$B$3:$P$86,6,0),"")</f>
        <v/>
      </c>
      <c r="J8" s="108"/>
      <c r="K8" s="62"/>
      <c r="L8" s="253">
        <v>1.0</v>
      </c>
      <c r="M8" s="254"/>
      <c r="N8" s="254"/>
      <c r="O8" s="254" t="str">
        <f>IFERROR(VLOOKUP(M8,'Listado Pilotos y Equipos'!$B$3:$M$86,2,0),"")</f>
        <v/>
      </c>
      <c r="P8" s="254"/>
      <c r="Q8" s="254" t="s">
        <v>474</v>
      </c>
      <c r="R8" s="254" t="str">
        <f>IFERROR(VLOOKUP(M8,'Listado Pilotos y Equipos'!$B$3:$M$86,4,0),"")</f>
        <v/>
      </c>
      <c r="S8" s="254"/>
      <c r="T8" s="254" t="s">
        <v>474</v>
      </c>
      <c r="U8" s="255">
        <f t="shared" ref="U8:U23" si="2">IFERROR(Q8+T8,0)</f>
        <v>0</v>
      </c>
      <c r="V8" s="256" t="s">
        <v>475</v>
      </c>
      <c r="W8" s="62"/>
      <c r="X8" s="62"/>
      <c r="Y8" s="62"/>
      <c r="Z8" s="62"/>
    </row>
    <row r="9" ht="15.75" customHeight="1">
      <c r="A9" s="62"/>
      <c r="B9" s="103">
        <f t="shared" ref="B9:B52" si="3">+B8+1</f>
        <v>2</v>
      </c>
      <c r="C9" s="104"/>
      <c r="D9" s="104" t="str">
        <f>IFERROR(VLOOKUP(C9,'Listado Pilotos y Equipos'!$B$3:$M$86,2,0),"")</f>
        <v/>
      </c>
      <c r="E9" s="227" t="s">
        <v>474</v>
      </c>
      <c r="F9" s="104" t="str">
        <f>IFERROR(VLOOKUP(C9,'Listado Pilotos y Equipos'!$B$3:$M$86,4,0),"")</f>
        <v/>
      </c>
      <c r="G9" s="227" t="s">
        <v>474</v>
      </c>
      <c r="H9" s="227">
        <f t="shared" si="1"/>
        <v>0</v>
      </c>
      <c r="I9" s="107" t="str">
        <f>IFERROR(VLOOKUP(C9,'Listado Pilotos y Equipos'!$B$3:$P$86,6,0),"")</f>
        <v/>
      </c>
      <c r="J9" s="108"/>
      <c r="K9" s="62"/>
      <c r="L9" s="253">
        <v>2.0</v>
      </c>
      <c r="M9" s="254"/>
      <c r="N9" s="254"/>
      <c r="O9" s="254" t="str">
        <f>IFERROR(VLOOKUP(M9,'Listado Pilotos y Equipos'!$B$3:$M$86,2,0),"")</f>
        <v/>
      </c>
      <c r="P9" s="254"/>
      <c r="Q9" s="254" t="s">
        <v>474</v>
      </c>
      <c r="R9" s="254" t="str">
        <f>IFERROR(VLOOKUP(M9,'Listado Pilotos y Equipos'!$B$3:$M$86,4,0),"")</f>
        <v/>
      </c>
      <c r="S9" s="254"/>
      <c r="T9" s="254" t="s">
        <v>474</v>
      </c>
      <c r="U9" s="255">
        <f t="shared" si="2"/>
        <v>0</v>
      </c>
      <c r="V9" s="257"/>
      <c r="W9" s="62"/>
      <c r="X9" s="62"/>
      <c r="Y9" s="62"/>
      <c r="Z9" s="62"/>
    </row>
    <row r="10" ht="15.75" customHeight="1">
      <c r="A10" s="62"/>
      <c r="B10" s="103">
        <f t="shared" si="3"/>
        <v>3</v>
      </c>
      <c r="C10" s="104"/>
      <c r="D10" s="104" t="str">
        <f>IFERROR(VLOOKUP(C10,'Listado Pilotos y Equipos'!$B$3:$M$86,2,0),"")</f>
        <v/>
      </c>
      <c r="E10" s="227" t="s">
        <v>474</v>
      </c>
      <c r="F10" s="104" t="str">
        <f>IFERROR(VLOOKUP(C10,'Listado Pilotos y Equipos'!$B$3:$M$86,4,0),"")</f>
        <v/>
      </c>
      <c r="G10" s="227" t="s">
        <v>474</v>
      </c>
      <c r="H10" s="227">
        <f t="shared" si="1"/>
        <v>0</v>
      </c>
      <c r="I10" s="107" t="str">
        <f>IFERROR(VLOOKUP(C10,'Listado Pilotos y Equipos'!$B$3:$P$86,6,0),"")</f>
        <v/>
      </c>
      <c r="J10" s="108"/>
      <c r="K10" s="62"/>
      <c r="L10" s="253">
        <v>3.0</v>
      </c>
      <c r="M10" s="254"/>
      <c r="N10" s="254"/>
      <c r="O10" s="254" t="str">
        <f>IFERROR(VLOOKUP(M10,'Listado Pilotos y Equipos'!$B$3:$M$86,2,0),"")</f>
        <v/>
      </c>
      <c r="P10" s="254"/>
      <c r="Q10" s="254" t="s">
        <v>474</v>
      </c>
      <c r="R10" s="254" t="str">
        <f>IFERROR(VLOOKUP(M10,'Listado Pilotos y Equipos'!$B$3:$M$86,4,0),"")</f>
        <v/>
      </c>
      <c r="S10" s="254"/>
      <c r="T10" s="254" t="s">
        <v>474</v>
      </c>
      <c r="U10" s="255">
        <f t="shared" si="2"/>
        <v>0</v>
      </c>
      <c r="V10" s="257"/>
      <c r="W10" s="62"/>
      <c r="X10" s="62"/>
      <c r="Y10" s="62"/>
      <c r="Z10" s="62"/>
    </row>
    <row r="11" ht="15.75" customHeight="1">
      <c r="A11" s="62"/>
      <c r="B11" s="103">
        <f t="shared" si="3"/>
        <v>4</v>
      </c>
      <c r="C11" s="104"/>
      <c r="D11" s="104" t="str">
        <f>IFERROR(VLOOKUP(C11,'Listado Pilotos y Equipos'!$B$3:$M$86,2,0),"")</f>
        <v/>
      </c>
      <c r="E11" s="227" t="s">
        <v>474</v>
      </c>
      <c r="F11" s="104" t="str">
        <f>IFERROR(VLOOKUP(C11,'Listado Pilotos y Equipos'!$B$3:$M$86,4,0),"")</f>
        <v/>
      </c>
      <c r="G11" s="227" t="s">
        <v>474</v>
      </c>
      <c r="H11" s="227">
        <f t="shared" si="1"/>
        <v>0</v>
      </c>
      <c r="I11" s="107" t="str">
        <f>IFERROR(VLOOKUP(C11,'Listado Pilotos y Equipos'!$B$3:$P$86,6,0),"")</f>
        <v/>
      </c>
      <c r="J11" s="108"/>
      <c r="K11" s="62"/>
      <c r="L11" s="253">
        <v>4.0</v>
      </c>
      <c r="M11" s="254"/>
      <c r="N11" s="254"/>
      <c r="O11" s="254" t="str">
        <f>IFERROR(VLOOKUP(M11,'Listado Pilotos y Equipos'!$B$3:$M$86,2,0),"")</f>
        <v/>
      </c>
      <c r="P11" s="254"/>
      <c r="Q11" s="254" t="s">
        <v>474</v>
      </c>
      <c r="R11" s="254" t="str">
        <f>IFERROR(VLOOKUP(M11,'Listado Pilotos y Equipos'!$B$3:$M$86,4,0),"")</f>
        <v/>
      </c>
      <c r="S11" s="254"/>
      <c r="T11" s="254" t="s">
        <v>474</v>
      </c>
      <c r="U11" s="255">
        <f t="shared" si="2"/>
        <v>0</v>
      </c>
      <c r="V11" s="257"/>
      <c r="W11" s="62"/>
      <c r="X11" s="62"/>
      <c r="Y11" s="62"/>
      <c r="Z11" s="62"/>
    </row>
    <row r="12" ht="15.75" customHeight="1">
      <c r="A12" s="62"/>
      <c r="B12" s="103">
        <f t="shared" si="3"/>
        <v>5</v>
      </c>
      <c r="C12" s="104"/>
      <c r="D12" s="104" t="str">
        <f>IFERROR(VLOOKUP(C12,'Listado Pilotos y Equipos'!$B$3:$M$86,2,0),"")</f>
        <v/>
      </c>
      <c r="E12" s="227" t="s">
        <v>474</v>
      </c>
      <c r="F12" s="104" t="str">
        <f>IFERROR(VLOOKUP(C12,'Listado Pilotos y Equipos'!$B$3:$M$86,4,0),"")</f>
        <v/>
      </c>
      <c r="G12" s="227" t="s">
        <v>474</v>
      </c>
      <c r="H12" s="227">
        <f t="shared" si="1"/>
        <v>0</v>
      </c>
      <c r="I12" s="107" t="str">
        <f>IFERROR(VLOOKUP(C12,'Listado Pilotos y Equipos'!$B$3:$P$86,6,0),"")</f>
        <v/>
      </c>
      <c r="J12" s="108"/>
      <c r="K12" s="62"/>
      <c r="L12" s="253">
        <v>5.0</v>
      </c>
      <c r="M12" s="254"/>
      <c r="N12" s="254"/>
      <c r="O12" s="254" t="str">
        <f>IFERROR(VLOOKUP(M12,'Listado Pilotos y Equipos'!$B$3:$M$86,2,0),"")</f>
        <v/>
      </c>
      <c r="P12" s="254"/>
      <c r="Q12" s="254" t="s">
        <v>474</v>
      </c>
      <c r="R12" s="254" t="str">
        <f>IFERROR(VLOOKUP(M12,'Listado Pilotos y Equipos'!$B$3:$M$86,4,0),"")</f>
        <v/>
      </c>
      <c r="S12" s="254"/>
      <c r="T12" s="254" t="s">
        <v>474</v>
      </c>
      <c r="U12" s="255">
        <f t="shared" si="2"/>
        <v>0</v>
      </c>
      <c r="V12" s="257"/>
      <c r="W12" s="62"/>
      <c r="X12" s="62"/>
      <c r="Y12" s="62"/>
      <c r="Z12" s="62"/>
    </row>
    <row r="13" ht="15.75" customHeight="1">
      <c r="A13" s="62"/>
      <c r="B13" s="103">
        <f t="shared" si="3"/>
        <v>6</v>
      </c>
      <c r="C13" s="104"/>
      <c r="D13" s="104" t="str">
        <f>IFERROR(VLOOKUP(C13,'Listado Pilotos y Equipos'!$B$3:$M$86,2,0),"")</f>
        <v/>
      </c>
      <c r="E13" s="227" t="s">
        <v>474</v>
      </c>
      <c r="F13" s="104" t="str">
        <f>IFERROR(VLOOKUP(C13,'Listado Pilotos y Equipos'!$B$3:$M$86,4,0),"")</f>
        <v/>
      </c>
      <c r="G13" s="227" t="s">
        <v>474</v>
      </c>
      <c r="H13" s="227">
        <f t="shared" si="1"/>
        <v>0</v>
      </c>
      <c r="I13" s="107" t="str">
        <f>IFERROR(VLOOKUP(C13,'Listado Pilotos y Equipos'!$B$3:$P$86,6,0),"")</f>
        <v/>
      </c>
      <c r="J13" s="108"/>
      <c r="K13" s="62"/>
      <c r="L13" s="253">
        <v>6.0</v>
      </c>
      <c r="M13" s="254"/>
      <c r="N13" s="254"/>
      <c r="O13" s="254" t="str">
        <f>IFERROR(VLOOKUP(M13,'Listado Pilotos y Equipos'!$B$3:$M$86,2,0),"")</f>
        <v/>
      </c>
      <c r="P13" s="254"/>
      <c r="Q13" s="254" t="s">
        <v>474</v>
      </c>
      <c r="R13" s="254" t="str">
        <f>IFERROR(VLOOKUP(M13,'Listado Pilotos y Equipos'!$B$3:$M$86,4,0),"")</f>
        <v/>
      </c>
      <c r="S13" s="254"/>
      <c r="T13" s="254" t="s">
        <v>474</v>
      </c>
      <c r="U13" s="255">
        <f t="shared" si="2"/>
        <v>0</v>
      </c>
      <c r="V13" s="257"/>
      <c r="W13" s="62"/>
      <c r="X13" s="62"/>
      <c r="Y13" s="62"/>
      <c r="Z13" s="62"/>
    </row>
    <row r="14" ht="15.75" customHeight="1">
      <c r="A14" s="62"/>
      <c r="B14" s="103">
        <f t="shared" si="3"/>
        <v>7</v>
      </c>
      <c r="C14" s="104"/>
      <c r="D14" s="104" t="str">
        <f>IFERROR(VLOOKUP(C14,'Listado Pilotos y Equipos'!$B$3:$M$86,2,0),"")</f>
        <v/>
      </c>
      <c r="E14" s="227" t="s">
        <v>474</v>
      </c>
      <c r="F14" s="104" t="str">
        <f>IFERROR(VLOOKUP(C14,'Listado Pilotos y Equipos'!$B$3:$M$86,4,0),"")</f>
        <v/>
      </c>
      <c r="G14" s="227" t="s">
        <v>474</v>
      </c>
      <c r="H14" s="227">
        <f t="shared" si="1"/>
        <v>0</v>
      </c>
      <c r="I14" s="107" t="str">
        <f>IFERROR(VLOOKUP(C14,'Listado Pilotos y Equipos'!$B$3:$P$86,6,0),"")</f>
        <v/>
      </c>
      <c r="J14" s="108"/>
      <c r="K14" s="62"/>
      <c r="L14" s="253">
        <v>7.0</v>
      </c>
      <c r="M14" s="254"/>
      <c r="N14" s="254"/>
      <c r="O14" s="254" t="str">
        <f>IFERROR(VLOOKUP(M14,'Listado Pilotos y Equipos'!$B$3:$M$86,2,0),"")</f>
        <v/>
      </c>
      <c r="P14" s="254"/>
      <c r="Q14" s="254" t="s">
        <v>474</v>
      </c>
      <c r="R14" s="254" t="str">
        <f>IFERROR(VLOOKUP(M14,'Listado Pilotos y Equipos'!$B$3:$M$86,4,0),"")</f>
        <v/>
      </c>
      <c r="S14" s="254"/>
      <c r="T14" s="254" t="s">
        <v>474</v>
      </c>
      <c r="U14" s="255">
        <f t="shared" si="2"/>
        <v>0</v>
      </c>
      <c r="V14" s="257"/>
      <c r="W14" s="62"/>
      <c r="X14" s="62"/>
      <c r="Y14" s="62"/>
      <c r="Z14" s="62"/>
    </row>
    <row r="15" ht="15.75" customHeight="1">
      <c r="A15" s="62"/>
      <c r="B15" s="103">
        <f t="shared" si="3"/>
        <v>8</v>
      </c>
      <c r="C15" s="104"/>
      <c r="D15" s="104" t="str">
        <f>IFERROR(VLOOKUP(C15,'Listado Pilotos y Equipos'!$B$3:$M$86,2,0),"")</f>
        <v/>
      </c>
      <c r="E15" s="227" t="s">
        <v>474</v>
      </c>
      <c r="F15" s="104" t="str">
        <f>IFERROR(VLOOKUP(C15,'Listado Pilotos y Equipos'!$B$3:$M$86,4,0),"")</f>
        <v/>
      </c>
      <c r="G15" s="227" t="s">
        <v>474</v>
      </c>
      <c r="H15" s="227">
        <f t="shared" si="1"/>
        <v>0</v>
      </c>
      <c r="I15" s="107" t="str">
        <f>IFERROR(VLOOKUP(C15,'Listado Pilotos y Equipos'!$B$3:$P$86,6,0),"")</f>
        <v/>
      </c>
      <c r="J15" s="108"/>
      <c r="K15" s="62"/>
      <c r="L15" s="253">
        <v>8.0</v>
      </c>
      <c r="M15" s="254"/>
      <c r="N15" s="254"/>
      <c r="O15" s="254" t="str">
        <f>IFERROR(VLOOKUP(M15,'Listado Pilotos y Equipos'!$B$3:$M$86,2,0),"")</f>
        <v/>
      </c>
      <c r="P15" s="254"/>
      <c r="Q15" s="254" t="s">
        <v>474</v>
      </c>
      <c r="R15" s="254" t="str">
        <f>IFERROR(VLOOKUP(M15,'Listado Pilotos y Equipos'!$B$3:$M$86,4,0),"")</f>
        <v/>
      </c>
      <c r="S15" s="254"/>
      <c r="T15" s="254" t="s">
        <v>474</v>
      </c>
      <c r="U15" s="255">
        <f t="shared" si="2"/>
        <v>0</v>
      </c>
      <c r="V15" s="258"/>
      <c r="W15" s="62"/>
      <c r="X15" s="62"/>
      <c r="Y15" s="62"/>
      <c r="Z15" s="62"/>
    </row>
    <row r="16" ht="15.75" customHeight="1">
      <c r="A16" s="62"/>
      <c r="B16" s="103">
        <f t="shared" si="3"/>
        <v>9</v>
      </c>
      <c r="C16" s="104"/>
      <c r="D16" s="104" t="str">
        <f>IFERROR(VLOOKUP(C16,'Listado Pilotos y Equipos'!$B$3:$M$86,2,0),"")</f>
        <v/>
      </c>
      <c r="E16" s="227" t="s">
        <v>474</v>
      </c>
      <c r="F16" s="104" t="str">
        <f>IFERROR(VLOOKUP(C16,'Listado Pilotos y Equipos'!$B$3:$M$86,4,0),"")</f>
        <v/>
      </c>
      <c r="G16" s="227" t="s">
        <v>474</v>
      </c>
      <c r="H16" s="227">
        <f t="shared" si="1"/>
        <v>0</v>
      </c>
      <c r="I16" s="107" t="str">
        <f>IFERROR(VLOOKUP(C16,'Listado Pilotos y Equipos'!$B$3:$P$86,6,0),"")</f>
        <v/>
      </c>
      <c r="J16" s="108"/>
      <c r="K16" s="62"/>
      <c r="L16" s="259">
        <v>9.0</v>
      </c>
      <c r="M16" s="260"/>
      <c r="N16" s="260"/>
      <c r="O16" s="260" t="str">
        <f>IFERROR(VLOOKUP(M16,'Listado Pilotos y Equipos'!$B$3:$M$86,2,0),"")</f>
        <v/>
      </c>
      <c r="P16" s="260"/>
      <c r="Q16" s="260" t="s">
        <v>474</v>
      </c>
      <c r="R16" s="260" t="str">
        <f>IFERROR(VLOOKUP(M16,'Listado Pilotos y Equipos'!$B$3:$M$86,4,0),"")</f>
        <v/>
      </c>
      <c r="S16" s="260"/>
      <c r="T16" s="260" t="s">
        <v>474</v>
      </c>
      <c r="U16" s="261">
        <f t="shared" si="2"/>
        <v>0</v>
      </c>
      <c r="V16" s="262" t="s">
        <v>476</v>
      </c>
      <c r="W16" s="62"/>
      <c r="X16" s="62"/>
      <c r="Y16" s="62"/>
      <c r="Z16" s="62"/>
    </row>
    <row r="17" ht="15.75" customHeight="1">
      <c r="A17" s="62"/>
      <c r="B17" s="103">
        <f t="shared" si="3"/>
        <v>10</v>
      </c>
      <c r="C17" s="104"/>
      <c r="D17" s="104" t="str">
        <f>IFERROR(VLOOKUP(C17,'Listado Pilotos y Equipos'!$B$3:$M$86,2,0),"")</f>
        <v/>
      </c>
      <c r="E17" s="227" t="s">
        <v>474</v>
      </c>
      <c r="F17" s="104" t="str">
        <f>IFERROR(VLOOKUP(C17,'Listado Pilotos y Equipos'!$B$3:$M$86,4,0),"")</f>
        <v/>
      </c>
      <c r="G17" s="227" t="s">
        <v>474</v>
      </c>
      <c r="H17" s="227">
        <f t="shared" si="1"/>
        <v>0</v>
      </c>
      <c r="I17" s="107" t="str">
        <f>IFERROR(VLOOKUP(C17,'Listado Pilotos y Equipos'!$B$3:$P$86,6,0),"")</f>
        <v/>
      </c>
      <c r="J17" s="108"/>
      <c r="K17" s="62"/>
      <c r="L17" s="259">
        <v>10.0</v>
      </c>
      <c r="M17" s="260"/>
      <c r="N17" s="260"/>
      <c r="O17" s="260" t="str">
        <f>IFERROR(VLOOKUP(M17,'Listado Pilotos y Equipos'!$B$3:$M$86,2,0),"")</f>
        <v/>
      </c>
      <c r="P17" s="260"/>
      <c r="Q17" s="260" t="s">
        <v>474</v>
      </c>
      <c r="R17" s="260" t="str">
        <f>IFERROR(VLOOKUP(M17,'Listado Pilotos y Equipos'!$B$3:$M$86,4,0),"")</f>
        <v/>
      </c>
      <c r="S17" s="260"/>
      <c r="T17" s="260" t="s">
        <v>474</v>
      </c>
      <c r="U17" s="261">
        <f t="shared" si="2"/>
        <v>0</v>
      </c>
      <c r="V17" s="257"/>
      <c r="W17" s="62"/>
      <c r="X17" s="62"/>
      <c r="Y17" s="62"/>
      <c r="Z17" s="62"/>
    </row>
    <row r="18" ht="15.75" customHeight="1">
      <c r="A18" s="62"/>
      <c r="B18" s="103">
        <f t="shared" si="3"/>
        <v>11</v>
      </c>
      <c r="C18" s="104"/>
      <c r="D18" s="104" t="str">
        <f>IFERROR(VLOOKUP(C18,'Listado Pilotos y Equipos'!$B$3:$M$86,2,0),"")</f>
        <v/>
      </c>
      <c r="E18" s="227" t="s">
        <v>474</v>
      </c>
      <c r="F18" s="104" t="str">
        <f>IFERROR(VLOOKUP(C18,'Listado Pilotos y Equipos'!$B$3:$M$86,4,0),"")</f>
        <v/>
      </c>
      <c r="G18" s="227" t="s">
        <v>474</v>
      </c>
      <c r="H18" s="227">
        <f t="shared" si="1"/>
        <v>0</v>
      </c>
      <c r="I18" s="107" t="str">
        <f>IFERROR(VLOOKUP(C18,'Listado Pilotos y Equipos'!$B$3:$P$86,6,0),"")</f>
        <v/>
      </c>
      <c r="J18" s="108"/>
      <c r="K18" s="62"/>
      <c r="L18" s="259">
        <v>11.0</v>
      </c>
      <c r="M18" s="260"/>
      <c r="N18" s="260"/>
      <c r="O18" s="260" t="str">
        <f>IFERROR(VLOOKUP(M18,'Listado Pilotos y Equipos'!$B$3:$M$86,2,0),"")</f>
        <v/>
      </c>
      <c r="P18" s="260"/>
      <c r="Q18" s="260" t="s">
        <v>474</v>
      </c>
      <c r="R18" s="260" t="str">
        <f>IFERROR(VLOOKUP(M18,'Listado Pilotos y Equipos'!$B$3:$M$86,4,0),"")</f>
        <v/>
      </c>
      <c r="S18" s="260"/>
      <c r="T18" s="260" t="s">
        <v>474</v>
      </c>
      <c r="U18" s="261">
        <f t="shared" si="2"/>
        <v>0</v>
      </c>
      <c r="V18" s="257"/>
      <c r="W18" s="62"/>
      <c r="X18" s="62"/>
      <c r="Y18" s="62"/>
      <c r="Z18" s="62"/>
    </row>
    <row r="19" ht="15.75" customHeight="1">
      <c r="A19" s="62"/>
      <c r="B19" s="103">
        <f t="shared" si="3"/>
        <v>12</v>
      </c>
      <c r="C19" s="104"/>
      <c r="D19" s="104" t="str">
        <f>IFERROR(VLOOKUP(C19,'Listado Pilotos y Equipos'!$B$3:$M$86,2,0),"")</f>
        <v/>
      </c>
      <c r="E19" s="227" t="s">
        <v>474</v>
      </c>
      <c r="F19" s="104" t="str">
        <f>IFERROR(VLOOKUP(C19,'Listado Pilotos y Equipos'!$B$3:$M$86,4,0),"")</f>
        <v/>
      </c>
      <c r="G19" s="227" t="s">
        <v>474</v>
      </c>
      <c r="H19" s="227">
        <f t="shared" si="1"/>
        <v>0</v>
      </c>
      <c r="I19" s="107" t="str">
        <f>IFERROR(VLOOKUP(C19,'Listado Pilotos y Equipos'!$B$3:$P$86,6,0),"")</f>
        <v/>
      </c>
      <c r="J19" s="108"/>
      <c r="K19" s="62"/>
      <c r="L19" s="259">
        <v>12.0</v>
      </c>
      <c r="M19" s="260"/>
      <c r="N19" s="260"/>
      <c r="O19" s="260" t="str">
        <f>IFERROR(VLOOKUP(M19,'Listado Pilotos y Equipos'!$B$3:$M$86,2,0),"")</f>
        <v/>
      </c>
      <c r="P19" s="260"/>
      <c r="Q19" s="260" t="s">
        <v>474</v>
      </c>
      <c r="R19" s="260" t="str">
        <f>IFERROR(VLOOKUP(M19,'Listado Pilotos y Equipos'!$B$3:$M$86,4,0),"")</f>
        <v/>
      </c>
      <c r="S19" s="260"/>
      <c r="T19" s="260" t="s">
        <v>474</v>
      </c>
      <c r="U19" s="261">
        <f t="shared" si="2"/>
        <v>0</v>
      </c>
      <c r="V19" s="257"/>
      <c r="W19" s="62"/>
      <c r="X19" s="62"/>
      <c r="Y19" s="62"/>
      <c r="Z19" s="62"/>
    </row>
    <row r="20" ht="15.75" customHeight="1">
      <c r="A20" s="62"/>
      <c r="B20" s="103">
        <f t="shared" si="3"/>
        <v>13</v>
      </c>
      <c r="C20" s="104"/>
      <c r="D20" s="104" t="str">
        <f>IFERROR(VLOOKUP(C20,'Listado Pilotos y Equipos'!$B$3:$M$86,2,0),"")</f>
        <v/>
      </c>
      <c r="E20" s="227" t="s">
        <v>474</v>
      </c>
      <c r="F20" s="104" t="str">
        <f>IFERROR(VLOOKUP(C20,'Listado Pilotos y Equipos'!$B$3:$M$86,4,0),"")</f>
        <v/>
      </c>
      <c r="G20" s="227" t="s">
        <v>474</v>
      </c>
      <c r="H20" s="227">
        <f t="shared" si="1"/>
        <v>0</v>
      </c>
      <c r="I20" s="107" t="str">
        <f>IFERROR(VLOOKUP(C20,'Listado Pilotos y Equipos'!$B$3:$P$86,6,0),"")</f>
        <v/>
      </c>
      <c r="J20" s="108"/>
      <c r="K20" s="62"/>
      <c r="L20" s="259">
        <v>13.0</v>
      </c>
      <c r="M20" s="260"/>
      <c r="N20" s="260"/>
      <c r="O20" s="260"/>
      <c r="P20" s="260"/>
      <c r="Q20" s="260"/>
      <c r="R20" s="260"/>
      <c r="S20" s="260"/>
      <c r="T20" s="260"/>
      <c r="U20" s="261">
        <f t="shared" si="2"/>
        <v>0</v>
      </c>
      <c r="V20" s="257"/>
      <c r="W20" s="62"/>
      <c r="X20" s="62"/>
      <c r="Y20" s="62"/>
      <c r="Z20" s="62"/>
    </row>
    <row r="21" ht="15.75" customHeight="1">
      <c r="A21" s="62"/>
      <c r="B21" s="103">
        <f t="shared" si="3"/>
        <v>14</v>
      </c>
      <c r="C21" s="104"/>
      <c r="D21" s="104" t="str">
        <f>IFERROR(VLOOKUP(C21,'Listado Pilotos y Equipos'!$B$3:$M$86,2,0),"")</f>
        <v/>
      </c>
      <c r="E21" s="227" t="s">
        <v>474</v>
      </c>
      <c r="F21" s="104" t="str">
        <f>IFERROR(VLOOKUP(C21,'Listado Pilotos y Equipos'!$B$3:$M$86,4,0),"")</f>
        <v/>
      </c>
      <c r="G21" s="227" t="s">
        <v>474</v>
      </c>
      <c r="H21" s="227">
        <f t="shared" si="1"/>
        <v>0</v>
      </c>
      <c r="I21" s="107" t="str">
        <f>IFERROR(VLOOKUP(C21,'Listado Pilotos y Equipos'!$B$3:$P$86,6,0),"")</f>
        <v/>
      </c>
      <c r="J21" s="108"/>
      <c r="K21" s="62"/>
      <c r="L21" s="259">
        <v>14.0</v>
      </c>
      <c r="M21" s="260"/>
      <c r="N21" s="260"/>
      <c r="O21" s="260"/>
      <c r="P21" s="260"/>
      <c r="Q21" s="260"/>
      <c r="R21" s="260"/>
      <c r="S21" s="260"/>
      <c r="T21" s="260"/>
      <c r="U21" s="261">
        <f t="shared" si="2"/>
        <v>0</v>
      </c>
      <c r="V21" s="257"/>
      <c r="W21" s="62"/>
      <c r="X21" s="62"/>
      <c r="Y21" s="62"/>
      <c r="Z21" s="62"/>
    </row>
    <row r="22" ht="15.75" customHeight="1">
      <c r="A22" s="62"/>
      <c r="B22" s="103">
        <f t="shared" si="3"/>
        <v>15</v>
      </c>
      <c r="C22" s="104"/>
      <c r="D22" s="104" t="str">
        <f>IFERROR(VLOOKUP(C22,'Listado Pilotos y Equipos'!$B$3:$M$86,2,0),"")</f>
        <v/>
      </c>
      <c r="E22" s="227" t="s">
        <v>474</v>
      </c>
      <c r="F22" s="104" t="str">
        <f>IFERROR(VLOOKUP(C22,'Listado Pilotos y Equipos'!$B$3:$M$86,4,0),"")</f>
        <v/>
      </c>
      <c r="G22" s="227" t="s">
        <v>474</v>
      </c>
      <c r="H22" s="227">
        <f t="shared" si="1"/>
        <v>0</v>
      </c>
      <c r="I22" s="107" t="str">
        <f>IFERROR(VLOOKUP(C22,'Listado Pilotos y Equipos'!$B$3:$P$86,6,0),"")</f>
        <v/>
      </c>
      <c r="J22" s="108"/>
      <c r="K22" s="62"/>
      <c r="L22" s="259">
        <v>15.0</v>
      </c>
      <c r="M22" s="260"/>
      <c r="N22" s="260"/>
      <c r="O22" s="260" t="str">
        <f>IFERROR(VLOOKUP(M22,'Listado Pilotos y Equipos'!$B$3:$M$86,2,0),"")</f>
        <v/>
      </c>
      <c r="P22" s="260"/>
      <c r="Q22" s="260" t="s">
        <v>474</v>
      </c>
      <c r="R22" s="260" t="str">
        <f>IFERROR(VLOOKUP(M22,'Listado Pilotos y Equipos'!$B$3:$M$86,4,0),"")</f>
        <v/>
      </c>
      <c r="S22" s="260"/>
      <c r="T22" s="260" t="s">
        <v>474</v>
      </c>
      <c r="U22" s="261">
        <f t="shared" si="2"/>
        <v>0</v>
      </c>
      <c r="V22" s="257"/>
      <c r="W22" s="62"/>
      <c r="X22" s="62"/>
      <c r="Y22" s="62"/>
      <c r="Z22" s="62"/>
    </row>
    <row r="23" ht="15.75" customHeight="1">
      <c r="A23" s="62"/>
      <c r="B23" s="103">
        <f t="shared" si="3"/>
        <v>16</v>
      </c>
      <c r="C23" s="104"/>
      <c r="D23" s="104" t="str">
        <f>IFERROR(VLOOKUP(C23,'Listado Pilotos y Equipos'!$B$3:$M$86,2,0),"")</f>
        <v/>
      </c>
      <c r="E23" s="227" t="s">
        <v>474</v>
      </c>
      <c r="F23" s="104" t="str">
        <f>IFERROR(VLOOKUP(C23,'Listado Pilotos y Equipos'!$B$3:$M$86,4,0),"")</f>
        <v/>
      </c>
      <c r="G23" s="227" t="s">
        <v>474</v>
      </c>
      <c r="H23" s="227">
        <f t="shared" si="1"/>
        <v>0</v>
      </c>
      <c r="I23" s="107" t="str">
        <f>IFERROR(VLOOKUP(C23,'Listado Pilotos y Equipos'!$B$3:$P$86,6,0),"")</f>
        <v/>
      </c>
      <c r="J23" s="108"/>
      <c r="K23" s="62"/>
      <c r="L23" s="259">
        <v>16.0</v>
      </c>
      <c r="M23" s="263"/>
      <c r="N23" s="263"/>
      <c r="O23" s="263" t="str">
        <f>IFERROR(VLOOKUP(M23,'Listado Pilotos y Equipos'!$B$3:$M$86,2,0),"")</f>
        <v/>
      </c>
      <c r="P23" s="263"/>
      <c r="Q23" s="263" t="s">
        <v>474</v>
      </c>
      <c r="R23" s="263" t="str">
        <f>IFERROR(VLOOKUP(M23,'Listado Pilotos y Equipos'!$B$3:$M$86,4,0),"")</f>
        <v/>
      </c>
      <c r="S23" s="263"/>
      <c r="T23" s="263" t="s">
        <v>474</v>
      </c>
      <c r="U23" s="264">
        <f t="shared" si="2"/>
        <v>0</v>
      </c>
      <c r="V23" s="258"/>
      <c r="W23" s="62"/>
      <c r="X23" s="62"/>
      <c r="Y23" s="62"/>
      <c r="Z23" s="62"/>
    </row>
    <row r="24" ht="15.75" customHeight="1">
      <c r="A24" s="62"/>
      <c r="B24" s="103">
        <f t="shared" si="3"/>
        <v>17</v>
      </c>
      <c r="C24" s="104"/>
      <c r="D24" s="104" t="str">
        <f>IFERROR(VLOOKUP(C24,'Listado Pilotos y Equipos'!$B$3:$M$86,2,0),"")</f>
        <v/>
      </c>
      <c r="E24" s="227" t="s">
        <v>474</v>
      </c>
      <c r="F24" s="104" t="str">
        <f>IFERROR(VLOOKUP(C24,'Listado Pilotos y Equipos'!$B$3:$M$86,4,0),"")</f>
        <v/>
      </c>
      <c r="G24" s="227" t="s">
        <v>474</v>
      </c>
      <c r="H24" s="227">
        <f t="shared" si="1"/>
        <v>0</v>
      </c>
      <c r="I24" s="107" t="str">
        <f>IFERROR(VLOOKUP(C24,'Listado Pilotos y Equipos'!$B$3:$P$86,6,0),"")</f>
        <v/>
      </c>
      <c r="J24" s="108"/>
      <c r="K24" s="62"/>
      <c r="L24" s="6"/>
      <c r="M24" s="85"/>
      <c r="N24" s="85"/>
      <c r="O24" s="85"/>
      <c r="P24" s="85"/>
      <c r="Q24" s="85"/>
      <c r="R24" s="86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A25" s="62"/>
      <c r="B25" s="103">
        <f t="shared" si="3"/>
        <v>18</v>
      </c>
      <c r="C25" s="104"/>
      <c r="D25" s="104" t="str">
        <f>IFERROR(VLOOKUP(C25,'Listado Pilotos y Equipos'!$B$3:$M$86,2,0),"")</f>
        <v/>
      </c>
      <c r="E25" s="227" t="s">
        <v>474</v>
      </c>
      <c r="F25" s="104" t="str">
        <f>IFERROR(VLOOKUP(C25,'Listado Pilotos y Equipos'!$B$3:$M$86,4,0),"")</f>
        <v/>
      </c>
      <c r="G25" s="227" t="s">
        <v>474</v>
      </c>
      <c r="H25" s="227">
        <f t="shared" si="1"/>
        <v>0</v>
      </c>
      <c r="I25" s="107" t="str">
        <f>IFERROR(VLOOKUP(C25,'Listado Pilotos y Equipos'!$B$3:$P$86,6,0),"")</f>
        <v/>
      </c>
      <c r="J25" s="108"/>
      <c r="K25" s="62"/>
      <c r="L25" s="85"/>
      <c r="M25" s="85"/>
      <c r="N25" s="85"/>
      <c r="O25" s="85"/>
      <c r="P25" s="85"/>
      <c r="Q25" s="85"/>
      <c r="R25" s="86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A26" s="62"/>
      <c r="B26" s="103">
        <f t="shared" si="3"/>
        <v>19</v>
      </c>
      <c r="C26" s="104"/>
      <c r="D26" s="104" t="str">
        <f>IFERROR(VLOOKUP(C26,'Listado Pilotos y Equipos'!$B$3:$M$86,2,0),"")</f>
        <v/>
      </c>
      <c r="E26" s="227" t="s">
        <v>474</v>
      </c>
      <c r="F26" s="104" t="str">
        <f>IFERROR(VLOOKUP(C26,'Listado Pilotos y Equipos'!$B$3:$M$86,4,0),"")</f>
        <v/>
      </c>
      <c r="G26" s="227" t="s">
        <v>474</v>
      </c>
      <c r="H26" s="227">
        <f t="shared" si="1"/>
        <v>0</v>
      </c>
      <c r="I26" s="107" t="str">
        <f>IFERROR(VLOOKUP(C26,'Listado Pilotos y Equipos'!$B$3:$P$86,6,0),"")</f>
        <v/>
      </c>
      <c r="J26" s="108"/>
      <c r="K26" s="62"/>
      <c r="L26" s="252"/>
      <c r="M26" s="45"/>
      <c r="N26" s="45"/>
      <c r="O26" s="45"/>
      <c r="P26" s="45"/>
      <c r="Q26" s="45"/>
      <c r="R26" s="45"/>
      <c r="S26" s="45"/>
      <c r="T26" s="45"/>
      <c r="U26" s="45"/>
      <c r="V26" s="46"/>
      <c r="W26" s="62"/>
      <c r="X26" s="62"/>
      <c r="Y26" s="62"/>
      <c r="Z26" s="62"/>
    </row>
    <row r="27" ht="15.75" customHeight="1">
      <c r="A27" s="62"/>
      <c r="B27" s="103">
        <f t="shared" si="3"/>
        <v>20</v>
      </c>
      <c r="C27" s="104"/>
      <c r="D27" s="104" t="str">
        <f>IFERROR(VLOOKUP(C27,'Listado Pilotos y Equipos'!$B$3:$M$86,2,0),"")</f>
        <v/>
      </c>
      <c r="E27" s="227" t="s">
        <v>474</v>
      </c>
      <c r="F27" s="104" t="str">
        <f>IFERROR(VLOOKUP(C27,'Listado Pilotos y Equipos'!$B$3:$M$86,4,0),"")</f>
        <v/>
      </c>
      <c r="G27" s="227" t="s">
        <v>474</v>
      </c>
      <c r="H27" s="227">
        <f t="shared" si="1"/>
        <v>0</v>
      </c>
      <c r="I27" s="107" t="str">
        <f>IFERROR(VLOOKUP(C27,'Listado Pilotos y Equipos'!$B$3:$P$86,6,0),"")</f>
        <v/>
      </c>
      <c r="J27" s="108"/>
      <c r="K27" s="62"/>
      <c r="L27" s="44" t="s">
        <v>389</v>
      </c>
      <c r="M27" s="45"/>
      <c r="N27" s="45"/>
      <c r="O27" s="45"/>
      <c r="P27" s="45"/>
      <c r="Q27" s="45"/>
      <c r="R27" s="45"/>
      <c r="S27" s="45"/>
      <c r="T27" s="45"/>
      <c r="U27" s="45"/>
      <c r="V27" s="46"/>
      <c r="W27" s="62"/>
      <c r="X27" s="62"/>
      <c r="Y27" s="62"/>
      <c r="Z27" s="62"/>
    </row>
    <row r="28" ht="15.75" customHeight="1">
      <c r="A28" s="62"/>
      <c r="B28" s="103">
        <f t="shared" si="3"/>
        <v>21</v>
      </c>
      <c r="C28" s="104"/>
      <c r="D28" s="104" t="str">
        <f>IFERROR(VLOOKUP(C28,'Listado Pilotos y Equipos'!$B$3:$M$86,2,0),"")</f>
        <v/>
      </c>
      <c r="E28" s="227" t="s">
        <v>474</v>
      </c>
      <c r="F28" s="104" t="str">
        <f>IFERROR(VLOOKUP(C28,'Listado Pilotos y Equipos'!$B$3:$M$86,4,0),"")</f>
        <v/>
      </c>
      <c r="G28" s="227" t="s">
        <v>474</v>
      </c>
      <c r="H28" s="227">
        <f t="shared" si="1"/>
        <v>0</v>
      </c>
      <c r="I28" s="107" t="str">
        <f>IFERROR(VLOOKUP(C28,'Listado Pilotos y Equipos'!$B$3:$P$86,6,0),"")</f>
        <v/>
      </c>
      <c r="J28" s="108"/>
      <c r="K28" s="62"/>
      <c r="L28" s="6"/>
      <c r="M28" s="85"/>
      <c r="N28" s="85"/>
      <c r="O28" s="85"/>
      <c r="P28" s="85"/>
      <c r="Q28" s="85"/>
      <c r="R28" s="86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A29" s="62"/>
      <c r="B29" s="103">
        <f t="shared" si="3"/>
        <v>22</v>
      </c>
      <c r="C29" s="104"/>
      <c r="D29" s="104" t="str">
        <f>IFERROR(VLOOKUP(C29,'Listado Pilotos y Equipos'!$B$3:$M$86,2,0),"")</f>
        <v/>
      </c>
      <c r="E29" s="227" t="s">
        <v>474</v>
      </c>
      <c r="F29" s="104" t="str">
        <f>IFERROR(VLOOKUP(C29,'Listado Pilotos y Equipos'!$B$3:$M$86,4,0),"")</f>
        <v/>
      </c>
      <c r="G29" s="227" t="s">
        <v>474</v>
      </c>
      <c r="H29" s="227">
        <f t="shared" si="1"/>
        <v>0</v>
      </c>
      <c r="I29" s="107" t="str">
        <f>IFERROR(VLOOKUP(C29,'Listado Pilotos y Equipos'!$B$3:$P$86,6,0),"")</f>
        <v/>
      </c>
      <c r="J29" s="108"/>
      <c r="K29" s="62"/>
      <c r="L29" s="52" t="s">
        <v>152</v>
      </c>
      <c r="M29" s="100" t="s">
        <v>153</v>
      </c>
      <c r="N29" s="100" t="s">
        <v>384</v>
      </c>
      <c r="O29" s="100" t="s">
        <v>2</v>
      </c>
      <c r="P29" s="100" t="s">
        <v>386</v>
      </c>
      <c r="Q29" s="100" t="s">
        <v>154</v>
      </c>
      <c r="R29" s="100" t="s">
        <v>283</v>
      </c>
      <c r="S29" s="100" t="s">
        <v>387</v>
      </c>
      <c r="T29" s="100" t="s">
        <v>388</v>
      </c>
      <c r="U29" s="100" t="s">
        <v>11</v>
      </c>
      <c r="V29" s="62"/>
      <c r="W29" s="62"/>
      <c r="X29" s="62"/>
      <c r="Y29" s="62"/>
      <c r="Z29" s="62"/>
    </row>
    <row r="30" ht="15.75" customHeight="1">
      <c r="A30" s="62"/>
      <c r="B30" s="103">
        <f t="shared" si="3"/>
        <v>23</v>
      </c>
      <c r="C30" s="104"/>
      <c r="D30" s="104" t="str">
        <f>IFERROR(VLOOKUP(C30,'Listado Pilotos y Equipos'!$B$3:$M$86,2,0),"")</f>
        <v/>
      </c>
      <c r="E30" s="227" t="s">
        <v>474</v>
      </c>
      <c r="F30" s="104" t="str">
        <f>IFERROR(VLOOKUP(C30,'Listado Pilotos y Equipos'!$B$3:$M$86,4,0),"")</f>
        <v/>
      </c>
      <c r="G30" s="227" t="s">
        <v>474</v>
      </c>
      <c r="H30" s="227">
        <f t="shared" si="1"/>
        <v>0</v>
      </c>
      <c r="I30" s="107" t="str">
        <f>IFERROR(VLOOKUP(C30,'Listado Pilotos y Equipos'!$B$3:$P$86,6,0),"")</f>
        <v/>
      </c>
      <c r="J30" s="108"/>
      <c r="K30" s="62"/>
      <c r="L30" s="265">
        <v>1.0</v>
      </c>
      <c r="M30" s="254"/>
      <c r="N30" s="254"/>
      <c r="O30" s="254" t="str">
        <f>IFERROR(VLOOKUP(M30,'Listado Pilotos y Equipos'!$B$3:$M$86,2,0),"")</f>
        <v/>
      </c>
      <c r="P30" s="254"/>
      <c r="Q30" s="254" t="s">
        <v>474</v>
      </c>
      <c r="R30" s="254" t="str">
        <f>IFERROR(VLOOKUP(M30,'Listado Pilotos y Equipos'!$B$3:$M$86,4,0),"")</f>
        <v/>
      </c>
      <c r="S30" s="254"/>
      <c r="T30" s="254" t="s">
        <v>474</v>
      </c>
      <c r="U30" s="254">
        <f t="shared" ref="U30:U53" si="4">IFERROR(Q30+T30,0)</f>
        <v>0</v>
      </c>
      <c r="V30" s="256" t="s">
        <v>477</v>
      </c>
      <c r="W30" s="62"/>
      <c r="X30" s="62"/>
      <c r="Y30" s="62"/>
      <c r="Z30" s="62"/>
    </row>
    <row r="31" ht="15.75" customHeight="1">
      <c r="A31" s="62"/>
      <c r="B31" s="103">
        <f t="shared" si="3"/>
        <v>24</v>
      </c>
      <c r="C31" s="104"/>
      <c r="D31" s="104" t="str">
        <f>IFERROR(VLOOKUP(C31,'Listado Pilotos y Equipos'!$B$3:$M$86,2,0),"")</f>
        <v/>
      </c>
      <c r="E31" s="227" t="s">
        <v>474</v>
      </c>
      <c r="F31" s="104" t="str">
        <f>IFERROR(VLOOKUP(C31,'Listado Pilotos y Equipos'!$B$3:$M$86,4,0),"")</f>
        <v/>
      </c>
      <c r="G31" s="227" t="s">
        <v>474</v>
      </c>
      <c r="H31" s="227">
        <f t="shared" si="1"/>
        <v>0</v>
      </c>
      <c r="I31" s="107" t="str">
        <f>IFERROR(VLOOKUP(C31,'Listado Pilotos y Equipos'!$B$3:$P$86,6,0),"")</f>
        <v/>
      </c>
      <c r="J31" s="108"/>
      <c r="K31" s="62"/>
      <c r="L31" s="266">
        <v>2.0</v>
      </c>
      <c r="M31" s="254"/>
      <c r="N31" s="254"/>
      <c r="O31" s="254" t="str">
        <f>IFERROR(VLOOKUP(M31,'Listado Pilotos y Equipos'!$B$3:$M$86,2,0),"")</f>
        <v/>
      </c>
      <c r="P31" s="254"/>
      <c r="Q31" s="254" t="s">
        <v>474</v>
      </c>
      <c r="R31" s="254" t="str">
        <f>IFERROR(VLOOKUP(M31,'Listado Pilotos y Equipos'!$B$3:$M$86,4,0),"")</f>
        <v/>
      </c>
      <c r="S31" s="254"/>
      <c r="T31" s="254" t="s">
        <v>474</v>
      </c>
      <c r="U31" s="255">
        <f t="shared" si="4"/>
        <v>0</v>
      </c>
      <c r="V31" s="257"/>
      <c r="W31" s="62"/>
      <c r="X31" s="62"/>
      <c r="Y31" s="62"/>
      <c r="Z31" s="62"/>
    </row>
    <row r="32" ht="15.75" customHeight="1">
      <c r="A32" s="62"/>
      <c r="B32" s="103">
        <f t="shared" si="3"/>
        <v>25</v>
      </c>
      <c r="C32" s="104"/>
      <c r="D32" s="104" t="str">
        <f>IFERROR(VLOOKUP(C32,'Listado Pilotos y Equipos'!$B$3:$M$86,2,0),"")</f>
        <v/>
      </c>
      <c r="E32" s="227" t="s">
        <v>474</v>
      </c>
      <c r="F32" s="104" t="str">
        <f>IFERROR(VLOOKUP(C32,'Listado Pilotos y Equipos'!$B$3:$M$86,4,0),"")</f>
        <v/>
      </c>
      <c r="G32" s="227" t="s">
        <v>474</v>
      </c>
      <c r="H32" s="227">
        <f t="shared" si="1"/>
        <v>0</v>
      </c>
      <c r="I32" s="107" t="str">
        <f>IFERROR(VLOOKUP(C32,'Listado Pilotos y Equipos'!$B$3:$P$86,6,0),"")</f>
        <v/>
      </c>
      <c r="J32" s="108"/>
      <c r="K32" s="62"/>
      <c r="L32" s="265">
        <v>3.0</v>
      </c>
      <c r="M32" s="254"/>
      <c r="N32" s="254"/>
      <c r="O32" s="254" t="str">
        <f>IFERROR(VLOOKUP(M32,'Listado Pilotos y Equipos'!$B$3:$M$86,2,0),"")</f>
        <v/>
      </c>
      <c r="P32" s="254"/>
      <c r="Q32" s="254" t="s">
        <v>474</v>
      </c>
      <c r="R32" s="254" t="str">
        <f>IFERROR(VLOOKUP(M32,'Listado Pilotos y Equipos'!$B$3:$M$86,4,0),"")</f>
        <v/>
      </c>
      <c r="S32" s="254"/>
      <c r="T32" s="254" t="s">
        <v>474</v>
      </c>
      <c r="U32" s="255">
        <f t="shared" si="4"/>
        <v>0</v>
      </c>
      <c r="V32" s="257"/>
      <c r="W32" s="62"/>
      <c r="X32" s="62"/>
      <c r="Y32" s="62"/>
      <c r="Z32" s="62"/>
    </row>
    <row r="33" ht="15.75" customHeight="1">
      <c r="A33" s="62"/>
      <c r="B33" s="103">
        <f t="shared" si="3"/>
        <v>26</v>
      </c>
      <c r="C33" s="104"/>
      <c r="D33" s="104" t="str">
        <f>IFERROR(VLOOKUP(C33,'Listado Pilotos y Equipos'!$B$3:$M$86,2,0),"")</f>
        <v/>
      </c>
      <c r="E33" s="227" t="s">
        <v>474</v>
      </c>
      <c r="F33" s="104" t="str">
        <f>IFERROR(VLOOKUP(C33,'Listado Pilotos y Equipos'!$B$3:$M$86,4,0),"")</f>
        <v/>
      </c>
      <c r="G33" s="227" t="s">
        <v>474</v>
      </c>
      <c r="H33" s="227">
        <f t="shared" si="1"/>
        <v>0</v>
      </c>
      <c r="I33" s="107" t="str">
        <f>IFERROR(VLOOKUP(C33,'Listado Pilotos y Equipos'!$B$3:$P$86,6,0),"")</f>
        <v/>
      </c>
      <c r="J33" s="108"/>
      <c r="K33" s="62"/>
      <c r="L33" s="265">
        <v>4.0</v>
      </c>
      <c r="M33" s="254"/>
      <c r="N33" s="254"/>
      <c r="O33" s="254" t="str">
        <f>IFERROR(VLOOKUP(M33,'Listado Pilotos y Equipos'!$B$3:$M$86,2,0),"")</f>
        <v/>
      </c>
      <c r="P33" s="254"/>
      <c r="Q33" s="254" t="s">
        <v>474</v>
      </c>
      <c r="R33" s="254" t="str">
        <f>IFERROR(VLOOKUP(M33,'Listado Pilotos y Equipos'!$B$3:$M$86,4,0),"")</f>
        <v/>
      </c>
      <c r="S33" s="254"/>
      <c r="T33" s="254" t="s">
        <v>474</v>
      </c>
      <c r="U33" s="255">
        <f t="shared" si="4"/>
        <v>0</v>
      </c>
      <c r="V33" s="257"/>
      <c r="W33" s="62"/>
      <c r="X33" s="62"/>
      <c r="Y33" s="62"/>
      <c r="Z33" s="62"/>
    </row>
    <row r="34" ht="15.75" customHeight="1">
      <c r="A34" s="62"/>
      <c r="B34" s="103">
        <f t="shared" si="3"/>
        <v>27</v>
      </c>
      <c r="C34" s="104"/>
      <c r="D34" s="104" t="str">
        <f>IFERROR(VLOOKUP(C34,'Listado Pilotos y Equipos'!$B$3:$M$86,2,0),"")</f>
        <v/>
      </c>
      <c r="E34" s="227" t="s">
        <v>474</v>
      </c>
      <c r="F34" s="104" t="str">
        <f>IFERROR(VLOOKUP(C34,'Listado Pilotos y Equipos'!$B$3:$M$86,4,0),"")</f>
        <v/>
      </c>
      <c r="G34" s="227" t="s">
        <v>474</v>
      </c>
      <c r="H34" s="227">
        <f t="shared" si="1"/>
        <v>0</v>
      </c>
      <c r="I34" s="107" t="str">
        <f>IFERROR(VLOOKUP(C34,'Listado Pilotos y Equipos'!$B$3:$P$86,6,0),"")</f>
        <v/>
      </c>
      <c r="J34" s="108"/>
      <c r="K34" s="62"/>
      <c r="L34" s="265">
        <v>5.0</v>
      </c>
      <c r="M34" s="254"/>
      <c r="N34" s="254"/>
      <c r="O34" s="254" t="str">
        <f>IFERROR(VLOOKUP(M34,'Listado Pilotos y Equipos'!$B$3:$M$86,2,0),"")</f>
        <v/>
      </c>
      <c r="P34" s="254"/>
      <c r="Q34" s="254" t="s">
        <v>474</v>
      </c>
      <c r="R34" s="254" t="str">
        <f>IFERROR(VLOOKUP(M34,'Listado Pilotos y Equipos'!$B$3:$M$86,4,0),"")</f>
        <v/>
      </c>
      <c r="S34" s="254"/>
      <c r="T34" s="254" t="s">
        <v>474</v>
      </c>
      <c r="U34" s="255">
        <f t="shared" si="4"/>
        <v>0</v>
      </c>
      <c r="V34" s="257"/>
      <c r="W34" s="62"/>
      <c r="X34" s="62"/>
      <c r="Y34" s="62"/>
      <c r="Z34" s="62"/>
    </row>
    <row r="35" ht="15.75" customHeight="1">
      <c r="A35" s="62"/>
      <c r="B35" s="103">
        <f t="shared" si="3"/>
        <v>28</v>
      </c>
      <c r="C35" s="104"/>
      <c r="D35" s="104" t="str">
        <f>IFERROR(VLOOKUP(C35,'Listado Pilotos y Equipos'!$B$3:$M$86,2,0),"")</f>
        <v/>
      </c>
      <c r="E35" s="227" t="s">
        <v>474</v>
      </c>
      <c r="F35" s="104" t="str">
        <f>IFERROR(VLOOKUP(C35,'Listado Pilotos y Equipos'!$B$3:$M$86,4,0),"")</f>
        <v/>
      </c>
      <c r="G35" s="227" t="s">
        <v>474</v>
      </c>
      <c r="H35" s="227">
        <f t="shared" si="1"/>
        <v>0</v>
      </c>
      <c r="I35" s="107" t="str">
        <f>IFERROR(VLOOKUP(C35,'Listado Pilotos y Equipos'!$B$3:$P$86,6,0),"")</f>
        <v/>
      </c>
      <c r="J35" s="108"/>
      <c r="K35" s="62"/>
      <c r="L35" s="265">
        <v>6.0</v>
      </c>
      <c r="M35" s="254"/>
      <c r="N35" s="254"/>
      <c r="O35" s="254" t="str">
        <f>IFERROR(VLOOKUP(M35,'Listado Pilotos y Equipos'!$B$3:$M$86,2,0),"")</f>
        <v/>
      </c>
      <c r="P35" s="254"/>
      <c r="Q35" s="254" t="s">
        <v>474</v>
      </c>
      <c r="R35" s="254" t="str">
        <f>IFERROR(VLOOKUP(M35,'Listado Pilotos y Equipos'!$B$3:$M$86,4,0),"")</f>
        <v/>
      </c>
      <c r="S35" s="254"/>
      <c r="T35" s="254" t="s">
        <v>474</v>
      </c>
      <c r="U35" s="255">
        <f t="shared" si="4"/>
        <v>0</v>
      </c>
      <c r="V35" s="257"/>
      <c r="W35" s="62"/>
      <c r="X35" s="62"/>
      <c r="Y35" s="62"/>
      <c r="Z35" s="62"/>
    </row>
    <row r="36" ht="15.75" customHeight="1">
      <c r="A36" s="62"/>
      <c r="B36" s="164">
        <f t="shared" si="3"/>
        <v>29</v>
      </c>
      <c r="C36" s="229"/>
      <c r="D36" s="229" t="str">
        <f>IFERROR(VLOOKUP(C36,'Listado Pilotos y Equipos'!$B$3:$M$86,2,0),"")</f>
        <v/>
      </c>
      <c r="E36" s="231"/>
      <c r="F36" s="229" t="str">
        <f>IFERROR(VLOOKUP(C36,'Listado Pilotos y Equipos'!$B$3:$M$86,4,0),"")</f>
        <v/>
      </c>
      <c r="G36" s="231"/>
      <c r="H36" s="231">
        <f t="shared" si="1"/>
        <v>0</v>
      </c>
      <c r="I36" s="232" t="str">
        <f>IFERROR(VLOOKUP(C36,'Listado Pilotos y Equipos'!$B$3:$P$86,6,0),"")</f>
        <v/>
      </c>
      <c r="J36" s="234"/>
      <c r="K36" s="62"/>
      <c r="L36" s="265">
        <v>7.0</v>
      </c>
      <c r="M36" s="254"/>
      <c r="N36" s="254"/>
      <c r="O36" s="254" t="str">
        <f>IFERROR(VLOOKUP(M36,'Listado Pilotos y Equipos'!$B$3:$M$86,2,0),"")</f>
        <v/>
      </c>
      <c r="P36" s="254"/>
      <c r="Q36" s="254" t="s">
        <v>474</v>
      </c>
      <c r="R36" s="254" t="str">
        <f>IFERROR(VLOOKUP(M36,'Listado Pilotos y Equipos'!$B$3:$M$86,4,0),"")</f>
        <v/>
      </c>
      <c r="S36" s="254"/>
      <c r="T36" s="254" t="s">
        <v>474</v>
      </c>
      <c r="U36" s="255">
        <f t="shared" si="4"/>
        <v>0</v>
      </c>
      <c r="V36" s="257"/>
      <c r="W36" s="62"/>
      <c r="X36" s="62"/>
      <c r="Y36" s="62"/>
      <c r="Z36" s="62"/>
    </row>
    <row r="37" ht="15.75" customHeight="1">
      <c r="A37" s="62"/>
      <c r="B37" s="164">
        <f t="shared" si="3"/>
        <v>30</v>
      </c>
      <c r="C37" s="229"/>
      <c r="D37" s="229" t="str">
        <f>IFERROR(VLOOKUP(C37,'Listado Pilotos y Equipos'!$B$3:$M$86,2,0),"")</f>
        <v/>
      </c>
      <c r="E37" s="231"/>
      <c r="F37" s="229" t="str">
        <f>IFERROR(VLOOKUP(C37,'Listado Pilotos y Equipos'!$B$3:$M$86,4,0),"")</f>
        <v/>
      </c>
      <c r="G37" s="231"/>
      <c r="H37" s="231">
        <f t="shared" si="1"/>
        <v>0</v>
      </c>
      <c r="I37" s="232" t="str">
        <f>IFERROR(VLOOKUP(C37,'Listado Pilotos y Equipos'!$B$3:$P$86,6,0),"")</f>
        <v/>
      </c>
      <c r="J37" s="234"/>
      <c r="K37" s="62"/>
      <c r="L37" s="265">
        <v>8.0</v>
      </c>
      <c r="M37" s="254"/>
      <c r="N37" s="254"/>
      <c r="O37" s="254" t="str">
        <f>IFERROR(VLOOKUP(M37,'Listado Pilotos y Equipos'!$B$3:$M$86,2,0),"")</f>
        <v/>
      </c>
      <c r="P37" s="254"/>
      <c r="Q37" s="254" t="s">
        <v>474</v>
      </c>
      <c r="R37" s="254" t="str">
        <f>IFERROR(VLOOKUP(M37,'Listado Pilotos y Equipos'!$B$3:$M$86,4,0),"")</f>
        <v/>
      </c>
      <c r="S37" s="254"/>
      <c r="T37" s="254" t="s">
        <v>474</v>
      </c>
      <c r="U37" s="255">
        <f t="shared" si="4"/>
        <v>0</v>
      </c>
      <c r="V37" s="258"/>
      <c r="W37" s="62"/>
      <c r="X37" s="62"/>
      <c r="Y37" s="62"/>
      <c r="Z37" s="62"/>
    </row>
    <row r="38" ht="15.75" customHeight="1">
      <c r="A38" s="62"/>
      <c r="B38" s="164">
        <f t="shared" si="3"/>
        <v>31</v>
      </c>
      <c r="C38" s="229"/>
      <c r="D38" s="229" t="str">
        <f>IFERROR(VLOOKUP(C38,'Listado Pilotos y Equipos'!$B$3:$M$86,2,0),"")</f>
        <v/>
      </c>
      <c r="E38" s="231"/>
      <c r="F38" s="229" t="str">
        <f>IFERROR(VLOOKUP(C38,'Listado Pilotos y Equipos'!$B$3:$M$86,4,0),"")</f>
        <v/>
      </c>
      <c r="G38" s="231"/>
      <c r="H38" s="231">
        <f t="shared" si="1"/>
        <v>0</v>
      </c>
      <c r="I38" s="232" t="str">
        <f>IFERROR(VLOOKUP(C38,'Listado Pilotos y Equipos'!$B$3:$P$86,6,0),"")</f>
        <v/>
      </c>
      <c r="J38" s="234"/>
      <c r="K38" s="62"/>
      <c r="L38" s="267">
        <v>9.0</v>
      </c>
      <c r="M38" s="260"/>
      <c r="N38" s="260"/>
      <c r="O38" s="260" t="str">
        <f>IFERROR(VLOOKUP(M38,'Listado Pilotos y Equipos'!$B$3:$M$86,2,0),"")</f>
        <v/>
      </c>
      <c r="P38" s="260"/>
      <c r="Q38" s="260" t="s">
        <v>474</v>
      </c>
      <c r="R38" s="260" t="str">
        <f>IFERROR(VLOOKUP(M38,'Listado Pilotos y Equipos'!$B$3:$M$86,4,0),"")</f>
        <v/>
      </c>
      <c r="S38" s="260"/>
      <c r="T38" s="260" t="s">
        <v>474</v>
      </c>
      <c r="U38" s="261">
        <f t="shared" si="4"/>
        <v>0</v>
      </c>
      <c r="V38" s="262" t="s">
        <v>475</v>
      </c>
      <c r="W38" s="62"/>
      <c r="X38" s="62"/>
      <c r="Y38" s="62"/>
      <c r="Z38" s="62"/>
    </row>
    <row r="39" ht="15.75" customHeight="1">
      <c r="A39" s="62"/>
      <c r="B39" s="164">
        <f t="shared" si="3"/>
        <v>32</v>
      </c>
      <c r="C39" s="229"/>
      <c r="D39" s="229" t="str">
        <f>IFERROR(VLOOKUP(C39,'Listado Pilotos y Equipos'!$B$3:$M$86,2,0),"")</f>
        <v/>
      </c>
      <c r="E39" s="231"/>
      <c r="F39" s="229" t="str">
        <f>IFERROR(VLOOKUP(C39,'Listado Pilotos y Equipos'!$B$3:$M$86,4,0),"")</f>
        <v/>
      </c>
      <c r="G39" s="231"/>
      <c r="H39" s="231">
        <f t="shared" si="1"/>
        <v>0</v>
      </c>
      <c r="I39" s="232" t="str">
        <f>IFERROR(VLOOKUP(C39,'Listado Pilotos y Equipos'!$B$3:$P$86,6,0),"")</f>
        <v/>
      </c>
      <c r="J39" s="234"/>
      <c r="K39" s="62"/>
      <c r="L39" s="267">
        <v>10.0</v>
      </c>
      <c r="M39" s="260"/>
      <c r="N39" s="260"/>
      <c r="O39" s="260" t="str">
        <f>IFERROR(VLOOKUP(M39,'Listado Pilotos y Equipos'!$B$3:$M$86,2,0),"")</f>
        <v/>
      </c>
      <c r="P39" s="260"/>
      <c r="Q39" s="260" t="s">
        <v>474</v>
      </c>
      <c r="R39" s="260" t="str">
        <f>IFERROR(VLOOKUP(M39,'Listado Pilotos y Equipos'!$B$3:$M$86,4,0),"")</f>
        <v/>
      </c>
      <c r="S39" s="260"/>
      <c r="T39" s="260" t="s">
        <v>474</v>
      </c>
      <c r="U39" s="261">
        <f t="shared" si="4"/>
        <v>0</v>
      </c>
      <c r="V39" s="257"/>
      <c r="W39" s="62"/>
      <c r="X39" s="62"/>
      <c r="Y39" s="62"/>
      <c r="Z39" s="62"/>
    </row>
    <row r="40" ht="15.75" customHeight="1">
      <c r="A40" s="62"/>
      <c r="B40" s="164">
        <f t="shared" si="3"/>
        <v>33</v>
      </c>
      <c r="C40" s="229"/>
      <c r="D40" s="229" t="str">
        <f>IFERROR(VLOOKUP(C40,'Listado Pilotos y Equipos'!$B$3:$M$86,2,0),"")</f>
        <v/>
      </c>
      <c r="E40" s="231"/>
      <c r="F40" s="229" t="str">
        <f>IFERROR(VLOOKUP(C40,'Listado Pilotos y Equipos'!$B$3:$M$86,4,0),"")</f>
        <v/>
      </c>
      <c r="G40" s="231"/>
      <c r="H40" s="231">
        <f t="shared" si="1"/>
        <v>0</v>
      </c>
      <c r="I40" s="232" t="str">
        <f>IFERROR(VLOOKUP(C40,'Listado Pilotos y Equipos'!$B$3:$P$86,6,0),"")</f>
        <v/>
      </c>
      <c r="J40" s="234"/>
      <c r="K40" s="62"/>
      <c r="L40" s="267">
        <v>11.0</v>
      </c>
      <c r="M40" s="260"/>
      <c r="N40" s="260"/>
      <c r="O40" s="260" t="str">
        <f>IFERROR(VLOOKUP(M40,'Listado Pilotos y Equipos'!$B$3:$M$86,2,0),"")</f>
        <v/>
      </c>
      <c r="P40" s="260"/>
      <c r="Q40" s="260" t="s">
        <v>474</v>
      </c>
      <c r="R40" s="260" t="str">
        <f>IFERROR(VLOOKUP(M40,'Listado Pilotos y Equipos'!$B$3:$M$86,4,0),"")</f>
        <v/>
      </c>
      <c r="S40" s="260"/>
      <c r="T40" s="260" t="s">
        <v>474</v>
      </c>
      <c r="U40" s="261">
        <f t="shared" si="4"/>
        <v>0</v>
      </c>
      <c r="V40" s="257"/>
      <c r="W40" s="62"/>
      <c r="X40" s="62"/>
      <c r="Y40" s="62"/>
      <c r="Z40" s="62"/>
    </row>
    <row r="41" ht="15.75" customHeight="1">
      <c r="A41" s="62"/>
      <c r="B41" s="164">
        <f t="shared" si="3"/>
        <v>34</v>
      </c>
      <c r="C41" s="229"/>
      <c r="D41" s="229" t="str">
        <f>IFERROR(VLOOKUP(C41,'Listado Pilotos y Equipos'!$B$3:$M$86,2,0),"")</f>
        <v/>
      </c>
      <c r="E41" s="231"/>
      <c r="F41" s="229" t="str">
        <f>IFERROR(VLOOKUP(C41,'Listado Pilotos y Equipos'!$B$3:$M$86,4,0),"")</f>
        <v/>
      </c>
      <c r="G41" s="231"/>
      <c r="H41" s="231">
        <f t="shared" si="1"/>
        <v>0</v>
      </c>
      <c r="I41" s="232" t="str">
        <f>IFERROR(VLOOKUP(C41,'Listado Pilotos y Equipos'!$B$3:$P$86,6,0),"")</f>
        <v/>
      </c>
      <c r="J41" s="234"/>
      <c r="K41" s="62"/>
      <c r="L41" s="267">
        <v>12.0</v>
      </c>
      <c r="M41" s="260"/>
      <c r="N41" s="260"/>
      <c r="O41" s="260" t="str">
        <f>IFERROR(VLOOKUP(M41,'Listado Pilotos y Equipos'!$B$3:$M$86,2,0),"")</f>
        <v/>
      </c>
      <c r="P41" s="260"/>
      <c r="Q41" s="260" t="s">
        <v>474</v>
      </c>
      <c r="R41" s="260" t="str">
        <f>IFERROR(VLOOKUP(M41,'Listado Pilotos y Equipos'!$B$3:$M$86,4,0),"")</f>
        <v/>
      </c>
      <c r="S41" s="260"/>
      <c r="T41" s="260" t="s">
        <v>474</v>
      </c>
      <c r="U41" s="261">
        <f t="shared" si="4"/>
        <v>0</v>
      </c>
      <c r="V41" s="257"/>
      <c r="W41" s="62"/>
      <c r="X41" s="62"/>
      <c r="Y41" s="62"/>
      <c r="Z41" s="62"/>
    </row>
    <row r="42" ht="15.75" customHeight="1">
      <c r="A42" s="62"/>
      <c r="B42" s="164">
        <f t="shared" si="3"/>
        <v>35</v>
      </c>
      <c r="C42" s="229"/>
      <c r="D42" s="229" t="str">
        <f>IFERROR(VLOOKUP(C42,'Listado Pilotos y Equipos'!$B$3:$M$86,2,0),"")</f>
        <v/>
      </c>
      <c r="E42" s="231"/>
      <c r="F42" s="229" t="str">
        <f>IFERROR(VLOOKUP(C42,'Listado Pilotos y Equipos'!$B$3:$M$86,4,0),"")</f>
        <v/>
      </c>
      <c r="G42" s="231"/>
      <c r="H42" s="231">
        <f t="shared" si="1"/>
        <v>0</v>
      </c>
      <c r="I42" s="232" t="str">
        <f>IFERROR(VLOOKUP(C42,'Listado Pilotos y Equipos'!$B$3:$P$86,6,0),"")</f>
        <v/>
      </c>
      <c r="J42" s="234"/>
      <c r="K42" s="62"/>
      <c r="L42" s="267">
        <v>13.0</v>
      </c>
      <c r="M42" s="260"/>
      <c r="N42" s="260"/>
      <c r="O42" s="260"/>
      <c r="P42" s="260"/>
      <c r="Q42" s="260"/>
      <c r="R42" s="260"/>
      <c r="S42" s="260"/>
      <c r="T42" s="260"/>
      <c r="U42" s="261">
        <f t="shared" si="4"/>
        <v>0</v>
      </c>
      <c r="V42" s="257"/>
      <c r="W42" s="62"/>
      <c r="X42" s="62"/>
      <c r="Y42" s="62"/>
      <c r="Z42" s="62"/>
    </row>
    <row r="43" ht="15.75" customHeight="1">
      <c r="A43" s="62"/>
      <c r="B43" s="164">
        <f t="shared" si="3"/>
        <v>36</v>
      </c>
      <c r="C43" s="229"/>
      <c r="D43" s="229" t="str">
        <f>IFERROR(VLOOKUP(C43,'Listado Pilotos y Equipos'!$B$3:$M$86,2,0),"")</f>
        <v/>
      </c>
      <c r="E43" s="231"/>
      <c r="F43" s="229" t="str">
        <f>IFERROR(VLOOKUP(C43,'Listado Pilotos y Equipos'!$B$3:$M$86,4,0),"")</f>
        <v/>
      </c>
      <c r="G43" s="231"/>
      <c r="H43" s="231">
        <f t="shared" si="1"/>
        <v>0</v>
      </c>
      <c r="I43" s="232" t="str">
        <f>IFERROR(VLOOKUP(C43,'Listado Pilotos y Equipos'!$B$3:$P$86,6,0),"")</f>
        <v/>
      </c>
      <c r="J43" s="234"/>
      <c r="K43" s="62"/>
      <c r="L43" s="267">
        <v>14.0</v>
      </c>
      <c r="M43" s="260"/>
      <c r="N43" s="260"/>
      <c r="O43" s="260"/>
      <c r="P43" s="260"/>
      <c r="Q43" s="260"/>
      <c r="R43" s="260"/>
      <c r="S43" s="260"/>
      <c r="T43" s="260"/>
      <c r="U43" s="261">
        <f t="shared" si="4"/>
        <v>0</v>
      </c>
      <c r="V43" s="257"/>
      <c r="W43" s="62"/>
      <c r="X43" s="62"/>
      <c r="Y43" s="62"/>
      <c r="Z43" s="62"/>
    </row>
    <row r="44" ht="15.75" customHeight="1">
      <c r="A44" s="62"/>
      <c r="B44" s="164">
        <f t="shared" si="3"/>
        <v>37</v>
      </c>
      <c r="C44" s="229"/>
      <c r="D44" s="229" t="str">
        <f>IFERROR(VLOOKUP(C44,'Listado Pilotos y Equipos'!$B$3:$M$86,2,0),"")</f>
        <v/>
      </c>
      <c r="E44" s="231"/>
      <c r="F44" s="229" t="str">
        <f>IFERROR(VLOOKUP(C44,'Listado Pilotos y Equipos'!$B$3:$M$86,4,0),"")</f>
        <v/>
      </c>
      <c r="G44" s="231"/>
      <c r="H44" s="231">
        <f t="shared" si="1"/>
        <v>0</v>
      </c>
      <c r="I44" s="232" t="str">
        <f>IFERROR(VLOOKUP(C44,'Listado Pilotos y Equipos'!$B$3:$P$86,6,0),"")</f>
        <v/>
      </c>
      <c r="J44" s="234"/>
      <c r="K44" s="62"/>
      <c r="L44" s="267">
        <v>15.0</v>
      </c>
      <c r="M44" s="260"/>
      <c r="N44" s="260"/>
      <c r="O44" s="260" t="str">
        <f>IFERROR(VLOOKUP(M44,'Listado Pilotos y Equipos'!$B$3:$M$86,2,0),"")</f>
        <v/>
      </c>
      <c r="P44" s="260"/>
      <c r="Q44" s="260" t="s">
        <v>474</v>
      </c>
      <c r="R44" s="260" t="str">
        <f>IFERROR(VLOOKUP(M44,'Listado Pilotos y Equipos'!$B$3:$M$86,4,0),"")</f>
        <v/>
      </c>
      <c r="S44" s="260"/>
      <c r="T44" s="260" t="s">
        <v>474</v>
      </c>
      <c r="U44" s="261">
        <f t="shared" si="4"/>
        <v>0</v>
      </c>
      <c r="V44" s="257"/>
      <c r="W44" s="62"/>
      <c r="X44" s="62"/>
      <c r="Y44" s="62"/>
      <c r="Z44" s="62"/>
    </row>
    <row r="45" ht="15.75" customHeight="1">
      <c r="A45" s="62"/>
      <c r="B45" s="164">
        <f t="shared" si="3"/>
        <v>38</v>
      </c>
      <c r="C45" s="229"/>
      <c r="D45" s="229" t="str">
        <f>IFERROR(VLOOKUP(C45,'Listado Pilotos y Equipos'!$B$3:$M$86,2,0),"")</f>
        <v/>
      </c>
      <c r="E45" s="231"/>
      <c r="F45" s="229" t="str">
        <f>IFERROR(VLOOKUP(C45,'Listado Pilotos y Equipos'!$B$3:$M$86,4,0),"")</f>
        <v/>
      </c>
      <c r="G45" s="231"/>
      <c r="H45" s="231">
        <f t="shared" si="1"/>
        <v>0</v>
      </c>
      <c r="I45" s="232" t="str">
        <f>IFERROR(VLOOKUP(C45,'Listado Pilotos y Equipos'!$B$3:$P$86,6,0),"")</f>
        <v/>
      </c>
      <c r="J45" s="234"/>
      <c r="K45" s="62"/>
      <c r="L45" s="267">
        <v>16.0</v>
      </c>
      <c r="M45" s="260"/>
      <c r="N45" s="260"/>
      <c r="O45" s="260" t="str">
        <f>IFERROR(VLOOKUP(M45,'Listado Pilotos y Equipos'!$B$3:$M$86,2,0),"")</f>
        <v/>
      </c>
      <c r="P45" s="260"/>
      <c r="Q45" s="260" t="s">
        <v>474</v>
      </c>
      <c r="R45" s="260" t="str">
        <f>IFERROR(VLOOKUP(M45,'Listado Pilotos y Equipos'!$B$3:$M$86,4,0),"")</f>
        <v/>
      </c>
      <c r="S45" s="260"/>
      <c r="T45" s="260" t="s">
        <v>474</v>
      </c>
      <c r="U45" s="261">
        <f t="shared" si="4"/>
        <v>0</v>
      </c>
      <c r="V45" s="258"/>
      <c r="W45" s="62"/>
      <c r="X45" s="62"/>
      <c r="Y45" s="62"/>
      <c r="Z45" s="62"/>
    </row>
    <row r="46" ht="15.75" customHeight="1">
      <c r="A46" s="62"/>
      <c r="B46" s="164">
        <f t="shared" si="3"/>
        <v>39</v>
      </c>
      <c r="C46" s="229"/>
      <c r="D46" s="229" t="str">
        <f>IFERROR(VLOOKUP(C46,'Listado Pilotos y Equipos'!$B$3:$M$86,2,0),"")</f>
        <v/>
      </c>
      <c r="E46" s="231"/>
      <c r="F46" s="229" t="str">
        <f>IFERROR(VLOOKUP(C46,'Listado Pilotos y Equipos'!$B$3:$M$86,4,0),"")</f>
        <v/>
      </c>
      <c r="G46" s="231"/>
      <c r="H46" s="231">
        <f t="shared" si="1"/>
        <v>0</v>
      </c>
      <c r="I46" s="232" t="str">
        <f>IFERROR(VLOOKUP(C46,'Listado Pilotos y Equipos'!$B$3:$P$86,6,0),"")</f>
        <v/>
      </c>
      <c r="J46" s="234"/>
      <c r="K46" s="62"/>
      <c r="L46" s="268">
        <v>17.0</v>
      </c>
      <c r="M46" s="269"/>
      <c r="N46" s="269"/>
      <c r="O46" s="269" t="str">
        <f>IFERROR(VLOOKUP(M46,'Listado Pilotos y Equipos'!$B$3:$M$86,2,0),"")</f>
        <v/>
      </c>
      <c r="P46" s="269"/>
      <c r="Q46" s="269" t="s">
        <v>474</v>
      </c>
      <c r="R46" s="269" t="str">
        <f>IFERROR(VLOOKUP(M46,'Listado Pilotos y Equipos'!$B$3:$M$86,4,0),"")</f>
        <v/>
      </c>
      <c r="S46" s="269"/>
      <c r="T46" s="269" t="s">
        <v>474</v>
      </c>
      <c r="U46" s="270">
        <f t="shared" si="4"/>
        <v>0</v>
      </c>
      <c r="V46" s="271" t="s">
        <v>478</v>
      </c>
      <c r="W46" s="62"/>
      <c r="X46" s="62"/>
      <c r="Y46" s="62"/>
      <c r="Z46" s="62"/>
    </row>
    <row r="47" ht="15.75" customHeight="1">
      <c r="A47" s="62"/>
      <c r="B47" s="164">
        <f t="shared" si="3"/>
        <v>40</v>
      </c>
      <c r="C47" s="229"/>
      <c r="D47" s="229" t="str">
        <f>IFERROR(VLOOKUP(C47,'Listado Pilotos y Equipos'!$B$3:$M$86,2,0),"")</f>
        <v/>
      </c>
      <c r="E47" s="231"/>
      <c r="F47" s="229" t="str">
        <f>IFERROR(VLOOKUP(C47,'Listado Pilotos y Equipos'!$B$3:$M$86,4,0),"")</f>
        <v/>
      </c>
      <c r="G47" s="231"/>
      <c r="H47" s="231">
        <f t="shared" si="1"/>
        <v>0</v>
      </c>
      <c r="I47" s="232" t="str">
        <f>IFERROR(VLOOKUP(C47,'Listado Pilotos y Equipos'!$B$3:$P$86,6,0),"")</f>
        <v/>
      </c>
      <c r="J47" s="234"/>
      <c r="K47" s="62"/>
      <c r="L47" s="268">
        <v>18.0</v>
      </c>
      <c r="M47" s="269"/>
      <c r="N47" s="269"/>
      <c r="O47" s="269" t="str">
        <f>IFERROR(VLOOKUP(M47,'Listado Pilotos y Equipos'!$B$3:$M$86,2,0),"")</f>
        <v/>
      </c>
      <c r="P47" s="269"/>
      <c r="Q47" s="269" t="s">
        <v>474</v>
      </c>
      <c r="R47" s="269" t="str">
        <f>IFERROR(VLOOKUP(M47,'Listado Pilotos y Equipos'!$B$3:$M$86,4,0),"")</f>
        <v/>
      </c>
      <c r="S47" s="269"/>
      <c r="T47" s="269" t="s">
        <v>474</v>
      </c>
      <c r="U47" s="270">
        <f t="shared" si="4"/>
        <v>0</v>
      </c>
      <c r="V47" s="257"/>
      <c r="W47" s="62"/>
      <c r="X47" s="62"/>
      <c r="Y47" s="62"/>
      <c r="Z47" s="62"/>
    </row>
    <row r="48" ht="15.75" customHeight="1">
      <c r="A48" s="62"/>
      <c r="B48" s="164">
        <f t="shared" si="3"/>
        <v>41</v>
      </c>
      <c r="C48" s="229"/>
      <c r="D48" s="229" t="str">
        <f>IFERROR(VLOOKUP(C48,'Listado Pilotos y Equipos'!$B$3:$M$86,2,0),"")</f>
        <v/>
      </c>
      <c r="E48" s="231"/>
      <c r="F48" s="229" t="str">
        <f>IFERROR(VLOOKUP(C48,'Listado Pilotos y Equipos'!$B$3:$M$86,4,0),"")</f>
        <v/>
      </c>
      <c r="G48" s="231"/>
      <c r="H48" s="231">
        <f t="shared" si="1"/>
        <v>0</v>
      </c>
      <c r="I48" s="232" t="str">
        <f>IFERROR(VLOOKUP(C48,'Listado Pilotos y Equipos'!$B$3:$P$86,6,0),"")</f>
        <v/>
      </c>
      <c r="J48" s="234"/>
      <c r="K48" s="62"/>
      <c r="L48" s="268">
        <v>19.0</v>
      </c>
      <c r="M48" s="269"/>
      <c r="N48" s="269"/>
      <c r="O48" s="269" t="str">
        <f>IFERROR(VLOOKUP(M48,'Listado Pilotos y Equipos'!$B$3:$M$86,2,0),"")</f>
        <v/>
      </c>
      <c r="P48" s="269"/>
      <c r="Q48" s="269" t="s">
        <v>474</v>
      </c>
      <c r="R48" s="269" t="str">
        <f>IFERROR(VLOOKUP(M48,'Listado Pilotos y Equipos'!$B$3:$M$86,4,0),"")</f>
        <v/>
      </c>
      <c r="S48" s="269"/>
      <c r="T48" s="269" t="s">
        <v>474</v>
      </c>
      <c r="U48" s="270">
        <f t="shared" si="4"/>
        <v>0</v>
      </c>
      <c r="V48" s="257"/>
      <c r="W48" s="62"/>
      <c r="X48" s="62"/>
      <c r="Y48" s="62"/>
      <c r="Z48" s="62"/>
    </row>
    <row r="49" ht="15.75" customHeight="1">
      <c r="A49" s="62"/>
      <c r="B49" s="164">
        <f t="shared" si="3"/>
        <v>42</v>
      </c>
      <c r="C49" s="229"/>
      <c r="D49" s="229" t="str">
        <f>IFERROR(VLOOKUP(C49,'Listado Pilotos y Equipos'!$B$3:$M$86,2,0),"")</f>
        <v/>
      </c>
      <c r="E49" s="231"/>
      <c r="F49" s="229" t="str">
        <f>IFERROR(VLOOKUP(C49,'Listado Pilotos y Equipos'!$B$3:$M$86,4,0),"")</f>
        <v/>
      </c>
      <c r="G49" s="231"/>
      <c r="H49" s="231">
        <f t="shared" si="1"/>
        <v>0</v>
      </c>
      <c r="I49" s="232" t="str">
        <f>IFERROR(VLOOKUP(C49,'Listado Pilotos y Equipos'!$B$3:$P$86,6,0),"")</f>
        <v/>
      </c>
      <c r="J49" s="234"/>
      <c r="K49" s="62"/>
      <c r="L49" s="268">
        <v>20.0</v>
      </c>
      <c r="M49" s="269"/>
      <c r="N49" s="269"/>
      <c r="O49" s="269" t="str">
        <f>IFERROR(VLOOKUP(M49,'Listado Pilotos y Equipos'!$B$3:$M$86,2,0),"")</f>
        <v/>
      </c>
      <c r="P49" s="269"/>
      <c r="Q49" s="269" t="s">
        <v>474</v>
      </c>
      <c r="R49" s="269" t="str">
        <f>IFERROR(VLOOKUP(M49,'Listado Pilotos y Equipos'!$B$3:$M$86,4,0),"")</f>
        <v/>
      </c>
      <c r="S49" s="269"/>
      <c r="T49" s="269" t="s">
        <v>474</v>
      </c>
      <c r="U49" s="270">
        <f t="shared" si="4"/>
        <v>0</v>
      </c>
      <c r="V49" s="257"/>
      <c r="W49" s="62"/>
      <c r="X49" s="62"/>
      <c r="Y49" s="62"/>
      <c r="Z49" s="62"/>
    </row>
    <row r="50" ht="15.75" customHeight="1">
      <c r="A50" s="62"/>
      <c r="B50" s="164">
        <f t="shared" si="3"/>
        <v>43</v>
      </c>
      <c r="C50" s="229"/>
      <c r="D50" s="229" t="str">
        <f>IFERROR(VLOOKUP(C50,'Listado Pilotos y Equipos'!$B$3:$M$86,2,0),"")</f>
        <v/>
      </c>
      <c r="E50" s="231"/>
      <c r="F50" s="229" t="str">
        <f>IFERROR(VLOOKUP(C50,'Listado Pilotos y Equipos'!$B$3:$M$86,4,0),"")</f>
        <v/>
      </c>
      <c r="G50" s="231"/>
      <c r="H50" s="231">
        <f t="shared" si="1"/>
        <v>0</v>
      </c>
      <c r="I50" s="232" t="str">
        <f>IFERROR(VLOOKUP(C50,'Listado Pilotos y Equipos'!$B$3:$P$86,6,0),"")</f>
        <v/>
      </c>
      <c r="J50" s="234"/>
      <c r="K50" s="62"/>
      <c r="L50" s="268">
        <v>21.0</v>
      </c>
      <c r="M50" s="269"/>
      <c r="N50" s="269"/>
      <c r="O50" s="269" t="str">
        <f>IFERROR(VLOOKUP(M50,'Listado Pilotos y Equipos'!$B$3:$M$86,2,0),"")</f>
        <v/>
      </c>
      <c r="P50" s="269"/>
      <c r="Q50" s="269" t="s">
        <v>474</v>
      </c>
      <c r="R50" s="269" t="str">
        <f>IFERROR(VLOOKUP(M50,'Listado Pilotos y Equipos'!$B$3:$M$86,4,0),"")</f>
        <v/>
      </c>
      <c r="S50" s="269"/>
      <c r="T50" s="269" t="s">
        <v>474</v>
      </c>
      <c r="U50" s="270">
        <f t="shared" si="4"/>
        <v>0</v>
      </c>
      <c r="V50" s="257"/>
      <c r="W50" s="62"/>
      <c r="X50" s="62"/>
      <c r="Y50" s="62"/>
      <c r="Z50" s="62"/>
    </row>
    <row r="51" ht="15.75" customHeight="1">
      <c r="A51" s="62"/>
      <c r="B51" s="164">
        <f t="shared" si="3"/>
        <v>44</v>
      </c>
      <c r="C51" s="229"/>
      <c r="D51" s="229" t="str">
        <f>IFERROR(VLOOKUP(C51,'Listado Pilotos y Equipos'!$B$3:$M$86,2,0),"")</f>
        <v/>
      </c>
      <c r="E51" s="231"/>
      <c r="F51" s="229" t="str">
        <f>IFERROR(VLOOKUP(C51,'Listado Pilotos y Equipos'!$B$3:$M$86,4,0),"")</f>
        <v/>
      </c>
      <c r="G51" s="231"/>
      <c r="H51" s="231">
        <f t="shared" si="1"/>
        <v>0</v>
      </c>
      <c r="I51" s="232" t="str">
        <f>IFERROR(VLOOKUP(C51,'Listado Pilotos y Equipos'!$B$3:$P$86,6,0),"")</f>
        <v/>
      </c>
      <c r="J51" s="234"/>
      <c r="K51" s="62"/>
      <c r="L51" s="268">
        <v>22.0</v>
      </c>
      <c r="M51" s="269"/>
      <c r="N51" s="269"/>
      <c r="O51" s="269" t="str">
        <f>IFERROR(VLOOKUP(M51,'Listado Pilotos y Equipos'!$B$3:$M$86,2,0),"")</f>
        <v/>
      </c>
      <c r="P51" s="269"/>
      <c r="Q51" s="269" t="s">
        <v>474</v>
      </c>
      <c r="R51" s="269" t="str">
        <f>IFERROR(VLOOKUP(M51,'Listado Pilotos y Equipos'!$B$3:$M$86,4,0),"")</f>
        <v/>
      </c>
      <c r="S51" s="269"/>
      <c r="T51" s="269" t="s">
        <v>474</v>
      </c>
      <c r="U51" s="270">
        <f t="shared" si="4"/>
        <v>0</v>
      </c>
      <c r="V51" s="257"/>
      <c r="W51" s="62"/>
      <c r="X51" s="62"/>
      <c r="Y51" s="62"/>
      <c r="Z51" s="62"/>
    </row>
    <row r="52" ht="15.75" customHeight="1">
      <c r="A52" s="62"/>
      <c r="B52" s="164">
        <f t="shared" si="3"/>
        <v>45</v>
      </c>
      <c r="C52" s="229"/>
      <c r="D52" s="229" t="str">
        <f>IFERROR(VLOOKUP(C52,'Listado Pilotos y Equipos'!$B$3:$M$86,2,0),"")</f>
        <v/>
      </c>
      <c r="E52" s="231"/>
      <c r="F52" s="229" t="str">
        <f>IFERROR(VLOOKUP(C52,'Listado Pilotos y Equipos'!$B$3:$M$86,4,0),"")</f>
        <v/>
      </c>
      <c r="G52" s="231"/>
      <c r="H52" s="231">
        <f t="shared" si="1"/>
        <v>0</v>
      </c>
      <c r="I52" s="232" t="str">
        <f>IFERROR(VLOOKUP(C52,'Listado Pilotos y Equipos'!$B$3:$P$86,6,0),"")</f>
        <v/>
      </c>
      <c r="J52" s="234"/>
      <c r="K52" s="62"/>
      <c r="L52" s="268">
        <v>23.0</v>
      </c>
      <c r="M52" s="269"/>
      <c r="N52" s="269"/>
      <c r="O52" s="269" t="str">
        <f>IFERROR(VLOOKUP(M52,'Listado Pilotos y Equipos'!$B$3:$M$86,2,0),"")</f>
        <v/>
      </c>
      <c r="P52" s="269"/>
      <c r="Q52" s="269" t="s">
        <v>474</v>
      </c>
      <c r="R52" s="269" t="str">
        <f>IFERROR(VLOOKUP(M52,'Listado Pilotos y Equipos'!$B$3:$M$86,4,0),"")</f>
        <v/>
      </c>
      <c r="S52" s="269"/>
      <c r="T52" s="269" t="s">
        <v>474</v>
      </c>
      <c r="U52" s="270">
        <f t="shared" si="4"/>
        <v>0</v>
      </c>
      <c r="V52" s="257"/>
      <c r="W52" s="62"/>
      <c r="X52" s="62"/>
      <c r="Y52" s="62"/>
      <c r="Z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268">
        <v>24.0</v>
      </c>
      <c r="M53" s="269"/>
      <c r="N53" s="269"/>
      <c r="O53" s="269" t="str">
        <f>IFERROR(VLOOKUP(M53,'Listado Pilotos y Equipos'!$B$3:$M$86,2,0),"")</f>
        <v/>
      </c>
      <c r="P53" s="269"/>
      <c r="Q53" s="269" t="s">
        <v>474</v>
      </c>
      <c r="R53" s="269" t="str">
        <f>IFERROR(VLOOKUP(M53,'Listado Pilotos y Equipos'!$B$3:$M$86,4,0),"")</f>
        <v/>
      </c>
      <c r="S53" s="269"/>
      <c r="T53" s="269" t="s">
        <v>474</v>
      </c>
      <c r="U53" s="270">
        <f t="shared" si="4"/>
        <v>0</v>
      </c>
      <c r="V53" s="258"/>
      <c r="W53" s="62"/>
      <c r="X53" s="62"/>
      <c r="Y53" s="62"/>
      <c r="Z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252"/>
      <c r="M55" s="45"/>
      <c r="N55" s="45"/>
      <c r="O55" s="45"/>
      <c r="P55" s="45"/>
      <c r="Q55" s="45"/>
      <c r="R55" s="45"/>
      <c r="S55" s="45"/>
      <c r="T55" s="45"/>
      <c r="U55" s="45"/>
      <c r="V55" s="46"/>
      <c r="W55" s="62"/>
      <c r="X55" s="62"/>
      <c r="Y55" s="62"/>
      <c r="Z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44" t="s">
        <v>390</v>
      </c>
      <c r="M56" s="45"/>
      <c r="N56" s="45"/>
      <c r="O56" s="45"/>
      <c r="P56" s="45"/>
      <c r="Q56" s="45"/>
      <c r="R56" s="45"/>
      <c r="S56" s="45"/>
      <c r="T56" s="45"/>
      <c r="U56" s="45"/>
      <c r="V56" s="46"/>
      <c r="W56" s="62"/>
      <c r="X56" s="62"/>
      <c r="Y56" s="62"/>
      <c r="Z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"/>
      <c r="M57" s="85"/>
      <c r="N57" s="85"/>
      <c r="O57" s="85"/>
      <c r="P57" s="85"/>
      <c r="Q57" s="85"/>
      <c r="R57" s="86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52" t="s">
        <v>152</v>
      </c>
      <c r="M58" s="100" t="s">
        <v>153</v>
      </c>
      <c r="N58" s="100" t="s">
        <v>384</v>
      </c>
      <c r="O58" s="100" t="s">
        <v>2</v>
      </c>
      <c r="P58" s="100" t="s">
        <v>386</v>
      </c>
      <c r="Q58" s="100" t="s">
        <v>154</v>
      </c>
      <c r="R58" s="100" t="s">
        <v>283</v>
      </c>
      <c r="S58" s="100" t="s">
        <v>387</v>
      </c>
      <c r="T58" s="100" t="s">
        <v>388</v>
      </c>
      <c r="U58" s="100" t="s">
        <v>11</v>
      </c>
      <c r="V58" s="62"/>
      <c r="W58" s="62"/>
      <c r="X58" s="62"/>
      <c r="Y58" s="62"/>
      <c r="Z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253">
        <v>1.0</v>
      </c>
      <c r="M59" s="254"/>
      <c r="N59" s="254"/>
      <c r="O59" s="254" t="str">
        <f>IFERROR(VLOOKUP(M59,'Listado Pilotos y Equipos'!$B$3:$M$86,2,0),"")</f>
        <v/>
      </c>
      <c r="P59" s="254"/>
      <c r="Q59" s="254" t="s">
        <v>474</v>
      </c>
      <c r="R59" s="254" t="str">
        <f>IFERROR(VLOOKUP(M59,'Listado Pilotos y Equipos'!$B$3:$M$86,4,0),"")</f>
        <v/>
      </c>
      <c r="S59" s="254"/>
      <c r="T59" s="254" t="s">
        <v>474</v>
      </c>
      <c r="U59" s="255">
        <f t="shared" ref="U59:U74" si="5">IFERROR(Q59+T59,0)</f>
        <v>0</v>
      </c>
      <c r="V59" s="256" t="s">
        <v>475</v>
      </c>
      <c r="W59" s="62"/>
      <c r="X59" s="62"/>
      <c r="Y59" s="62"/>
      <c r="Z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253">
        <v>2.0</v>
      </c>
      <c r="M60" s="254"/>
      <c r="N60" s="254"/>
      <c r="O60" s="254" t="str">
        <f>IFERROR(VLOOKUP(M60,'Listado Pilotos y Equipos'!$B$3:$M$86,2,0),"")</f>
        <v/>
      </c>
      <c r="P60" s="254"/>
      <c r="Q60" s="254" t="s">
        <v>474</v>
      </c>
      <c r="R60" s="254" t="str">
        <f>IFERROR(VLOOKUP(M60,'Listado Pilotos y Equipos'!$B$3:$M$86,4,0),"")</f>
        <v/>
      </c>
      <c r="S60" s="254"/>
      <c r="T60" s="254" t="s">
        <v>474</v>
      </c>
      <c r="U60" s="255">
        <f t="shared" si="5"/>
        <v>0</v>
      </c>
      <c r="V60" s="257"/>
      <c r="W60" s="62"/>
      <c r="X60" s="62"/>
      <c r="Y60" s="62"/>
      <c r="Z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253">
        <v>3.0</v>
      </c>
      <c r="M61" s="254"/>
      <c r="N61" s="254"/>
      <c r="O61" s="254" t="str">
        <f>IFERROR(VLOOKUP(M61,'Listado Pilotos y Equipos'!$B$3:$M$86,2,0),"")</f>
        <v/>
      </c>
      <c r="P61" s="254"/>
      <c r="Q61" s="254" t="s">
        <v>474</v>
      </c>
      <c r="R61" s="254" t="str">
        <f>IFERROR(VLOOKUP(M61,'Listado Pilotos y Equipos'!$B$3:$M$86,4,0),"")</f>
        <v/>
      </c>
      <c r="S61" s="254"/>
      <c r="T61" s="254" t="s">
        <v>474</v>
      </c>
      <c r="U61" s="255">
        <f t="shared" si="5"/>
        <v>0</v>
      </c>
      <c r="V61" s="257"/>
      <c r="W61" s="62"/>
      <c r="X61" s="62"/>
      <c r="Y61" s="62"/>
      <c r="Z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253">
        <v>4.0</v>
      </c>
      <c r="M62" s="254"/>
      <c r="N62" s="254"/>
      <c r="O62" s="254" t="str">
        <f>IFERROR(VLOOKUP(M62,'Listado Pilotos y Equipos'!$B$3:$M$86,2,0),"")</f>
        <v/>
      </c>
      <c r="P62" s="254"/>
      <c r="Q62" s="254" t="s">
        <v>474</v>
      </c>
      <c r="R62" s="254" t="str">
        <f>IFERROR(VLOOKUP(M62,'Listado Pilotos y Equipos'!$B$3:$M$86,4,0),"")</f>
        <v/>
      </c>
      <c r="S62" s="254"/>
      <c r="T62" s="254" t="s">
        <v>474</v>
      </c>
      <c r="U62" s="255">
        <f t="shared" si="5"/>
        <v>0</v>
      </c>
      <c r="V62" s="257"/>
      <c r="W62" s="62"/>
      <c r="X62" s="62"/>
      <c r="Y62" s="62"/>
      <c r="Z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253">
        <v>5.0</v>
      </c>
      <c r="M63" s="254"/>
      <c r="N63" s="254"/>
      <c r="O63" s="254" t="str">
        <f>IFERROR(VLOOKUP(M63,'Listado Pilotos y Equipos'!$B$3:$M$86,2,0),"")</f>
        <v/>
      </c>
      <c r="P63" s="254"/>
      <c r="Q63" s="254" t="s">
        <v>474</v>
      </c>
      <c r="R63" s="254" t="str">
        <f>IFERROR(VLOOKUP(M63,'Listado Pilotos y Equipos'!$B$3:$M$86,4,0),"")</f>
        <v/>
      </c>
      <c r="S63" s="254"/>
      <c r="T63" s="254" t="s">
        <v>474</v>
      </c>
      <c r="U63" s="255">
        <f t="shared" si="5"/>
        <v>0</v>
      </c>
      <c r="V63" s="257"/>
      <c r="W63" s="62"/>
      <c r="X63" s="62"/>
      <c r="Y63" s="62"/>
      <c r="Z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253">
        <v>6.0</v>
      </c>
      <c r="M64" s="254"/>
      <c r="N64" s="254"/>
      <c r="O64" s="254" t="str">
        <f>IFERROR(VLOOKUP(M64,'Listado Pilotos y Equipos'!$B$3:$M$86,2,0),"")</f>
        <v/>
      </c>
      <c r="P64" s="254"/>
      <c r="Q64" s="254" t="s">
        <v>474</v>
      </c>
      <c r="R64" s="254" t="str">
        <f>IFERROR(VLOOKUP(M64,'Listado Pilotos y Equipos'!$B$3:$M$86,4,0),"")</f>
        <v/>
      </c>
      <c r="S64" s="254"/>
      <c r="T64" s="254" t="s">
        <v>474</v>
      </c>
      <c r="U64" s="255">
        <f t="shared" si="5"/>
        <v>0</v>
      </c>
      <c r="V64" s="257"/>
      <c r="W64" s="62"/>
      <c r="X64" s="62"/>
      <c r="Y64" s="62"/>
      <c r="Z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253">
        <v>7.0</v>
      </c>
      <c r="M65" s="254"/>
      <c r="N65" s="254"/>
      <c r="O65" s="254" t="str">
        <f>IFERROR(VLOOKUP(M65,'Listado Pilotos y Equipos'!$B$3:$M$86,2,0),"")</f>
        <v/>
      </c>
      <c r="P65" s="254"/>
      <c r="Q65" s="254" t="s">
        <v>474</v>
      </c>
      <c r="R65" s="254" t="str">
        <f>IFERROR(VLOOKUP(M65,'Listado Pilotos y Equipos'!$B$3:$M$86,4,0),"")</f>
        <v/>
      </c>
      <c r="S65" s="254"/>
      <c r="T65" s="254" t="s">
        <v>474</v>
      </c>
      <c r="U65" s="255">
        <f t="shared" si="5"/>
        <v>0</v>
      </c>
      <c r="V65" s="257"/>
      <c r="W65" s="62"/>
      <c r="X65" s="62"/>
      <c r="Y65" s="62"/>
      <c r="Z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253">
        <v>8.0</v>
      </c>
      <c r="M66" s="254"/>
      <c r="N66" s="254"/>
      <c r="O66" s="254" t="str">
        <f>IFERROR(VLOOKUP(M66,'Listado Pilotos y Equipos'!$B$3:$M$86,2,0),"")</f>
        <v/>
      </c>
      <c r="P66" s="254"/>
      <c r="Q66" s="254" t="s">
        <v>474</v>
      </c>
      <c r="R66" s="254" t="str">
        <f>IFERROR(VLOOKUP(M66,'Listado Pilotos y Equipos'!$B$3:$M$86,4,0),"")</f>
        <v/>
      </c>
      <c r="S66" s="254"/>
      <c r="T66" s="254" t="s">
        <v>474</v>
      </c>
      <c r="U66" s="255">
        <f t="shared" si="5"/>
        <v>0</v>
      </c>
      <c r="V66" s="258"/>
      <c r="W66" s="62"/>
      <c r="X66" s="62"/>
      <c r="Y66" s="62"/>
      <c r="Z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259">
        <v>9.0</v>
      </c>
      <c r="M67" s="260"/>
      <c r="N67" s="260"/>
      <c r="O67" s="260" t="str">
        <f>IFERROR(VLOOKUP(M67,'Listado Pilotos y Equipos'!$B$3:$M$86,2,0),"")</f>
        <v/>
      </c>
      <c r="P67" s="260"/>
      <c r="Q67" s="260" t="s">
        <v>474</v>
      </c>
      <c r="R67" s="260" t="str">
        <f>IFERROR(VLOOKUP(M67,'Listado Pilotos y Equipos'!$B$3:$M$86,4,0),"")</f>
        <v/>
      </c>
      <c r="S67" s="260"/>
      <c r="T67" s="260" t="s">
        <v>474</v>
      </c>
      <c r="U67" s="261">
        <f t="shared" si="5"/>
        <v>0</v>
      </c>
      <c r="V67" s="262" t="s">
        <v>476</v>
      </c>
      <c r="W67" s="62"/>
      <c r="X67" s="62"/>
      <c r="Y67" s="62"/>
      <c r="Z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259">
        <v>10.0</v>
      </c>
      <c r="M68" s="260"/>
      <c r="N68" s="260"/>
      <c r="O68" s="260" t="str">
        <f>IFERROR(VLOOKUP(M68,'Listado Pilotos y Equipos'!$B$3:$M$86,2,0),"")</f>
        <v/>
      </c>
      <c r="P68" s="260"/>
      <c r="Q68" s="260" t="s">
        <v>474</v>
      </c>
      <c r="R68" s="260" t="str">
        <f>IFERROR(VLOOKUP(M68,'Listado Pilotos y Equipos'!$B$3:$M$86,4,0),"")</f>
        <v/>
      </c>
      <c r="S68" s="260"/>
      <c r="T68" s="260" t="s">
        <v>474</v>
      </c>
      <c r="U68" s="261">
        <f t="shared" si="5"/>
        <v>0</v>
      </c>
      <c r="V68" s="257"/>
      <c r="W68" s="62"/>
      <c r="X68" s="62"/>
      <c r="Y68" s="62"/>
      <c r="Z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259">
        <v>11.0</v>
      </c>
      <c r="M69" s="260"/>
      <c r="N69" s="260"/>
      <c r="O69" s="260" t="str">
        <f>IFERROR(VLOOKUP(M69,'Listado Pilotos y Equipos'!$B$3:$M$86,2,0),"")</f>
        <v/>
      </c>
      <c r="P69" s="260"/>
      <c r="Q69" s="260" t="s">
        <v>474</v>
      </c>
      <c r="R69" s="260" t="str">
        <f>IFERROR(VLOOKUP(M69,'Listado Pilotos y Equipos'!$B$3:$M$86,4,0),"")</f>
        <v/>
      </c>
      <c r="S69" s="260"/>
      <c r="T69" s="260" t="s">
        <v>474</v>
      </c>
      <c r="U69" s="261">
        <f t="shared" si="5"/>
        <v>0</v>
      </c>
      <c r="V69" s="257"/>
      <c r="W69" s="62"/>
      <c r="X69" s="62"/>
      <c r="Y69" s="62"/>
      <c r="Z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259">
        <v>12.0</v>
      </c>
      <c r="M70" s="260"/>
      <c r="N70" s="260"/>
      <c r="O70" s="260" t="str">
        <f>IFERROR(VLOOKUP(M70,'Listado Pilotos y Equipos'!$B$3:$M$86,2,0),"")</f>
        <v/>
      </c>
      <c r="P70" s="260"/>
      <c r="Q70" s="260" t="s">
        <v>474</v>
      </c>
      <c r="R70" s="260" t="str">
        <f>IFERROR(VLOOKUP(M70,'Listado Pilotos y Equipos'!$B$3:$M$86,4,0),"")</f>
        <v/>
      </c>
      <c r="S70" s="260"/>
      <c r="T70" s="260" t="s">
        <v>474</v>
      </c>
      <c r="U70" s="261">
        <f t="shared" si="5"/>
        <v>0</v>
      </c>
      <c r="V70" s="257"/>
      <c r="W70" s="62"/>
      <c r="X70" s="62"/>
      <c r="Y70" s="62"/>
      <c r="Z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259">
        <v>13.0</v>
      </c>
      <c r="M71" s="260"/>
      <c r="N71" s="260"/>
      <c r="O71" s="260"/>
      <c r="P71" s="260"/>
      <c r="Q71" s="260"/>
      <c r="R71" s="260"/>
      <c r="S71" s="260"/>
      <c r="T71" s="260"/>
      <c r="U71" s="261">
        <f t="shared" si="5"/>
        <v>0</v>
      </c>
      <c r="V71" s="257"/>
      <c r="W71" s="62"/>
      <c r="X71" s="62"/>
      <c r="Y71" s="62"/>
      <c r="Z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259">
        <v>14.0</v>
      </c>
      <c r="M72" s="260"/>
      <c r="N72" s="260"/>
      <c r="O72" s="260"/>
      <c r="P72" s="260"/>
      <c r="Q72" s="260"/>
      <c r="R72" s="260"/>
      <c r="S72" s="260"/>
      <c r="T72" s="260"/>
      <c r="U72" s="261">
        <f t="shared" si="5"/>
        <v>0</v>
      </c>
      <c r="V72" s="257"/>
      <c r="W72" s="62"/>
      <c r="X72" s="62"/>
      <c r="Y72" s="62"/>
      <c r="Z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259">
        <v>15.0</v>
      </c>
      <c r="M73" s="260"/>
      <c r="N73" s="260"/>
      <c r="O73" s="260" t="str">
        <f>IFERROR(VLOOKUP(M73,'Listado Pilotos y Equipos'!$B$3:$M$86,2,0),"")</f>
        <v/>
      </c>
      <c r="P73" s="260"/>
      <c r="Q73" s="260" t="s">
        <v>474</v>
      </c>
      <c r="R73" s="260" t="str">
        <f>IFERROR(VLOOKUP(M73,'Listado Pilotos y Equipos'!$B$3:$M$86,4,0),"")</f>
        <v/>
      </c>
      <c r="S73" s="260"/>
      <c r="T73" s="260" t="s">
        <v>474</v>
      </c>
      <c r="U73" s="261">
        <f t="shared" si="5"/>
        <v>0</v>
      </c>
      <c r="V73" s="257"/>
      <c r="W73" s="62"/>
      <c r="X73" s="62"/>
      <c r="Y73" s="62"/>
      <c r="Z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259">
        <v>16.0</v>
      </c>
      <c r="M74" s="263"/>
      <c r="N74" s="263"/>
      <c r="O74" s="263" t="str">
        <f>IFERROR(VLOOKUP(M74,'Listado Pilotos y Equipos'!$B$3:$M$86,2,0),"")</f>
        <v/>
      </c>
      <c r="P74" s="263"/>
      <c r="Q74" s="263" t="s">
        <v>474</v>
      </c>
      <c r="R74" s="263" t="str">
        <f>IFERROR(VLOOKUP(M74,'Listado Pilotos y Equipos'!$B$3:$M$86,4,0),"")</f>
        <v/>
      </c>
      <c r="S74" s="263"/>
      <c r="T74" s="263" t="s">
        <v>474</v>
      </c>
      <c r="U74" s="264">
        <f t="shared" si="5"/>
        <v>0</v>
      </c>
      <c r="V74" s="258"/>
      <c r="W74" s="62"/>
      <c r="X74" s="62"/>
      <c r="Y74" s="62"/>
      <c r="Z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V46:V53"/>
    <mergeCell ref="L55:V55"/>
    <mergeCell ref="L56:V56"/>
    <mergeCell ref="V59:V66"/>
    <mergeCell ref="V67:V74"/>
    <mergeCell ref="L4:V4"/>
    <mergeCell ref="V8:V15"/>
    <mergeCell ref="V16:V23"/>
    <mergeCell ref="L26:V26"/>
    <mergeCell ref="L27:V27"/>
    <mergeCell ref="V30:V37"/>
    <mergeCell ref="V38:V45"/>
  </mergeCells>
  <dataValidations>
    <dataValidation type="list" allowBlank="1" showErrorMessage="1" sqref="C8:C52">
      <formula1>'Listado Pilotos y Equipos'!$B$3:$B$86</formula1>
    </dataValidation>
    <dataValidation type="list" allowBlank="1" showErrorMessage="1" sqref="J8:J52">
      <formula1>Tabla_de_Datos_COPA_PALMARES!$H$3:$H$5</formula1>
    </dataValidation>
    <dataValidation type="list" allowBlank="1" showErrorMessage="1" sqref="M8:N23 M30:N53 M59:N74">
      <formula1>$C$8:$C$52</formula1>
    </dataValidation>
  </dataValidations>
  <printOptions/>
  <pageMargins bottom="0.75" footer="0.0" header="0.0" left="0.7" right="0.7" top="0.75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6.86"/>
    <col customWidth="1" min="3" max="3" width="10.29"/>
    <col customWidth="1" min="4" max="4" width="11.14"/>
    <col customWidth="1" min="5" max="5" width="9.0"/>
    <col customWidth="1" min="6" max="6" width="6.43"/>
    <col customWidth="1" min="7" max="7" width="6.29"/>
    <col customWidth="1" min="8" max="8" width="7.14"/>
    <col customWidth="1" min="9" max="9" width="5.86"/>
    <col customWidth="1" min="10" max="10" width="8.86"/>
    <col customWidth="1" min="11" max="11" width="12.43"/>
    <col customWidth="1" min="12" max="12" width="8.71"/>
    <col customWidth="1" min="13" max="13" width="12.43"/>
    <col customWidth="1" min="14" max="14" width="6.71"/>
    <col customWidth="1" min="15" max="15" width="8.14"/>
    <col customWidth="1" min="16" max="16" width="6.43"/>
    <col customWidth="1" min="17" max="17" width="5.29"/>
    <col customWidth="1" min="18" max="18" width="8.29"/>
    <col customWidth="1" min="19" max="19" width="6.43"/>
    <col customWidth="1" min="20" max="20" width="10.29"/>
    <col customWidth="1" min="21" max="21" width="14.86"/>
    <col customWidth="1" min="22" max="26" width="8.0"/>
  </cols>
  <sheetData>
    <row r="1" ht="8.25" customHeight="1">
      <c r="A1" s="112"/>
      <c r="B1" s="111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3"/>
      <c r="O1" s="113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ht="8.25" customHeight="1">
      <c r="A2" s="112"/>
      <c r="B2" s="111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3"/>
      <c r="O2" s="113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 ht="8.25" customHeight="1">
      <c r="A3" s="112"/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3"/>
      <c r="O3" s="113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ht="8.25" customHeight="1">
      <c r="A4" s="112"/>
      <c r="B4" s="114"/>
      <c r="V4" s="112"/>
      <c r="W4" s="112"/>
      <c r="X4" s="112"/>
      <c r="Y4" s="112"/>
      <c r="Z4" s="112"/>
    </row>
    <row r="5" ht="8.25" customHeight="1">
      <c r="A5" s="112"/>
      <c r="B5" s="111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3"/>
      <c r="O5" s="113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8.25" customHeight="1">
      <c r="A6" s="112"/>
      <c r="B6" s="115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7"/>
      <c r="O6" s="117"/>
      <c r="P6" s="116"/>
      <c r="Q6" s="116"/>
      <c r="R6" s="116"/>
      <c r="S6" s="116"/>
      <c r="T6" s="116"/>
      <c r="U6" s="116"/>
      <c r="V6" s="112"/>
      <c r="W6" s="112"/>
      <c r="X6" s="112"/>
      <c r="Y6" s="112"/>
      <c r="Z6" s="112"/>
    </row>
    <row r="7" ht="8.25" customHeight="1">
      <c r="A7" s="112"/>
      <c r="B7" s="118" t="s">
        <v>292</v>
      </c>
      <c r="C7" s="119"/>
      <c r="D7" s="119"/>
      <c r="E7" s="120"/>
      <c r="F7" s="112"/>
      <c r="G7" s="112"/>
      <c r="H7" s="112"/>
      <c r="I7" s="112"/>
      <c r="J7" s="112"/>
      <c r="K7" s="112"/>
      <c r="L7" s="112"/>
      <c r="M7" s="112"/>
      <c r="N7" s="113"/>
      <c r="O7" s="113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8.25" customHeight="1">
      <c r="A8" s="112"/>
      <c r="B8" s="112"/>
      <c r="C8" s="112"/>
      <c r="D8" s="112"/>
      <c r="E8" s="112"/>
      <c r="F8" s="112"/>
      <c r="G8" s="112"/>
      <c r="H8" s="112"/>
      <c r="I8" s="121"/>
      <c r="J8" s="112"/>
      <c r="K8" s="112"/>
      <c r="L8" s="112"/>
      <c r="M8" s="112"/>
      <c r="N8" s="113"/>
      <c r="O8" s="113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8.25" customHeight="1">
      <c r="A9" s="112"/>
      <c r="B9" s="112"/>
      <c r="C9" s="112"/>
      <c r="D9" s="112"/>
      <c r="E9" s="112"/>
      <c r="F9" s="112"/>
      <c r="G9" s="112"/>
      <c r="H9" s="112"/>
      <c r="I9" s="121"/>
      <c r="J9" s="112"/>
      <c r="K9" s="112"/>
      <c r="L9" s="112"/>
      <c r="M9" s="112"/>
      <c r="N9" s="113"/>
      <c r="O9" s="113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8.25" customHeight="1">
      <c r="A10" s="128"/>
      <c r="B10" s="235" t="s">
        <v>152</v>
      </c>
      <c r="C10" s="235" t="s">
        <v>153</v>
      </c>
      <c r="D10" s="235" t="s">
        <v>155</v>
      </c>
      <c r="E10" s="235" t="s">
        <v>293</v>
      </c>
      <c r="F10" s="235" t="s">
        <v>294</v>
      </c>
      <c r="G10" s="247" t="s">
        <v>295</v>
      </c>
      <c r="H10" s="247" t="s">
        <v>296</v>
      </c>
      <c r="I10" s="235" t="s">
        <v>297</v>
      </c>
      <c r="J10" s="235" t="s">
        <v>298</v>
      </c>
      <c r="K10" s="248" t="s">
        <v>299</v>
      </c>
      <c r="L10" s="235" t="s">
        <v>300</v>
      </c>
      <c r="M10" s="235" t="s">
        <v>301</v>
      </c>
      <c r="N10" s="235" t="s">
        <v>302</v>
      </c>
      <c r="O10" s="235" t="s">
        <v>303</v>
      </c>
      <c r="P10" s="235" t="s">
        <v>304</v>
      </c>
      <c r="Q10" s="235" t="s">
        <v>305</v>
      </c>
      <c r="R10" s="235" t="s">
        <v>306</v>
      </c>
      <c r="S10" s="235" t="s">
        <v>307</v>
      </c>
      <c r="T10" s="235" t="s">
        <v>308</v>
      </c>
      <c r="U10" s="235" t="s">
        <v>310</v>
      </c>
      <c r="V10" s="128"/>
      <c r="W10" s="128"/>
      <c r="X10" s="128"/>
      <c r="Y10" s="128"/>
      <c r="Z10" s="128"/>
    </row>
    <row r="11" ht="8.25" customHeight="1">
      <c r="A11" s="111"/>
      <c r="B11" s="129">
        <v>1.0</v>
      </c>
      <c r="C11" s="129"/>
      <c r="D11" s="129"/>
      <c r="E11" s="249"/>
      <c r="F11" s="129"/>
      <c r="G11" s="250"/>
      <c r="H11" s="250" t="b">
        <f>IF(D11=Tabla_de_Datos_COPA_PALMARES!B3,VLOOKUP(E11,Tabla_de_Datos_COCHES!B4:E18,4,0),IF(Verificaciones_SMANIA!D11=Tabla_de_Datos_COPA_PALMARES!B4,VLOOKUP(Verificaciones_SMANIA!E11,Tabla_de_Datos_COCHES!B28:G42,4,0),IF(Verificaciones_SMANIA!D11=Tabla_de_Datos_COPA_PALMARES!B5,VLOOKUP(Verificaciones_SMANIA!E11,Tabla_de_Datos_COCHES!B19:G27,4,0))))</f>
        <v>0</v>
      </c>
      <c r="I11" s="129"/>
      <c r="J11" s="129"/>
      <c r="K11" s="251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11"/>
      <c r="W11" s="111"/>
      <c r="X11" s="111"/>
      <c r="Y11" s="111"/>
      <c r="Z11" s="111"/>
    </row>
    <row r="12" ht="8.25" customHeight="1">
      <c r="A12" s="111"/>
      <c r="B12" s="129">
        <v>2.0</v>
      </c>
      <c r="C12" s="129"/>
      <c r="D12" s="129" t="str">
        <f>IFERROR(VLOOKUP(Verificaciones_SMANIA!C12,'Listado Pilotos y Equipos'!$B$3:$P$86,8,0),"")</f>
        <v/>
      </c>
      <c r="E12" s="129"/>
      <c r="F12" s="129"/>
      <c r="G12" s="250"/>
      <c r="H12" s="250"/>
      <c r="I12" s="129"/>
      <c r="J12" s="129"/>
      <c r="K12" s="251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11"/>
      <c r="W12" s="111"/>
      <c r="X12" s="111"/>
      <c r="Y12" s="111"/>
      <c r="Z12" s="111"/>
    </row>
    <row r="13" ht="8.25" customHeight="1">
      <c r="A13" s="111"/>
      <c r="B13" s="129">
        <v>3.0</v>
      </c>
      <c r="C13" s="129"/>
      <c r="D13" s="129" t="str">
        <f>IFERROR(VLOOKUP(Verificaciones_SMANIA!C13,'Listado Pilotos y Equipos'!$B$3:$P$86,8,0),"")</f>
        <v/>
      </c>
      <c r="E13" s="129"/>
      <c r="F13" s="129"/>
      <c r="G13" s="250"/>
      <c r="H13" s="250"/>
      <c r="I13" s="129"/>
      <c r="J13" s="129"/>
      <c r="K13" s="251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11"/>
      <c r="W13" s="111"/>
      <c r="X13" s="111"/>
      <c r="Y13" s="111"/>
      <c r="Z13" s="111"/>
    </row>
    <row r="14" ht="8.25" customHeight="1">
      <c r="A14" s="111"/>
      <c r="B14" s="129">
        <v>4.0</v>
      </c>
      <c r="C14" s="129"/>
      <c r="D14" s="129" t="str">
        <f>IFERROR(VLOOKUP(Verificaciones_SMANIA!C14,'Listado Pilotos y Equipos'!$B$3:$P$86,8,0),"")</f>
        <v/>
      </c>
      <c r="E14" s="129"/>
      <c r="F14" s="129"/>
      <c r="G14" s="250"/>
      <c r="H14" s="250"/>
      <c r="I14" s="129"/>
      <c r="J14" s="129"/>
      <c r="K14" s="251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11"/>
      <c r="W14" s="111"/>
      <c r="X14" s="111"/>
      <c r="Y14" s="111"/>
      <c r="Z14" s="111"/>
    </row>
    <row r="15" ht="8.25" customHeight="1">
      <c r="A15" s="111"/>
      <c r="B15" s="129">
        <v>5.0</v>
      </c>
      <c r="C15" s="129"/>
      <c r="D15" s="129" t="str">
        <f>IFERROR(VLOOKUP(Verificaciones_SMANIA!C15,'Listado Pilotos y Equipos'!$B$3:$P$86,8,0),"")</f>
        <v/>
      </c>
      <c r="E15" s="129"/>
      <c r="F15" s="129"/>
      <c r="G15" s="250"/>
      <c r="H15" s="250"/>
      <c r="I15" s="129"/>
      <c r="J15" s="129"/>
      <c r="K15" s="251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11"/>
      <c r="W15" s="111"/>
      <c r="X15" s="111"/>
      <c r="Y15" s="111"/>
      <c r="Z15" s="111"/>
    </row>
    <row r="16" ht="8.25" customHeight="1">
      <c r="A16" s="111"/>
      <c r="B16" s="129">
        <v>6.0</v>
      </c>
      <c r="C16" s="129"/>
      <c r="D16" s="129" t="str">
        <f>IFERROR(VLOOKUP(Verificaciones_SMANIA!C16,'Listado Pilotos y Equipos'!$B$3:$P$86,8,0),"")</f>
        <v/>
      </c>
      <c r="E16" s="129"/>
      <c r="F16" s="129"/>
      <c r="G16" s="250"/>
      <c r="H16" s="250"/>
      <c r="I16" s="129"/>
      <c r="J16" s="129"/>
      <c r="K16" s="251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11"/>
      <c r="W16" s="111"/>
      <c r="X16" s="111"/>
      <c r="Y16" s="111"/>
      <c r="Z16" s="111"/>
    </row>
    <row r="17" ht="8.25" customHeight="1">
      <c r="A17" s="111"/>
      <c r="B17" s="129">
        <v>7.0</v>
      </c>
      <c r="C17" s="129"/>
      <c r="D17" s="129" t="str">
        <f>IFERROR(VLOOKUP(Verificaciones_SMANIA!C17,'Listado Pilotos y Equipos'!$B$3:$P$86,8,0),"")</f>
        <v/>
      </c>
      <c r="E17" s="129"/>
      <c r="F17" s="129"/>
      <c r="G17" s="250"/>
      <c r="H17" s="250"/>
      <c r="I17" s="129"/>
      <c r="J17" s="129"/>
      <c r="K17" s="251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11"/>
      <c r="W17" s="111"/>
      <c r="X17" s="111"/>
      <c r="Y17" s="111"/>
      <c r="Z17" s="111"/>
    </row>
    <row r="18" ht="8.25" customHeight="1">
      <c r="A18" s="111"/>
      <c r="B18" s="129">
        <v>8.0</v>
      </c>
      <c r="C18" s="129"/>
      <c r="D18" s="129" t="str">
        <f>IFERROR(VLOOKUP(Verificaciones_SMANIA!C18,'Listado Pilotos y Equipos'!$B$3:$P$86,8,0),"")</f>
        <v/>
      </c>
      <c r="E18" s="129"/>
      <c r="F18" s="129"/>
      <c r="G18" s="250"/>
      <c r="H18" s="250"/>
      <c r="I18" s="129"/>
      <c r="J18" s="129"/>
      <c r="K18" s="251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11"/>
      <c r="W18" s="111"/>
      <c r="X18" s="111"/>
      <c r="Y18" s="111"/>
      <c r="Z18" s="111"/>
    </row>
    <row r="19" ht="8.25" customHeight="1">
      <c r="A19" s="111"/>
      <c r="B19" s="129">
        <v>9.0</v>
      </c>
      <c r="C19" s="129"/>
      <c r="D19" s="129" t="str">
        <f>IFERROR(VLOOKUP(Verificaciones_SMANIA!C19,'Listado Pilotos y Equipos'!$B$3:$P$86,8,0),"")</f>
        <v/>
      </c>
      <c r="E19" s="129"/>
      <c r="F19" s="129"/>
      <c r="G19" s="250"/>
      <c r="H19" s="250"/>
      <c r="I19" s="129"/>
      <c r="J19" s="129"/>
      <c r="K19" s="251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11"/>
      <c r="W19" s="111"/>
      <c r="X19" s="111"/>
      <c r="Y19" s="111"/>
      <c r="Z19" s="111"/>
    </row>
    <row r="20" ht="8.25" customHeight="1">
      <c r="A20" s="111"/>
      <c r="B20" s="129">
        <v>10.0</v>
      </c>
      <c r="C20" s="129"/>
      <c r="D20" s="129" t="str">
        <f>IFERROR(VLOOKUP(Verificaciones_SMANIA!C20,'Listado Pilotos y Equipos'!$B$3:$P$86,8,0),"")</f>
        <v/>
      </c>
      <c r="E20" s="129"/>
      <c r="F20" s="129"/>
      <c r="G20" s="250"/>
      <c r="H20" s="250"/>
      <c r="I20" s="129"/>
      <c r="J20" s="129"/>
      <c r="K20" s="251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11"/>
      <c r="W20" s="111"/>
      <c r="X20" s="111"/>
      <c r="Y20" s="111"/>
      <c r="Z20" s="111"/>
    </row>
    <row r="21" ht="8.25" customHeight="1">
      <c r="A21" s="111"/>
      <c r="B21" s="129">
        <v>11.0</v>
      </c>
      <c r="C21" s="129"/>
      <c r="D21" s="129" t="str">
        <f>IFERROR(VLOOKUP(Verificaciones_SMANIA!C21,'Listado Pilotos y Equipos'!$B$3:$P$86,8,0),"")</f>
        <v/>
      </c>
      <c r="E21" s="129"/>
      <c r="F21" s="129"/>
      <c r="G21" s="250"/>
      <c r="H21" s="250"/>
      <c r="I21" s="129"/>
      <c r="J21" s="129"/>
      <c r="K21" s="251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11"/>
      <c r="W21" s="111"/>
      <c r="X21" s="111"/>
      <c r="Y21" s="111"/>
      <c r="Z21" s="111"/>
    </row>
    <row r="22" ht="8.25" customHeight="1">
      <c r="A22" s="111"/>
      <c r="B22" s="129">
        <v>12.0</v>
      </c>
      <c r="C22" s="129"/>
      <c r="D22" s="129" t="str">
        <f>IFERROR(VLOOKUP(Verificaciones_SMANIA!C22,'Listado Pilotos y Equipos'!$B$3:$P$86,8,0),"")</f>
        <v/>
      </c>
      <c r="E22" s="129"/>
      <c r="F22" s="129"/>
      <c r="G22" s="250"/>
      <c r="H22" s="250"/>
      <c r="I22" s="129"/>
      <c r="J22" s="129"/>
      <c r="K22" s="251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11"/>
      <c r="W22" s="111"/>
      <c r="X22" s="111"/>
      <c r="Y22" s="111"/>
      <c r="Z22" s="111"/>
    </row>
    <row r="23" ht="8.25" customHeight="1">
      <c r="A23" s="111"/>
      <c r="B23" s="129">
        <v>13.0</v>
      </c>
      <c r="C23" s="129"/>
      <c r="D23" s="129" t="str">
        <f>IFERROR(VLOOKUP(Verificaciones_SMANIA!C23,'Listado Pilotos y Equipos'!$B$3:$P$86,8,0),"")</f>
        <v/>
      </c>
      <c r="E23" s="129"/>
      <c r="F23" s="129"/>
      <c r="G23" s="250"/>
      <c r="H23" s="250"/>
      <c r="I23" s="129"/>
      <c r="J23" s="129"/>
      <c r="K23" s="251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11"/>
      <c r="W23" s="111"/>
      <c r="X23" s="111"/>
      <c r="Y23" s="111"/>
      <c r="Z23" s="111"/>
    </row>
    <row r="24" ht="8.25" customHeight="1">
      <c r="A24" s="111"/>
      <c r="B24" s="129">
        <v>14.0</v>
      </c>
      <c r="C24" s="129"/>
      <c r="D24" s="129" t="str">
        <f>IFERROR(VLOOKUP(Verificaciones_SMANIA!C24,'Listado Pilotos y Equipos'!$B$3:$P$86,8,0),"")</f>
        <v/>
      </c>
      <c r="E24" s="129"/>
      <c r="F24" s="129"/>
      <c r="G24" s="250"/>
      <c r="H24" s="250"/>
      <c r="I24" s="129"/>
      <c r="J24" s="129"/>
      <c r="K24" s="251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11"/>
      <c r="W24" s="111"/>
      <c r="X24" s="111"/>
      <c r="Y24" s="111"/>
      <c r="Z24" s="111"/>
    </row>
    <row r="25" ht="8.25" customHeight="1">
      <c r="A25" s="111"/>
      <c r="B25" s="129">
        <v>15.0</v>
      </c>
      <c r="C25" s="129"/>
      <c r="D25" s="129" t="str">
        <f>IFERROR(VLOOKUP(Verificaciones_SMANIA!C25,'Listado Pilotos y Equipos'!$B$3:$P$86,8,0),"")</f>
        <v/>
      </c>
      <c r="E25" s="129"/>
      <c r="F25" s="129"/>
      <c r="G25" s="250"/>
      <c r="H25" s="250"/>
      <c r="I25" s="129"/>
      <c r="J25" s="129"/>
      <c r="K25" s="251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11"/>
      <c r="W25" s="111"/>
      <c r="X25" s="111"/>
      <c r="Y25" s="111"/>
      <c r="Z25" s="111"/>
    </row>
    <row r="26" ht="8.25" customHeight="1">
      <c r="A26" s="111"/>
      <c r="B26" s="129">
        <v>16.0</v>
      </c>
      <c r="C26" s="129"/>
      <c r="D26" s="129" t="str">
        <f>IFERROR(VLOOKUP(Verificaciones_SMANIA!C26,'Listado Pilotos y Equipos'!$B$3:$P$86,8,0),"")</f>
        <v/>
      </c>
      <c r="E26" s="129"/>
      <c r="F26" s="129"/>
      <c r="G26" s="250"/>
      <c r="H26" s="250"/>
      <c r="I26" s="129"/>
      <c r="J26" s="129"/>
      <c r="K26" s="251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11"/>
      <c r="W26" s="111"/>
      <c r="X26" s="111"/>
      <c r="Y26" s="111"/>
      <c r="Z26" s="111"/>
    </row>
    <row r="27" ht="8.25" customHeight="1">
      <c r="A27" s="111"/>
      <c r="B27" s="129">
        <v>17.0</v>
      </c>
      <c r="C27" s="129"/>
      <c r="D27" s="129" t="str">
        <f>IFERROR(VLOOKUP(Verificaciones_SMANIA!C27,'Listado Pilotos y Equipos'!$B$3:$P$86,8,0),"")</f>
        <v/>
      </c>
      <c r="E27" s="129"/>
      <c r="F27" s="129"/>
      <c r="G27" s="250"/>
      <c r="H27" s="250"/>
      <c r="I27" s="129"/>
      <c r="J27" s="129"/>
      <c r="K27" s="251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11"/>
      <c r="W27" s="111"/>
      <c r="X27" s="111"/>
      <c r="Y27" s="111"/>
      <c r="Z27" s="111"/>
    </row>
    <row r="28" ht="8.25" customHeight="1">
      <c r="A28" s="111"/>
      <c r="B28" s="129">
        <v>18.0</v>
      </c>
      <c r="C28" s="129"/>
      <c r="D28" s="129" t="str">
        <f>IFERROR(VLOOKUP(Verificaciones_SMANIA!C28,'Listado Pilotos y Equipos'!$B$3:$P$86,8,0),"")</f>
        <v/>
      </c>
      <c r="E28" s="129"/>
      <c r="F28" s="129"/>
      <c r="G28" s="250"/>
      <c r="H28" s="250"/>
      <c r="I28" s="129"/>
      <c r="J28" s="129"/>
      <c r="K28" s="251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11"/>
      <c r="W28" s="111"/>
      <c r="X28" s="111"/>
      <c r="Y28" s="111"/>
      <c r="Z28" s="111"/>
    </row>
    <row r="29" ht="8.25" customHeight="1">
      <c r="A29" s="111"/>
      <c r="B29" s="129">
        <v>19.0</v>
      </c>
      <c r="C29" s="129"/>
      <c r="D29" s="129" t="str">
        <f>IFERROR(VLOOKUP(Verificaciones_SMANIA!C29,'Listado Pilotos y Equipos'!$B$3:$P$86,8,0),"")</f>
        <v/>
      </c>
      <c r="E29" s="129"/>
      <c r="F29" s="129"/>
      <c r="G29" s="250"/>
      <c r="H29" s="250"/>
      <c r="I29" s="129"/>
      <c r="J29" s="129"/>
      <c r="K29" s="251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11"/>
      <c r="W29" s="111"/>
      <c r="X29" s="111"/>
      <c r="Y29" s="111"/>
      <c r="Z29" s="111"/>
    </row>
    <row r="30" ht="8.25" customHeight="1">
      <c r="A30" s="111"/>
      <c r="B30" s="129">
        <v>20.0</v>
      </c>
      <c r="C30" s="129"/>
      <c r="D30" s="129" t="str">
        <f>IFERROR(VLOOKUP(Verificaciones_SMANIA!C30,'Listado Pilotos y Equipos'!$B$3:$P$86,8,0),"")</f>
        <v/>
      </c>
      <c r="E30" s="129"/>
      <c r="F30" s="129"/>
      <c r="G30" s="250"/>
      <c r="H30" s="250"/>
      <c r="I30" s="129"/>
      <c r="J30" s="129"/>
      <c r="K30" s="251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11"/>
      <c r="W30" s="111"/>
      <c r="X30" s="111"/>
      <c r="Y30" s="111"/>
      <c r="Z30" s="111"/>
    </row>
    <row r="31" ht="8.25" customHeight="1">
      <c r="A31" s="111"/>
      <c r="B31" s="129">
        <v>21.0</v>
      </c>
      <c r="C31" s="129"/>
      <c r="D31" s="129" t="str">
        <f>IFERROR(VLOOKUP(Verificaciones_SMANIA!C31,'Listado Pilotos y Equipos'!$B$3:$P$86,8,0),"")</f>
        <v/>
      </c>
      <c r="E31" s="129"/>
      <c r="F31" s="129"/>
      <c r="G31" s="250"/>
      <c r="H31" s="250"/>
      <c r="I31" s="129"/>
      <c r="J31" s="129"/>
      <c r="K31" s="251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11"/>
      <c r="W31" s="111"/>
      <c r="X31" s="111"/>
      <c r="Y31" s="111"/>
      <c r="Z31" s="111"/>
    </row>
    <row r="32" ht="8.25" customHeight="1">
      <c r="A32" s="111"/>
      <c r="B32" s="129">
        <v>22.0</v>
      </c>
      <c r="C32" s="129"/>
      <c r="D32" s="129" t="str">
        <f>IFERROR(VLOOKUP(Verificaciones_SMANIA!C32,'Listado Pilotos y Equipos'!$B$3:$P$86,8,0),"")</f>
        <v/>
      </c>
      <c r="E32" s="129"/>
      <c r="F32" s="129"/>
      <c r="G32" s="250"/>
      <c r="H32" s="250"/>
      <c r="I32" s="129"/>
      <c r="J32" s="129"/>
      <c r="K32" s="251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11"/>
      <c r="W32" s="111"/>
      <c r="X32" s="111"/>
      <c r="Y32" s="111"/>
      <c r="Z32" s="111"/>
    </row>
    <row r="33" ht="8.25" customHeight="1">
      <c r="A33" s="111"/>
      <c r="B33" s="129">
        <v>23.0</v>
      </c>
      <c r="C33" s="129"/>
      <c r="D33" s="129" t="str">
        <f>IFERROR(VLOOKUP(Verificaciones_SMANIA!C33,'Listado Pilotos y Equipos'!$B$3:$P$86,8,0),"")</f>
        <v/>
      </c>
      <c r="E33" s="129"/>
      <c r="F33" s="129"/>
      <c r="G33" s="250"/>
      <c r="H33" s="250"/>
      <c r="I33" s="129"/>
      <c r="J33" s="129"/>
      <c r="K33" s="251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11"/>
      <c r="W33" s="111"/>
      <c r="X33" s="111"/>
      <c r="Y33" s="111"/>
      <c r="Z33" s="111"/>
    </row>
    <row r="34" ht="8.25" customHeight="1">
      <c r="A34" s="111"/>
      <c r="B34" s="129">
        <v>24.0</v>
      </c>
      <c r="C34" s="129"/>
      <c r="D34" s="129" t="str">
        <f>IFERROR(VLOOKUP(Verificaciones_SMANIA!C34,'Listado Pilotos y Equipos'!$B$3:$P$86,8,0),"")</f>
        <v/>
      </c>
      <c r="E34" s="129"/>
      <c r="F34" s="129"/>
      <c r="G34" s="250"/>
      <c r="H34" s="250"/>
      <c r="I34" s="129"/>
      <c r="J34" s="129"/>
      <c r="K34" s="251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11"/>
      <c r="W34" s="111"/>
      <c r="X34" s="111"/>
      <c r="Y34" s="111"/>
      <c r="Z34" s="111"/>
    </row>
    <row r="35" ht="8.25" customHeight="1">
      <c r="A35" s="111"/>
      <c r="B35" s="129">
        <v>25.0</v>
      </c>
      <c r="C35" s="129"/>
      <c r="D35" s="129" t="str">
        <f>IFERROR(VLOOKUP(Verificaciones_SMANIA!C35,'Listado Pilotos y Equipos'!$B$3:$P$86,8,0),"")</f>
        <v/>
      </c>
      <c r="E35" s="129"/>
      <c r="F35" s="129"/>
      <c r="G35" s="250"/>
      <c r="H35" s="250"/>
      <c r="I35" s="129"/>
      <c r="J35" s="129"/>
      <c r="K35" s="251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11"/>
      <c r="W35" s="111"/>
      <c r="X35" s="111"/>
      <c r="Y35" s="111"/>
      <c r="Z35" s="111"/>
    </row>
    <row r="36" ht="8.25" customHeight="1">
      <c r="A36" s="111"/>
      <c r="B36" s="129">
        <v>26.0</v>
      </c>
      <c r="C36" s="129"/>
      <c r="D36" s="129" t="str">
        <f>IFERROR(VLOOKUP(Verificaciones_SMANIA!C36,'Listado Pilotos y Equipos'!$B$3:$P$86,8,0),"")</f>
        <v/>
      </c>
      <c r="E36" s="129"/>
      <c r="F36" s="129"/>
      <c r="G36" s="250"/>
      <c r="H36" s="250"/>
      <c r="I36" s="129"/>
      <c r="J36" s="129"/>
      <c r="K36" s="251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11"/>
      <c r="W36" s="111"/>
      <c r="X36" s="111"/>
      <c r="Y36" s="111"/>
      <c r="Z36" s="111"/>
    </row>
    <row r="37" ht="8.25" customHeight="1">
      <c r="A37" s="111"/>
      <c r="B37" s="129">
        <v>27.0</v>
      </c>
      <c r="C37" s="129"/>
      <c r="D37" s="129" t="str">
        <f>IFERROR(VLOOKUP(Verificaciones_SMANIA!C37,'Listado Pilotos y Equipos'!$B$3:$P$86,8,0),"")</f>
        <v/>
      </c>
      <c r="E37" s="129"/>
      <c r="F37" s="129"/>
      <c r="G37" s="250"/>
      <c r="H37" s="250"/>
      <c r="I37" s="129"/>
      <c r="J37" s="129"/>
      <c r="K37" s="251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11"/>
      <c r="W37" s="111"/>
      <c r="X37" s="111"/>
      <c r="Y37" s="111"/>
      <c r="Z37" s="111"/>
    </row>
    <row r="38" ht="8.25" customHeight="1">
      <c r="A38" s="111"/>
      <c r="B38" s="129">
        <v>28.0</v>
      </c>
      <c r="C38" s="129"/>
      <c r="D38" s="129" t="str">
        <f>IFERROR(VLOOKUP(Verificaciones_SMANIA!C38,'Listado Pilotos y Equipos'!$B$3:$P$86,8,0),"")</f>
        <v/>
      </c>
      <c r="E38" s="129"/>
      <c r="F38" s="129"/>
      <c r="G38" s="250"/>
      <c r="H38" s="250"/>
      <c r="I38" s="129"/>
      <c r="J38" s="129"/>
      <c r="K38" s="251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11"/>
      <c r="W38" s="111"/>
      <c r="X38" s="111"/>
      <c r="Y38" s="111"/>
      <c r="Z38" s="111"/>
    </row>
    <row r="39" ht="8.25" customHeight="1">
      <c r="A39" s="112"/>
      <c r="B39" s="112"/>
      <c r="C39" s="147"/>
      <c r="D39" s="147"/>
      <c r="E39" s="112"/>
      <c r="F39" s="112"/>
      <c r="G39" s="112"/>
      <c r="H39" s="112"/>
      <c r="I39" s="121"/>
      <c r="J39" s="112"/>
      <c r="K39" s="112"/>
      <c r="L39" s="112"/>
      <c r="M39" s="112"/>
      <c r="N39" s="113"/>
      <c r="O39" s="113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ht="8.25" customHeight="1">
      <c r="A40" s="112"/>
      <c r="B40" s="145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46"/>
      <c r="O40" s="146"/>
      <c r="P40" s="146"/>
      <c r="Q40" s="146"/>
      <c r="R40" s="146"/>
      <c r="S40" s="146"/>
      <c r="T40" s="146"/>
      <c r="U40" s="146"/>
      <c r="V40" s="112"/>
      <c r="W40" s="112"/>
      <c r="X40" s="112"/>
      <c r="Y40" s="112"/>
      <c r="Z40" s="112"/>
    </row>
    <row r="41" ht="8.25" customHeight="1">
      <c r="A41" s="112"/>
      <c r="B41" s="112"/>
      <c r="C41" s="147"/>
      <c r="D41" s="147"/>
      <c r="E41" s="112"/>
      <c r="F41" s="112"/>
      <c r="G41" s="112"/>
      <c r="H41" s="112"/>
      <c r="I41" s="121"/>
      <c r="J41" s="112"/>
      <c r="K41" s="112"/>
      <c r="L41" s="112"/>
      <c r="M41" s="112"/>
      <c r="N41" s="113"/>
      <c r="O41" s="113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ht="8.25" customHeight="1">
      <c r="A42" s="112"/>
      <c r="B42" s="112"/>
      <c r="C42" s="147"/>
      <c r="D42" s="147"/>
      <c r="E42" s="112"/>
      <c r="F42" s="112"/>
      <c r="G42" s="112"/>
      <c r="H42" s="112"/>
      <c r="I42" s="121"/>
      <c r="J42" s="112"/>
      <c r="K42" s="112"/>
      <c r="L42" s="112"/>
      <c r="M42" s="112"/>
      <c r="N42" s="113"/>
      <c r="O42" s="113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ht="8.25" customHeight="1">
      <c r="A43" s="112"/>
      <c r="B43" s="112"/>
      <c r="C43" s="147"/>
      <c r="D43" s="147"/>
      <c r="E43" s="112"/>
      <c r="F43" s="112"/>
      <c r="G43" s="112"/>
      <c r="H43" s="112"/>
      <c r="I43" s="121"/>
      <c r="J43" s="112"/>
      <c r="K43" s="112"/>
      <c r="L43" s="112"/>
      <c r="M43" s="112"/>
      <c r="N43" s="113"/>
      <c r="O43" s="113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ht="8.25" customHeight="1">
      <c r="A44" s="112"/>
      <c r="B44" s="112"/>
      <c r="C44" s="147"/>
      <c r="D44" s="147"/>
      <c r="E44" s="112"/>
      <c r="F44" s="112"/>
      <c r="G44" s="112"/>
      <c r="H44" s="112"/>
      <c r="I44" s="121"/>
      <c r="J44" s="112"/>
      <c r="K44" s="112"/>
      <c r="L44" s="112"/>
      <c r="M44" s="112"/>
      <c r="N44" s="113"/>
      <c r="O44" s="113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ht="8.25" customHeight="1">
      <c r="A45" s="112"/>
      <c r="B45" s="115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7"/>
      <c r="O45" s="117"/>
      <c r="P45" s="116"/>
      <c r="Q45" s="116"/>
      <c r="R45" s="116"/>
      <c r="S45" s="116"/>
      <c r="T45" s="116"/>
      <c r="U45" s="116"/>
      <c r="V45" s="112"/>
      <c r="W45" s="112"/>
      <c r="X45" s="112"/>
      <c r="Y45" s="112"/>
      <c r="Z45" s="112"/>
    </row>
    <row r="46" ht="8.25" customHeight="1">
      <c r="A46" s="112"/>
      <c r="B46" s="118" t="s">
        <v>382</v>
      </c>
      <c r="C46" s="119"/>
      <c r="D46" s="119"/>
      <c r="E46" s="120"/>
      <c r="F46" s="112"/>
      <c r="G46" s="112"/>
      <c r="H46" s="112"/>
      <c r="I46" s="112"/>
      <c r="J46" s="112"/>
      <c r="K46" s="112"/>
      <c r="L46" s="112"/>
      <c r="M46" s="112"/>
      <c r="N46" s="113"/>
      <c r="O46" s="113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ht="8.25" customHeight="1">
      <c r="A47" s="112"/>
      <c r="B47" s="112"/>
      <c r="C47" s="112"/>
      <c r="D47" s="112"/>
      <c r="E47" s="112"/>
      <c r="F47" s="112"/>
      <c r="G47" s="112"/>
      <c r="H47" s="112"/>
      <c r="I47" s="121"/>
      <c r="J47" s="112"/>
      <c r="K47" s="112"/>
      <c r="L47" s="112"/>
      <c r="M47" s="112"/>
      <c r="N47" s="113"/>
      <c r="O47" s="113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ht="8.25" customHeight="1">
      <c r="A48" s="112"/>
      <c r="B48" s="145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46"/>
      <c r="O48" s="146"/>
      <c r="P48" s="146"/>
      <c r="Q48" s="146"/>
      <c r="R48" s="146"/>
      <c r="S48" s="146"/>
      <c r="T48" s="146"/>
      <c r="U48" s="146"/>
      <c r="V48" s="112"/>
      <c r="W48" s="112"/>
      <c r="X48" s="112"/>
      <c r="Y48" s="112"/>
      <c r="Z48" s="112"/>
    </row>
    <row r="49" ht="8.25" customHeight="1">
      <c r="A49" s="112"/>
      <c r="B49" s="112"/>
      <c r="C49" s="112"/>
      <c r="D49" s="112"/>
      <c r="E49" s="112"/>
      <c r="F49" s="112"/>
      <c r="G49" s="112"/>
      <c r="H49" s="112"/>
      <c r="I49" s="121"/>
      <c r="J49" s="112"/>
      <c r="K49" s="112"/>
      <c r="L49" s="112"/>
      <c r="M49" s="112"/>
      <c r="N49" s="113"/>
      <c r="O49" s="113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ht="8.25" customHeight="1">
      <c r="A50" s="112"/>
      <c r="B50" s="112"/>
      <c r="C50" s="112"/>
      <c r="D50" s="112"/>
      <c r="E50" s="112"/>
      <c r="F50" s="112"/>
      <c r="G50" s="112"/>
      <c r="H50" s="112"/>
      <c r="I50" s="121"/>
      <c r="J50" s="112"/>
      <c r="K50" s="112"/>
      <c r="L50" s="112"/>
      <c r="M50" s="112"/>
      <c r="N50" s="113"/>
      <c r="O50" s="113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ht="8.25" customHeight="1">
      <c r="A51" s="112"/>
      <c r="B51" s="112"/>
      <c r="C51" s="112"/>
      <c r="D51" s="112"/>
      <c r="E51" s="112"/>
      <c r="F51" s="112"/>
      <c r="G51" s="112"/>
      <c r="H51" s="112"/>
      <c r="I51" s="121"/>
      <c r="J51" s="112"/>
      <c r="K51" s="112"/>
      <c r="L51" s="112"/>
      <c r="M51" s="112"/>
      <c r="N51" s="113"/>
      <c r="O51" s="113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ht="8.25" customHeight="1">
      <c r="A52" s="112"/>
      <c r="B52" s="112"/>
      <c r="C52" s="112"/>
      <c r="D52" s="112"/>
      <c r="E52" s="112"/>
      <c r="F52" s="112"/>
      <c r="G52" s="112"/>
      <c r="H52" s="112"/>
      <c r="I52" s="121"/>
      <c r="J52" s="112"/>
      <c r="K52" s="112"/>
      <c r="L52" s="112"/>
      <c r="M52" s="112"/>
      <c r="N52" s="113"/>
      <c r="O52" s="113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ht="8.25" customHeight="1">
      <c r="A53" s="112"/>
      <c r="B53" s="112"/>
      <c r="C53" s="112"/>
      <c r="D53" s="112"/>
      <c r="E53" s="112"/>
      <c r="F53" s="112"/>
      <c r="G53" s="112"/>
      <c r="H53" s="112"/>
      <c r="I53" s="121"/>
      <c r="J53" s="112"/>
      <c r="K53" s="112"/>
      <c r="L53" s="112"/>
      <c r="M53" s="112"/>
      <c r="N53" s="113"/>
      <c r="O53" s="113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ht="8.25" customHeight="1">
      <c r="A54" s="112"/>
      <c r="B54" s="112"/>
      <c r="C54" s="112"/>
      <c r="D54" s="112"/>
      <c r="E54" s="112"/>
      <c r="F54" s="112"/>
      <c r="G54" s="112"/>
      <c r="H54" s="112"/>
      <c r="I54" s="121"/>
      <c r="J54" s="112"/>
      <c r="K54" s="112"/>
      <c r="L54" s="112"/>
      <c r="M54" s="112"/>
      <c r="N54" s="113"/>
      <c r="O54" s="113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ht="8.25" customHeight="1">
      <c r="A55" s="112"/>
      <c r="B55" s="112"/>
      <c r="C55" s="112"/>
      <c r="D55" s="112"/>
      <c r="E55" s="112"/>
      <c r="F55" s="112"/>
      <c r="G55" s="112"/>
      <c r="H55" s="112"/>
      <c r="I55" s="121"/>
      <c r="J55" s="112"/>
      <c r="K55" s="112"/>
      <c r="L55" s="112"/>
      <c r="M55" s="112"/>
      <c r="N55" s="113"/>
      <c r="O55" s="113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ht="8.25" customHeight="1">
      <c r="A56" s="112"/>
      <c r="B56" s="112"/>
      <c r="C56" s="112"/>
      <c r="D56" s="112"/>
      <c r="E56" s="112"/>
      <c r="F56" s="112"/>
      <c r="G56" s="112"/>
      <c r="H56" s="112"/>
      <c r="I56" s="121"/>
      <c r="J56" s="112"/>
      <c r="K56" s="112"/>
      <c r="L56" s="112"/>
      <c r="M56" s="112"/>
      <c r="N56" s="113"/>
      <c r="O56" s="113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ht="8.25" customHeight="1">
      <c r="A57" s="112"/>
      <c r="B57" s="112"/>
      <c r="C57" s="112"/>
      <c r="D57" s="112"/>
      <c r="E57" s="112"/>
      <c r="F57" s="112"/>
      <c r="G57" s="112"/>
      <c r="H57" s="112"/>
      <c r="I57" s="121"/>
      <c r="J57" s="112"/>
      <c r="K57" s="112"/>
      <c r="L57" s="112"/>
      <c r="M57" s="112"/>
      <c r="N57" s="113"/>
      <c r="O57" s="113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ht="8.25" customHeight="1">
      <c r="A58" s="112"/>
      <c r="B58" s="112"/>
      <c r="C58" s="112"/>
      <c r="D58" s="112"/>
      <c r="E58" s="112"/>
      <c r="F58" s="112"/>
      <c r="G58" s="112"/>
      <c r="H58" s="112"/>
      <c r="I58" s="121"/>
      <c r="J58" s="112"/>
      <c r="K58" s="112"/>
      <c r="L58" s="112"/>
      <c r="M58" s="112"/>
      <c r="N58" s="113"/>
      <c r="O58" s="113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ht="8.25" customHeight="1">
      <c r="A59" s="112"/>
      <c r="B59" s="112"/>
      <c r="C59" s="112"/>
      <c r="D59" s="112"/>
      <c r="E59" s="112"/>
      <c r="F59" s="112"/>
      <c r="G59" s="112"/>
      <c r="H59" s="112"/>
      <c r="I59" s="121"/>
      <c r="J59" s="112"/>
      <c r="K59" s="112"/>
      <c r="L59" s="112"/>
      <c r="M59" s="112"/>
      <c r="N59" s="113"/>
      <c r="O59" s="113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ht="8.25" customHeight="1">
      <c r="A60" s="112"/>
      <c r="B60" s="112"/>
      <c r="C60" s="112"/>
      <c r="D60" s="112"/>
      <c r="E60" s="112"/>
      <c r="F60" s="112"/>
      <c r="G60" s="112"/>
      <c r="H60" s="112"/>
      <c r="I60" s="121"/>
      <c r="J60" s="112"/>
      <c r="K60" s="112"/>
      <c r="L60" s="112"/>
      <c r="M60" s="112"/>
      <c r="N60" s="113"/>
      <c r="O60" s="113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ht="8.25" customHeight="1">
      <c r="A61" s="112"/>
      <c r="B61" s="112"/>
      <c r="C61" s="112"/>
      <c r="D61" s="112"/>
      <c r="E61" s="112"/>
      <c r="F61" s="112"/>
      <c r="G61" s="112"/>
      <c r="H61" s="112"/>
      <c r="I61" s="121"/>
      <c r="J61" s="112"/>
      <c r="K61" s="112"/>
      <c r="L61" s="112"/>
      <c r="M61" s="112"/>
      <c r="N61" s="113"/>
      <c r="O61" s="113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ht="8.25" customHeight="1">
      <c r="A62" s="112"/>
      <c r="B62" s="112"/>
      <c r="C62" s="112"/>
      <c r="D62" s="112"/>
      <c r="E62" s="112"/>
      <c r="F62" s="112"/>
      <c r="G62" s="112"/>
      <c r="H62" s="112"/>
      <c r="I62" s="121"/>
      <c r="J62" s="112"/>
      <c r="K62" s="112"/>
      <c r="L62" s="112"/>
      <c r="M62" s="112"/>
      <c r="N62" s="113"/>
      <c r="O62" s="113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ht="8.25" customHeight="1">
      <c r="A63" s="112"/>
      <c r="B63" s="112"/>
      <c r="C63" s="112"/>
      <c r="D63" s="112"/>
      <c r="E63" s="112"/>
      <c r="F63" s="112"/>
      <c r="G63" s="112"/>
      <c r="H63" s="112"/>
      <c r="I63" s="121"/>
      <c r="J63" s="112"/>
      <c r="K63" s="112"/>
      <c r="L63" s="112"/>
      <c r="M63" s="112"/>
      <c r="N63" s="113"/>
      <c r="O63" s="113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ht="8.25" customHeight="1">
      <c r="A64" s="112"/>
      <c r="B64" s="112"/>
      <c r="C64" s="112"/>
      <c r="D64" s="112"/>
      <c r="E64" s="112"/>
      <c r="F64" s="112"/>
      <c r="G64" s="112"/>
      <c r="H64" s="112"/>
      <c r="I64" s="121"/>
      <c r="J64" s="112"/>
      <c r="K64" s="112"/>
      <c r="L64" s="112"/>
      <c r="M64" s="112"/>
      <c r="N64" s="113"/>
      <c r="O64" s="113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ht="8.25" customHeight="1">
      <c r="A65" s="112"/>
      <c r="B65" s="112"/>
      <c r="C65" s="112"/>
      <c r="D65" s="112"/>
      <c r="E65" s="112"/>
      <c r="F65" s="112"/>
      <c r="G65" s="112"/>
      <c r="H65" s="112"/>
      <c r="I65" s="121"/>
      <c r="J65" s="112"/>
      <c r="K65" s="112"/>
      <c r="L65" s="112"/>
      <c r="M65" s="112"/>
      <c r="N65" s="113"/>
      <c r="O65" s="113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ht="8.25" customHeight="1">
      <c r="A66" s="112"/>
      <c r="B66" s="112"/>
      <c r="C66" s="112"/>
      <c r="D66" s="112"/>
      <c r="E66" s="112"/>
      <c r="F66" s="112"/>
      <c r="G66" s="112"/>
      <c r="H66" s="112"/>
      <c r="I66" s="121"/>
      <c r="J66" s="112"/>
      <c r="K66" s="112"/>
      <c r="L66" s="112"/>
      <c r="M66" s="112"/>
      <c r="N66" s="113"/>
      <c r="O66" s="113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ht="8.25" customHeight="1">
      <c r="A67" s="112"/>
      <c r="B67" s="112"/>
      <c r="C67" s="112"/>
      <c r="D67" s="112"/>
      <c r="E67" s="112"/>
      <c r="F67" s="112"/>
      <c r="G67" s="112"/>
      <c r="H67" s="112"/>
      <c r="I67" s="121"/>
      <c r="J67" s="112"/>
      <c r="K67" s="112"/>
      <c r="L67" s="112"/>
      <c r="M67" s="112"/>
      <c r="N67" s="113"/>
      <c r="O67" s="113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ht="8.25" customHeight="1">
      <c r="A68" s="112"/>
      <c r="B68" s="112"/>
      <c r="C68" s="112"/>
      <c r="D68" s="112"/>
      <c r="E68" s="112"/>
      <c r="F68" s="112"/>
      <c r="G68" s="112"/>
      <c r="H68" s="112"/>
      <c r="I68" s="121"/>
      <c r="J68" s="112"/>
      <c r="K68" s="112"/>
      <c r="L68" s="112"/>
      <c r="M68" s="112"/>
      <c r="N68" s="113"/>
      <c r="O68" s="113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ht="8.25" customHeight="1">
      <c r="A69" s="112"/>
      <c r="B69" s="112"/>
      <c r="C69" s="112"/>
      <c r="D69" s="112"/>
      <c r="E69" s="112"/>
      <c r="F69" s="112"/>
      <c r="G69" s="112"/>
      <c r="H69" s="112"/>
      <c r="I69" s="121"/>
      <c r="J69" s="112"/>
      <c r="K69" s="112"/>
      <c r="L69" s="112"/>
      <c r="M69" s="112"/>
      <c r="N69" s="113"/>
      <c r="O69" s="113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ht="8.25" customHeight="1">
      <c r="A70" s="112"/>
      <c r="B70" s="112"/>
      <c r="C70" s="112"/>
      <c r="D70" s="112"/>
      <c r="E70" s="112"/>
      <c r="F70" s="112"/>
      <c r="G70" s="112"/>
      <c r="H70" s="112"/>
      <c r="I70" s="121"/>
      <c r="J70" s="112"/>
      <c r="K70" s="112"/>
      <c r="L70" s="112"/>
      <c r="M70" s="112"/>
      <c r="N70" s="113"/>
      <c r="O70" s="113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ht="8.25" customHeight="1">
      <c r="A71" s="112"/>
      <c r="B71" s="112"/>
      <c r="C71" s="112"/>
      <c r="D71" s="112"/>
      <c r="E71" s="112"/>
      <c r="F71" s="112"/>
      <c r="G71" s="112"/>
      <c r="H71" s="112"/>
      <c r="I71" s="121"/>
      <c r="J71" s="112"/>
      <c r="K71" s="112"/>
      <c r="L71" s="112"/>
      <c r="M71" s="112"/>
      <c r="N71" s="113"/>
      <c r="O71" s="113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ht="8.25" customHeight="1">
      <c r="A72" s="112"/>
      <c r="B72" s="112"/>
      <c r="C72" s="112"/>
      <c r="D72" s="112"/>
      <c r="E72" s="112"/>
      <c r="F72" s="112"/>
      <c r="G72" s="112"/>
      <c r="H72" s="112"/>
      <c r="I72" s="121"/>
      <c r="J72" s="112"/>
      <c r="K72" s="112"/>
      <c r="L72" s="112"/>
      <c r="M72" s="112"/>
      <c r="N72" s="113"/>
      <c r="O72" s="113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ht="8.25" customHeight="1">
      <c r="A73" s="112"/>
      <c r="B73" s="112"/>
      <c r="C73" s="112"/>
      <c r="D73" s="112"/>
      <c r="E73" s="112"/>
      <c r="F73" s="112"/>
      <c r="G73" s="112"/>
      <c r="H73" s="112"/>
      <c r="I73" s="121"/>
      <c r="J73" s="112"/>
      <c r="K73" s="112"/>
      <c r="L73" s="112"/>
      <c r="M73" s="112"/>
      <c r="N73" s="113"/>
      <c r="O73" s="113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ht="8.25" customHeight="1">
      <c r="A74" s="112"/>
      <c r="B74" s="112"/>
      <c r="C74" s="112"/>
      <c r="D74" s="112"/>
      <c r="E74" s="112"/>
      <c r="F74" s="112"/>
      <c r="G74" s="112"/>
      <c r="H74" s="112"/>
      <c r="I74" s="121"/>
      <c r="J74" s="112"/>
      <c r="K74" s="112"/>
      <c r="L74" s="112"/>
      <c r="M74" s="112"/>
      <c r="N74" s="113"/>
      <c r="O74" s="113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ht="8.25" customHeight="1">
      <c r="A75" s="112"/>
      <c r="B75" s="112"/>
      <c r="C75" s="112"/>
      <c r="D75" s="112"/>
      <c r="E75" s="112"/>
      <c r="F75" s="112"/>
      <c r="G75" s="112"/>
      <c r="H75" s="112"/>
      <c r="I75" s="121"/>
      <c r="J75" s="112"/>
      <c r="K75" s="112"/>
      <c r="L75" s="112"/>
      <c r="M75" s="112"/>
      <c r="N75" s="113"/>
      <c r="O75" s="113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ht="8.25" customHeight="1">
      <c r="A76" s="112"/>
      <c r="B76" s="112"/>
      <c r="C76" s="112"/>
      <c r="D76" s="112"/>
      <c r="E76" s="112"/>
      <c r="F76" s="112"/>
      <c r="G76" s="112"/>
      <c r="H76" s="112"/>
      <c r="I76" s="121"/>
      <c r="J76" s="112"/>
      <c r="K76" s="112"/>
      <c r="L76" s="112"/>
      <c r="M76" s="112"/>
      <c r="N76" s="113"/>
      <c r="O76" s="113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ht="8.25" customHeight="1">
      <c r="A77" s="112"/>
      <c r="B77" s="112"/>
      <c r="C77" s="112"/>
      <c r="D77" s="112"/>
      <c r="E77" s="112"/>
      <c r="F77" s="112"/>
      <c r="G77" s="112"/>
      <c r="H77" s="112"/>
      <c r="I77" s="121"/>
      <c r="J77" s="112"/>
      <c r="K77" s="112"/>
      <c r="L77" s="112"/>
      <c r="M77" s="112"/>
      <c r="N77" s="113"/>
      <c r="O77" s="113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ht="8.25" customHeight="1">
      <c r="A78" s="112"/>
      <c r="B78" s="112"/>
      <c r="C78" s="112"/>
      <c r="D78" s="112"/>
      <c r="E78" s="112"/>
      <c r="F78" s="112"/>
      <c r="G78" s="112"/>
      <c r="H78" s="112"/>
      <c r="I78" s="121"/>
      <c r="J78" s="112"/>
      <c r="K78" s="112"/>
      <c r="L78" s="112"/>
      <c r="M78" s="112"/>
      <c r="N78" s="113"/>
      <c r="O78" s="113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ht="8.25" customHeight="1">
      <c r="A79" s="112"/>
      <c r="B79" s="112"/>
      <c r="C79" s="112"/>
      <c r="D79" s="112"/>
      <c r="E79" s="112"/>
      <c r="F79" s="112"/>
      <c r="G79" s="112"/>
      <c r="H79" s="112"/>
      <c r="I79" s="121"/>
      <c r="J79" s="112"/>
      <c r="K79" s="112"/>
      <c r="L79" s="112"/>
      <c r="M79" s="112"/>
      <c r="N79" s="113"/>
      <c r="O79" s="113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ht="8.25" customHeight="1">
      <c r="A80" s="112"/>
      <c r="B80" s="112"/>
      <c r="C80" s="112"/>
      <c r="D80" s="112"/>
      <c r="E80" s="112"/>
      <c r="F80" s="112"/>
      <c r="G80" s="112"/>
      <c r="H80" s="112"/>
      <c r="I80" s="121"/>
      <c r="J80" s="112"/>
      <c r="K80" s="112"/>
      <c r="L80" s="112"/>
      <c r="M80" s="112"/>
      <c r="N80" s="113"/>
      <c r="O80" s="113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ht="8.25" customHeight="1">
      <c r="A81" s="112"/>
      <c r="B81" s="112"/>
      <c r="C81" s="112"/>
      <c r="D81" s="112"/>
      <c r="E81" s="112"/>
      <c r="F81" s="112"/>
      <c r="G81" s="112"/>
      <c r="H81" s="112"/>
      <c r="I81" s="121"/>
      <c r="J81" s="112"/>
      <c r="K81" s="112"/>
      <c r="L81" s="112"/>
      <c r="M81" s="112"/>
      <c r="N81" s="113"/>
      <c r="O81" s="113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ht="8.25" customHeight="1">
      <c r="A82" s="112"/>
      <c r="B82" s="112"/>
      <c r="C82" s="112"/>
      <c r="D82" s="112"/>
      <c r="E82" s="112"/>
      <c r="F82" s="112"/>
      <c r="G82" s="112"/>
      <c r="H82" s="112"/>
      <c r="I82" s="121"/>
      <c r="J82" s="112"/>
      <c r="K82" s="112"/>
      <c r="L82" s="112"/>
      <c r="M82" s="112"/>
      <c r="N82" s="113"/>
      <c r="O82" s="113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ht="8.25" customHeight="1">
      <c r="A83" s="112"/>
      <c r="B83" s="112"/>
      <c r="C83" s="112"/>
      <c r="D83" s="112"/>
      <c r="E83" s="112"/>
      <c r="F83" s="112"/>
      <c r="G83" s="112"/>
      <c r="H83" s="112"/>
      <c r="I83" s="121"/>
      <c r="J83" s="112"/>
      <c r="K83" s="112"/>
      <c r="L83" s="112"/>
      <c r="M83" s="112"/>
      <c r="N83" s="113"/>
      <c r="O83" s="113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ht="8.25" customHeight="1">
      <c r="A84" s="112"/>
      <c r="B84" s="112"/>
      <c r="C84" s="112"/>
      <c r="D84" s="112"/>
      <c r="E84" s="112"/>
      <c r="F84" s="112"/>
      <c r="G84" s="112"/>
      <c r="H84" s="112"/>
      <c r="I84" s="121"/>
      <c r="J84" s="112"/>
      <c r="K84" s="112"/>
      <c r="L84" s="112"/>
      <c r="M84" s="112"/>
      <c r="N84" s="113"/>
      <c r="O84" s="113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ht="8.25" customHeight="1">
      <c r="A85" s="112"/>
      <c r="B85" s="112"/>
      <c r="C85" s="112"/>
      <c r="D85" s="112"/>
      <c r="E85" s="112"/>
      <c r="F85" s="112"/>
      <c r="G85" s="112"/>
      <c r="H85" s="112"/>
      <c r="I85" s="121"/>
      <c r="J85" s="112"/>
      <c r="K85" s="112"/>
      <c r="L85" s="112"/>
      <c r="M85" s="112"/>
      <c r="N85" s="113"/>
      <c r="O85" s="113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ht="8.25" customHeight="1">
      <c r="A86" s="112"/>
      <c r="B86" s="112"/>
      <c r="C86" s="112"/>
      <c r="D86" s="112"/>
      <c r="E86" s="112"/>
      <c r="F86" s="112"/>
      <c r="G86" s="112"/>
      <c r="H86" s="112"/>
      <c r="I86" s="121"/>
      <c r="J86" s="112"/>
      <c r="K86" s="112"/>
      <c r="L86" s="112"/>
      <c r="M86" s="112"/>
      <c r="N86" s="113"/>
      <c r="O86" s="113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ht="8.25" customHeight="1">
      <c r="A87" s="112"/>
      <c r="B87" s="112"/>
      <c r="C87" s="112"/>
      <c r="D87" s="112"/>
      <c r="E87" s="112"/>
      <c r="F87" s="112"/>
      <c r="G87" s="112"/>
      <c r="H87" s="112"/>
      <c r="I87" s="121"/>
      <c r="J87" s="112"/>
      <c r="K87" s="112"/>
      <c r="L87" s="112"/>
      <c r="M87" s="112"/>
      <c r="N87" s="113"/>
      <c r="O87" s="113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ht="8.25" customHeight="1">
      <c r="A88" s="112"/>
      <c r="B88" s="112"/>
      <c r="C88" s="112"/>
      <c r="D88" s="112"/>
      <c r="E88" s="112"/>
      <c r="F88" s="112"/>
      <c r="G88" s="112"/>
      <c r="H88" s="112"/>
      <c r="I88" s="121"/>
      <c r="J88" s="112"/>
      <c r="K88" s="112"/>
      <c r="L88" s="112"/>
      <c r="M88" s="112"/>
      <c r="N88" s="113"/>
      <c r="O88" s="113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ht="8.25" customHeight="1">
      <c r="A89" s="112"/>
      <c r="B89" s="112"/>
      <c r="C89" s="112"/>
      <c r="D89" s="112"/>
      <c r="E89" s="112"/>
      <c r="F89" s="112"/>
      <c r="G89" s="112"/>
      <c r="H89" s="112"/>
      <c r="I89" s="121"/>
      <c r="J89" s="112"/>
      <c r="K89" s="112"/>
      <c r="L89" s="112"/>
      <c r="M89" s="112"/>
      <c r="N89" s="113"/>
      <c r="O89" s="113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ht="8.25" customHeight="1">
      <c r="A90" s="112"/>
      <c r="B90" s="112"/>
      <c r="C90" s="112"/>
      <c r="D90" s="112"/>
      <c r="E90" s="112"/>
      <c r="F90" s="112"/>
      <c r="G90" s="112"/>
      <c r="H90" s="112"/>
      <c r="I90" s="121"/>
      <c r="J90" s="112"/>
      <c r="K90" s="112"/>
      <c r="L90" s="112"/>
      <c r="M90" s="112"/>
      <c r="N90" s="113"/>
      <c r="O90" s="113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ht="8.25" customHeight="1">
      <c r="A91" s="112"/>
      <c r="B91" s="112"/>
      <c r="C91" s="112"/>
      <c r="D91" s="112"/>
      <c r="E91" s="112"/>
      <c r="F91" s="112"/>
      <c r="G91" s="112"/>
      <c r="H91" s="112"/>
      <c r="I91" s="121"/>
      <c r="J91" s="112"/>
      <c r="K91" s="112"/>
      <c r="L91" s="112"/>
      <c r="M91" s="112"/>
      <c r="N91" s="113"/>
      <c r="O91" s="113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ht="8.25" customHeight="1">
      <c r="A92" s="112"/>
      <c r="B92" s="112"/>
      <c r="C92" s="112"/>
      <c r="D92" s="112"/>
      <c r="E92" s="112"/>
      <c r="F92" s="112"/>
      <c r="G92" s="112"/>
      <c r="H92" s="112"/>
      <c r="I92" s="121"/>
      <c r="J92" s="112"/>
      <c r="K92" s="112"/>
      <c r="L92" s="112"/>
      <c r="M92" s="112"/>
      <c r="N92" s="113"/>
      <c r="O92" s="113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ht="8.25" customHeight="1">
      <c r="A93" s="112"/>
      <c r="B93" s="112"/>
      <c r="C93" s="112"/>
      <c r="D93" s="112"/>
      <c r="E93" s="112"/>
      <c r="F93" s="112"/>
      <c r="G93" s="112"/>
      <c r="H93" s="112"/>
      <c r="I93" s="121"/>
      <c r="J93" s="112"/>
      <c r="K93" s="112"/>
      <c r="L93" s="112"/>
      <c r="M93" s="112"/>
      <c r="N93" s="113"/>
      <c r="O93" s="113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ht="8.25" customHeight="1">
      <c r="A94" s="112"/>
      <c r="B94" s="112"/>
      <c r="C94" s="112"/>
      <c r="D94" s="112"/>
      <c r="E94" s="112"/>
      <c r="F94" s="112"/>
      <c r="G94" s="112"/>
      <c r="H94" s="112"/>
      <c r="I94" s="121"/>
      <c r="J94" s="112"/>
      <c r="K94" s="112"/>
      <c r="L94" s="112"/>
      <c r="M94" s="112"/>
      <c r="N94" s="113"/>
      <c r="O94" s="113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ht="8.25" customHeight="1">
      <c r="A95" s="112"/>
      <c r="B95" s="112"/>
      <c r="C95" s="112"/>
      <c r="D95" s="112"/>
      <c r="E95" s="112"/>
      <c r="F95" s="112"/>
      <c r="G95" s="112"/>
      <c r="H95" s="112"/>
      <c r="I95" s="121"/>
      <c r="J95" s="112"/>
      <c r="K95" s="112"/>
      <c r="L95" s="112"/>
      <c r="M95" s="112"/>
      <c r="N95" s="113"/>
      <c r="O95" s="113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ht="8.25" customHeight="1">
      <c r="A96" s="112"/>
      <c r="B96" s="112"/>
      <c r="C96" s="112"/>
      <c r="D96" s="112"/>
      <c r="E96" s="112"/>
      <c r="F96" s="112"/>
      <c r="G96" s="112"/>
      <c r="H96" s="112"/>
      <c r="I96" s="121"/>
      <c r="J96" s="112"/>
      <c r="K96" s="112"/>
      <c r="L96" s="112"/>
      <c r="M96" s="112"/>
      <c r="N96" s="113"/>
      <c r="O96" s="113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ht="8.25" customHeight="1">
      <c r="A97" s="112"/>
      <c r="B97" s="112"/>
      <c r="C97" s="112"/>
      <c r="D97" s="112"/>
      <c r="E97" s="112"/>
      <c r="F97" s="112"/>
      <c r="G97" s="112"/>
      <c r="H97" s="112"/>
      <c r="I97" s="121"/>
      <c r="J97" s="112"/>
      <c r="K97" s="112"/>
      <c r="L97" s="112"/>
      <c r="M97" s="112"/>
      <c r="N97" s="113"/>
      <c r="O97" s="113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ht="8.25" customHeight="1">
      <c r="A98" s="112"/>
      <c r="B98" s="112"/>
      <c r="C98" s="112"/>
      <c r="D98" s="112"/>
      <c r="E98" s="112"/>
      <c r="F98" s="112"/>
      <c r="G98" s="112"/>
      <c r="H98" s="112"/>
      <c r="I98" s="121"/>
      <c r="J98" s="112"/>
      <c r="K98" s="112"/>
      <c r="L98" s="112"/>
      <c r="M98" s="112"/>
      <c r="N98" s="113"/>
      <c r="O98" s="113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ht="8.25" customHeight="1">
      <c r="A99" s="112"/>
      <c r="B99" s="112"/>
      <c r="C99" s="112"/>
      <c r="D99" s="112"/>
      <c r="E99" s="112"/>
      <c r="F99" s="112"/>
      <c r="G99" s="112"/>
      <c r="H99" s="112"/>
      <c r="I99" s="121"/>
      <c r="J99" s="112"/>
      <c r="K99" s="112"/>
      <c r="L99" s="112"/>
      <c r="M99" s="112"/>
      <c r="N99" s="113"/>
      <c r="O99" s="113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ht="8.25" customHeight="1">
      <c r="A100" s="112"/>
      <c r="B100" s="112"/>
      <c r="C100" s="112"/>
      <c r="D100" s="112"/>
      <c r="E100" s="112"/>
      <c r="F100" s="112"/>
      <c r="G100" s="112"/>
      <c r="H100" s="112"/>
      <c r="I100" s="121"/>
      <c r="J100" s="112"/>
      <c r="K100" s="112"/>
      <c r="L100" s="112"/>
      <c r="M100" s="112"/>
      <c r="N100" s="113"/>
      <c r="O100" s="113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ht="8.25" customHeight="1">
      <c r="A101" s="112"/>
      <c r="B101" s="112"/>
      <c r="C101" s="112"/>
      <c r="D101" s="112"/>
      <c r="E101" s="112"/>
      <c r="F101" s="112"/>
      <c r="G101" s="112"/>
      <c r="H101" s="112"/>
      <c r="I101" s="121"/>
      <c r="J101" s="112"/>
      <c r="K101" s="112"/>
      <c r="L101" s="112"/>
      <c r="M101" s="112"/>
      <c r="N101" s="113"/>
      <c r="O101" s="113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ht="8.25" customHeight="1">
      <c r="A102" s="112"/>
      <c r="B102" s="112"/>
      <c r="C102" s="112"/>
      <c r="D102" s="112"/>
      <c r="E102" s="112"/>
      <c r="F102" s="112"/>
      <c r="G102" s="112"/>
      <c r="H102" s="112"/>
      <c r="I102" s="121"/>
      <c r="J102" s="112"/>
      <c r="K102" s="112"/>
      <c r="L102" s="112"/>
      <c r="M102" s="112"/>
      <c r="N102" s="113"/>
      <c r="O102" s="113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ht="8.25" customHeight="1">
      <c r="A103" s="112"/>
      <c r="B103" s="112"/>
      <c r="C103" s="112"/>
      <c r="D103" s="112"/>
      <c r="E103" s="112"/>
      <c r="F103" s="112"/>
      <c r="G103" s="112"/>
      <c r="H103" s="112"/>
      <c r="I103" s="121"/>
      <c r="J103" s="112"/>
      <c r="K103" s="112"/>
      <c r="L103" s="112"/>
      <c r="M103" s="112"/>
      <c r="N103" s="113"/>
      <c r="O103" s="113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ht="8.25" customHeight="1">
      <c r="A104" s="112"/>
      <c r="B104" s="112"/>
      <c r="C104" s="112"/>
      <c r="D104" s="112"/>
      <c r="E104" s="112"/>
      <c r="F104" s="112"/>
      <c r="G104" s="112"/>
      <c r="H104" s="112"/>
      <c r="I104" s="121"/>
      <c r="J104" s="112"/>
      <c r="K104" s="112"/>
      <c r="L104" s="112"/>
      <c r="M104" s="112"/>
      <c r="N104" s="113"/>
      <c r="O104" s="113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ht="8.25" customHeight="1">
      <c r="A105" s="112"/>
      <c r="B105" s="112"/>
      <c r="C105" s="112"/>
      <c r="D105" s="112"/>
      <c r="E105" s="112"/>
      <c r="F105" s="112"/>
      <c r="G105" s="112"/>
      <c r="H105" s="112"/>
      <c r="I105" s="121"/>
      <c r="J105" s="112"/>
      <c r="K105" s="112"/>
      <c r="L105" s="112"/>
      <c r="M105" s="112"/>
      <c r="N105" s="113"/>
      <c r="O105" s="113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ht="8.25" customHeight="1">
      <c r="A106" s="112"/>
      <c r="B106" s="112"/>
      <c r="C106" s="112"/>
      <c r="D106" s="112"/>
      <c r="E106" s="112"/>
      <c r="F106" s="112"/>
      <c r="G106" s="112"/>
      <c r="H106" s="112"/>
      <c r="I106" s="121"/>
      <c r="J106" s="112"/>
      <c r="K106" s="112"/>
      <c r="L106" s="112"/>
      <c r="M106" s="112"/>
      <c r="N106" s="113"/>
      <c r="O106" s="113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ht="8.25" customHeight="1">
      <c r="A107" s="112"/>
      <c r="B107" s="112"/>
      <c r="C107" s="112"/>
      <c r="D107" s="112"/>
      <c r="E107" s="112"/>
      <c r="F107" s="112"/>
      <c r="G107" s="112"/>
      <c r="H107" s="112"/>
      <c r="I107" s="121"/>
      <c r="J107" s="112"/>
      <c r="K107" s="112"/>
      <c r="L107" s="112"/>
      <c r="M107" s="112"/>
      <c r="N107" s="113"/>
      <c r="O107" s="113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ht="8.25" customHeight="1">
      <c r="A108" s="112"/>
      <c r="B108" s="112"/>
      <c r="C108" s="112"/>
      <c r="D108" s="112"/>
      <c r="E108" s="112"/>
      <c r="F108" s="112"/>
      <c r="G108" s="112"/>
      <c r="H108" s="112"/>
      <c r="I108" s="121"/>
      <c r="J108" s="112"/>
      <c r="K108" s="112"/>
      <c r="L108" s="112"/>
      <c r="M108" s="112"/>
      <c r="N108" s="113"/>
      <c r="O108" s="113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ht="8.25" customHeight="1">
      <c r="A109" s="112"/>
      <c r="B109" s="112"/>
      <c r="C109" s="112"/>
      <c r="D109" s="112"/>
      <c r="E109" s="112"/>
      <c r="F109" s="112"/>
      <c r="G109" s="112"/>
      <c r="H109" s="112"/>
      <c r="I109" s="121"/>
      <c r="J109" s="112"/>
      <c r="K109" s="112"/>
      <c r="L109" s="112"/>
      <c r="M109" s="112"/>
      <c r="N109" s="113"/>
      <c r="O109" s="113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ht="8.25" customHeight="1">
      <c r="A110" s="112"/>
      <c r="B110" s="112"/>
      <c r="C110" s="112"/>
      <c r="D110" s="112"/>
      <c r="E110" s="112"/>
      <c r="F110" s="112"/>
      <c r="G110" s="112"/>
      <c r="H110" s="112"/>
      <c r="I110" s="121"/>
      <c r="J110" s="112"/>
      <c r="K110" s="112"/>
      <c r="L110" s="112"/>
      <c r="M110" s="112"/>
      <c r="N110" s="113"/>
      <c r="O110" s="113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ht="8.25" customHeight="1">
      <c r="A111" s="112"/>
      <c r="B111" s="112"/>
      <c r="C111" s="112"/>
      <c r="D111" s="112"/>
      <c r="E111" s="112"/>
      <c r="F111" s="112"/>
      <c r="G111" s="112"/>
      <c r="H111" s="112"/>
      <c r="I111" s="121"/>
      <c r="J111" s="112"/>
      <c r="K111" s="112"/>
      <c r="L111" s="112"/>
      <c r="M111" s="112"/>
      <c r="N111" s="113"/>
      <c r="O111" s="113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ht="8.25" customHeight="1">
      <c r="A112" s="112"/>
      <c r="B112" s="112"/>
      <c r="C112" s="112"/>
      <c r="D112" s="112"/>
      <c r="E112" s="112"/>
      <c r="F112" s="112"/>
      <c r="G112" s="112"/>
      <c r="H112" s="112"/>
      <c r="I112" s="121"/>
      <c r="J112" s="112"/>
      <c r="K112" s="112"/>
      <c r="L112" s="112"/>
      <c r="M112" s="112"/>
      <c r="N112" s="113"/>
      <c r="O112" s="113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ht="8.25" customHeight="1">
      <c r="A113" s="112"/>
      <c r="B113" s="112"/>
      <c r="C113" s="112"/>
      <c r="D113" s="112"/>
      <c r="E113" s="112"/>
      <c r="F113" s="112"/>
      <c r="G113" s="112"/>
      <c r="H113" s="112"/>
      <c r="I113" s="121"/>
      <c r="J113" s="112"/>
      <c r="K113" s="112"/>
      <c r="L113" s="112"/>
      <c r="M113" s="112"/>
      <c r="N113" s="113"/>
      <c r="O113" s="113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ht="8.25" customHeight="1">
      <c r="A114" s="112"/>
      <c r="B114" s="112"/>
      <c r="C114" s="112"/>
      <c r="D114" s="112"/>
      <c r="E114" s="112"/>
      <c r="F114" s="112"/>
      <c r="G114" s="112"/>
      <c r="H114" s="112"/>
      <c r="I114" s="121"/>
      <c r="J114" s="112"/>
      <c r="K114" s="112"/>
      <c r="L114" s="112"/>
      <c r="M114" s="112"/>
      <c r="N114" s="113"/>
      <c r="O114" s="113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ht="8.25" customHeight="1">
      <c r="A115" s="112"/>
      <c r="B115" s="112"/>
      <c r="C115" s="112"/>
      <c r="D115" s="112"/>
      <c r="E115" s="112"/>
      <c r="F115" s="112"/>
      <c r="G115" s="112"/>
      <c r="H115" s="112"/>
      <c r="I115" s="121"/>
      <c r="J115" s="112"/>
      <c r="K115" s="112"/>
      <c r="L115" s="112"/>
      <c r="M115" s="112"/>
      <c r="N115" s="113"/>
      <c r="O115" s="113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ht="8.25" customHeight="1">
      <c r="A116" s="112"/>
      <c r="B116" s="112"/>
      <c r="C116" s="112"/>
      <c r="D116" s="112"/>
      <c r="E116" s="112"/>
      <c r="F116" s="112"/>
      <c r="G116" s="112"/>
      <c r="H116" s="112"/>
      <c r="I116" s="121"/>
      <c r="J116" s="112"/>
      <c r="K116" s="112"/>
      <c r="L116" s="112"/>
      <c r="M116" s="112"/>
      <c r="N116" s="113"/>
      <c r="O116" s="113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ht="8.25" customHeight="1">
      <c r="A117" s="112"/>
      <c r="B117" s="112"/>
      <c r="C117" s="112"/>
      <c r="D117" s="112"/>
      <c r="E117" s="112"/>
      <c r="F117" s="112"/>
      <c r="G117" s="112"/>
      <c r="H117" s="112"/>
      <c r="I117" s="121"/>
      <c r="J117" s="112"/>
      <c r="K117" s="112"/>
      <c r="L117" s="112"/>
      <c r="M117" s="112"/>
      <c r="N117" s="113"/>
      <c r="O117" s="113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ht="8.25" customHeight="1">
      <c r="A118" s="112"/>
      <c r="B118" s="112"/>
      <c r="C118" s="112"/>
      <c r="D118" s="112"/>
      <c r="E118" s="112"/>
      <c r="F118" s="112"/>
      <c r="G118" s="112"/>
      <c r="H118" s="112"/>
      <c r="I118" s="121"/>
      <c r="J118" s="112"/>
      <c r="K118" s="112"/>
      <c r="L118" s="112"/>
      <c r="M118" s="112"/>
      <c r="N118" s="113"/>
      <c r="O118" s="113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ht="8.25" customHeight="1">
      <c r="A119" s="112"/>
      <c r="B119" s="112"/>
      <c r="C119" s="112"/>
      <c r="D119" s="112"/>
      <c r="E119" s="112"/>
      <c r="F119" s="112"/>
      <c r="G119" s="112"/>
      <c r="H119" s="112"/>
      <c r="I119" s="121"/>
      <c r="J119" s="112"/>
      <c r="K119" s="112"/>
      <c r="L119" s="112"/>
      <c r="M119" s="112"/>
      <c r="N119" s="113"/>
      <c r="O119" s="113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ht="8.25" customHeight="1">
      <c r="A120" s="112"/>
      <c r="B120" s="112"/>
      <c r="C120" s="112"/>
      <c r="D120" s="112"/>
      <c r="E120" s="112"/>
      <c r="F120" s="112"/>
      <c r="G120" s="112"/>
      <c r="H120" s="112"/>
      <c r="I120" s="121"/>
      <c r="J120" s="112"/>
      <c r="K120" s="112"/>
      <c r="L120" s="112"/>
      <c r="M120" s="112"/>
      <c r="N120" s="113"/>
      <c r="O120" s="113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ht="8.25" customHeight="1">
      <c r="A121" s="112"/>
      <c r="B121" s="112"/>
      <c r="C121" s="112"/>
      <c r="D121" s="112"/>
      <c r="E121" s="112"/>
      <c r="F121" s="112"/>
      <c r="G121" s="112"/>
      <c r="H121" s="112"/>
      <c r="I121" s="121"/>
      <c r="J121" s="112"/>
      <c r="K121" s="112"/>
      <c r="L121" s="112"/>
      <c r="M121" s="112"/>
      <c r="N121" s="113"/>
      <c r="O121" s="113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ht="8.25" customHeight="1">
      <c r="A122" s="112"/>
      <c r="B122" s="112"/>
      <c r="C122" s="112"/>
      <c r="D122" s="112"/>
      <c r="E122" s="112"/>
      <c r="F122" s="112"/>
      <c r="G122" s="112"/>
      <c r="H122" s="112"/>
      <c r="I122" s="121"/>
      <c r="J122" s="112"/>
      <c r="K122" s="112"/>
      <c r="L122" s="112"/>
      <c r="M122" s="112"/>
      <c r="N122" s="113"/>
      <c r="O122" s="113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ht="8.25" customHeight="1">
      <c r="A123" s="112"/>
      <c r="B123" s="112"/>
      <c r="C123" s="112"/>
      <c r="D123" s="112"/>
      <c r="E123" s="112"/>
      <c r="F123" s="112"/>
      <c r="G123" s="112"/>
      <c r="H123" s="112"/>
      <c r="I123" s="121"/>
      <c r="J123" s="112"/>
      <c r="K123" s="112"/>
      <c r="L123" s="112"/>
      <c r="M123" s="112"/>
      <c r="N123" s="113"/>
      <c r="O123" s="113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ht="8.25" customHeight="1">
      <c r="A124" s="112"/>
      <c r="B124" s="112"/>
      <c r="C124" s="112"/>
      <c r="D124" s="112"/>
      <c r="E124" s="112"/>
      <c r="F124" s="112"/>
      <c r="G124" s="112"/>
      <c r="H124" s="112"/>
      <c r="I124" s="121"/>
      <c r="J124" s="112"/>
      <c r="K124" s="112"/>
      <c r="L124" s="112"/>
      <c r="M124" s="112"/>
      <c r="N124" s="113"/>
      <c r="O124" s="113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ht="8.25" customHeight="1">
      <c r="A125" s="112"/>
      <c r="B125" s="112"/>
      <c r="C125" s="112"/>
      <c r="D125" s="112"/>
      <c r="E125" s="112"/>
      <c r="F125" s="112"/>
      <c r="G125" s="112"/>
      <c r="H125" s="112"/>
      <c r="I125" s="121"/>
      <c r="J125" s="112"/>
      <c r="K125" s="112"/>
      <c r="L125" s="112"/>
      <c r="M125" s="112"/>
      <c r="N125" s="113"/>
      <c r="O125" s="113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ht="8.25" customHeight="1">
      <c r="A126" s="112"/>
      <c r="B126" s="112"/>
      <c r="C126" s="112"/>
      <c r="D126" s="112"/>
      <c r="E126" s="112"/>
      <c r="F126" s="112"/>
      <c r="G126" s="112"/>
      <c r="H126" s="112"/>
      <c r="I126" s="121"/>
      <c r="J126" s="112"/>
      <c r="K126" s="112"/>
      <c r="L126" s="112"/>
      <c r="M126" s="112"/>
      <c r="N126" s="113"/>
      <c r="O126" s="113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ht="8.25" customHeight="1">
      <c r="A127" s="112"/>
      <c r="B127" s="112"/>
      <c r="C127" s="112"/>
      <c r="D127" s="112"/>
      <c r="E127" s="112"/>
      <c r="F127" s="112"/>
      <c r="G127" s="112"/>
      <c r="H127" s="112"/>
      <c r="I127" s="121"/>
      <c r="J127" s="112"/>
      <c r="K127" s="112"/>
      <c r="L127" s="112"/>
      <c r="M127" s="112"/>
      <c r="N127" s="113"/>
      <c r="O127" s="113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ht="8.25" customHeight="1">
      <c r="A128" s="112"/>
      <c r="B128" s="112"/>
      <c r="C128" s="112"/>
      <c r="D128" s="112"/>
      <c r="E128" s="112"/>
      <c r="F128" s="112"/>
      <c r="G128" s="112"/>
      <c r="H128" s="112"/>
      <c r="I128" s="121"/>
      <c r="J128" s="112"/>
      <c r="K128" s="112"/>
      <c r="L128" s="112"/>
      <c r="M128" s="112"/>
      <c r="N128" s="113"/>
      <c r="O128" s="113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ht="8.25" customHeight="1">
      <c r="A129" s="112"/>
      <c r="B129" s="112"/>
      <c r="C129" s="112"/>
      <c r="D129" s="112"/>
      <c r="E129" s="112"/>
      <c r="F129" s="112"/>
      <c r="G129" s="112"/>
      <c r="H129" s="112"/>
      <c r="I129" s="121"/>
      <c r="J129" s="112"/>
      <c r="K129" s="112"/>
      <c r="L129" s="112"/>
      <c r="M129" s="112"/>
      <c r="N129" s="113"/>
      <c r="O129" s="113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ht="8.25" customHeight="1">
      <c r="A130" s="112"/>
      <c r="B130" s="112"/>
      <c r="C130" s="112"/>
      <c r="D130" s="112"/>
      <c r="E130" s="112"/>
      <c r="F130" s="112"/>
      <c r="G130" s="112"/>
      <c r="H130" s="112"/>
      <c r="I130" s="121"/>
      <c r="J130" s="112"/>
      <c r="K130" s="112"/>
      <c r="L130" s="112"/>
      <c r="M130" s="112"/>
      <c r="N130" s="113"/>
      <c r="O130" s="113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ht="8.25" customHeight="1">
      <c r="A131" s="112"/>
      <c r="B131" s="112"/>
      <c r="C131" s="112"/>
      <c r="D131" s="112"/>
      <c r="E131" s="112"/>
      <c r="F131" s="112"/>
      <c r="G131" s="112"/>
      <c r="H131" s="112"/>
      <c r="I131" s="121"/>
      <c r="J131" s="112"/>
      <c r="K131" s="112"/>
      <c r="L131" s="112"/>
      <c r="M131" s="112"/>
      <c r="N131" s="113"/>
      <c r="O131" s="113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ht="8.25" customHeight="1">
      <c r="A132" s="112"/>
      <c r="B132" s="112"/>
      <c r="C132" s="112"/>
      <c r="D132" s="112"/>
      <c r="E132" s="112"/>
      <c r="F132" s="112"/>
      <c r="G132" s="112"/>
      <c r="H132" s="112"/>
      <c r="I132" s="121"/>
      <c r="J132" s="112"/>
      <c r="K132" s="112"/>
      <c r="L132" s="112"/>
      <c r="M132" s="112"/>
      <c r="N132" s="113"/>
      <c r="O132" s="113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ht="8.25" customHeight="1">
      <c r="A133" s="112"/>
      <c r="B133" s="112"/>
      <c r="C133" s="112"/>
      <c r="D133" s="112"/>
      <c r="E133" s="112"/>
      <c r="F133" s="112"/>
      <c r="G133" s="112"/>
      <c r="H133" s="112"/>
      <c r="I133" s="121"/>
      <c r="J133" s="112"/>
      <c r="K133" s="112"/>
      <c r="L133" s="112"/>
      <c r="M133" s="112"/>
      <c r="N133" s="113"/>
      <c r="O133" s="113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ht="8.25" customHeight="1">
      <c r="A134" s="112"/>
      <c r="B134" s="112"/>
      <c r="C134" s="112"/>
      <c r="D134" s="112"/>
      <c r="E134" s="112"/>
      <c r="F134" s="112"/>
      <c r="G134" s="112"/>
      <c r="H134" s="112"/>
      <c r="I134" s="121"/>
      <c r="J134" s="112"/>
      <c r="K134" s="112"/>
      <c r="L134" s="112"/>
      <c r="M134" s="112"/>
      <c r="N134" s="113"/>
      <c r="O134" s="113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ht="8.25" customHeight="1">
      <c r="A135" s="112"/>
      <c r="B135" s="112"/>
      <c r="C135" s="112"/>
      <c r="D135" s="112"/>
      <c r="E135" s="112"/>
      <c r="F135" s="112"/>
      <c r="G135" s="112"/>
      <c r="H135" s="112"/>
      <c r="I135" s="121"/>
      <c r="J135" s="112"/>
      <c r="K135" s="112"/>
      <c r="L135" s="112"/>
      <c r="M135" s="112"/>
      <c r="N135" s="113"/>
      <c r="O135" s="113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ht="8.25" customHeight="1">
      <c r="A136" s="112"/>
      <c r="B136" s="112"/>
      <c r="C136" s="112"/>
      <c r="D136" s="112"/>
      <c r="E136" s="112"/>
      <c r="F136" s="112"/>
      <c r="G136" s="112"/>
      <c r="H136" s="112"/>
      <c r="I136" s="121"/>
      <c r="J136" s="112"/>
      <c r="K136" s="112"/>
      <c r="L136" s="112"/>
      <c r="M136" s="112"/>
      <c r="N136" s="113"/>
      <c r="O136" s="113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ht="8.25" customHeight="1">
      <c r="A137" s="112"/>
      <c r="B137" s="112"/>
      <c r="C137" s="112"/>
      <c r="D137" s="112"/>
      <c r="E137" s="112"/>
      <c r="F137" s="112"/>
      <c r="G137" s="112"/>
      <c r="H137" s="112"/>
      <c r="I137" s="121"/>
      <c r="J137" s="112"/>
      <c r="K137" s="112"/>
      <c r="L137" s="112"/>
      <c r="M137" s="112"/>
      <c r="N137" s="113"/>
      <c r="O137" s="113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ht="8.25" customHeight="1">
      <c r="A138" s="112"/>
      <c r="B138" s="112"/>
      <c r="C138" s="112"/>
      <c r="D138" s="112"/>
      <c r="E138" s="112"/>
      <c r="F138" s="112"/>
      <c r="G138" s="112"/>
      <c r="H138" s="112"/>
      <c r="I138" s="121"/>
      <c r="J138" s="112"/>
      <c r="K138" s="112"/>
      <c r="L138" s="112"/>
      <c r="M138" s="112"/>
      <c r="N138" s="113"/>
      <c r="O138" s="113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ht="8.25" customHeight="1">
      <c r="A139" s="112"/>
      <c r="B139" s="112"/>
      <c r="C139" s="112"/>
      <c r="D139" s="112"/>
      <c r="E139" s="112"/>
      <c r="F139" s="112"/>
      <c r="G139" s="112"/>
      <c r="H139" s="112"/>
      <c r="I139" s="121"/>
      <c r="J139" s="112"/>
      <c r="K139" s="112"/>
      <c r="L139" s="112"/>
      <c r="M139" s="112"/>
      <c r="N139" s="113"/>
      <c r="O139" s="113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ht="8.25" customHeight="1">
      <c r="A140" s="112"/>
      <c r="B140" s="112"/>
      <c r="C140" s="112"/>
      <c r="D140" s="112"/>
      <c r="E140" s="112"/>
      <c r="F140" s="112"/>
      <c r="G140" s="112"/>
      <c r="H140" s="112"/>
      <c r="I140" s="121"/>
      <c r="J140" s="112"/>
      <c r="K140" s="112"/>
      <c r="L140" s="112"/>
      <c r="M140" s="112"/>
      <c r="N140" s="113"/>
      <c r="O140" s="113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ht="8.25" customHeight="1">
      <c r="A141" s="112"/>
      <c r="B141" s="112"/>
      <c r="C141" s="112"/>
      <c r="D141" s="112"/>
      <c r="E141" s="112"/>
      <c r="F141" s="112"/>
      <c r="G141" s="112"/>
      <c r="H141" s="112"/>
      <c r="I141" s="121"/>
      <c r="J141" s="112"/>
      <c r="K141" s="112"/>
      <c r="L141" s="112"/>
      <c r="M141" s="112"/>
      <c r="N141" s="113"/>
      <c r="O141" s="113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ht="8.25" customHeight="1">
      <c r="A142" s="112"/>
      <c r="B142" s="112"/>
      <c r="C142" s="112"/>
      <c r="D142" s="112"/>
      <c r="E142" s="112"/>
      <c r="F142" s="112"/>
      <c r="G142" s="112"/>
      <c r="H142" s="112"/>
      <c r="I142" s="121"/>
      <c r="J142" s="112"/>
      <c r="K142" s="112"/>
      <c r="L142" s="112"/>
      <c r="M142" s="112"/>
      <c r="N142" s="113"/>
      <c r="O142" s="113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ht="8.25" customHeight="1">
      <c r="A143" s="112"/>
      <c r="B143" s="112"/>
      <c r="C143" s="112"/>
      <c r="D143" s="112"/>
      <c r="E143" s="112"/>
      <c r="F143" s="112"/>
      <c r="G143" s="112"/>
      <c r="H143" s="112"/>
      <c r="I143" s="121"/>
      <c r="J143" s="112"/>
      <c r="K143" s="112"/>
      <c r="L143" s="112"/>
      <c r="M143" s="112"/>
      <c r="N143" s="113"/>
      <c r="O143" s="113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ht="8.25" customHeight="1">
      <c r="A144" s="112"/>
      <c r="B144" s="112"/>
      <c r="C144" s="112"/>
      <c r="D144" s="112"/>
      <c r="E144" s="112"/>
      <c r="F144" s="112"/>
      <c r="G144" s="112"/>
      <c r="H144" s="112"/>
      <c r="I144" s="121"/>
      <c r="J144" s="112"/>
      <c r="K144" s="112"/>
      <c r="L144" s="112"/>
      <c r="M144" s="112"/>
      <c r="N144" s="113"/>
      <c r="O144" s="113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ht="8.25" customHeight="1">
      <c r="A145" s="112"/>
      <c r="B145" s="112"/>
      <c r="C145" s="112"/>
      <c r="D145" s="112"/>
      <c r="E145" s="112"/>
      <c r="F145" s="112"/>
      <c r="G145" s="112"/>
      <c r="H145" s="112"/>
      <c r="I145" s="121"/>
      <c r="J145" s="112"/>
      <c r="K145" s="112"/>
      <c r="L145" s="112"/>
      <c r="M145" s="112"/>
      <c r="N145" s="113"/>
      <c r="O145" s="113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ht="8.25" customHeight="1">
      <c r="A146" s="112"/>
      <c r="B146" s="112"/>
      <c r="C146" s="112"/>
      <c r="D146" s="112"/>
      <c r="E146" s="112"/>
      <c r="F146" s="112"/>
      <c r="G146" s="112"/>
      <c r="H146" s="112"/>
      <c r="I146" s="121"/>
      <c r="J146" s="112"/>
      <c r="K146" s="112"/>
      <c r="L146" s="112"/>
      <c r="M146" s="112"/>
      <c r="N146" s="113"/>
      <c r="O146" s="113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ht="8.25" customHeight="1">
      <c r="A147" s="112"/>
      <c r="B147" s="112"/>
      <c r="C147" s="112"/>
      <c r="D147" s="112"/>
      <c r="E147" s="112"/>
      <c r="F147" s="112"/>
      <c r="G147" s="112"/>
      <c r="H147" s="112"/>
      <c r="I147" s="121"/>
      <c r="J147" s="112"/>
      <c r="K147" s="112"/>
      <c r="L147" s="112"/>
      <c r="M147" s="112"/>
      <c r="N147" s="113"/>
      <c r="O147" s="113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ht="8.25" customHeight="1">
      <c r="A148" s="112"/>
      <c r="B148" s="112"/>
      <c r="C148" s="112"/>
      <c r="D148" s="112"/>
      <c r="E148" s="112"/>
      <c r="F148" s="112"/>
      <c r="G148" s="112"/>
      <c r="H148" s="112"/>
      <c r="I148" s="121"/>
      <c r="J148" s="112"/>
      <c r="K148" s="112"/>
      <c r="L148" s="112"/>
      <c r="M148" s="112"/>
      <c r="N148" s="113"/>
      <c r="O148" s="113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ht="8.25" customHeight="1">
      <c r="A149" s="112"/>
      <c r="B149" s="112"/>
      <c r="C149" s="112"/>
      <c r="D149" s="112"/>
      <c r="E149" s="112"/>
      <c r="F149" s="112"/>
      <c r="G149" s="112"/>
      <c r="H149" s="112"/>
      <c r="I149" s="121"/>
      <c r="J149" s="112"/>
      <c r="K149" s="112"/>
      <c r="L149" s="112"/>
      <c r="M149" s="112"/>
      <c r="N149" s="113"/>
      <c r="O149" s="113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ht="8.25" customHeight="1">
      <c r="A150" s="112"/>
      <c r="B150" s="112"/>
      <c r="C150" s="112"/>
      <c r="D150" s="112"/>
      <c r="E150" s="112"/>
      <c r="F150" s="112"/>
      <c r="G150" s="112"/>
      <c r="H150" s="112"/>
      <c r="I150" s="121"/>
      <c r="J150" s="112"/>
      <c r="K150" s="112"/>
      <c r="L150" s="112"/>
      <c r="M150" s="112"/>
      <c r="N150" s="113"/>
      <c r="O150" s="113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ht="8.25" customHeight="1">
      <c r="A151" s="112"/>
      <c r="B151" s="112"/>
      <c r="C151" s="112"/>
      <c r="D151" s="112"/>
      <c r="E151" s="112"/>
      <c r="F151" s="112"/>
      <c r="G151" s="112"/>
      <c r="H151" s="112"/>
      <c r="I151" s="121"/>
      <c r="J151" s="112"/>
      <c r="K151" s="112"/>
      <c r="L151" s="112"/>
      <c r="M151" s="112"/>
      <c r="N151" s="113"/>
      <c r="O151" s="113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ht="8.25" customHeight="1">
      <c r="A152" s="112"/>
      <c r="B152" s="112"/>
      <c r="C152" s="112"/>
      <c r="D152" s="112"/>
      <c r="E152" s="112"/>
      <c r="F152" s="112"/>
      <c r="G152" s="112"/>
      <c r="H152" s="112"/>
      <c r="I152" s="121"/>
      <c r="J152" s="112"/>
      <c r="K152" s="112"/>
      <c r="L152" s="112"/>
      <c r="M152" s="112"/>
      <c r="N152" s="113"/>
      <c r="O152" s="113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ht="8.25" customHeight="1">
      <c r="A153" s="112"/>
      <c r="B153" s="112"/>
      <c r="C153" s="112"/>
      <c r="D153" s="112"/>
      <c r="E153" s="112"/>
      <c r="F153" s="112"/>
      <c r="G153" s="112"/>
      <c r="H153" s="112"/>
      <c r="I153" s="121"/>
      <c r="J153" s="112"/>
      <c r="K153" s="112"/>
      <c r="L153" s="112"/>
      <c r="M153" s="112"/>
      <c r="N153" s="113"/>
      <c r="O153" s="113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ht="8.25" customHeight="1">
      <c r="A154" s="112"/>
      <c r="B154" s="112"/>
      <c r="C154" s="112"/>
      <c r="D154" s="112"/>
      <c r="E154" s="112"/>
      <c r="F154" s="112"/>
      <c r="G154" s="112"/>
      <c r="H154" s="112"/>
      <c r="I154" s="121"/>
      <c r="J154" s="112"/>
      <c r="K154" s="112"/>
      <c r="L154" s="112"/>
      <c r="M154" s="112"/>
      <c r="N154" s="113"/>
      <c r="O154" s="113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ht="8.25" customHeight="1">
      <c r="A155" s="112"/>
      <c r="B155" s="112"/>
      <c r="C155" s="112"/>
      <c r="D155" s="112"/>
      <c r="E155" s="112"/>
      <c r="F155" s="112"/>
      <c r="G155" s="112"/>
      <c r="H155" s="112"/>
      <c r="I155" s="121"/>
      <c r="J155" s="112"/>
      <c r="K155" s="112"/>
      <c r="L155" s="112"/>
      <c r="M155" s="112"/>
      <c r="N155" s="113"/>
      <c r="O155" s="113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ht="8.25" customHeight="1">
      <c r="A156" s="112"/>
      <c r="B156" s="112"/>
      <c r="C156" s="112"/>
      <c r="D156" s="112"/>
      <c r="E156" s="112"/>
      <c r="F156" s="112"/>
      <c r="G156" s="112"/>
      <c r="H156" s="112"/>
      <c r="I156" s="121"/>
      <c r="J156" s="112"/>
      <c r="K156" s="112"/>
      <c r="L156" s="112"/>
      <c r="M156" s="112"/>
      <c r="N156" s="113"/>
      <c r="O156" s="113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ht="8.25" customHeight="1">
      <c r="A157" s="112"/>
      <c r="B157" s="112"/>
      <c r="C157" s="112"/>
      <c r="D157" s="112"/>
      <c r="E157" s="112"/>
      <c r="F157" s="112"/>
      <c r="G157" s="112"/>
      <c r="H157" s="112"/>
      <c r="I157" s="121"/>
      <c r="J157" s="112"/>
      <c r="K157" s="112"/>
      <c r="L157" s="112"/>
      <c r="M157" s="112"/>
      <c r="N157" s="113"/>
      <c r="O157" s="113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ht="8.25" customHeight="1">
      <c r="A158" s="112"/>
      <c r="B158" s="112"/>
      <c r="C158" s="112"/>
      <c r="D158" s="112"/>
      <c r="E158" s="112"/>
      <c r="F158" s="112"/>
      <c r="G158" s="112"/>
      <c r="H158" s="112"/>
      <c r="I158" s="121"/>
      <c r="J158" s="112"/>
      <c r="K158" s="112"/>
      <c r="L158" s="112"/>
      <c r="M158" s="112"/>
      <c r="N158" s="113"/>
      <c r="O158" s="113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ht="8.25" customHeight="1">
      <c r="A159" s="112"/>
      <c r="B159" s="112"/>
      <c r="C159" s="112"/>
      <c r="D159" s="112"/>
      <c r="E159" s="112"/>
      <c r="F159" s="112"/>
      <c r="G159" s="112"/>
      <c r="H159" s="112"/>
      <c r="I159" s="121"/>
      <c r="J159" s="112"/>
      <c r="K159" s="112"/>
      <c r="L159" s="112"/>
      <c r="M159" s="112"/>
      <c r="N159" s="113"/>
      <c r="O159" s="113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ht="8.25" customHeight="1">
      <c r="A160" s="112"/>
      <c r="B160" s="112"/>
      <c r="C160" s="112"/>
      <c r="D160" s="112"/>
      <c r="E160" s="112"/>
      <c r="F160" s="112"/>
      <c r="G160" s="112"/>
      <c r="H160" s="112"/>
      <c r="I160" s="121"/>
      <c r="J160" s="112"/>
      <c r="K160" s="112"/>
      <c r="L160" s="112"/>
      <c r="M160" s="112"/>
      <c r="N160" s="113"/>
      <c r="O160" s="113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ht="8.25" customHeight="1">
      <c r="A161" s="112"/>
      <c r="B161" s="112"/>
      <c r="C161" s="112"/>
      <c r="D161" s="112"/>
      <c r="E161" s="112"/>
      <c r="F161" s="112"/>
      <c r="G161" s="112"/>
      <c r="H161" s="112"/>
      <c r="I161" s="121"/>
      <c r="J161" s="112"/>
      <c r="K161" s="112"/>
      <c r="L161" s="112"/>
      <c r="M161" s="112"/>
      <c r="N161" s="113"/>
      <c r="O161" s="113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ht="8.25" customHeight="1">
      <c r="A162" s="112"/>
      <c r="B162" s="112"/>
      <c r="C162" s="112"/>
      <c r="D162" s="112"/>
      <c r="E162" s="112"/>
      <c r="F162" s="112"/>
      <c r="G162" s="112"/>
      <c r="H162" s="112"/>
      <c r="I162" s="121"/>
      <c r="J162" s="112"/>
      <c r="K162" s="112"/>
      <c r="L162" s="112"/>
      <c r="M162" s="112"/>
      <c r="N162" s="113"/>
      <c r="O162" s="113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ht="8.25" customHeight="1">
      <c r="A163" s="112"/>
      <c r="B163" s="112"/>
      <c r="C163" s="112"/>
      <c r="D163" s="112"/>
      <c r="E163" s="112"/>
      <c r="F163" s="112"/>
      <c r="G163" s="112"/>
      <c r="H163" s="112"/>
      <c r="I163" s="121"/>
      <c r="J163" s="112"/>
      <c r="K163" s="112"/>
      <c r="L163" s="112"/>
      <c r="M163" s="112"/>
      <c r="N163" s="113"/>
      <c r="O163" s="113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ht="8.25" customHeight="1">
      <c r="A164" s="112"/>
      <c r="B164" s="112"/>
      <c r="C164" s="112"/>
      <c r="D164" s="112"/>
      <c r="E164" s="112"/>
      <c r="F164" s="112"/>
      <c r="G164" s="112"/>
      <c r="H164" s="112"/>
      <c r="I164" s="121"/>
      <c r="J164" s="112"/>
      <c r="K164" s="112"/>
      <c r="L164" s="112"/>
      <c r="M164" s="112"/>
      <c r="N164" s="113"/>
      <c r="O164" s="113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ht="8.25" customHeight="1">
      <c r="A165" s="112"/>
      <c r="B165" s="112"/>
      <c r="C165" s="112"/>
      <c r="D165" s="112"/>
      <c r="E165" s="112"/>
      <c r="F165" s="112"/>
      <c r="G165" s="112"/>
      <c r="H165" s="112"/>
      <c r="I165" s="121"/>
      <c r="J165" s="112"/>
      <c r="K165" s="112"/>
      <c r="L165" s="112"/>
      <c r="M165" s="112"/>
      <c r="N165" s="113"/>
      <c r="O165" s="113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ht="8.25" customHeight="1">
      <c r="A166" s="112"/>
      <c r="B166" s="112"/>
      <c r="C166" s="112"/>
      <c r="D166" s="112"/>
      <c r="E166" s="112"/>
      <c r="F166" s="112"/>
      <c r="G166" s="112"/>
      <c r="H166" s="112"/>
      <c r="I166" s="121"/>
      <c r="J166" s="112"/>
      <c r="K166" s="112"/>
      <c r="L166" s="112"/>
      <c r="M166" s="112"/>
      <c r="N166" s="113"/>
      <c r="O166" s="113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ht="8.25" customHeight="1">
      <c r="A167" s="112"/>
      <c r="B167" s="112"/>
      <c r="C167" s="112"/>
      <c r="D167" s="112"/>
      <c r="E167" s="112"/>
      <c r="F167" s="112"/>
      <c r="G167" s="112"/>
      <c r="H167" s="112"/>
      <c r="I167" s="121"/>
      <c r="J167" s="112"/>
      <c r="K167" s="112"/>
      <c r="L167" s="112"/>
      <c r="M167" s="112"/>
      <c r="N167" s="113"/>
      <c r="O167" s="113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ht="8.25" customHeight="1">
      <c r="A168" s="112"/>
      <c r="B168" s="112"/>
      <c r="C168" s="112"/>
      <c r="D168" s="112"/>
      <c r="E168" s="112"/>
      <c r="F168" s="112"/>
      <c r="G168" s="112"/>
      <c r="H168" s="112"/>
      <c r="I168" s="121"/>
      <c r="J168" s="112"/>
      <c r="K168" s="112"/>
      <c r="L168" s="112"/>
      <c r="M168" s="112"/>
      <c r="N168" s="113"/>
      <c r="O168" s="113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ht="8.25" customHeight="1">
      <c r="A169" s="112"/>
      <c r="B169" s="112"/>
      <c r="C169" s="112"/>
      <c r="D169" s="112"/>
      <c r="E169" s="112"/>
      <c r="F169" s="112"/>
      <c r="G169" s="112"/>
      <c r="H169" s="112"/>
      <c r="I169" s="121"/>
      <c r="J169" s="112"/>
      <c r="K169" s="112"/>
      <c r="L169" s="112"/>
      <c r="M169" s="112"/>
      <c r="N169" s="113"/>
      <c r="O169" s="113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ht="8.25" customHeight="1">
      <c r="A170" s="112"/>
      <c r="B170" s="112"/>
      <c r="C170" s="112"/>
      <c r="D170" s="112"/>
      <c r="E170" s="112"/>
      <c r="F170" s="112"/>
      <c r="G170" s="112"/>
      <c r="H170" s="112"/>
      <c r="I170" s="121"/>
      <c r="J170" s="112"/>
      <c r="K170" s="112"/>
      <c r="L170" s="112"/>
      <c r="M170" s="112"/>
      <c r="N170" s="113"/>
      <c r="O170" s="113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ht="8.25" customHeight="1">
      <c r="A171" s="112"/>
      <c r="B171" s="112"/>
      <c r="C171" s="112"/>
      <c r="D171" s="112"/>
      <c r="E171" s="112"/>
      <c r="F171" s="112"/>
      <c r="G171" s="112"/>
      <c r="H171" s="112"/>
      <c r="I171" s="121"/>
      <c r="J171" s="112"/>
      <c r="K171" s="112"/>
      <c r="L171" s="112"/>
      <c r="M171" s="112"/>
      <c r="N171" s="113"/>
      <c r="O171" s="113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ht="8.25" customHeight="1">
      <c r="A172" s="112"/>
      <c r="B172" s="112"/>
      <c r="C172" s="112"/>
      <c r="D172" s="112"/>
      <c r="E172" s="112"/>
      <c r="F172" s="112"/>
      <c r="G172" s="112"/>
      <c r="H172" s="112"/>
      <c r="I172" s="121"/>
      <c r="J172" s="112"/>
      <c r="K172" s="112"/>
      <c r="L172" s="112"/>
      <c r="M172" s="112"/>
      <c r="N172" s="113"/>
      <c r="O172" s="113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ht="8.25" customHeight="1">
      <c r="A173" s="112"/>
      <c r="B173" s="112"/>
      <c r="C173" s="112"/>
      <c r="D173" s="112"/>
      <c r="E173" s="112"/>
      <c r="F173" s="112"/>
      <c r="G173" s="112"/>
      <c r="H173" s="112"/>
      <c r="I173" s="121"/>
      <c r="J173" s="112"/>
      <c r="K173" s="112"/>
      <c r="L173" s="112"/>
      <c r="M173" s="112"/>
      <c r="N173" s="113"/>
      <c r="O173" s="113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ht="8.25" customHeight="1">
      <c r="A174" s="112"/>
      <c r="B174" s="112"/>
      <c r="C174" s="112"/>
      <c r="D174" s="112"/>
      <c r="E174" s="112"/>
      <c r="F174" s="112"/>
      <c r="G174" s="112"/>
      <c r="H174" s="112"/>
      <c r="I174" s="121"/>
      <c r="J174" s="112"/>
      <c r="K174" s="112"/>
      <c r="L174" s="112"/>
      <c r="M174" s="112"/>
      <c r="N174" s="113"/>
      <c r="O174" s="113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ht="8.25" customHeight="1">
      <c r="A175" s="112"/>
      <c r="B175" s="112"/>
      <c r="C175" s="112"/>
      <c r="D175" s="112"/>
      <c r="E175" s="112"/>
      <c r="F175" s="112"/>
      <c r="G175" s="112"/>
      <c r="H175" s="112"/>
      <c r="I175" s="121"/>
      <c r="J175" s="112"/>
      <c r="K175" s="112"/>
      <c r="L175" s="112"/>
      <c r="M175" s="112"/>
      <c r="N175" s="113"/>
      <c r="O175" s="113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ht="8.25" customHeight="1">
      <c r="A176" s="112"/>
      <c r="B176" s="112"/>
      <c r="C176" s="112"/>
      <c r="D176" s="112"/>
      <c r="E176" s="112"/>
      <c r="F176" s="112"/>
      <c r="G176" s="112"/>
      <c r="H176" s="112"/>
      <c r="I176" s="121"/>
      <c r="J176" s="112"/>
      <c r="K176" s="112"/>
      <c r="L176" s="112"/>
      <c r="M176" s="112"/>
      <c r="N176" s="113"/>
      <c r="O176" s="113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ht="8.25" customHeight="1">
      <c r="A177" s="112"/>
      <c r="B177" s="112"/>
      <c r="C177" s="112"/>
      <c r="D177" s="112"/>
      <c r="E177" s="112"/>
      <c r="F177" s="112"/>
      <c r="G177" s="112"/>
      <c r="H177" s="112"/>
      <c r="I177" s="121"/>
      <c r="J177" s="112"/>
      <c r="K177" s="112"/>
      <c r="L177" s="112"/>
      <c r="M177" s="112"/>
      <c r="N177" s="113"/>
      <c r="O177" s="113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ht="8.25" customHeight="1">
      <c r="A178" s="112"/>
      <c r="B178" s="112"/>
      <c r="C178" s="112"/>
      <c r="D178" s="112"/>
      <c r="E178" s="112"/>
      <c r="F178" s="112"/>
      <c r="G178" s="112"/>
      <c r="H178" s="112"/>
      <c r="I178" s="121"/>
      <c r="J178" s="112"/>
      <c r="K178" s="112"/>
      <c r="L178" s="112"/>
      <c r="M178" s="112"/>
      <c r="N178" s="113"/>
      <c r="O178" s="113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ht="8.25" customHeight="1">
      <c r="A179" s="112"/>
      <c r="B179" s="112"/>
      <c r="C179" s="112"/>
      <c r="D179" s="112"/>
      <c r="E179" s="112"/>
      <c r="F179" s="112"/>
      <c r="G179" s="112"/>
      <c r="H179" s="112"/>
      <c r="I179" s="121"/>
      <c r="J179" s="112"/>
      <c r="K179" s="112"/>
      <c r="L179" s="112"/>
      <c r="M179" s="112"/>
      <c r="N179" s="113"/>
      <c r="O179" s="113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ht="8.25" customHeight="1">
      <c r="A180" s="112"/>
      <c r="B180" s="112"/>
      <c r="C180" s="112"/>
      <c r="D180" s="112"/>
      <c r="E180" s="112"/>
      <c r="F180" s="112"/>
      <c r="G180" s="112"/>
      <c r="H180" s="112"/>
      <c r="I180" s="121"/>
      <c r="J180" s="112"/>
      <c r="K180" s="112"/>
      <c r="L180" s="112"/>
      <c r="M180" s="112"/>
      <c r="N180" s="113"/>
      <c r="O180" s="113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ht="8.25" customHeight="1">
      <c r="A181" s="112"/>
      <c r="B181" s="112"/>
      <c r="C181" s="112"/>
      <c r="D181" s="112"/>
      <c r="E181" s="112"/>
      <c r="F181" s="112"/>
      <c r="G181" s="112"/>
      <c r="H181" s="112"/>
      <c r="I181" s="121"/>
      <c r="J181" s="112"/>
      <c r="K181" s="112"/>
      <c r="L181" s="112"/>
      <c r="M181" s="112"/>
      <c r="N181" s="113"/>
      <c r="O181" s="113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ht="8.25" customHeight="1">
      <c r="A182" s="112"/>
      <c r="B182" s="112"/>
      <c r="C182" s="112"/>
      <c r="D182" s="112"/>
      <c r="E182" s="112"/>
      <c r="F182" s="112"/>
      <c r="G182" s="112"/>
      <c r="H182" s="112"/>
      <c r="I182" s="121"/>
      <c r="J182" s="112"/>
      <c r="K182" s="112"/>
      <c r="L182" s="112"/>
      <c r="M182" s="112"/>
      <c r="N182" s="113"/>
      <c r="O182" s="113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ht="8.25" customHeight="1">
      <c r="A183" s="112"/>
      <c r="B183" s="112"/>
      <c r="C183" s="112"/>
      <c r="D183" s="112"/>
      <c r="E183" s="112"/>
      <c r="F183" s="112"/>
      <c r="G183" s="112"/>
      <c r="H183" s="112"/>
      <c r="I183" s="121"/>
      <c r="J183" s="112"/>
      <c r="K183" s="112"/>
      <c r="L183" s="112"/>
      <c r="M183" s="112"/>
      <c r="N183" s="113"/>
      <c r="O183" s="113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ht="8.25" customHeight="1">
      <c r="A184" s="112"/>
      <c r="B184" s="112"/>
      <c r="C184" s="112"/>
      <c r="D184" s="112"/>
      <c r="E184" s="112"/>
      <c r="F184" s="112"/>
      <c r="G184" s="112"/>
      <c r="H184" s="112"/>
      <c r="I184" s="121"/>
      <c r="J184" s="112"/>
      <c r="K184" s="112"/>
      <c r="L184" s="112"/>
      <c r="M184" s="112"/>
      <c r="N184" s="113"/>
      <c r="O184" s="113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 ht="8.25" customHeight="1">
      <c r="A185" s="112"/>
      <c r="B185" s="112"/>
      <c r="C185" s="112"/>
      <c r="D185" s="112"/>
      <c r="E185" s="112"/>
      <c r="F185" s="112"/>
      <c r="G185" s="112"/>
      <c r="H185" s="112"/>
      <c r="I185" s="121"/>
      <c r="J185" s="112"/>
      <c r="K185" s="112"/>
      <c r="L185" s="112"/>
      <c r="M185" s="112"/>
      <c r="N185" s="113"/>
      <c r="O185" s="113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 ht="8.25" customHeight="1">
      <c r="A186" s="112"/>
      <c r="B186" s="112"/>
      <c r="C186" s="112"/>
      <c r="D186" s="112"/>
      <c r="E186" s="112"/>
      <c r="F186" s="112"/>
      <c r="G186" s="112"/>
      <c r="H186" s="112"/>
      <c r="I186" s="121"/>
      <c r="J186" s="112"/>
      <c r="K186" s="112"/>
      <c r="L186" s="112"/>
      <c r="M186" s="112"/>
      <c r="N186" s="113"/>
      <c r="O186" s="113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 ht="8.25" customHeight="1">
      <c r="A187" s="112"/>
      <c r="B187" s="112"/>
      <c r="C187" s="112"/>
      <c r="D187" s="112"/>
      <c r="E187" s="112"/>
      <c r="F187" s="112"/>
      <c r="G187" s="112"/>
      <c r="H187" s="112"/>
      <c r="I187" s="121"/>
      <c r="J187" s="112"/>
      <c r="K187" s="112"/>
      <c r="L187" s="112"/>
      <c r="M187" s="112"/>
      <c r="N187" s="113"/>
      <c r="O187" s="113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 ht="8.25" customHeight="1">
      <c r="A188" s="112"/>
      <c r="B188" s="112"/>
      <c r="C188" s="112"/>
      <c r="D188" s="112"/>
      <c r="E188" s="112"/>
      <c r="F188" s="112"/>
      <c r="G188" s="112"/>
      <c r="H188" s="112"/>
      <c r="I188" s="121"/>
      <c r="J188" s="112"/>
      <c r="K188" s="112"/>
      <c r="L188" s="112"/>
      <c r="M188" s="112"/>
      <c r="N188" s="113"/>
      <c r="O188" s="113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 ht="8.25" customHeight="1">
      <c r="A189" s="112"/>
      <c r="B189" s="112"/>
      <c r="C189" s="112"/>
      <c r="D189" s="112"/>
      <c r="E189" s="112"/>
      <c r="F189" s="112"/>
      <c r="G189" s="112"/>
      <c r="H189" s="112"/>
      <c r="I189" s="121"/>
      <c r="J189" s="112"/>
      <c r="K189" s="112"/>
      <c r="L189" s="112"/>
      <c r="M189" s="112"/>
      <c r="N189" s="113"/>
      <c r="O189" s="113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 ht="8.25" customHeight="1">
      <c r="A190" s="112"/>
      <c r="B190" s="112"/>
      <c r="C190" s="112"/>
      <c r="D190" s="112"/>
      <c r="E190" s="112"/>
      <c r="F190" s="112"/>
      <c r="G190" s="112"/>
      <c r="H190" s="112"/>
      <c r="I190" s="121"/>
      <c r="J190" s="112"/>
      <c r="K190" s="112"/>
      <c r="L190" s="112"/>
      <c r="M190" s="112"/>
      <c r="N190" s="113"/>
      <c r="O190" s="113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 ht="8.25" customHeight="1">
      <c r="A191" s="112"/>
      <c r="B191" s="112"/>
      <c r="C191" s="112"/>
      <c r="D191" s="112"/>
      <c r="E191" s="112"/>
      <c r="F191" s="112"/>
      <c r="G191" s="112"/>
      <c r="H191" s="112"/>
      <c r="I191" s="121"/>
      <c r="J191" s="112"/>
      <c r="K191" s="112"/>
      <c r="L191" s="112"/>
      <c r="M191" s="112"/>
      <c r="N191" s="113"/>
      <c r="O191" s="113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 ht="8.25" customHeight="1">
      <c r="A192" s="112"/>
      <c r="B192" s="112"/>
      <c r="C192" s="112"/>
      <c r="D192" s="112"/>
      <c r="E192" s="112"/>
      <c r="F192" s="112"/>
      <c r="G192" s="112"/>
      <c r="H192" s="112"/>
      <c r="I192" s="121"/>
      <c r="J192" s="112"/>
      <c r="K192" s="112"/>
      <c r="L192" s="112"/>
      <c r="M192" s="112"/>
      <c r="N192" s="113"/>
      <c r="O192" s="113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 ht="8.25" customHeight="1">
      <c r="A193" s="112"/>
      <c r="B193" s="112"/>
      <c r="C193" s="112"/>
      <c r="D193" s="112"/>
      <c r="E193" s="112"/>
      <c r="F193" s="112"/>
      <c r="G193" s="112"/>
      <c r="H193" s="112"/>
      <c r="I193" s="121"/>
      <c r="J193" s="112"/>
      <c r="K193" s="112"/>
      <c r="L193" s="112"/>
      <c r="M193" s="112"/>
      <c r="N193" s="113"/>
      <c r="O193" s="113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 ht="8.25" customHeight="1">
      <c r="A194" s="112"/>
      <c r="B194" s="112"/>
      <c r="C194" s="112"/>
      <c r="D194" s="112"/>
      <c r="E194" s="112"/>
      <c r="F194" s="112"/>
      <c r="G194" s="112"/>
      <c r="H194" s="112"/>
      <c r="I194" s="121"/>
      <c r="J194" s="112"/>
      <c r="K194" s="112"/>
      <c r="L194" s="112"/>
      <c r="M194" s="112"/>
      <c r="N194" s="113"/>
      <c r="O194" s="113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 ht="8.25" customHeight="1">
      <c r="A195" s="112"/>
      <c r="B195" s="112"/>
      <c r="C195" s="112"/>
      <c r="D195" s="112"/>
      <c r="E195" s="112"/>
      <c r="F195" s="112"/>
      <c r="G195" s="112"/>
      <c r="H195" s="112"/>
      <c r="I195" s="121"/>
      <c r="J195" s="112"/>
      <c r="K195" s="112"/>
      <c r="L195" s="112"/>
      <c r="M195" s="112"/>
      <c r="N195" s="113"/>
      <c r="O195" s="113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 ht="8.25" customHeight="1">
      <c r="A196" s="112"/>
      <c r="B196" s="112"/>
      <c r="C196" s="112"/>
      <c r="D196" s="112"/>
      <c r="E196" s="112"/>
      <c r="F196" s="112"/>
      <c r="G196" s="112"/>
      <c r="H196" s="112"/>
      <c r="I196" s="121"/>
      <c r="J196" s="112"/>
      <c r="K196" s="112"/>
      <c r="L196" s="112"/>
      <c r="M196" s="112"/>
      <c r="N196" s="113"/>
      <c r="O196" s="113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 ht="8.25" customHeight="1">
      <c r="A197" s="112"/>
      <c r="B197" s="112"/>
      <c r="C197" s="112"/>
      <c r="D197" s="112"/>
      <c r="E197" s="112"/>
      <c r="F197" s="112"/>
      <c r="G197" s="112"/>
      <c r="H197" s="112"/>
      <c r="I197" s="121"/>
      <c r="J197" s="112"/>
      <c r="K197" s="112"/>
      <c r="L197" s="112"/>
      <c r="M197" s="112"/>
      <c r="N197" s="113"/>
      <c r="O197" s="113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 ht="8.25" customHeight="1">
      <c r="A198" s="112"/>
      <c r="B198" s="112"/>
      <c r="C198" s="112"/>
      <c r="D198" s="112"/>
      <c r="E198" s="112"/>
      <c r="F198" s="112"/>
      <c r="G198" s="112"/>
      <c r="H198" s="112"/>
      <c r="I198" s="121"/>
      <c r="J198" s="112"/>
      <c r="K198" s="112"/>
      <c r="L198" s="112"/>
      <c r="M198" s="112"/>
      <c r="N198" s="113"/>
      <c r="O198" s="113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 ht="8.25" customHeight="1">
      <c r="A199" s="112"/>
      <c r="B199" s="112"/>
      <c r="C199" s="112"/>
      <c r="D199" s="112"/>
      <c r="E199" s="112"/>
      <c r="F199" s="112"/>
      <c r="G199" s="112"/>
      <c r="H199" s="112"/>
      <c r="I199" s="121"/>
      <c r="J199" s="112"/>
      <c r="K199" s="112"/>
      <c r="L199" s="112"/>
      <c r="M199" s="112"/>
      <c r="N199" s="113"/>
      <c r="O199" s="113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 ht="8.25" customHeight="1">
      <c r="A200" s="112"/>
      <c r="B200" s="112"/>
      <c r="C200" s="112"/>
      <c r="D200" s="112"/>
      <c r="E200" s="112"/>
      <c r="F200" s="112"/>
      <c r="G200" s="112"/>
      <c r="H200" s="112"/>
      <c r="I200" s="121"/>
      <c r="J200" s="112"/>
      <c r="K200" s="112"/>
      <c r="L200" s="112"/>
      <c r="M200" s="112"/>
      <c r="N200" s="113"/>
      <c r="O200" s="113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 ht="8.25" customHeight="1">
      <c r="A201" s="112"/>
      <c r="B201" s="112"/>
      <c r="C201" s="112"/>
      <c r="D201" s="112"/>
      <c r="E201" s="112"/>
      <c r="F201" s="112"/>
      <c r="G201" s="112"/>
      <c r="H201" s="112"/>
      <c r="I201" s="121"/>
      <c r="J201" s="112"/>
      <c r="K201" s="112"/>
      <c r="L201" s="112"/>
      <c r="M201" s="112"/>
      <c r="N201" s="113"/>
      <c r="O201" s="113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 ht="8.25" customHeight="1">
      <c r="A202" s="112"/>
      <c r="B202" s="112"/>
      <c r="C202" s="112"/>
      <c r="D202" s="112"/>
      <c r="E202" s="112"/>
      <c r="F202" s="112"/>
      <c r="G202" s="112"/>
      <c r="H202" s="112"/>
      <c r="I202" s="121"/>
      <c r="J202" s="112"/>
      <c r="K202" s="112"/>
      <c r="L202" s="112"/>
      <c r="M202" s="112"/>
      <c r="N202" s="113"/>
      <c r="O202" s="113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 ht="8.25" customHeight="1">
      <c r="A203" s="112"/>
      <c r="B203" s="112"/>
      <c r="C203" s="112"/>
      <c r="D203" s="112"/>
      <c r="E203" s="112"/>
      <c r="F203" s="112"/>
      <c r="G203" s="112"/>
      <c r="H203" s="112"/>
      <c r="I203" s="121"/>
      <c r="J203" s="112"/>
      <c r="K203" s="112"/>
      <c r="L203" s="112"/>
      <c r="M203" s="112"/>
      <c r="N203" s="113"/>
      <c r="O203" s="113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 ht="8.25" customHeight="1">
      <c r="A204" s="112"/>
      <c r="B204" s="112"/>
      <c r="C204" s="112"/>
      <c r="D204" s="112"/>
      <c r="E204" s="112"/>
      <c r="F204" s="112"/>
      <c r="G204" s="112"/>
      <c r="H204" s="112"/>
      <c r="I204" s="121"/>
      <c r="J204" s="112"/>
      <c r="K204" s="112"/>
      <c r="L204" s="112"/>
      <c r="M204" s="112"/>
      <c r="N204" s="113"/>
      <c r="O204" s="113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 ht="8.25" customHeight="1">
      <c r="A205" s="112"/>
      <c r="B205" s="112"/>
      <c r="C205" s="112"/>
      <c r="D205" s="112"/>
      <c r="E205" s="112"/>
      <c r="F205" s="112"/>
      <c r="G205" s="112"/>
      <c r="H205" s="112"/>
      <c r="I205" s="121"/>
      <c r="J205" s="112"/>
      <c r="K205" s="112"/>
      <c r="L205" s="112"/>
      <c r="M205" s="112"/>
      <c r="N205" s="113"/>
      <c r="O205" s="113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 ht="8.25" customHeight="1">
      <c r="A206" s="112"/>
      <c r="B206" s="112"/>
      <c r="C206" s="112"/>
      <c r="D206" s="112"/>
      <c r="E206" s="112"/>
      <c r="F206" s="112"/>
      <c r="G206" s="112"/>
      <c r="H206" s="112"/>
      <c r="I206" s="121"/>
      <c r="J206" s="112"/>
      <c r="K206" s="112"/>
      <c r="L206" s="112"/>
      <c r="M206" s="112"/>
      <c r="N206" s="113"/>
      <c r="O206" s="113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 ht="8.25" customHeight="1">
      <c r="A207" s="112"/>
      <c r="B207" s="112"/>
      <c r="C207" s="112"/>
      <c r="D207" s="112"/>
      <c r="E207" s="112"/>
      <c r="F207" s="112"/>
      <c r="G207" s="112"/>
      <c r="H207" s="112"/>
      <c r="I207" s="121"/>
      <c r="J207" s="112"/>
      <c r="K207" s="112"/>
      <c r="L207" s="112"/>
      <c r="M207" s="112"/>
      <c r="N207" s="113"/>
      <c r="O207" s="113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 ht="8.25" customHeight="1">
      <c r="A208" s="112"/>
      <c r="B208" s="112"/>
      <c r="C208" s="112"/>
      <c r="D208" s="112"/>
      <c r="E208" s="112"/>
      <c r="F208" s="112"/>
      <c r="G208" s="112"/>
      <c r="H208" s="112"/>
      <c r="I208" s="121"/>
      <c r="J208" s="112"/>
      <c r="K208" s="112"/>
      <c r="L208" s="112"/>
      <c r="M208" s="112"/>
      <c r="N208" s="113"/>
      <c r="O208" s="113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 ht="8.25" customHeight="1">
      <c r="A209" s="112"/>
      <c r="B209" s="112"/>
      <c r="C209" s="112"/>
      <c r="D209" s="112"/>
      <c r="E209" s="112"/>
      <c r="F209" s="112"/>
      <c r="G209" s="112"/>
      <c r="H209" s="112"/>
      <c r="I209" s="121"/>
      <c r="J209" s="112"/>
      <c r="K209" s="112"/>
      <c r="L209" s="112"/>
      <c r="M209" s="112"/>
      <c r="N209" s="113"/>
      <c r="O209" s="113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 ht="8.25" customHeight="1">
      <c r="A210" s="112"/>
      <c r="B210" s="112"/>
      <c r="C210" s="112"/>
      <c r="D210" s="112"/>
      <c r="E210" s="112"/>
      <c r="F210" s="112"/>
      <c r="G210" s="112"/>
      <c r="H210" s="112"/>
      <c r="I210" s="121"/>
      <c r="J210" s="112"/>
      <c r="K210" s="112"/>
      <c r="L210" s="112"/>
      <c r="M210" s="112"/>
      <c r="N210" s="113"/>
      <c r="O210" s="113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 ht="8.25" customHeight="1">
      <c r="A211" s="112"/>
      <c r="B211" s="112"/>
      <c r="C211" s="112"/>
      <c r="D211" s="112"/>
      <c r="E211" s="112"/>
      <c r="F211" s="112"/>
      <c r="G211" s="112"/>
      <c r="H211" s="112"/>
      <c r="I211" s="121"/>
      <c r="J211" s="112"/>
      <c r="K211" s="112"/>
      <c r="L211" s="112"/>
      <c r="M211" s="112"/>
      <c r="N211" s="113"/>
      <c r="O211" s="113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 ht="8.25" customHeight="1">
      <c r="A212" s="112"/>
      <c r="B212" s="112"/>
      <c r="C212" s="112"/>
      <c r="D212" s="112"/>
      <c r="E212" s="112"/>
      <c r="F212" s="112"/>
      <c r="G212" s="112"/>
      <c r="H212" s="112"/>
      <c r="I212" s="121"/>
      <c r="J212" s="112"/>
      <c r="K212" s="112"/>
      <c r="L212" s="112"/>
      <c r="M212" s="112"/>
      <c r="N212" s="113"/>
      <c r="O212" s="113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 ht="8.25" customHeight="1">
      <c r="A213" s="112"/>
      <c r="B213" s="112"/>
      <c r="C213" s="112"/>
      <c r="D213" s="112"/>
      <c r="E213" s="112"/>
      <c r="F213" s="112"/>
      <c r="G213" s="112"/>
      <c r="H213" s="112"/>
      <c r="I213" s="121"/>
      <c r="J213" s="112"/>
      <c r="K213" s="112"/>
      <c r="L213" s="112"/>
      <c r="M213" s="112"/>
      <c r="N213" s="113"/>
      <c r="O213" s="113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 ht="8.25" customHeight="1">
      <c r="A214" s="112"/>
      <c r="B214" s="112"/>
      <c r="C214" s="112"/>
      <c r="D214" s="112"/>
      <c r="E214" s="112"/>
      <c r="F214" s="112"/>
      <c r="G214" s="112"/>
      <c r="H214" s="112"/>
      <c r="I214" s="121"/>
      <c r="J214" s="112"/>
      <c r="K214" s="112"/>
      <c r="L214" s="112"/>
      <c r="M214" s="112"/>
      <c r="N214" s="113"/>
      <c r="O214" s="113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 ht="8.25" customHeight="1">
      <c r="A215" s="112"/>
      <c r="B215" s="112"/>
      <c r="C215" s="112"/>
      <c r="D215" s="112"/>
      <c r="E215" s="112"/>
      <c r="F215" s="112"/>
      <c r="G215" s="112"/>
      <c r="H215" s="112"/>
      <c r="I215" s="121"/>
      <c r="J215" s="112"/>
      <c r="K215" s="112"/>
      <c r="L215" s="112"/>
      <c r="M215" s="112"/>
      <c r="N215" s="113"/>
      <c r="O215" s="113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 ht="8.25" customHeight="1">
      <c r="A216" s="112"/>
      <c r="B216" s="112"/>
      <c r="C216" s="112"/>
      <c r="D216" s="112"/>
      <c r="E216" s="112"/>
      <c r="F216" s="112"/>
      <c r="G216" s="112"/>
      <c r="H216" s="112"/>
      <c r="I216" s="121"/>
      <c r="J216" s="112"/>
      <c r="K216" s="112"/>
      <c r="L216" s="112"/>
      <c r="M216" s="112"/>
      <c r="N216" s="113"/>
      <c r="O216" s="113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 ht="8.25" customHeight="1">
      <c r="A217" s="112"/>
      <c r="B217" s="112"/>
      <c r="C217" s="112"/>
      <c r="D217" s="112"/>
      <c r="E217" s="112"/>
      <c r="F217" s="112"/>
      <c r="G217" s="112"/>
      <c r="H217" s="112"/>
      <c r="I217" s="121"/>
      <c r="J217" s="112"/>
      <c r="K217" s="112"/>
      <c r="L217" s="112"/>
      <c r="M217" s="112"/>
      <c r="N217" s="113"/>
      <c r="O217" s="113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 ht="8.25" customHeight="1">
      <c r="A218" s="112"/>
      <c r="B218" s="112"/>
      <c r="C218" s="112"/>
      <c r="D218" s="112"/>
      <c r="E218" s="112"/>
      <c r="F218" s="112"/>
      <c r="G218" s="112"/>
      <c r="H218" s="112"/>
      <c r="I218" s="121"/>
      <c r="J218" s="112"/>
      <c r="K218" s="112"/>
      <c r="L218" s="112"/>
      <c r="M218" s="112"/>
      <c r="N218" s="113"/>
      <c r="O218" s="113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 ht="8.25" customHeight="1">
      <c r="A219" s="112"/>
      <c r="B219" s="112"/>
      <c r="C219" s="112"/>
      <c r="D219" s="112"/>
      <c r="E219" s="112"/>
      <c r="F219" s="112"/>
      <c r="G219" s="112"/>
      <c r="H219" s="112"/>
      <c r="I219" s="121"/>
      <c r="J219" s="112"/>
      <c r="K219" s="112"/>
      <c r="L219" s="112"/>
      <c r="M219" s="112"/>
      <c r="N219" s="113"/>
      <c r="O219" s="113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 ht="8.25" customHeight="1">
      <c r="A220" s="112"/>
      <c r="B220" s="112"/>
      <c r="C220" s="112"/>
      <c r="D220" s="112"/>
      <c r="E220" s="112"/>
      <c r="F220" s="112"/>
      <c r="G220" s="112"/>
      <c r="H220" s="112"/>
      <c r="I220" s="121"/>
      <c r="J220" s="112"/>
      <c r="K220" s="112"/>
      <c r="L220" s="112"/>
      <c r="M220" s="112"/>
      <c r="N220" s="113"/>
      <c r="O220" s="113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 ht="8.25" customHeight="1">
      <c r="A221" s="112"/>
      <c r="B221" s="112"/>
      <c r="C221" s="112"/>
      <c r="D221" s="112"/>
      <c r="E221" s="112"/>
      <c r="F221" s="112"/>
      <c r="G221" s="112"/>
      <c r="H221" s="112"/>
      <c r="I221" s="121"/>
      <c r="J221" s="112"/>
      <c r="K221" s="112"/>
      <c r="L221" s="112"/>
      <c r="M221" s="112"/>
      <c r="N221" s="113"/>
      <c r="O221" s="113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 ht="8.25" customHeight="1">
      <c r="A222" s="112"/>
      <c r="B222" s="112"/>
      <c r="C222" s="112"/>
      <c r="D222" s="112"/>
      <c r="E222" s="112"/>
      <c r="F222" s="112"/>
      <c r="G222" s="112"/>
      <c r="H222" s="112"/>
      <c r="I222" s="121"/>
      <c r="J222" s="112"/>
      <c r="K222" s="112"/>
      <c r="L222" s="112"/>
      <c r="M222" s="112"/>
      <c r="N222" s="113"/>
      <c r="O222" s="113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 ht="8.25" customHeight="1">
      <c r="A223" s="112"/>
      <c r="B223" s="112"/>
      <c r="C223" s="112"/>
      <c r="D223" s="112"/>
      <c r="E223" s="112"/>
      <c r="F223" s="112"/>
      <c r="G223" s="112"/>
      <c r="H223" s="112"/>
      <c r="I223" s="121"/>
      <c r="J223" s="112"/>
      <c r="K223" s="112"/>
      <c r="L223" s="112"/>
      <c r="M223" s="112"/>
      <c r="N223" s="113"/>
      <c r="O223" s="113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 ht="8.25" customHeight="1">
      <c r="A224" s="112"/>
      <c r="B224" s="112"/>
      <c r="C224" s="112"/>
      <c r="D224" s="112"/>
      <c r="E224" s="112"/>
      <c r="F224" s="112"/>
      <c r="G224" s="112"/>
      <c r="H224" s="112"/>
      <c r="I224" s="121"/>
      <c r="J224" s="112"/>
      <c r="K224" s="112"/>
      <c r="L224" s="112"/>
      <c r="M224" s="112"/>
      <c r="N224" s="113"/>
      <c r="O224" s="113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 ht="8.25" customHeight="1">
      <c r="A225" s="112"/>
      <c r="B225" s="112"/>
      <c r="C225" s="112"/>
      <c r="D225" s="112"/>
      <c r="E225" s="112"/>
      <c r="F225" s="112"/>
      <c r="G225" s="112"/>
      <c r="H225" s="112"/>
      <c r="I225" s="121"/>
      <c r="J225" s="112"/>
      <c r="K225" s="112"/>
      <c r="L225" s="112"/>
      <c r="M225" s="112"/>
      <c r="N225" s="113"/>
      <c r="O225" s="113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 ht="8.25" customHeight="1">
      <c r="A226" s="112"/>
      <c r="B226" s="112"/>
      <c r="C226" s="112"/>
      <c r="D226" s="112"/>
      <c r="E226" s="112"/>
      <c r="F226" s="112"/>
      <c r="G226" s="112"/>
      <c r="H226" s="112"/>
      <c r="I226" s="121"/>
      <c r="J226" s="112"/>
      <c r="K226" s="112"/>
      <c r="L226" s="112"/>
      <c r="M226" s="112"/>
      <c r="N226" s="113"/>
      <c r="O226" s="113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 ht="8.25" customHeight="1">
      <c r="A227" s="112"/>
      <c r="B227" s="112"/>
      <c r="C227" s="112"/>
      <c r="D227" s="112"/>
      <c r="E227" s="112"/>
      <c r="F227" s="112"/>
      <c r="G227" s="112"/>
      <c r="H227" s="112"/>
      <c r="I227" s="121"/>
      <c r="J227" s="112"/>
      <c r="K227" s="112"/>
      <c r="L227" s="112"/>
      <c r="M227" s="112"/>
      <c r="N227" s="113"/>
      <c r="O227" s="113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 ht="8.25" customHeight="1">
      <c r="A228" s="112"/>
      <c r="B228" s="112"/>
      <c r="C228" s="112"/>
      <c r="D228" s="112"/>
      <c r="E228" s="112"/>
      <c r="F228" s="112"/>
      <c r="G228" s="112"/>
      <c r="H228" s="112"/>
      <c r="I228" s="121"/>
      <c r="J228" s="112"/>
      <c r="K228" s="112"/>
      <c r="L228" s="112"/>
      <c r="M228" s="112"/>
      <c r="N228" s="113"/>
      <c r="O228" s="113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 ht="8.25" customHeight="1">
      <c r="A229" s="112"/>
      <c r="B229" s="112"/>
      <c r="C229" s="112"/>
      <c r="D229" s="112"/>
      <c r="E229" s="112"/>
      <c r="F229" s="112"/>
      <c r="G229" s="112"/>
      <c r="H229" s="112"/>
      <c r="I229" s="121"/>
      <c r="J229" s="112"/>
      <c r="K229" s="112"/>
      <c r="L229" s="112"/>
      <c r="M229" s="112"/>
      <c r="N229" s="113"/>
      <c r="O229" s="113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 ht="8.25" customHeight="1">
      <c r="A230" s="112"/>
      <c r="B230" s="112"/>
      <c r="C230" s="112"/>
      <c r="D230" s="112"/>
      <c r="E230" s="112"/>
      <c r="F230" s="112"/>
      <c r="G230" s="112"/>
      <c r="H230" s="112"/>
      <c r="I230" s="121"/>
      <c r="J230" s="112"/>
      <c r="K230" s="112"/>
      <c r="L230" s="112"/>
      <c r="M230" s="112"/>
      <c r="N230" s="113"/>
      <c r="O230" s="113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 ht="8.25" customHeight="1">
      <c r="A231" s="112"/>
      <c r="B231" s="112"/>
      <c r="C231" s="112"/>
      <c r="D231" s="112"/>
      <c r="E231" s="112"/>
      <c r="F231" s="112"/>
      <c r="G231" s="112"/>
      <c r="H231" s="112"/>
      <c r="I231" s="121"/>
      <c r="J231" s="112"/>
      <c r="K231" s="112"/>
      <c r="L231" s="112"/>
      <c r="M231" s="112"/>
      <c r="N231" s="113"/>
      <c r="O231" s="113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 ht="8.25" customHeight="1">
      <c r="A232" s="112"/>
      <c r="B232" s="112"/>
      <c r="C232" s="112"/>
      <c r="D232" s="112"/>
      <c r="E232" s="112"/>
      <c r="F232" s="112"/>
      <c r="G232" s="112"/>
      <c r="H232" s="112"/>
      <c r="I232" s="121"/>
      <c r="J232" s="112"/>
      <c r="K232" s="112"/>
      <c r="L232" s="112"/>
      <c r="M232" s="112"/>
      <c r="N232" s="113"/>
      <c r="O232" s="113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 ht="8.25" customHeight="1">
      <c r="A233" s="112"/>
      <c r="B233" s="112"/>
      <c r="C233" s="112"/>
      <c r="D233" s="112"/>
      <c r="E233" s="112"/>
      <c r="F233" s="112"/>
      <c r="G233" s="112"/>
      <c r="H233" s="112"/>
      <c r="I233" s="121"/>
      <c r="J233" s="112"/>
      <c r="K233" s="112"/>
      <c r="L233" s="112"/>
      <c r="M233" s="112"/>
      <c r="N233" s="113"/>
      <c r="O233" s="113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 ht="8.25" customHeight="1">
      <c r="A234" s="112"/>
      <c r="B234" s="112"/>
      <c r="C234" s="112"/>
      <c r="D234" s="112"/>
      <c r="E234" s="112"/>
      <c r="F234" s="112"/>
      <c r="G234" s="112"/>
      <c r="H234" s="112"/>
      <c r="I234" s="121"/>
      <c r="J234" s="112"/>
      <c r="K234" s="112"/>
      <c r="L234" s="112"/>
      <c r="M234" s="112"/>
      <c r="N234" s="113"/>
      <c r="O234" s="113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 ht="8.25" customHeight="1">
      <c r="A235" s="112"/>
      <c r="B235" s="112"/>
      <c r="C235" s="112"/>
      <c r="D235" s="112"/>
      <c r="E235" s="112"/>
      <c r="F235" s="112"/>
      <c r="G235" s="112"/>
      <c r="H235" s="112"/>
      <c r="I235" s="121"/>
      <c r="J235" s="112"/>
      <c r="K235" s="112"/>
      <c r="L235" s="112"/>
      <c r="M235" s="112"/>
      <c r="N235" s="113"/>
      <c r="O235" s="113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 ht="8.25" customHeight="1">
      <c r="A236" s="112"/>
      <c r="B236" s="112"/>
      <c r="C236" s="112"/>
      <c r="D236" s="112"/>
      <c r="E236" s="112"/>
      <c r="F236" s="112"/>
      <c r="G236" s="112"/>
      <c r="H236" s="112"/>
      <c r="I236" s="121"/>
      <c r="J236" s="112"/>
      <c r="K236" s="112"/>
      <c r="L236" s="112"/>
      <c r="M236" s="112"/>
      <c r="N236" s="113"/>
      <c r="O236" s="113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 ht="8.25" customHeight="1">
      <c r="A237" s="112"/>
      <c r="B237" s="112"/>
      <c r="C237" s="112"/>
      <c r="D237" s="112"/>
      <c r="E237" s="112"/>
      <c r="F237" s="112"/>
      <c r="G237" s="112"/>
      <c r="H237" s="112"/>
      <c r="I237" s="121"/>
      <c r="J237" s="112"/>
      <c r="K237" s="112"/>
      <c r="L237" s="112"/>
      <c r="M237" s="112"/>
      <c r="N237" s="113"/>
      <c r="O237" s="113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 ht="8.25" customHeight="1">
      <c r="A238" s="112"/>
      <c r="B238" s="112"/>
      <c r="C238" s="112"/>
      <c r="D238" s="112"/>
      <c r="E238" s="112"/>
      <c r="F238" s="112"/>
      <c r="G238" s="112"/>
      <c r="H238" s="112"/>
      <c r="I238" s="121"/>
      <c r="J238" s="112"/>
      <c r="K238" s="112"/>
      <c r="L238" s="112"/>
      <c r="M238" s="112"/>
      <c r="N238" s="113"/>
      <c r="O238" s="113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 ht="8.25" customHeight="1">
      <c r="A239" s="112"/>
      <c r="B239" s="112"/>
      <c r="C239" s="112"/>
      <c r="D239" s="112"/>
      <c r="E239" s="112"/>
      <c r="F239" s="112"/>
      <c r="G239" s="112"/>
      <c r="H239" s="112"/>
      <c r="I239" s="121"/>
      <c r="J239" s="112"/>
      <c r="K239" s="112"/>
      <c r="L239" s="112"/>
      <c r="M239" s="112"/>
      <c r="N239" s="113"/>
      <c r="O239" s="113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 ht="8.25" customHeight="1">
      <c r="A240" s="112"/>
      <c r="B240" s="112"/>
      <c r="C240" s="112"/>
      <c r="D240" s="112"/>
      <c r="E240" s="112"/>
      <c r="F240" s="112"/>
      <c r="G240" s="112"/>
      <c r="H240" s="112"/>
      <c r="I240" s="121"/>
      <c r="J240" s="112"/>
      <c r="K240" s="112"/>
      <c r="L240" s="112"/>
      <c r="M240" s="112"/>
      <c r="N240" s="113"/>
      <c r="O240" s="113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 ht="8.25" customHeight="1">
      <c r="A241" s="112"/>
      <c r="B241" s="112"/>
      <c r="C241" s="112"/>
      <c r="D241" s="112"/>
      <c r="E241" s="112"/>
      <c r="F241" s="112"/>
      <c r="G241" s="112"/>
      <c r="H241" s="112"/>
      <c r="I241" s="121"/>
      <c r="J241" s="112"/>
      <c r="K241" s="112"/>
      <c r="L241" s="112"/>
      <c r="M241" s="112"/>
      <c r="N241" s="113"/>
      <c r="O241" s="113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 ht="8.25" customHeight="1">
      <c r="A242" s="112"/>
      <c r="B242" s="112"/>
      <c r="C242" s="112"/>
      <c r="D242" s="112"/>
      <c r="E242" s="112"/>
      <c r="F242" s="112"/>
      <c r="G242" s="112"/>
      <c r="H242" s="112"/>
      <c r="I242" s="121"/>
      <c r="J242" s="112"/>
      <c r="K242" s="112"/>
      <c r="L242" s="112"/>
      <c r="M242" s="112"/>
      <c r="N242" s="113"/>
      <c r="O242" s="113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 ht="8.25" customHeight="1">
      <c r="A243" s="112"/>
      <c r="B243" s="112"/>
      <c r="C243" s="112"/>
      <c r="D243" s="112"/>
      <c r="E243" s="112"/>
      <c r="F243" s="112"/>
      <c r="G243" s="112"/>
      <c r="H243" s="112"/>
      <c r="I243" s="121"/>
      <c r="J243" s="112"/>
      <c r="K243" s="112"/>
      <c r="L243" s="112"/>
      <c r="M243" s="112"/>
      <c r="N243" s="113"/>
      <c r="O243" s="113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 ht="8.25" customHeight="1">
      <c r="A244" s="112"/>
      <c r="B244" s="112"/>
      <c r="C244" s="112"/>
      <c r="D244" s="112"/>
      <c r="E244" s="112"/>
      <c r="F244" s="112"/>
      <c r="G244" s="112"/>
      <c r="H244" s="112"/>
      <c r="I244" s="121"/>
      <c r="J244" s="112"/>
      <c r="K244" s="112"/>
      <c r="L244" s="112"/>
      <c r="M244" s="112"/>
      <c r="N244" s="113"/>
      <c r="O244" s="113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 ht="8.25" customHeight="1">
      <c r="A245" s="112"/>
      <c r="B245" s="112"/>
      <c r="C245" s="112"/>
      <c r="D245" s="112"/>
      <c r="E245" s="112"/>
      <c r="F245" s="112"/>
      <c r="G245" s="112"/>
      <c r="H245" s="112"/>
      <c r="I245" s="121"/>
      <c r="J245" s="112"/>
      <c r="K245" s="112"/>
      <c r="L245" s="112"/>
      <c r="M245" s="112"/>
      <c r="N245" s="113"/>
      <c r="O245" s="113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 ht="8.25" customHeight="1">
      <c r="A246" s="112"/>
      <c r="B246" s="112"/>
      <c r="C246" s="112"/>
      <c r="D246" s="112"/>
      <c r="E246" s="112"/>
      <c r="F246" s="112"/>
      <c r="G246" s="112"/>
      <c r="H246" s="112"/>
      <c r="I246" s="121"/>
      <c r="J246" s="112"/>
      <c r="K246" s="112"/>
      <c r="L246" s="112"/>
      <c r="M246" s="112"/>
      <c r="N246" s="113"/>
      <c r="O246" s="113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U4"/>
  </mergeCells>
  <conditionalFormatting sqref="G11:G38">
    <cfRule type="cellIs" dxfId="3" priority="1" operator="lessThan">
      <formula>$H$11</formula>
    </cfRule>
  </conditionalFormatting>
  <dataValidations>
    <dataValidation type="list" allowBlank="1" showErrorMessage="1" sqref="C11:C38">
      <formula1>'Listado Pilotos y Equipos'!$B$3:$B$86</formula1>
    </dataValidation>
    <dataValidation type="list" allowBlank="1" showErrorMessage="1" sqref="R11:R38">
      <formula1>Tabla_de_Datos_COCHES!$I$34:$I$38</formula1>
    </dataValidation>
    <dataValidation type="list" allowBlank="1" showErrorMessage="1" sqref="E12:E25">
      <formula1>IF($D$11=Tabla_de_Datos_COPA_PALMARES!$B$5,Tabla_de_Datos_COCHES!$B$19:$B$27,IF($D$11=Tabla_de_Datos_COPA_PALMARES!$B$3,Tabla_de_Datos_COCHES!$B$4:$B$18))</formula1>
    </dataValidation>
    <dataValidation type="list" allowBlank="1" showErrorMessage="1" sqref="T11:T38">
      <formula1>Tabla_de_Datos_COCHES!$I$29:$I$31</formula1>
    </dataValidation>
    <dataValidation type="list" allowBlank="1" showErrorMessage="1" sqref="E11">
      <formula1>IF($D$11=Tabla_de_Datos_COPA_PALMARES!$B$5,Tabla_de_Datos_COCHES!$B$19:$B$27,IF($D$11=Tabla_de_Datos_COPA_PALMARES!$B$3,Tabla_de_Datos_COCHES!$B$4:$B$18,IF($D$11=Tabla_de_Datos_COPA_PALMARES!$B$4,Tabla_de_Datos_COCHES!$B$28:$B$42)))</formula1>
    </dataValidation>
    <dataValidation type="list" allowBlank="1" showErrorMessage="1" sqref="I11:J38 L11:L38 N11:N38 P11:P38 S11:S38">
      <formula1>Tabla_de_Datos_COCHES!$I$4:$I$24</formula1>
    </dataValidation>
    <dataValidation type="list" allowBlank="1" showErrorMessage="1" sqref="K11:K38">
      <formula1>Tabla_de_Datos_COCHES!$L$4:$L$6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6.0" topLeftCell="G17" activePane="bottomRight" state="frozen"/>
      <selection activeCell="G1" sqref="G1" pane="topRight"/>
      <selection activeCell="A17" sqref="A17" pane="bottomLeft"/>
      <selection activeCell="G17" sqref="G17" pane="bottomRight"/>
    </sheetView>
  </sheetViews>
  <sheetFormatPr customHeight="1" defaultColWidth="14.43" defaultRowHeight="15.0"/>
  <cols>
    <col customWidth="1" min="1" max="1" width="6.86"/>
    <col customWidth="1" min="2" max="2" width="23.0"/>
    <col customWidth="1" min="3" max="3" width="17.14"/>
    <col customWidth="1" min="4" max="4" width="14.14"/>
    <col customWidth="1" min="5" max="5" width="8.0"/>
    <col customWidth="1" min="6" max="6" width="14.14"/>
    <col customWidth="1" min="7" max="7" width="10.0"/>
    <col customWidth="1" min="8" max="8" width="7.14"/>
    <col customWidth="1" min="9" max="9" width="8.86"/>
    <col customWidth="1" min="10" max="10" width="12.43"/>
    <col customWidth="1" min="11" max="11" width="10.29"/>
    <col customWidth="1" min="12" max="12" width="13.86"/>
    <col customWidth="1" min="13" max="13" width="11.14"/>
    <col customWidth="1" min="14" max="14" width="16.86"/>
    <col customWidth="1" min="15" max="15" width="8.0"/>
    <col customWidth="1" min="16" max="16" width="6.86"/>
    <col customWidth="1" min="17" max="17" width="9.86"/>
    <col customWidth="1" min="18" max="18" width="8.0"/>
    <col customWidth="1" hidden="1" min="19" max="19" width="11.86"/>
    <col customWidth="1" min="20" max="20" width="21.29"/>
    <col customWidth="1" min="21" max="21" width="16.14"/>
  </cols>
  <sheetData>
    <row r="1" ht="14.25" customHeight="1">
      <c r="A1" s="111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  <c r="N1" s="113"/>
      <c r="O1" s="112"/>
      <c r="P1" s="112"/>
      <c r="Q1" s="112"/>
      <c r="R1" s="112"/>
      <c r="S1" s="112"/>
      <c r="T1" s="112"/>
      <c r="U1" s="112"/>
    </row>
    <row r="2" ht="14.25" customHeight="1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  <c r="N2" s="113"/>
      <c r="O2" s="112"/>
      <c r="P2" s="112"/>
      <c r="Q2" s="112"/>
      <c r="R2" s="112"/>
      <c r="S2" s="112"/>
      <c r="T2" s="112"/>
      <c r="U2" s="112"/>
    </row>
    <row r="3" ht="14.25" customHeight="1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3"/>
      <c r="N3" s="113"/>
      <c r="O3" s="112"/>
      <c r="P3" s="112"/>
      <c r="Q3" s="112"/>
      <c r="R3" s="112"/>
      <c r="S3" s="112"/>
      <c r="T3" s="112"/>
      <c r="U3" s="112"/>
    </row>
    <row r="4" ht="14.25" customHeight="1">
      <c r="A4" s="114"/>
    </row>
    <row r="5" ht="14.25" customHeight="1">
      <c r="A5" s="111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3"/>
      <c r="N5" s="113"/>
      <c r="O5" s="112"/>
      <c r="P5" s="112"/>
      <c r="Q5" s="112"/>
      <c r="R5" s="112"/>
      <c r="S5" s="112"/>
      <c r="T5" s="112"/>
      <c r="U5" s="112"/>
    </row>
    <row r="6" ht="14.25" customHeight="1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7"/>
      <c r="N6" s="117"/>
      <c r="O6" s="116"/>
      <c r="P6" s="116"/>
      <c r="Q6" s="116"/>
      <c r="R6" s="116"/>
      <c r="S6" s="116"/>
      <c r="T6" s="116"/>
      <c r="U6" s="116"/>
    </row>
    <row r="7" ht="14.25" customHeight="1">
      <c r="A7" s="118" t="s">
        <v>292</v>
      </c>
      <c r="B7" s="119"/>
      <c r="C7" s="119"/>
      <c r="D7" s="120"/>
      <c r="E7" s="112"/>
      <c r="F7" s="112"/>
      <c r="G7" s="112"/>
      <c r="H7" s="112"/>
      <c r="I7" s="112"/>
      <c r="J7" s="112"/>
      <c r="K7" s="112"/>
      <c r="L7" s="112"/>
      <c r="M7" s="113"/>
      <c r="N7" s="113"/>
      <c r="O7" s="112"/>
      <c r="P7" s="112"/>
      <c r="Q7" s="112"/>
      <c r="R7" s="112"/>
      <c r="S7" s="112"/>
      <c r="T7" s="112"/>
      <c r="U7" s="112"/>
    </row>
    <row r="8" ht="14.25" customHeight="1">
      <c r="A8" s="112"/>
      <c r="B8" s="112"/>
      <c r="C8" s="112"/>
      <c r="D8" s="112"/>
      <c r="E8" s="112"/>
      <c r="F8" s="112"/>
      <c r="G8" s="112"/>
      <c r="H8" s="121"/>
      <c r="I8" s="112"/>
      <c r="J8" s="112"/>
      <c r="K8" s="112"/>
      <c r="L8" s="112"/>
      <c r="M8" s="113"/>
      <c r="N8" s="113"/>
      <c r="O8" s="112"/>
      <c r="P8" s="112"/>
      <c r="Q8" s="112"/>
      <c r="R8" s="112"/>
      <c r="S8" s="112"/>
      <c r="T8" s="112"/>
      <c r="U8" s="112"/>
    </row>
    <row r="9" ht="14.25" customHeight="1">
      <c r="A9" s="112"/>
      <c r="B9" s="112"/>
      <c r="C9" s="112"/>
      <c r="D9" s="112"/>
      <c r="E9" s="112"/>
      <c r="F9" s="112"/>
      <c r="G9" s="112"/>
      <c r="H9" s="121"/>
      <c r="I9" s="112"/>
      <c r="J9" s="112"/>
      <c r="K9" s="112"/>
      <c r="L9" s="112"/>
      <c r="M9" s="113"/>
      <c r="N9" s="113"/>
      <c r="O9" s="112"/>
      <c r="P9" s="112"/>
      <c r="Q9" s="112"/>
      <c r="R9" s="112"/>
      <c r="S9" s="112"/>
      <c r="T9" s="112"/>
      <c r="U9" s="112"/>
    </row>
    <row r="10" ht="14.25" customHeight="1">
      <c r="A10" s="122" t="s">
        <v>152</v>
      </c>
      <c r="B10" s="123" t="s">
        <v>153</v>
      </c>
      <c r="C10" s="124" t="s">
        <v>155</v>
      </c>
      <c r="D10" s="124" t="s">
        <v>293</v>
      </c>
      <c r="E10" s="124" t="s">
        <v>294</v>
      </c>
      <c r="F10" s="125" t="s">
        <v>295</v>
      </c>
      <c r="G10" s="125" t="s">
        <v>296</v>
      </c>
      <c r="H10" s="124" t="s">
        <v>297</v>
      </c>
      <c r="I10" s="124" t="s">
        <v>298</v>
      </c>
      <c r="J10" s="126" t="s">
        <v>299</v>
      </c>
      <c r="K10" s="124" t="s">
        <v>300</v>
      </c>
      <c r="L10" s="124" t="s">
        <v>301</v>
      </c>
      <c r="M10" s="124" t="s">
        <v>302</v>
      </c>
      <c r="N10" s="124" t="s">
        <v>303</v>
      </c>
      <c r="O10" s="124" t="s">
        <v>304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27" t="s">
        <v>309</v>
      </c>
      <c r="U10" s="127" t="s">
        <v>310</v>
      </c>
    </row>
    <row r="11" ht="14.25" customHeight="1">
      <c r="A11" s="129">
        <v>1.0</v>
      </c>
      <c r="B11" s="272" t="s">
        <v>51</v>
      </c>
      <c r="C11" s="272" t="str">
        <f>IFERROR(VLOOKUP(Verificaciones_SCM!B11,'Listado Pilotos y Equipos'!$B$3:$P$86,12,0),"")</f>
        <v>GT2</v>
      </c>
      <c r="D11" s="272"/>
      <c r="E11" s="272"/>
      <c r="F11" s="272"/>
      <c r="G11" s="272">
        <f>IF(D11="",0,IF(C11=Tabla_de_Datos_COPA_PALMARES!$B$3,VLOOKUP(D11,Tabla_de_Datos_COCHES!$B$21:$G$37,4,0),IF(C11=Tabla_de_Datos_COPA_PALMARES!$B$4,VLOOKUP(D11,Tabla_de_Datos_COCHES!$B$4:$G$20,4,0),IF(C11=Tabla_de_Datos_COPA_PALMARES!$B$5,VLOOKUP(D11,Tabla_de_Datos_COCHES!$B$38:$G$46,4,0)))))</f>
        <v>0</v>
      </c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</row>
    <row r="12" ht="14.25" customHeight="1">
      <c r="A12" s="129">
        <v>2.0</v>
      </c>
      <c r="B12" s="273" t="s">
        <v>226</v>
      </c>
      <c r="C12" s="272" t="str">
        <f>IFERROR(VLOOKUP(Verificaciones_SCM!B12,'Listado Pilotos y Equipos'!$B$3:$P$86,12,0),"")</f>
        <v>GT2</v>
      </c>
      <c r="D12" s="272"/>
      <c r="E12" s="272"/>
      <c r="F12" s="272"/>
      <c r="G12" s="272">
        <f>IF(D12="",0,IF(C12=Tabla_de_Datos_COPA_PALMARES!$B$3,VLOOKUP(D12,Tabla_de_Datos_COCHES!$B$21:$G$37,4,0),IF(C12=Tabla_de_Datos_COPA_PALMARES!$B$4,VLOOKUP(D12,Tabla_de_Datos_COCHES!$B$4:$G$20,4,0),IF(C12=Tabla_de_Datos_COPA_PALMARES!$B$5,VLOOKUP(D12,Tabla_de_Datos_COCHES!$B$38:$G$46,4,0)))))</f>
        <v>0</v>
      </c>
      <c r="H12" s="272"/>
      <c r="I12" s="272"/>
      <c r="J12" s="272"/>
      <c r="K12" s="272"/>
      <c r="L12" s="272"/>
      <c r="M12" s="272"/>
      <c r="N12" s="272"/>
      <c r="O12" s="272"/>
      <c r="P12" s="272"/>
      <c r="Q12" s="272"/>
      <c r="R12" s="272"/>
      <c r="S12" s="272"/>
      <c r="T12" s="272"/>
      <c r="U12" s="272"/>
    </row>
    <row r="13" ht="14.25" customHeight="1">
      <c r="A13" s="129">
        <v>3.0</v>
      </c>
      <c r="B13" s="273" t="s">
        <v>39</v>
      </c>
      <c r="C13" s="272" t="str">
        <f>IFERROR(VLOOKUP(Verificaciones_SCM!B13,'Listado Pilotos y Equipos'!$B$3:$P$86,12,0),"")</f>
        <v>SCALEAUTO_CUP</v>
      </c>
      <c r="D13" s="272"/>
      <c r="E13" s="272"/>
      <c r="F13" s="272"/>
      <c r="G13" s="272">
        <f>IF(D13="",0,IF(C13=Tabla_de_Datos_COPA_PALMARES!$B$3,VLOOKUP(D13,Tabla_de_Datos_COCHES!$B$21:$G$37,4,0),IF(C13=Tabla_de_Datos_COPA_PALMARES!$B$4,VLOOKUP(D13,Tabla_de_Datos_COCHES!$B$4:$G$20,4,0),IF(C13=Tabla_de_Datos_COPA_PALMARES!$B$5,VLOOKUP(D13,Tabla_de_Datos_COCHES!$B$38:$G$46,4,0)))))</f>
        <v>0</v>
      </c>
      <c r="H13" s="272"/>
      <c r="I13" s="272"/>
      <c r="J13" s="272"/>
      <c r="K13" s="272"/>
      <c r="L13" s="272"/>
      <c r="M13" s="272"/>
      <c r="N13" s="272"/>
      <c r="O13" s="272"/>
      <c r="P13" s="272"/>
      <c r="Q13" s="272"/>
      <c r="R13" s="272"/>
      <c r="S13" s="272"/>
      <c r="T13" s="272"/>
      <c r="U13" s="272"/>
    </row>
    <row r="14" ht="14.25" customHeight="1">
      <c r="A14" s="129">
        <v>4.0</v>
      </c>
      <c r="B14" s="273" t="s">
        <v>59</v>
      </c>
      <c r="C14" s="272" t="str">
        <f>IFERROR(VLOOKUP(Verificaciones_SCM!B14,'Listado Pilotos y Equipos'!$B$3:$P$86,12,0),"")</f>
        <v>GT2</v>
      </c>
      <c r="D14" s="272"/>
      <c r="E14" s="272"/>
      <c r="F14" s="272"/>
      <c r="G14" s="272">
        <f>IF(D14="",0,IF(C14=Tabla_de_Datos_COPA_PALMARES!$B$3,VLOOKUP(D14,Tabla_de_Datos_COCHES!$B$21:$G$37,4,0),IF(C14=Tabla_de_Datos_COPA_PALMARES!$B$4,VLOOKUP(D14,Tabla_de_Datos_COCHES!$B$4:$G$20,4,0),IF(C14=Tabla_de_Datos_COPA_PALMARES!$B$5,VLOOKUP(D14,Tabla_de_Datos_COCHES!$B$38:$G$46,4,0)))))</f>
        <v>0</v>
      </c>
      <c r="H14" s="272"/>
      <c r="I14" s="272"/>
      <c r="J14" s="272"/>
      <c r="K14" s="272"/>
      <c r="L14" s="272"/>
      <c r="M14" s="272"/>
      <c r="N14" s="272"/>
      <c r="O14" s="272"/>
      <c r="P14" s="272"/>
      <c r="Q14" s="272"/>
      <c r="R14" s="272"/>
      <c r="S14" s="272"/>
      <c r="T14" s="272"/>
      <c r="U14" s="272"/>
    </row>
    <row r="15" ht="14.25" customHeight="1">
      <c r="A15" s="129">
        <v>5.0</v>
      </c>
      <c r="B15" s="273" t="s">
        <v>166</v>
      </c>
      <c r="C15" s="272" t="str">
        <f>IFERROR(VLOOKUP(Verificaciones_SCM!B15,'Listado Pilotos y Equipos'!$B$3:$P$86,12,0),"")</f>
        <v>GT2</v>
      </c>
      <c r="D15" s="272"/>
      <c r="E15" s="272"/>
      <c r="F15" s="272"/>
      <c r="G15" s="272">
        <f>IF(D15="",0,IF(C15=Tabla_de_Datos_COPA_PALMARES!$B$3,VLOOKUP(D15,Tabla_de_Datos_COCHES!$B$21:$G$37,4,0),IF(C15=Tabla_de_Datos_COPA_PALMARES!$B$4,VLOOKUP(D15,Tabla_de_Datos_COCHES!$B$4:$G$20,4,0),IF(C15=Tabla_de_Datos_COPA_PALMARES!$B$5,VLOOKUP(D15,Tabla_de_Datos_COCHES!$B$38:$G$46,4,0)))))</f>
        <v>0</v>
      </c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</row>
    <row r="16" ht="14.25" customHeight="1">
      <c r="A16" s="129">
        <v>6.0</v>
      </c>
      <c r="B16" s="274" t="s">
        <v>77</v>
      </c>
      <c r="C16" s="272" t="str">
        <f>IFERROR(VLOOKUP(Verificaciones_SCM!B16,'Listado Pilotos y Equipos'!$B$3:$P$86,12,0),"")</f>
        <v>GT2</v>
      </c>
      <c r="D16" s="272" t="s">
        <v>417</v>
      </c>
      <c r="E16" s="272">
        <v>58.0</v>
      </c>
      <c r="F16" s="272">
        <v>17.19</v>
      </c>
      <c r="G16" s="275">
        <f>IF(D16="",0,IF(C16=Tabla_de_Datos_COPA_PALMARES!$B$3,VLOOKUP(D16,Tabla_de_Datos_COCHES!$B$21:$G$37,4,0),IF(C16=Tabla_de_Datos_COPA_PALMARES!$B$4,VLOOKUP(D16,Tabla_de_Datos_COCHES!$B$4:$G$20,4,0),IF(C16=Tabla_de_Datos_COPA_PALMARES!$B$5,VLOOKUP(D16,Tabla_de_Datos_COCHES!$B$38:$G$46,4,0)))))</f>
        <v>17</v>
      </c>
      <c r="H16" s="272" t="s">
        <v>312</v>
      </c>
      <c r="I16" s="272" t="s">
        <v>314</v>
      </c>
      <c r="J16" s="272" t="s">
        <v>322</v>
      </c>
      <c r="K16" s="272" t="s">
        <v>323</v>
      </c>
      <c r="L16" s="272" t="s">
        <v>349</v>
      </c>
      <c r="M16" s="272" t="s">
        <v>323</v>
      </c>
      <c r="N16" s="272" t="s">
        <v>316</v>
      </c>
      <c r="O16" s="272" t="s">
        <v>312</v>
      </c>
      <c r="P16" s="272" t="s">
        <v>326</v>
      </c>
      <c r="Q16" s="272" t="s">
        <v>343</v>
      </c>
      <c r="R16" s="272" t="s">
        <v>312</v>
      </c>
      <c r="S16" s="272"/>
      <c r="T16" s="272" t="s">
        <v>479</v>
      </c>
      <c r="U16" s="272"/>
    </row>
    <row r="17" ht="14.25" customHeight="1">
      <c r="A17" s="129">
        <v>7.0</v>
      </c>
      <c r="B17" s="274" t="s">
        <v>266</v>
      </c>
      <c r="C17" s="272" t="str">
        <f>IFERROR(VLOOKUP(Verificaciones_SCM!B17,'Listado Pilotos y Equipos'!$B$3:$P$86,12,0),"")</f>
        <v>GT2</v>
      </c>
      <c r="D17" s="272" t="s">
        <v>339</v>
      </c>
      <c r="E17" s="272">
        <v>37.0</v>
      </c>
      <c r="F17" s="272">
        <v>17.18</v>
      </c>
      <c r="G17" s="275">
        <f>IF(D17="",0,IF(C17=Tabla_de_Datos_COPA_PALMARES!$B$3,VLOOKUP(D17,Tabla_de_Datos_COCHES!$B$21:$G$37,4,0),IF(C17=Tabla_de_Datos_COPA_PALMARES!$B$4,VLOOKUP(D17,Tabla_de_Datos_COCHES!$B$4:$G$20,4,0),IF(C17=Tabla_de_Datos_COPA_PALMARES!$B$5,VLOOKUP(D17,Tabla_de_Datos_COCHES!$B$38:$G$46,4,0)))))</f>
        <v>17</v>
      </c>
      <c r="H17" s="272" t="s">
        <v>317</v>
      </c>
      <c r="I17" s="272" t="s">
        <v>314</v>
      </c>
      <c r="J17" s="272" t="s">
        <v>322</v>
      </c>
      <c r="K17" s="272" t="s">
        <v>323</v>
      </c>
      <c r="L17" s="272" t="s">
        <v>333</v>
      </c>
      <c r="M17" s="272" t="s">
        <v>323</v>
      </c>
      <c r="N17" s="272" t="s">
        <v>316</v>
      </c>
      <c r="O17" s="272" t="s">
        <v>317</v>
      </c>
      <c r="P17" s="272" t="s">
        <v>480</v>
      </c>
      <c r="Q17" s="272" t="s">
        <v>327</v>
      </c>
      <c r="R17" s="272" t="s">
        <v>312</v>
      </c>
      <c r="S17" s="272"/>
      <c r="T17" s="272" t="s">
        <v>481</v>
      </c>
      <c r="U17" s="272"/>
    </row>
    <row r="18" ht="14.25" customHeight="1">
      <c r="A18" s="129"/>
      <c r="B18" s="274" t="s">
        <v>264</v>
      </c>
      <c r="C18" s="272" t="str">
        <f>IFERROR(VLOOKUP(Verificaciones_SCM!B18,'Listado Pilotos y Equipos'!$B$3:$P$86,12,0),"")</f>
        <v>SCALEAUTO_CUP</v>
      </c>
      <c r="D18" s="272"/>
      <c r="E18" s="272"/>
      <c r="F18" s="272"/>
      <c r="G18" s="272">
        <f>IF(D18="",0,IF(C18=Tabla_de_Datos_COPA_PALMARES!$B$3,VLOOKUP(D18,Tabla_de_Datos_COCHES!$B$21:$G$37,4,0),IF(C18=Tabla_de_Datos_COPA_PALMARES!$B$4,VLOOKUP(D18,Tabla_de_Datos_COCHES!$B$4:$G$20,4,0),IF(C18=Tabla_de_Datos_COPA_PALMARES!$B$5,VLOOKUP(D18,Tabla_de_Datos_COCHES!$B$38:$G$46,4,0)))))</f>
        <v>0</v>
      </c>
      <c r="H18" s="272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</row>
    <row r="19" ht="14.25" customHeight="1">
      <c r="A19" s="129"/>
      <c r="B19" s="274" t="s">
        <v>266</v>
      </c>
      <c r="C19" s="272" t="str">
        <f>IFERROR(VLOOKUP(Verificaciones_SCM!B19,'Listado Pilotos y Equipos'!$B$3:$P$86,12,0),"")</f>
        <v>GT2</v>
      </c>
      <c r="D19" s="272"/>
      <c r="E19" s="272"/>
      <c r="F19" s="272"/>
      <c r="G19" s="272">
        <f>IF(D19="",0,IF(C19=Tabla_de_Datos_COPA_PALMARES!$B$3,VLOOKUP(D19,Tabla_de_Datos_COCHES!$B$21:$G$37,4,0),IF(C19=Tabla_de_Datos_COPA_PALMARES!$B$4,VLOOKUP(D19,Tabla_de_Datos_COCHES!$B$4:$G$20,4,0),IF(C19=Tabla_de_Datos_COPA_PALMARES!$B$5,VLOOKUP(D19,Tabla_de_Datos_COCHES!$B$38:$G$46,4,0)))))</f>
        <v>0</v>
      </c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</row>
    <row r="20" ht="14.25" customHeight="1">
      <c r="A20" s="129">
        <v>8.0</v>
      </c>
      <c r="B20" s="273" t="s">
        <v>177</v>
      </c>
      <c r="C20" s="272" t="str">
        <f>IFERROR(VLOOKUP(Verificaciones_SCM!B20,'Listado Pilotos y Equipos'!$B$3:$P$86,12,0),"")</f>
        <v>GT2</v>
      </c>
      <c r="D20" s="272" t="s">
        <v>321</v>
      </c>
      <c r="E20" s="272">
        <v>29.0</v>
      </c>
      <c r="F20" s="272">
        <v>18.0</v>
      </c>
      <c r="G20" s="275">
        <f>IF(D20="",0,IF(C20=Tabla_de_Datos_COPA_PALMARES!$B$3,VLOOKUP(D20,Tabla_de_Datos_COCHES!$B$21:$G$37,4,0),IF(C20=Tabla_de_Datos_COPA_PALMARES!$B$4,VLOOKUP(D20,Tabla_de_Datos_COCHES!$B$4:$G$20,4,0),IF(C20=Tabla_de_Datos_COPA_PALMARES!$B$5,VLOOKUP(D20,Tabla_de_Datos_COCHES!$B$38:$G$46,4,0)))))</f>
        <v>18</v>
      </c>
      <c r="H20" s="272" t="s">
        <v>317</v>
      </c>
      <c r="I20" s="272" t="s">
        <v>314</v>
      </c>
      <c r="J20" s="272" t="s">
        <v>322</v>
      </c>
      <c r="K20" s="272" t="s">
        <v>314</v>
      </c>
      <c r="L20" s="272" t="s">
        <v>315</v>
      </c>
      <c r="M20" s="272" t="s">
        <v>323</v>
      </c>
      <c r="N20" s="272" t="s">
        <v>316</v>
      </c>
      <c r="O20" s="272" t="s">
        <v>317</v>
      </c>
      <c r="P20" s="272" t="s">
        <v>326</v>
      </c>
      <c r="Q20" s="272" t="s">
        <v>343</v>
      </c>
      <c r="R20" s="272" t="s">
        <v>328</v>
      </c>
      <c r="S20" s="272"/>
      <c r="T20" s="272" t="s">
        <v>482</v>
      </c>
      <c r="U20" s="272"/>
    </row>
    <row r="21" ht="14.25" customHeight="1">
      <c r="A21" s="129"/>
      <c r="B21" s="274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</row>
    <row r="22" ht="14.25" customHeight="1">
      <c r="A22" s="129">
        <v>9.0</v>
      </c>
      <c r="B22" s="274" t="s">
        <v>229</v>
      </c>
      <c r="C22" s="272" t="str">
        <f>IFERROR(VLOOKUP(Verificaciones_SCM!B22,'Listado Pilotos y Equipos'!$B$3:$P$86,12,0),"")</f>
        <v>RESISBARNA</v>
      </c>
      <c r="D22" s="272"/>
      <c r="E22" s="272"/>
      <c r="F22" s="272"/>
      <c r="G22" s="272">
        <f>IF(D22="",0,IF(C22=Tabla_de_Datos_COPA_PALMARES!$B$3,VLOOKUP(D22,Tabla_de_Datos_COCHES!$B$21:$G$37,4,0),IF(C22=Tabla_de_Datos_COPA_PALMARES!$B$4,VLOOKUP(D22,Tabla_de_Datos_COCHES!$B$4:$G$20,4,0),IF(C22=Tabla_de_Datos_COPA_PALMARES!$B$5,VLOOKUP(D22,Tabla_de_Datos_COCHES!$B$38:$G$46,4,0)))))</f>
        <v>0</v>
      </c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</row>
    <row r="23" ht="14.25" customHeight="1">
      <c r="A23" s="129">
        <v>10.0</v>
      </c>
      <c r="B23" s="274" t="s">
        <v>42</v>
      </c>
      <c r="C23" s="272" t="str">
        <f>IFERROR(VLOOKUP(Verificaciones_SCM!B23,'Listado Pilotos y Equipos'!$B$3:$P$86,12,0),"")</f>
        <v>RESISBARNA</v>
      </c>
      <c r="D23" s="272"/>
      <c r="E23" s="272"/>
      <c r="F23" s="272"/>
      <c r="G23" s="272">
        <f>IF(D23="",0,IF(C23=Tabla_de_Datos_COPA_PALMARES!$B$3,VLOOKUP(D23,Tabla_de_Datos_COCHES!$B$21:$G$37,4,0),IF(C23=Tabla_de_Datos_COPA_PALMARES!$B$4,VLOOKUP(D23,Tabla_de_Datos_COCHES!$B$4:$G$20,4,0),IF(C23=Tabla_de_Datos_COPA_PALMARES!$B$5,VLOOKUP(D23,Tabla_de_Datos_COCHES!$B$38:$G$46,4,0)))))</f>
        <v>0</v>
      </c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</row>
    <row r="24" ht="14.25" customHeight="1">
      <c r="A24" s="129">
        <v>11.0</v>
      </c>
      <c r="B24" s="274" t="s">
        <v>61</v>
      </c>
      <c r="C24" s="272" t="str">
        <f>IFERROR(VLOOKUP(Verificaciones_SCM!B24,'Listado Pilotos y Equipos'!$B$3:$P$86,12,0),"")</f>
        <v>RESISBARNA</v>
      </c>
      <c r="D24" s="272"/>
      <c r="E24" s="272"/>
      <c r="F24" s="272"/>
      <c r="G24" s="272">
        <f>IF(D24="",0,IF(C24=Tabla_de_Datos_COPA_PALMARES!$B$3,VLOOKUP(D24,Tabla_de_Datos_COCHES!$B$21:$G$37,4,0),IF(C24=Tabla_de_Datos_COPA_PALMARES!$B$4,VLOOKUP(D24,Tabla_de_Datos_COCHES!$B$4:$G$20,4,0),IF(C24=Tabla_de_Datos_COPA_PALMARES!$B$5,VLOOKUP(D24,Tabla_de_Datos_COCHES!$B$38:$G$46,4,0)))))</f>
        <v>0</v>
      </c>
      <c r="H24" s="272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</row>
    <row r="25" ht="14.25" customHeight="1">
      <c r="A25" s="129">
        <v>12.0</v>
      </c>
      <c r="B25" s="274" t="s">
        <v>181</v>
      </c>
      <c r="C25" s="272" t="str">
        <f>IFERROR(VLOOKUP(Verificaciones_SCM!B25,'Listado Pilotos y Equipos'!$B$3:$P$86,12,0),"")</f>
        <v>SCALEAUTO_CUP</v>
      </c>
      <c r="D25" s="272"/>
      <c r="E25" s="272"/>
      <c r="F25" s="272"/>
      <c r="G25" s="272">
        <f>IF(D25="",0,IF(C25=Tabla_de_Datos_COPA_PALMARES!$B$3,VLOOKUP(D25,Tabla_de_Datos_COCHES!$B$21:$G$37,4,0),IF(C25=Tabla_de_Datos_COPA_PALMARES!$B$4,VLOOKUP(D25,Tabla_de_Datos_COCHES!$B$4:$G$20,4,0),IF(C25=Tabla_de_Datos_COPA_PALMARES!$B$5,VLOOKUP(D25,Tabla_de_Datos_COCHES!$B$38:$G$46,4,0)))))</f>
        <v>0</v>
      </c>
      <c r="H25" s="272"/>
      <c r="I25" s="272"/>
      <c r="J25" s="272"/>
      <c r="K25" s="272"/>
      <c r="L25" s="272"/>
      <c r="M25" s="272"/>
      <c r="N25" s="272"/>
      <c r="O25" s="272"/>
      <c r="P25" s="272"/>
      <c r="Q25" s="272"/>
      <c r="R25" s="272"/>
      <c r="S25" s="272"/>
      <c r="T25" s="272"/>
      <c r="U25" s="272"/>
    </row>
    <row r="26" ht="14.25" customHeight="1">
      <c r="A26" s="129">
        <v>13.0</v>
      </c>
      <c r="B26" s="274" t="s">
        <v>70</v>
      </c>
      <c r="C26" s="272" t="str">
        <f>IFERROR(VLOOKUP(Verificaciones_SCM!B26,'Listado Pilotos y Equipos'!$B$3:$P$86,12,0),"")</f>
        <v>GT2</v>
      </c>
      <c r="D26" s="272"/>
      <c r="E26" s="272"/>
      <c r="F26" s="272"/>
      <c r="G26" s="272">
        <f>IF(D26="",0,IF(C26=Tabla_de_Datos_COPA_PALMARES!$B$3,VLOOKUP(D26,Tabla_de_Datos_COCHES!$B$21:$G$37,4,0),IF(C26=Tabla_de_Datos_COPA_PALMARES!$B$4,VLOOKUP(D26,Tabla_de_Datos_COCHES!$B$4:$G$20,4,0),IF(C26=Tabla_de_Datos_COPA_PALMARES!$B$5,VLOOKUP(D26,Tabla_de_Datos_COCHES!$B$38:$G$46,4,0)))))</f>
        <v>0</v>
      </c>
      <c r="H26" s="272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U26" s="272"/>
    </row>
    <row r="27" ht="14.25" customHeight="1">
      <c r="A27" s="129">
        <v>14.0</v>
      </c>
      <c r="B27" s="274" t="s">
        <v>113</v>
      </c>
      <c r="C27" s="272" t="str">
        <f>IFERROR(VLOOKUP(Verificaciones_SCM!B27,'Listado Pilotos y Equipos'!$B$3:$P$86,12,0),"")</f>
        <v>SCALEAUTO_CUP</v>
      </c>
      <c r="D27" s="272"/>
      <c r="E27" s="272"/>
      <c r="F27" s="272"/>
      <c r="G27" s="272">
        <f>IF(D27="",0,IF(C27=Tabla_de_Datos_COPA_PALMARES!$B$3,VLOOKUP(D27,Tabla_de_Datos_COCHES!$B$21:$G$37,4,0),IF(C27=Tabla_de_Datos_COPA_PALMARES!$B$4,VLOOKUP(D27,Tabla_de_Datos_COCHES!$B$4:$G$20,4,0),IF(C27=Tabla_de_Datos_COPA_PALMARES!$B$5,VLOOKUP(D27,Tabla_de_Datos_COCHES!$B$38:$G$46,4,0)))))</f>
        <v>0</v>
      </c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</row>
    <row r="28" ht="14.25" customHeight="1">
      <c r="A28" s="129">
        <v>15.0</v>
      </c>
      <c r="B28" s="130"/>
      <c r="C28" s="272" t="str">
        <f>IFERROR(VLOOKUP(Verificaciones_SCM!B28,'Listado Pilotos y Equipos'!$B$3:$P$86,12,0),"")</f>
        <v/>
      </c>
      <c r="D28" s="272"/>
      <c r="E28" s="272"/>
      <c r="F28" s="272"/>
      <c r="G28" s="272">
        <f>IF(D28="",0,IF(C28=Tabla_de_Datos_COPA_PALMARES!$B$3,VLOOKUP(D28,Tabla_de_Datos_COCHES!$B$21:$G$37,4,0),IF(C28=Tabla_de_Datos_COPA_PALMARES!$B$4,VLOOKUP(D28,Tabla_de_Datos_COCHES!$B$4:$G$20,4,0),IF(C28=Tabla_de_Datos_COPA_PALMARES!$B$5,VLOOKUP(D28,Tabla_de_Datos_COCHES!$B$38:$G$46,4,0)))))</f>
        <v>0</v>
      </c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</row>
    <row r="29" ht="14.25" customHeight="1">
      <c r="A29" s="129">
        <v>16.0</v>
      </c>
      <c r="B29" s="272" t="s">
        <v>13</v>
      </c>
      <c r="C29" s="272" t="str">
        <f>IFERROR(VLOOKUP(Verificaciones_SCM!B29,'Listado Pilotos y Equipos'!$B$3:$P$86,12,0),"")</f>
        <v>RESISBARNA</v>
      </c>
      <c r="D29" s="272"/>
      <c r="E29" s="272"/>
      <c r="F29" s="272"/>
      <c r="G29" s="272">
        <f>IF(D29="",0,IF(C29=Tabla_de_Datos_COPA_PALMARES!$B$3,VLOOKUP(D29,Tabla_de_Datos_COCHES!$B$21:$G$37,4,0),IF(C29=Tabla_de_Datos_COPA_PALMARES!$B$4,VLOOKUP(D29,Tabla_de_Datos_COCHES!$B$4:$G$20,4,0),IF(C29=Tabla_de_Datos_COPA_PALMARES!$B$5,VLOOKUP(D29,Tabla_de_Datos_COCHES!$B$38:$G$46,4,0)))))</f>
        <v>0</v>
      </c>
      <c r="H29" s="272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</row>
    <row r="30" ht="14.25" customHeight="1">
      <c r="A30" s="129">
        <v>17.0</v>
      </c>
      <c r="B30" s="273" t="s">
        <v>212</v>
      </c>
      <c r="C30" s="272" t="str">
        <f>IFERROR(VLOOKUP(Verificaciones_SCM!B30,'Listado Pilotos y Equipos'!$B$3:$P$86,12,0),"")</f>
        <v>RESISBARNA</v>
      </c>
      <c r="D30" s="272" t="s">
        <v>321</v>
      </c>
      <c r="E30" s="272">
        <v>33.0</v>
      </c>
      <c r="F30" s="272">
        <v>18.03</v>
      </c>
      <c r="G30" s="275">
        <f>IF(D30="",0,IF(C30=Tabla_de_Datos_COPA_PALMARES!$B$3,VLOOKUP(D30,Tabla_de_Datos_COCHES!$B$21:$G$37,4,0),IF(C30=Tabla_de_Datos_COPA_PALMARES!$B$4,VLOOKUP(D30,Tabla_de_Datos_COCHES!$B$4:$G$20,4,0),IF(C30=Tabla_de_Datos_COPA_PALMARES!$B$5,VLOOKUP(D30,Tabla_de_Datos_COCHES!$B$38:$G$46,4,0)))))</f>
        <v>18</v>
      </c>
      <c r="H30" s="272" t="s">
        <v>314</v>
      </c>
      <c r="I30" s="272" t="s">
        <v>328</v>
      </c>
      <c r="J30" s="272" t="s">
        <v>313</v>
      </c>
      <c r="K30" s="272" t="s">
        <v>328</v>
      </c>
      <c r="L30" s="272" t="s">
        <v>324</v>
      </c>
      <c r="M30" s="272" t="s">
        <v>323</v>
      </c>
      <c r="N30" s="272" t="s">
        <v>325</v>
      </c>
      <c r="O30" s="272" t="s">
        <v>317</v>
      </c>
      <c r="P30" s="272" t="s">
        <v>342</v>
      </c>
      <c r="Q30" s="272" t="s">
        <v>343</v>
      </c>
      <c r="R30" s="272" t="s">
        <v>328</v>
      </c>
      <c r="S30" s="272"/>
      <c r="T30" s="272" t="s">
        <v>483</v>
      </c>
      <c r="U30" s="272"/>
    </row>
    <row r="31" ht="14.25" customHeight="1">
      <c r="A31" s="129">
        <v>18.0</v>
      </c>
      <c r="B31" s="273" t="s">
        <v>209</v>
      </c>
      <c r="C31" s="272" t="str">
        <f>IFERROR(VLOOKUP(Verificaciones_SCM!B31,'Listado Pilotos y Equipos'!$B$3:$P$86,12,0),"")</f>
        <v>SCALEAUTO_CUP</v>
      </c>
      <c r="D31" s="272"/>
      <c r="E31" s="272"/>
      <c r="F31" s="272"/>
      <c r="G31" s="272">
        <f>IF(D31="",0,IF(C31=Tabla_de_Datos_COPA_PALMARES!$B$3,VLOOKUP(D31,Tabla_de_Datos_COCHES!$B$21:$G$37,4,0),IF(C31=Tabla_de_Datos_COPA_PALMARES!$B$4,VLOOKUP(D31,Tabla_de_Datos_COCHES!$B$4:$G$20,4,0),IF(C31=Tabla_de_Datos_COPA_PALMARES!$B$5,VLOOKUP(D31,Tabla_de_Datos_COCHES!$B$38:$G$46,4,0)))))</f>
        <v>0</v>
      </c>
      <c r="H31" s="272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</row>
    <row r="32" ht="14.25" customHeight="1">
      <c r="A32" s="129">
        <v>19.0</v>
      </c>
      <c r="B32" s="273" t="s">
        <v>206</v>
      </c>
      <c r="C32" s="272" t="str">
        <f>IFERROR(VLOOKUP(Verificaciones_SCM!B32,'Listado Pilotos y Equipos'!$B$3:$P$86,12,0),"")</f>
        <v>RESISBARNA</v>
      </c>
      <c r="D32" s="272"/>
      <c r="E32" s="272"/>
      <c r="F32" s="272"/>
      <c r="G32" s="272">
        <f>IF(D32="",0,IF(C32=Tabla_de_Datos_COPA_PALMARES!$B$3,VLOOKUP(D32,Tabla_de_Datos_COCHES!$B$21:$G$37,4,0),IF(C32=Tabla_de_Datos_COPA_PALMARES!$B$4,VLOOKUP(D32,Tabla_de_Datos_COCHES!$B$4:$G$20,4,0),IF(C32=Tabla_de_Datos_COPA_PALMARES!$B$5,VLOOKUP(D32,Tabla_de_Datos_COCHES!$B$38:$G$46,4,0)))))</f>
        <v>0</v>
      </c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</row>
    <row r="33" ht="14.25" customHeight="1">
      <c r="A33" s="129">
        <v>20.0</v>
      </c>
      <c r="B33" s="273" t="s">
        <v>217</v>
      </c>
      <c r="C33" s="272" t="str">
        <f>IFERROR(VLOOKUP(Verificaciones_SCM!B33,'Listado Pilotos y Equipos'!$B$3:$P$86,12,0),"")</f>
        <v>RESISBARNA</v>
      </c>
      <c r="D33" s="272"/>
      <c r="E33" s="272"/>
      <c r="F33" s="272"/>
      <c r="G33" s="272">
        <f>IF(D33="",0,IF(C33=Tabla_de_Datos_COPA_PALMARES!$B$3,VLOOKUP(D33,Tabla_de_Datos_COCHES!$B$21:$G$37,4,0),IF(C33=Tabla_de_Datos_COPA_PALMARES!$B$4,VLOOKUP(D33,Tabla_de_Datos_COCHES!$B$4:$G$20,4,0),IF(C33=Tabla_de_Datos_COPA_PALMARES!$B$5,VLOOKUP(D33,Tabla_de_Datos_COCHES!$B$38:$G$46,4,0)))))</f>
        <v>0</v>
      </c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</row>
    <row r="34" ht="14.25" customHeight="1">
      <c r="A34" s="129">
        <v>21.0</v>
      </c>
      <c r="B34" s="273" t="s">
        <v>25</v>
      </c>
      <c r="C34" s="272" t="str">
        <f>IFERROR(VLOOKUP(Verificaciones_SCM!B34,'Listado Pilotos y Equipos'!$B$3:$P$86,12,0),"")</f>
        <v>RESISBARNA</v>
      </c>
      <c r="D34" s="272"/>
      <c r="E34" s="272"/>
      <c r="F34" s="272"/>
      <c r="G34" s="272">
        <f>IF(D34="",0,IF(C34=Tabla_de_Datos_COPA_PALMARES!$B$3,VLOOKUP(D34,Tabla_de_Datos_COCHES!$B$21:$G$37,4,0),IF(C34=Tabla_de_Datos_COPA_PALMARES!$B$4,VLOOKUP(D34,Tabla_de_Datos_COCHES!$B$4:$G$20,4,0),IF(C34=Tabla_de_Datos_COPA_PALMARES!$B$5,VLOOKUP(D34,Tabla_de_Datos_COCHES!$B$38:$G$46,4,0)))))</f>
        <v>0</v>
      </c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</row>
    <row r="35" ht="14.25" customHeight="1">
      <c r="A35" s="129">
        <v>22.0</v>
      </c>
      <c r="B35" s="130"/>
      <c r="C35" s="130" t="str">
        <f>IFERROR(VLOOKUP(Verificaciones_SCM!B35,'Listado Pilotos y Equipos'!$B$3:$P$86,12,0),"")</f>
        <v/>
      </c>
      <c r="D35" s="131"/>
      <c r="E35" s="130"/>
      <c r="F35" s="132"/>
      <c r="G35" s="130">
        <f>IF(D35="",0,IF(C35=Tabla_de_Datos_COPA_PALMARES!$B$3,VLOOKUP(D35,Tabla_de_Datos_COCHES!$B$21:$G$37,4,0),IF(C35=Tabla_de_Datos_COPA_PALMARES!$B$4,VLOOKUP(D35,Tabla_de_Datos_COCHES!$B$4:$G$20,4,0),IF(C35=Tabla_de_Datos_COPA_PALMARES!$B$5,VLOOKUP(D35,Tabla_de_Datos_COCHES!$B$38:$G$46,4,0)))))</f>
        <v>0</v>
      </c>
      <c r="H35" s="130"/>
      <c r="I35" s="130"/>
      <c r="J35" s="133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</row>
    <row r="36" ht="14.25" customHeight="1">
      <c r="A36" s="129">
        <v>23.0</v>
      </c>
      <c r="B36" s="276" t="s">
        <v>266</v>
      </c>
      <c r="C36" s="276" t="str">
        <f>IFERROR(VLOOKUP(Verificaciones_SCM!B36,'Listado Pilotos y Equipos'!$B$3:$P$86,12,0),"")</f>
        <v>GT2</v>
      </c>
      <c r="D36" s="277"/>
      <c r="E36" s="276"/>
      <c r="F36" s="278"/>
      <c r="G36" s="276">
        <f>IF(D36="",0,IF(C36=Tabla_de_Datos_COPA_PALMARES!$B$3,VLOOKUP(D36,Tabla_de_Datos_COCHES!$B$21:$G$37,4,0),IF(C36=Tabla_de_Datos_COPA_PALMARES!$B$4,VLOOKUP(D36,Tabla_de_Datos_COCHES!$B$4:$G$20,4,0),IF(C36=Tabla_de_Datos_COPA_PALMARES!$B$5,VLOOKUP(D36,Tabla_de_Datos_COCHES!$B$38:$G$46,4,0)))))</f>
        <v>0</v>
      </c>
      <c r="H36" s="276"/>
      <c r="I36" s="276"/>
      <c r="J36" s="276"/>
      <c r="K36" s="276"/>
      <c r="L36" s="276"/>
      <c r="M36" s="276"/>
      <c r="N36" s="276"/>
      <c r="O36" s="276"/>
      <c r="P36" s="276"/>
      <c r="Q36" s="276"/>
      <c r="R36" s="276"/>
      <c r="S36" s="276"/>
      <c r="T36" s="276"/>
      <c r="U36" s="276"/>
    </row>
    <row r="37" ht="14.25" customHeight="1">
      <c r="A37" s="129">
        <v>24.0</v>
      </c>
      <c r="B37" s="130"/>
      <c r="C37" s="130" t="str">
        <f>IFERROR(VLOOKUP(Verificaciones_SCM!B37,'Listado Pilotos y Equipos'!$B$3:$P$86,12,0),"")</f>
        <v/>
      </c>
      <c r="D37" s="131"/>
      <c r="E37" s="130"/>
      <c r="F37" s="132"/>
      <c r="G37" s="130">
        <f>IF(D37="",0,IF(C37=Tabla_de_Datos_COPA_PALMARES!$B$3,VLOOKUP(D37,Tabla_de_Datos_COCHES!$B$21:$G$37,4,0),IF(C37=Tabla_de_Datos_COPA_PALMARES!$B$4,VLOOKUP(D37,Tabla_de_Datos_COCHES!$B$4:$G$20,4,0),IF(C37=Tabla_de_Datos_COPA_PALMARES!$B$5,VLOOKUP(D37,Tabla_de_Datos_COCHES!$B$38:$G$46,4,0)))))</f>
        <v>0</v>
      </c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</row>
    <row r="38" ht="14.25" customHeight="1">
      <c r="A38" s="129">
        <v>25.0</v>
      </c>
      <c r="B38" s="130"/>
      <c r="C38" s="130" t="str">
        <f>IFERROR(VLOOKUP(Verificaciones_SCM!B38,'Listado Pilotos y Equipos'!$B$3:$P$86,12,0),"")</f>
        <v/>
      </c>
      <c r="D38" s="131"/>
      <c r="E38" s="130"/>
      <c r="F38" s="132"/>
      <c r="G38" s="130">
        <f>IF(D38="",0,IF(C38=Tabla_de_Datos_COPA_PALMARES!$B$3,VLOOKUP(D38,Tabla_de_Datos_COCHES!$B$21:$G$37,4,0),IF(C38=Tabla_de_Datos_COPA_PALMARES!$B$4,VLOOKUP(D38,Tabla_de_Datos_COCHES!$B$4:$G$20,4,0),IF(C38=Tabla_de_Datos_COPA_PALMARES!$B$5,VLOOKUP(D38,Tabla_de_Datos_COCHES!$B$38:$G$46,4,0)))))</f>
        <v>0</v>
      </c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</row>
    <row r="39" ht="14.25" customHeight="1">
      <c r="A39" s="129">
        <v>26.0</v>
      </c>
      <c r="B39" s="130"/>
      <c r="C39" s="130" t="str">
        <f>IFERROR(VLOOKUP(Verificaciones_SCM!B39,'Listado Pilotos y Equipos'!$B$3:$P$86,12,0),"")</f>
        <v/>
      </c>
      <c r="D39" s="131"/>
      <c r="E39" s="130"/>
      <c r="F39" s="132"/>
      <c r="G39" s="130">
        <f>IF(D39="",0,IF(C39=Tabla_de_Datos_COPA_PALMARES!$B$3,VLOOKUP(D39,Tabla_de_Datos_COCHES!$B$21:$G$37,4,0),IF(C39=Tabla_de_Datos_COPA_PALMARES!$B$4,VLOOKUP(D39,Tabla_de_Datos_COCHES!$B$4:$G$20,4,0),IF(C39=Tabla_de_Datos_COPA_PALMARES!$B$5,VLOOKUP(D39,Tabla_de_Datos_COCHES!$B$38:$G$46,4,0)))))</f>
        <v>0</v>
      </c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</row>
    <row r="40" ht="14.25" customHeight="1">
      <c r="A40" s="129">
        <v>27.0</v>
      </c>
      <c r="B40" s="130"/>
      <c r="C40" s="130" t="str">
        <f>IFERROR(VLOOKUP(Verificaciones_SCM!B40,'Listado Pilotos y Equipos'!$B$3:$P$86,12,0),"")</f>
        <v/>
      </c>
      <c r="D40" s="131"/>
      <c r="E40" s="130"/>
      <c r="F40" s="132"/>
      <c r="G40" s="130">
        <f>IF(D40="",0,IF(C40=Tabla_de_Datos_COPA_PALMARES!$B$3,VLOOKUP(D40,Tabla_de_Datos_COCHES!$B$21:$G$37,4,0),IF(C40=Tabla_de_Datos_COPA_PALMARES!$B$4,VLOOKUP(D40,Tabla_de_Datos_COCHES!$B$4:$G$20,4,0),IF(C40=Tabla_de_Datos_COPA_PALMARES!$B$5,VLOOKUP(D40,Tabla_de_Datos_COCHES!$B$38:$G$46,4,0)))))</f>
        <v>0</v>
      </c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</row>
    <row r="41" ht="14.25" customHeight="1">
      <c r="A41" s="129">
        <v>28.0</v>
      </c>
      <c r="B41" s="130"/>
      <c r="C41" s="130" t="str">
        <f>IFERROR(VLOOKUP(Verificaciones_SCM!B41,'Listado Pilotos y Equipos'!$B$3:$P$86,12,0),"")</f>
        <v/>
      </c>
      <c r="D41" s="131"/>
      <c r="E41" s="130"/>
      <c r="F41" s="132"/>
      <c r="G41" s="130">
        <f>IF(D41="",0,IF(C41=Tabla_de_Datos_COPA_PALMARES!$B$3,VLOOKUP(D41,Tabla_de_Datos_COCHES!$B$21:$G$37,4,0),IF(C41=Tabla_de_Datos_COPA_PALMARES!$B$4,VLOOKUP(D41,Tabla_de_Datos_COCHES!$B$4:$G$20,4,0),IF(C41=Tabla_de_Datos_COPA_PALMARES!$B$5,VLOOKUP(D41,Tabla_de_Datos_COCHES!$B$38:$G$46,4,0)))))</f>
        <v>0</v>
      </c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</row>
    <row r="42" ht="14.25" customHeight="1">
      <c r="A42" s="129">
        <v>29.0</v>
      </c>
      <c r="B42" s="130"/>
      <c r="C42" s="130" t="str">
        <f>IFERROR(VLOOKUP(Verificaciones_SCM!B42,'Listado Pilotos y Equipos'!$B$3:$P$86,12,0),"")</f>
        <v/>
      </c>
      <c r="D42" s="131"/>
      <c r="E42" s="130"/>
      <c r="F42" s="132"/>
      <c r="G42" s="130">
        <f>IF(D42="",0,IF(C42=Tabla_de_Datos_COPA_PALMARES!$B$3,VLOOKUP(D42,Tabla_de_Datos_COCHES!$B$21:$G$37,4,0),IF(C42=Tabla_de_Datos_COPA_PALMARES!$B$4,VLOOKUP(D42,Tabla_de_Datos_COCHES!$B$4:$G$20,4,0),IF(C42=Tabla_de_Datos_COPA_PALMARES!$B$5,VLOOKUP(D42,Tabla_de_Datos_COCHES!$B$38:$G$46,4,0)))))</f>
        <v>0</v>
      </c>
      <c r="H42" s="130"/>
      <c r="I42" s="130"/>
      <c r="J42" s="133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</row>
    <row r="43" ht="14.25" customHeight="1">
      <c r="A43" s="129">
        <v>30.0</v>
      </c>
      <c r="B43" s="130"/>
      <c r="C43" s="130" t="str">
        <f>IFERROR(VLOOKUP(Verificaciones_SCM!B43,'Listado Pilotos y Equipos'!$B$3:$P$86,12,0),"")</f>
        <v/>
      </c>
      <c r="D43" s="131"/>
      <c r="E43" s="130"/>
      <c r="F43" s="132"/>
      <c r="G43" s="130">
        <f>IF(D43="",0,IF(C43=Tabla_de_Datos_COPA_PALMARES!$B$3,VLOOKUP(D43,Tabla_de_Datos_COCHES!$B$21:$G$37,4,0),IF(C43=Tabla_de_Datos_COPA_PALMARES!$B$4,VLOOKUP(D43,Tabla_de_Datos_COCHES!$B$4:$G$20,4,0),IF(C43=Tabla_de_Datos_COPA_PALMARES!$B$5,VLOOKUP(D43,Tabla_de_Datos_COCHES!$B$38:$G$46,4,0)))))</f>
        <v>0</v>
      </c>
      <c r="H43" s="130"/>
      <c r="I43" s="130"/>
      <c r="J43" s="133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</row>
    <row r="44" ht="14.25" customHeight="1">
      <c r="A44" s="129">
        <v>31.0</v>
      </c>
      <c r="B44" s="130"/>
      <c r="C44" s="130" t="str">
        <f>IFERROR(VLOOKUP(Verificaciones_SCM!B44,'Listado Pilotos y Equipos'!$B$3:$P$86,12,0),"")</f>
        <v/>
      </c>
      <c r="D44" s="131"/>
      <c r="E44" s="130"/>
      <c r="F44" s="132"/>
      <c r="G44" s="130">
        <f>IF(D44="",0,IF(C44=Tabla_de_Datos_COPA_PALMARES!$B$3,VLOOKUP(D44,Tabla_de_Datos_COCHES!$B$21:$G$37,4,0),IF(C44=Tabla_de_Datos_COPA_PALMARES!$B$4,VLOOKUP(D44,Tabla_de_Datos_COCHES!$B$4:$G$20,4,0),IF(C44=Tabla_de_Datos_COPA_PALMARES!$B$5,VLOOKUP(D44,Tabla_de_Datos_COCHES!$B$38:$G$46,4,0)))))</f>
        <v>0</v>
      </c>
      <c r="H44" s="130"/>
      <c r="I44" s="130"/>
      <c r="J44" s="133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</row>
    <row r="45" ht="14.25" customHeight="1">
      <c r="A45" s="129"/>
      <c r="B45" s="130"/>
      <c r="C45" s="130" t="str">
        <f>IFERROR(VLOOKUP(Verificaciones_SCM!B45,'Listado Pilotos y Equipos'!$B$3:$P$86,12,0),"")</f>
        <v/>
      </c>
      <c r="D45" s="131"/>
      <c r="E45" s="130"/>
      <c r="F45" s="132"/>
      <c r="G45" s="130">
        <f>IF(D45="",0,IF(C45=Tabla_de_Datos_COPA_PALMARES!$B$3,VLOOKUP(D45,Tabla_de_Datos_COCHES!$B$21:$G$37,4,0),IF(C45=Tabla_de_Datos_COPA_PALMARES!$B$4,VLOOKUP(D45,Tabla_de_Datos_COCHES!$B$4:$G$20,4,0),IF(C45=Tabla_de_Datos_COPA_PALMARES!$B$5,VLOOKUP(D45,Tabla_de_Datos_COCHES!$B$38:$G$46,4,0)))))</f>
        <v>0</v>
      </c>
      <c r="H45" s="130"/>
      <c r="I45" s="130"/>
      <c r="J45" s="133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</row>
    <row r="46" ht="14.25" customHeight="1">
      <c r="A46" s="129"/>
      <c r="B46" s="130"/>
      <c r="C46" s="130" t="str">
        <f>IFERROR(VLOOKUP(Verificaciones_SCM!B46,'Listado Pilotos y Equipos'!$B$3:$P$86,12,0),"")</f>
        <v/>
      </c>
      <c r="D46" s="131"/>
      <c r="E46" s="130"/>
      <c r="F46" s="132"/>
      <c r="G46" s="130">
        <f>IF(D46="",0,IF(C46=Tabla_de_Datos_COPA_PALMARES!$B$3,VLOOKUP(D46,Tabla_de_Datos_COCHES!$B$21:$G$37,4,0),IF(C46=Tabla_de_Datos_COPA_PALMARES!$B$4,VLOOKUP(D46,Tabla_de_Datos_COCHES!$B$4:$G$20,4,0),IF(C46=Tabla_de_Datos_COPA_PALMARES!$B$5,VLOOKUP(D46,Tabla_de_Datos_COCHES!$B$38:$G$46,4,0)))))</f>
        <v>0</v>
      </c>
      <c r="H46" s="130"/>
      <c r="I46" s="130"/>
      <c r="J46" s="133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</row>
    <row r="47" ht="14.25" customHeight="1">
      <c r="A47" s="129"/>
      <c r="B47" s="130"/>
      <c r="C47" s="130" t="str">
        <f>IFERROR(VLOOKUP(Verificaciones_SCM!B47,'Listado Pilotos y Equipos'!$B$3:$P$86,12,0),"")</f>
        <v/>
      </c>
      <c r="D47" s="131"/>
      <c r="E47" s="130"/>
      <c r="F47" s="132"/>
      <c r="G47" s="130">
        <f>IF(D47="",0,IF(C47=Tabla_de_Datos_COPA_PALMARES!$B$3,VLOOKUP(D47,Tabla_de_Datos_COCHES!$B$21:$G$37,4,0),IF(C47=Tabla_de_Datos_COPA_PALMARES!$B$4,VLOOKUP(D47,Tabla_de_Datos_COCHES!$B$4:$G$20,4,0),IF(C47=Tabla_de_Datos_COPA_PALMARES!$B$5,VLOOKUP(D47,Tabla_de_Datos_COCHES!$B$38:$G$46,4,0)))))</f>
        <v>0</v>
      </c>
      <c r="H47" s="130"/>
      <c r="I47" s="130"/>
      <c r="J47" s="133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</row>
    <row r="48" ht="14.25" customHeight="1">
      <c r="A48" s="129"/>
      <c r="B48" s="130"/>
      <c r="C48" s="130" t="str">
        <f>IFERROR(VLOOKUP(Verificaciones_SCM!B48,'Listado Pilotos y Equipos'!$B$3:$P$86,12,0),"")</f>
        <v/>
      </c>
      <c r="D48" s="131"/>
      <c r="E48" s="130"/>
      <c r="F48" s="132"/>
      <c r="G48" s="130">
        <f>IF(D48="",0,IF(C48=Tabla_de_Datos_COPA_PALMARES!$B$3,VLOOKUP(D48,Tabla_de_Datos_COCHES!$B$21:$G$37,4,0),IF(C48=Tabla_de_Datos_COPA_PALMARES!$B$4,VLOOKUP(D48,Tabla_de_Datos_COCHES!$B$4:$G$20,4,0),IF(C48=Tabla_de_Datos_COPA_PALMARES!$B$5,VLOOKUP(D48,Tabla_de_Datos_COCHES!$B$38:$G$46,4,0)))))</f>
        <v>0</v>
      </c>
      <c r="H48" s="130"/>
      <c r="I48" s="130"/>
      <c r="J48" s="133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</row>
    <row r="49" ht="14.25" customHeight="1">
      <c r="A49" s="129"/>
      <c r="B49" s="130"/>
      <c r="C49" s="130" t="str">
        <f>IFERROR(VLOOKUP(Verificaciones_SCM!B49,'Listado Pilotos y Equipos'!$B$3:$P$86,12,0),"")</f>
        <v/>
      </c>
      <c r="D49" s="131"/>
      <c r="E49" s="130"/>
      <c r="F49" s="132"/>
      <c r="G49" s="130">
        <f>IF(D49="",0,IF(C49=Tabla_de_Datos_COPA_PALMARES!$B$3,VLOOKUP(D49,Tabla_de_Datos_COCHES!$B$21:$G$37,4,0),IF(C49=Tabla_de_Datos_COPA_PALMARES!$B$4,VLOOKUP(D49,Tabla_de_Datos_COCHES!$B$4:$G$20,4,0),IF(C49=Tabla_de_Datos_COPA_PALMARES!$B$5,VLOOKUP(D49,Tabla_de_Datos_COCHES!$B$38:$G$46,4,0)))))</f>
        <v>0</v>
      </c>
      <c r="H49" s="130"/>
      <c r="I49" s="130"/>
      <c r="J49" s="133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</row>
    <row r="50" ht="14.25" customHeight="1">
      <c r="A50" s="129"/>
      <c r="B50" s="130"/>
      <c r="C50" s="130" t="str">
        <f>IFERROR(VLOOKUP(Verificaciones_SCM!B50,'Listado Pilotos y Equipos'!$B$3:$P$86,12,0),"")</f>
        <v/>
      </c>
      <c r="D50" s="131"/>
      <c r="E50" s="130"/>
      <c r="F50" s="132"/>
      <c r="G50" s="130">
        <f>IF(D50="",0,IF(C50=Tabla_de_Datos_COPA_PALMARES!$B$3,VLOOKUP(D50,Tabla_de_Datos_COCHES!$B$21:$G$37,4,0),IF(C50=Tabla_de_Datos_COPA_PALMARES!$B$4,VLOOKUP(D50,Tabla_de_Datos_COCHES!$B$4:$G$20,4,0),IF(C50=Tabla_de_Datos_COPA_PALMARES!$B$5,VLOOKUP(D50,Tabla_de_Datos_COCHES!$B$38:$G$46,4,0)))))</f>
        <v>0</v>
      </c>
      <c r="H50" s="130"/>
      <c r="I50" s="130"/>
      <c r="J50" s="133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</row>
    <row r="51" ht="14.25" customHeight="1">
      <c r="A51" s="129"/>
      <c r="B51" s="130"/>
      <c r="C51" s="130" t="str">
        <f>IFERROR(VLOOKUP(Verificaciones_SCM!B51,'Listado Pilotos y Equipos'!$B$3:$P$86,12,0),"")</f>
        <v/>
      </c>
      <c r="D51" s="131"/>
      <c r="E51" s="130"/>
      <c r="F51" s="132"/>
      <c r="G51" s="130">
        <f>IF(D51="",0,IF(C51=Tabla_de_Datos_COPA_PALMARES!$B$3,VLOOKUP(D51,Tabla_de_Datos_COCHES!$B$21:$G$37,4,0),IF(C51=Tabla_de_Datos_COPA_PALMARES!$B$4,VLOOKUP(D51,Tabla_de_Datos_COCHES!$B$4:$G$20,4,0),IF(C51=Tabla_de_Datos_COPA_PALMARES!$B$5,VLOOKUP(D51,Tabla_de_Datos_COCHES!$B$38:$G$46,4,0)))))</f>
        <v>0</v>
      </c>
      <c r="H51" s="130"/>
      <c r="I51" s="130"/>
      <c r="J51" s="133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</row>
    <row r="52" ht="14.25" customHeight="1">
      <c r="A52" s="129"/>
      <c r="B52" s="130"/>
      <c r="C52" s="130" t="str">
        <f>IFERROR(VLOOKUP(Verificaciones_SCM!B52,'Listado Pilotos y Equipos'!$B$3:$P$86,12,0),"")</f>
        <v/>
      </c>
      <c r="D52" s="131"/>
      <c r="E52" s="130"/>
      <c r="F52" s="132"/>
      <c r="G52" s="130">
        <f>IF(D52="",0,IF(C52=Tabla_de_Datos_COPA_PALMARES!$B$3,VLOOKUP(D52,Tabla_de_Datos_COCHES!$B$21:$G$37,4,0),IF(C52=Tabla_de_Datos_COPA_PALMARES!$B$4,VLOOKUP(D52,Tabla_de_Datos_COCHES!$B$4:$G$20,4,0),IF(C52=Tabla_de_Datos_COPA_PALMARES!$B$5,VLOOKUP(D52,Tabla_de_Datos_COCHES!$B$38:$G$46,4,0)))))</f>
        <v>0</v>
      </c>
      <c r="H52" s="130"/>
      <c r="I52" s="130"/>
      <c r="J52" s="133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</row>
    <row r="53" ht="14.25" customHeight="1">
      <c r="A53" s="129"/>
      <c r="B53" s="130"/>
      <c r="C53" s="130" t="str">
        <f>IFERROR(VLOOKUP(Verificaciones_SCM!B53,'Listado Pilotos y Equipos'!$B$3:$P$86,12,0),"")</f>
        <v/>
      </c>
      <c r="D53" s="131"/>
      <c r="E53" s="130"/>
      <c r="F53" s="132"/>
      <c r="G53" s="130">
        <f>IF(D53="",0,IF(C53=Tabla_de_Datos_COPA_PALMARES!$B$3,VLOOKUP(D53,Tabla_de_Datos_COCHES!$B$21:$G$37,4,0),IF(C53=Tabla_de_Datos_COPA_PALMARES!$B$4,VLOOKUP(D53,Tabla_de_Datos_COCHES!$B$4:$G$20,4,0),IF(C53=Tabla_de_Datos_COPA_PALMARES!$B$5,VLOOKUP(D53,Tabla_de_Datos_COCHES!$B$38:$G$46,4,0)))))</f>
        <v>0</v>
      </c>
      <c r="H53" s="130"/>
      <c r="I53" s="130"/>
      <c r="J53" s="133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</row>
    <row r="54" ht="14.25" customHeight="1">
      <c r="A54" s="129"/>
      <c r="B54" s="130"/>
      <c r="C54" s="130" t="str">
        <f>IFERROR(VLOOKUP(Verificaciones_SCM!B54,'Listado Pilotos y Equipos'!$B$3:$P$86,12,0),"")</f>
        <v/>
      </c>
      <c r="D54" s="131"/>
      <c r="E54" s="130"/>
      <c r="F54" s="132"/>
      <c r="G54" s="130">
        <f>IF(D54="",0,IF(C54=Tabla_de_Datos_COPA_PALMARES!$B$3,VLOOKUP(D54,Tabla_de_Datos_COCHES!$B$21:$G$37,4,0),IF(C54=Tabla_de_Datos_COPA_PALMARES!$B$4,VLOOKUP(D54,Tabla_de_Datos_COCHES!$B$4:$G$20,4,0),IF(C54=Tabla_de_Datos_COPA_PALMARES!$B$5,VLOOKUP(D54,Tabla_de_Datos_COCHES!$B$38:$G$46,4,0)))))</f>
        <v>0</v>
      </c>
      <c r="H54" s="130"/>
      <c r="I54" s="130"/>
      <c r="J54" s="133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</row>
    <row r="55" ht="14.25" customHeight="1">
      <c r="A55" s="129"/>
      <c r="B55" s="130"/>
      <c r="C55" s="130" t="str">
        <f>IFERROR(VLOOKUP(Verificaciones_SCM!B55,'Listado Pilotos y Equipos'!$B$3:$P$86,12,0),"")</f>
        <v/>
      </c>
      <c r="D55" s="131"/>
      <c r="E55" s="130"/>
      <c r="F55" s="132"/>
      <c r="G55" s="130">
        <f>IF(D55="",0,IF(C55=Tabla_de_Datos_COPA_PALMARES!$B$3,VLOOKUP(D55,Tabla_de_Datos_COCHES!$B$21:$G$37,4,0),IF(C55=Tabla_de_Datos_COPA_PALMARES!$B$4,VLOOKUP(D55,Tabla_de_Datos_COCHES!$B$4:$G$20,4,0),IF(C55=Tabla_de_Datos_COPA_PALMARES!$B$5,VLOOKUP(D55,Tabla_de_Datos_COCHES!$B$38:$G$46,4,0)))))</f>
        <v>0</v>
      </c>
      <c r="H55" s="130"/>
      <c r="I55" s="130"/>
      <c r="J55" s="133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</row>
    <row r="56" ht="14.25" customHeight="1">
      <c r="A56" s="111"/>
      <c r="B56" s="111"/>
      <c r="C56" s="111"/>
      <c r="D56" s="142"/>
      <c r="E56" s="111"/>
      <c r="F56" s="143"/>
      <c r="G56" s="143"/>
      <c r="H56" s="111"/>
      <c r="I56" s="111"/>
      <c r="J56" s="144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</row>
    <row r="57" ht="14.25" customHeight="1">
      <c r="A57" s="111"/>
      <c r="B57" s="111"/>
      <c r="C57" s="111"/>
      <c r="D57" s="142"/>
      <c r="E57" s="111"/>
      <c r="F57" s="143"/>
      <c r="G57" s="143"/>
      <c r="H57" s="111"/>
      <c r="I57" s="111"/>
      <c r="J57" s="144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</row>
    <row r="58" ht="14.25" customHeight="1">
      <c r="A58" s="112"/>
      <c r="B58" s="111"/>
      <c r="C58" s="111"/>
      <c r="D58" s="142"/>
      <c r="E58" s="111"/>
      <c r="F58" s="143"/>
      <c r="G58" s="143"/>
      <c r="H58" s="111"/>
      <c r="I58" s="111"/>
      <c r="J58" s="144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</row>
    <row r="59" ht="14.25" customHeight="1">
      <c r="A59" s="112"/>
      <c r="B59" s="111"/>
      <c r="C59" s="111"/>
      <c r="D59" s="142"/>
      <c r="E59" s="111"/>
      <c r="F59" s="143"/>
      <c r="G59" s="143"/>
      <c r="H59" s="111"/>
      <c r="I59" s="111"/>
      <c r="J59" s="144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</row>
    <row r="60" ht="14.25" customHeight="1">
      <c r="A60" s="112"/>
      <c r="B60" s="111"/>
      <c r="C60" s="111"/>
      <c r="D60" s="142"/>
      <c r="E60" s="111"/>
      <c r="F60" s="143"/>
      <c r="G60" s="143"/>
      <c r="H60" s="111"/>
      <c r="I60" s="111"/>
      <c r="J60" s="144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</row>
    <row r="61" ht="14.25" customHeight="1">
      <c r="A61" s="112"/>
      <c r="B61" s="111"/>
      <c r="C61" s="111"/>
      <c r="D61" s="142"/>
      <c r="E61" s="111"/>
      <c r="F61" s="143"/>
      <c r="G61" s="143"/>
      <c r="H61" s="111"/>
      <c r="I61" s="111"/>
      <c r="J61" s="144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</row>
    <row r="62" ht="14.25" customHeight="1">
      <c r="A62" s="112"/>
      <c r="B62" s="111"/>
      <c r="C62" s="111"/>
      <c r="D62" s="142"/>
      <c r="E62" s="111"/>
      <c r="F62" s="143"/>
      <c r="G62" s="143"/>
      <c r="H62" s="111"/>
      <c r="I62" s="111"/>
      <c r="J62" s="144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</row>
    <row r="63" ht="14.25" customHeight="1">
      <c r="A63" s="145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46"/>
      <c r="N63" s="146"/>
      <c r="O63" s="146"/>
      <c r="P63" s="146"/>
      <c r="Q63" s="146"/>
      <c r="R63" s="146"/>
      <c r="S63" s="146"/>
      <c r="T63" s="146"/>
      <c r="U63" s="146"/>
    </row>
    <row r="64" ht="14.25" customHeight="1">
      <c r="A64" s="112"/>
      <c r="B64" s="147"/>
      <c r="C64" s="147"/>
      <c r="D64" s="112"/>
      <c r="E64" s="112"/>
      <c r="F64" s="112"/>
      <c r="G64" s="112"/>
      <c r="H64" s="121"/>
      <c r="I64" s="112"/>
      <c r="J64" s="112"/>
      <c r="K64" s="112"/>
      <c r="L64" s="112"/>
      <c r="M64" s="113"/>
      <c r="N64" s="113"/>
      <c r="O64" s="112"/>
      <c r="P64" s="112"/>
      <c r="Q64" s="112"/>
      <c r="R64" s="112"/>
      <c r="S64" s="112"/>
      <c r="T64" s="112"/>
      <c r="U64" s="112"/>
    </row>
    <row r="65" ht="14.25" customHeight="1">
      <c r="A65" s="112"/>
      <c r="B65" s="147"/>
      <c r="C65" s="147"/>
      <c r="D65" s="112"/>
      <c r="E65" s="112"/>
      <c r="F65" s="112"/>
      <c r="G65" s="112"/>
      <c r="H65" s="121"/>
      <c r="I65" s="112"/>
      <c r="J65" s="112"/>
      <c r="K65" s="112"/>
      <c r="L65" s="112"/>
      <c r="M65" s="113"/>
      <c r="N65" s="113"/>
      <c r="O65" s="112"/>
      <c r="P65" s="112"/>
      <c r="Q65" s="112"/>
      <c r="R65" s="112"/>
      <c r="S65" s="112"/>
      <c r="T65" s="112"/>
      <c r="U65" s="112"/>
    </row>
    <row r="66" ht="14.25" customHeight="1">
      <c r="A66" s="112"/>
      <c r="B66" s="147"/>
      <c r="C66" s="147"/>
      <c r="D66" s="112"/>
      <c r="E66" s="112"/>
      <c r="F66" s="112"/>
      <c r="G66" s="112"/>
      <c r="H66" s="121"/>
      <c r="I66" s="112"/>
      <c r="J66" s="112"/>
      <c r="K66" s="112"/>
      <c r="L66" s="112"/>
      <c r="M66" s="113"/>
      <c r="N66" s="113"/>
      <c r="O66" s="112"/>
      <c r="P66" s="112"/>
      <c r="Q66" s="112"/>
      <c r="R66" s="112"/>
      <c r="S66" s="112"/>
      <c r="T66" s="112"/>
      <c r="U66" s="112"/>
    </row>
    <row r="67" ht="14.25" customHeight="1">
      <c r="A67" s="112"/>
      <c r="B67" s="147"/>
      <c r="C67" s="147"/>
      <c r="D67" s="112"/>
      <c r="E67" s="112"/>
      <c r="F67" s="112"/>
      <c r="G67" s="112"/>
      <c r="H67" s="121"/>
      <c r="I67" s="112"/>
      <c r="J67" s="112"/>
      <c r="K67" s="112"/>
      <c r="L67" s="112"/>
      <c r="M67" s="113"/>
      <c r="N67" s="113"/>
      <c r="O67" s="112"/>
      <c r="P67" s="112"/>
      <c r="Q67" s="112"/>
      <c r="R67" s="112"/>
      <c r="S67" s="112"/>
      <c r="T67" s="112"/>
      <c r="U67" s="112"/>
    </row>
    <row r="68" ht="14.25" customHeight="1">
      <c r="A68" s="115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7"/>
      <c r="N68" s="117"/>
      <c r="O68" s="116"/>
      <c r="P68" s="116"/>
      <c r="Q68" s="116"/>
      <c r="R68" s="116"/>
      <c r="S68" s="116"/>
      <c r="T68" s="116"/>
      <c r="U68" s="116"/>
    </row>
    <row r="69" ht="14.25" customHeight="1">
      <c r="A69" s="118" t="s">
        <v>382</v>
      </c>
      <c r="B69" s="119"/>
      <c r="C69" s="119"/>
      <c r="D69" s="120"/>
      <c r="E69" s="112"/>
      <c r="F69" s="112"/>
      <c r="G69" s="112"/>
      <c r="H69" s="112"/>
      <c r="I69" s="112"/>
      <c r="J69" s="112"/>
      <c r="K69" s="112"/>
      <c r="L69" s="112"/>
      <c r="M69" s="113"/>
      <c r="N69" s="113"/>
      <c r="O69" s="112"/>
      <c r="P69" s="112"/>
      <c r="Q69" s="112"/>
      <c r="R69" s="112"/>
      <c r="S69" s="112"/>
      <c r="T69" s="112"/>
      <c r="U69" s="112"/>
    </row>
    <row r="70" ht="14.25" customHeight="1">
      <c r="A70" s="112"/>
      <c r="B70" s="112"/>
      <c r="C70" s="112"/>
      <c r="D70" s="112"/>
      <c r="E70" s="112"/>
      <c r="F70" s="112"/>
      <c r="G70" s="112"/>
      <c r="H70" s="121"/>
      <c r="I70" s="112"/>
      <c r="J70" s="112"/>
      <c r="K70" s="112"/>
      <c r="L70" s="112"/>
      <c r="M70" s="113"/>
      <c r="N70" s="113"/>
      <c r="O70" s="112"/>
      <c r="P70" s="112"/>
      <c r="Q70" s="112"/>
      <c r="R70" s="112"/>
      <c r="S70" s="112"/>
      <c r="T70" s="112"/>
      <c r="U70" s="112"/>
    </row>
    <row r="71" ht="14.25" customHeight="1">
      <c r="A71" s="145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46"/>
      <c r="N71" s="146"/>
      <c r="O71" s="146"/>
      <c r="P71" s="146"/>
      <c r="Q71" s="146"/>
      <c r="R71" s="146"/>
      <c r="S71" s="146"/>
      <c r="T71" s="146"/>
      <c r="U71" s="146"/>
    </row>
    <row r="72" ht="14.25" customHeight="1">
      <c r="A72" s="112"/>
      <c r="B72" s="112"/>
      <c r="C72" s="112"/>
      <c r="D72" s="112"/>
      <c r="E72" s="112"/>
      <c r="F72" s="112"/>
      <c r="G72" s="112"/>
      <c r="H72" s="121"/>
      <c r="I72" s="112"/>
      <c r="J72" s="112"/>
      <c r="K72" s="112"/>
      <c r="L72" s="112"/>
      <c r="M72" s="113"/>
      <c r="N72" s="113"/>
      <c r="O72" s="112"/>
      <c r="P72" s="112"/>
      <c r="Q72" s="112"/>
      <c r="R72" s="112"/>
      <c r="S72" s="112"/>
      <c r="T72" s="112"/>
      <c r="U72" s="112"/>
    </row>
    <row r="73" ht="14.25" customHeight="1">
      <c r="A73" s="112"/>
      <c r="B73" s="112"/>
      <c r="C73" s="112"/>
      <c r="D73" s="112"/>
      <c r="E73" s="112"/>
      <c r="F73" s="112"/>
      <c r="G73" s="112"/>
      <c r="H73" s="121"/>
      <c r="I73" s="112"/>
      <c r="J73" s="112"/>
      <c r="K73" s="112"/>
      <c r="L73" s="112"/>
      <c r="M73" s="113"/>
      <c r="N73" s="113"/>
      <c r="O73" s="112"/>
      <c r="P73" s="112"/>
      <c r="Q73" s="112"/>
      <c r="R73" s="112"/>
      <c r="S73" s="112"/>
      <c r="T73" s="112"/>
      <c r="U73" s="112"/>
    </row>
    <row r="74" ht="14.25" customHeight="1">
      <c r="A74" s="112"/>
      <c r="B74" s="112"/>
      <c r="C74" s="112"/>
      <c r="D74" s="112"/>
      <c r="E74" s="112"/>
      <c r="F74" s="112"/>
      <c r="G74" s="112"/>
      <c r="H74" s="121"/>
      <c r="I74" s="112"/>
      <c r="J74" s="112"/>
      <c r="K74" s="112"/>
      <c r="L74" s="112"/>
      <c r="M74" s="113"/>
      <c r="N74" s="113"/>
      <c r="O74" s="112"/>
      <c r="P74" s="112"/>
      <c r="Q74" s="112"/>
      <c r="R74" s="112"/>
      <c r="S74" s="112"/>
      <c r="T74" s="112"/>
      <c r="U74" s="112"/>
    </row>
    <row r="75" ht="14.25" customHeight="1">
      <c r="A75" s="112"/>
      <c r="B75" s="112"/>
      <c r="C75" s="112"/>
      <c r="D75" s="112"/>
      <c r="E75" s="112"/>
      <c r="F75" s="112"/>
      <c r="G75" s="112"/>
      <c r="H75" s="121"/>
      <c r="I75" s="112"/>
      <c r="J75" s="112"/>
      <c r="K75" s="112"/>
      <c r="L75" s="112"/>
      <c r="M75" s="113"/>
      <c r="N75" s="113"/>
      <c r="O75" s="112"/>
      <c r="P75" s="112"/>
      <c r="Q75" s="112"/>
      <c r="R75" s="112"/>
      <c r="S75" s="112"/>
      <c r="T75" s="112"/>
      <c r="U75" s="112"/>
    </row>
    <row r="76" ht="14.25" customHeight="1">
      <c r="A76" s="112"/>
      <c r="B76" s="112"/>
      <c r="C76" s="112"/>
      <c r="D76" s="112"/>
      <c r="E76" s="112"/>
      <c r="F76" s="112"/>
      <c r="G76" s="112"/>
      <c r="H76" s="121"/>
      <c r="I76" s="112"/>
      <c r="J76" s="112"/>
      <c r="K76" s="112"/>
      <c r="L76" s="112"/>
      <c r="M76" s="113"/>
      <c r="N76" s="113"/>
      <c r="O76" s="112"/>
      <c r="P76" s="112"/>
      <c r="Q76" s="112"/>
      <c r="R76" s="112"/>
      <c r="S76" s="112"/>
      <c r="T76" s="112"/>
      <c r="U76" s="112"/>
    </row>
    <row r="77" ht="14.25" customHeight="1">
      <c r="A77" s="112"/>
      <c r="B77" s="112"/>
      <c r="C77" s="112"/>
      <c r="D77" s="112"/>
      <c r="E77" s="112"/>
      <c r="F77" s="112"/>
      <c r="G77" s="112"/>
      <c r="H77" s="121"/>
      <c r="I77" s="112"/>
      <c r="J77" s="112"/>
      <c r="K77" s="112"/>
      <c r="L77" s="112"/>
      <c r="M77" s="113"/>
      <c r="N77" s="113"/>
      <c r="O77" s="112"/>
      <c r="P77" s="112"/>
      <c r="Q77" s="112"/>
      <c r="R77" s="112"/>
      <c r="S77" s="112"/>
      <c r="T77" s="112"/>
      <c r="U77" s="112"/>
    </row>
    <row r="78" ht="14.25" customHeight="1">
      <c r="A78" s="112"/>
      <c r="B78" s="112"/>
      <c r="C78" s="112"/>
      <c r="D78" s="112"/>
      <c r="E78" s="112"/>
      <c r="F78" s="112"/>
      <c r="G78" s="112"/>
      <c r="H78" s="121"/>
      <c r="I78" s="112"/>
      <c r="J78" s="112"/>
      <c r="K78" s="112"/>
      <c r="L78" s="112"/>
      <c r="M78" s="113"/>
      <c r="N78" s="113"/>
      <c r="O78" s="112"/>
      <c r="P78" s="112"/>
      <c r="Q78" s="112"/>
      <c r="R78" s="112"/>
      <c r="S78" s="112"/>
      <c r="T78" s="112"/>
      <c r="U78" s="112"/>
    </row>
    <row r="79" ht="14.25" customHeight="1">
      <c r="A79" s="112"/>
      <c r="B79" s="112"/>
      <c r="C79" s="112"/>
      <c r="D79" s="112"/>
      <c r="E79" s="112"/>
      <c r="F79" s="112"/>
      <c r="G79" s="112"/>
      <c r="H79" s="121"/>
      <c r="I79" s="112"/>
      <c r="J79" s="112"/>
      <c r="K79" s="112"/>
      <c r="L79" s="112"/>
      <c r="M79" s="113"/>
      <c r="N79" s="113"/>
      <c r="O79" s="112"/>
      <c r="P79" s="112"/>
      <c r="Q79" s="112"/>
      <c r="R79" s="112"/>
      <c r="S79" s="112"/>
      <c r="T79" s="112"/>
      <c r="U79" s="112"/>
    </row>
    <row r="80" ht="14.25" customHeight="1">
      <c r="A80" s="112"/>
      <c r="B80" s="112"/>
      <c r="C80" s="112"/>
      <c r="D80" s="112"/>
      <c r="E80" s="112"/>
      <c r="F80" s="112"/>
      <c r="G80" s="112"/>
      <c r="H80" s="121"/>
      <c r="I80" s="112"/>
      <c r="J80" s="112"/>
      <c r="K80" s="112"/>
      <c r="L80" s="112"/>
      <c r="M80" s="113"/>
      <c r="N80" s="113"/>
      <c r="O80" s="112"/>
      <c r="P80" s="112"/>
      <c r="Q80" s="112"/>
      <c r="R80" s="112"/>
      <c r="S80" s="112"/>
      <c r="T80" s="112"/>
      <c r="U80" s="112"/>
    </row>
    <row r="81" ht="14.25" customHeight="1">
      <c r="A81" s="112"/>
      <c r="B81" s="112"/>
      <c r="C81" s="112"/>
      <c r="D81" s="112"/>
      <c r="E81" s="112"/>
      <c r="F81" s="112"/>
      <c r="G81" s="112"/>
      <c r="H81" s="121"/>
      <c r="I81" s="112"/>
      <c r="J81" s="112"/>
      <c r="K81" s="112"/>
      <c r="L81" s="112"/>
      <c r="M81" s="113"/>
      <c r="N81" s="113"/>
      <c r="O81" s="112"/>
      <c r="P81" s="112"/>
      <c r="Q81" s="112"/>
      <c r="R81" s="112"/>
      <c r="S81" s="112"/>
      <c r="T81" s="112"/>
      <c r="U81" s="112"/>
    </row>
    <row r="82" ht="14.25" customHeight="1">
      <c r="A82" s="112"/>
      <c r="B82" s="112"/>
      <c r="C82" s="112"/>
      <c r="D82" s="112"/>
      <c r="E82" s="112"/>
      <c r="F82" s="112"/>
      <c r="G82" s="112"/>
      <c r="H82" s="121"/>
      <c r="I82" s="112"/>
      <c r="J82" s="112"/>
      <c r="K82" s="112"/>
      <c r="L82" s="112"/>
      <c r="M82" s="113"/>
      <c r="N82" s="113"/>
      <c r="O82" s="112"/>
      <c r="P82" s="112"/>
      <c r="Q82" s="112"/>
      <c r="R82" s="112"/>
      <c r="S82" s="112"/>
      <c r="T82" s="112"/>
      <c r="U82" s="112"/>
    </row>
    <row r="83" ht="14.25" customHeight="1">
      <c r="A83" s="112"/>
      <c r="B83" s="112"/>
      <c r="C83" s="112"/>
      <c r="D83" s="112"/>
      <c r="E83" s="112"/>
      <c r="F83" s="112"/>
      <c r="G83" s="112"/>
      <c r="H83" s="121"/>
      <c r="I83" s="112"/>
      <c r="J83" s="112"/>
      <c r="K83" s="112"/>
      <c r="L83" s="112"/>
      <c r="M83" s="113"/>
      <c r="N83" s="113"/>
      <c r="O83" s="112"/>
      <c r="P83" s="112"/>
      <c r="Q83" s="112"/>
      <c r="R83" s="112"/>
      <c r="S83" s="112"/>
      <c r="T83" s="112"/>
      <c r="U83" s="112"/>
    </row>
    <row r="84" ht="14.25" customHeight="1">
      <c r="A84" s="112"/>
      <c r="B84" s="112"/>
      <c r="C84" s="112"/>
      <c r="D84" s="112"/>
      <c r="E84" s="112"/>
      <c r="F84" s="112"/>
      <c r="G84" s="112"/>
      <c r="H84" s="121"/>
      <c r="I84" s="112"/>
      <c r="J84" s="112"/>
      <c r="K84" s="112"/>
      <c r="L84" s="112"/>
      <c r="M84" s="113"/>
      <c r="N84" s="113"/>
      <c r="O84" s="112"/>
      <c r="P84" s="112"/>
      <c r="Q84" s="112"/>
      <c r="R84" s="112"/>
      <c r="S84" s="112"/>
      <c r="T84" s="112"/>
      <c r="U84" s="112"/>
    </row>
    <row r="85" ht="14.25" customHeight="1">
      <c r="A85" s="112"/>
      <c r="B85" s="112"/>
      <c r="C85" s="112"/>
      <c r="D85" s="112"/>
      <c r="E85" s="112"/>
      <c r="F85" s="112"/>
      <c r="G85" s="112"/>
      <c r="H85" s="121"/>
      <c r="I85" s="112"/>
      <c r="J85" s="112"/>
      <c r="K85" s="112"/>
      <c r="L85" s="112"/>
      <c r="M85" s="113"/>
      <c r="N85" s="113"/>
      <c r="O85" s="112"/>
      <c r="P85" s="112"/>
      <c r="Q85" s="112"/>
      <c r="R85" s="112"/>
      <c r="S85" s="112"/>
      <c r="T85" s="112"/>
      <c r="U85" s="112"/>
    </row>
    <row r="86" ht="14.25" customHeight="1">
      <c r="A86" s="112"/>
      <c r="B86" s="112"/>
      <c r="C86" s="112"/>
      <c r="D86" s="112"/>
      <c r="E86" s="112"/>
      <c r="F86" s="112"/>
      <c r="G86" s="112"/>
      <c r="H86" s="121"/>
      <c r="I86" s="112"/>
      <c r="J86" s="112"/>
      <c r="K86" s="112"/>
      <c r="L86" s="112"/>
      <c r="M86" s="113"/>
      <c r="N86" s="113"/>
      <c r="O86" s="112"/>
      <c r="P86" s="112"/>
      <c r="Q86" s="112"/>
      <c r="R86" s="112"/>
      <c r="S86" s="112"/>
      <c r="T86" s="112"/>
      <c r="U86" s="112"/>
    </row>
    <row r="87" ht="14.25" customHeight="1">
      <c r="A87" s="112"/>
      <c r="B87" s="112"/>
      <c r="C87" s="112"/>
      <c r="D87" s="112"/>
      <c r="E87" s="112"/>
      <c r="F87" s="112"/>
      <c r="G87" s="112"/>
      <c r="H87" s="121"/>
      <c r="I87" s="112"/>
      <c r="J87" s="112"/>
      <c r="K87" s="112"/>
      <c r="L87" s="112"/>
      <c r="M87" s="113"/>
      <c r="N87" s="113"/>
      <c r="O87" s="112"/>
      <c r="P87" s="112"/>
      <c r="Q87" s="112"/>
      <c r="R87" s="112"/>
      <c r="S87" s="112"/>
      <c r="T87" s="112"/>
      <c r="U87" s="112"/>
    </row>
    <row r="88" ht="14.25" customHeight="1">
      <c r="A88" s="112"/>
      <c r="B88" s="112"/>
      <c r="C88" s="112"/>
      <c r="D88" s="112"/>
      <c r="E88" s="112"/>
      <c r="F88" s="112"/>
      <c r="G88" s="112"/>
      <c r="H88" s="121"/>
      <c r="I88" s="112"/>
      <c r="J88" s="112"/>
      <c r="K88" s="112"/>
      <c r="L88" s="112"/>
      <c r="M88" s="113"/>
      <c r="N88" s="113"/>
      <c r="O88" s="112"/>
      <c r="P88" s="112"/>
      <c r="Q88" s="112"/>
      <c r="R88" s="112"/>
      <c r="S88" s="112"/>
      <c r="T88" s="112"/>
      <c r="U88" s="112"/>
    </row>
    <row r="89" ht="14.25" customHeight="1">
      <c r="A89" s="112"/>
      <c r="B89" s="112"/>
      <c r="C89" s="112"/>
      <c r="D89" s="112"/>
      <c r="E89" s="112"/>
      <c r="F89" s="112"/>
      <c r="G89" s="112"/>
      <c r="H89" s="121"/>
      <c r="I89" s="112"/>
      <c r="J89" s="112"/>
      <c r="K89" s="112"/>
      <c r="L89" s="112"/>
      <c r="M89" s="113"/>
      <c r="N89" s="113"/>
      <c r="O89" s="112"/>
      <c r="P89" s="112"/>
      <c r="Q89" s="112"/>
      <c r="R89" s="112"/>
      <c r="S89" s="112"/>
      <c r="T89" s="112"/>
      <c r="U89" s="112"/>
    </row>
    <row r="90" ht="14.25" customHeight="1">
      <c r="A90" s="112"/>
      <c r="B90" s="112"/>
      <c r="C90" s="112"/>
      <c r="D90" s="112"/>
      <c r="E90" s="112"/>
      <c r="F90" s="112"/>
      <c r="G90" s="112"/>
      <c r="H90" s="121"/>
      <c r="I90" s="112"/>
      <c r="J90" s="112"/>
      <c r="K90" s="112"/>
      <c r="L90" s="112"/>
      <c r="M90" s="113"/>
      <c r="N90" s="113"/>
      <c r="O90" s="112"/>
      <c r="P90" s="112"/>
      <c r="Q90" s="112"/>
      <c r="R90" s="112"/>
      <c r="S90" s="112"/>
      <c r="T90" s="112"/>
      <c r="U90" s="112"/>
    </row>
    <row r="91" ht="14.25" customHeight="1">
      <c r="A91" s="112"/>
      <c r="B91" s="112"/>
      <c r="C91" s="112"/>
      <c r="D91" s="112"/>
      <c r="E91" s="112"/>
      <c r="F91" s="112"/>
      <c r="G91" s="112"/>
      <c r="H91" s="121"/>
      <c r="I91" s="112"/>
      <c r="J91" s="112"/>
      <c r="K91" s="112"/>
      <c r="L91" s="112"/>
      <c r="M91" s="113"/>
      <c r="N91" s="113"/>
      <c r="O91" s="112"/>
      <c r="P91" s="112"/>
      <c r="Q91" s="112"/>
      <c r="R91" s="112"/>
      <c r="S91" s="112"/>
      <c r="T91" s="112"/>
      <c r="U91" s="112"/>
    </row>
    <row r="92" ht="14.25" customHeight="1">
      <c r="A92" s="112"/>
      <c r="B92" s="112"/>
      <c r="C92" s="112"/>
      <c r="D92" s="112"/>
      <c r="E92" s="112"/>
      <c r="F92" s="112"/>
      <c r="G92" s="112"/>
      <c r="H92" s="121"/>
      <c r="I92" s="112"/>
      <c r="J92" s="112"/>
      <c r="K92" s="112"/>
      <c r="L92" s="112"/>
      <c r="M92" s="113"/>
      <c r="N92" s="113"/>
      <c r="O92" s="112"/>
      <c r="P92" s="112"/>
      <c r="Q92" s="112"/>
      <c r="R92" s="112"/>
      <c r="S92" s="112"/>
      <c r="T92" s="112"/>
      <c r="U92" s="112"/>
    </row>
    <row r="93" ht="14.25" customHeight="1">
      <c r="A93" s="112"/>
      <c r="B93" s="112"/>
      <c r="C93" s="112"/>
      <c r="D93" s="112"/>
      <c r="E93" s="112"/>
      <c r="F93" s="112"/>
      <c r="G93" s="112"/>
      <c r="H93" s="121"/>
      <c r="I93" s="112"/>
      <c r="J93" s="112"/>
      <c r="K93" s="112"/>
      <c r="L93" s="112"/>
      <c r="M93" s="113"/>
      <c r="N93" s="113"/>
      <c r="O93" s="112"/>
      <c r="P93" s="112"/>
      <c r="Q93" s="112"/>
      <c r="R93" s="112"/>
      <c r="S93" s="112"/>
      <c r="T93" s="112"/>
      <c r="U93" s="112"/>
    </row>
    <row r="94" ht="14.25" customHeight="1">
      <c r="A94" s="112"/>
      <c r="B94" s="112"/>
      <c r="C94" s="112"/>
      <c r="D94" s="112"/>
      <c r="E94" s="112"/>
      <c r="F94" s="112"/>
      <c r="G94" s="112"/>
      <c r="H94" s="121"/>
      <c r="I94" s="112"/>
      <c r="J94" s="112"/>
      <c r="K94" s="112"/>
      <c r="L94" s="112"/>
      <c r="M94" s="113"/>
      <c r="N94" s="113"/>
      <c r="O94" s="112"/>
      <c r="P94" s="112"/>
      <c r="Q94" s="112"/>
      <c r="R94" s="112"/>
      <c r="S94" s="112"/>
      <c r="T94" s="112"/>
      <c r="U94" s="112"/>
    </row>
    <row r="95" ht="14.25" customHeight="1">
      <c r="A95" s="112"/>
      <c r="B95" s="112"/>
      <c r="C95" s="112"/>
      <c r="D95" s="112"/>
      <c r="E95" s="112"/>
      <c r="F95" s="112"/>
      <c r="G95" s="112"/>
      <c r="H95" s="121"/>
      <c r="I95" s="112"/>
      <c r="J95" s="112"/>
      <c r="K95" s="112"/>
      <c r="L95" s="112"/>
      <c r="M95" s="113"/>
      <c r="N95" s="113"/>
      <c r="O95" s="112"/>
      <c r="P95" s="112"/>
      <c r="Q95" s="112"/>
      <c r="R95" s="112"/>
      <c r="S95" s="112"/>
      <c r="T95" s="112"/>
      <c r="U95" s="112"/>
    </row>
    <row r="96" ht="14.25" customHeight="1">
      <c r="A96" s="112"/>
      <c r="B96" s="112"/>
      <c r="C96" s="112"/>
      <c r="D96" s="112"/>
      <c r="E96" s="112"/>
      <c r="F96" s="112"/>
      <c r="G96" s="112"/>
      <c r="H96" s="121"/>
      <c r="I96" s="112"/>
      <c r="J96" s="112"/>
      <c r="K96" s="112"/>
      <c r="L96" s="112"/>
      <c r="M96" s="113"/>
      <c r="N96" s="113"/>
      <c r="O96" s="112"/>
      <c r="P96" s="112"/>
      <c r="Q96" s="112"/>
      <c r="R96" s="112"/>
      <c r="S96" s="112"/>
      <c r="T96" s="112"/>
      <c r="U96" s="112"/>
    </row>
    <row r="97" ht="14.25" customHeight="1">
      <c r="A97" s="112"/>
      <c r="B97" s="112"/>
      <c r="C97" s="112"/>
      <c r="D97" s="112"/>
      <c r="E97" s="112"/>
      <c r="F97" s="112"/>
      <c r="G97" s="112"/>
      <c r="H97" s="121"/>
      <c r="I97" s="112"/>
      <c r="J97" s="112"/>
      <c r="K97" s="112"/>
      <c r="L97" s="112"/>
      <c r="M97" s="113"/>
      <c r="N97" s="113"/>
      <c r="O97" s="112"/>
      <c r="P97" s="112"/>
      <c r="Q97" s="112"/>
      <c r="R97" s="112"/>
      <c r="S97" s="112"/>
      <c r="T97" s="112"/>
      <c r="U97" s="112"/>
    </row>
    <row r="98" ht="14.25" customHeight="1">
      <c r="A98" s="112"/>
      <c r="B98" s="112"/>
      <c r="C98" s="112"/>
      <c r="D98" s="112"/>
      <c r="E98" s="112"/>
      <c r="F98" s="112"/>
      <c r="G98" s="112"/>
      <c r="H98" s="121"/>
      <c r="I98" s="112"/>
      <c r="J98" s="112"/>
      <c r="K98" s="112"/>
      <c r="L98" s="112"/>
      <c r="M98" s="113"/>
      <c r="N98" s="113"/>
      <c r="O98" s="112"/>
      <c r="P98" s="112"/>
      <c r="Q98" s="112"/>
      <c r="R98" s="112"/>
      <c r="S98" s="112"/>
      <c r="T98" s="112"/>
      <c r="U98" s="112"/>
    </row>
    <row r="99" ht="14.25" customHeight="1">
      <c r="A99" s="112"/>
      <c r="B99" s="112"/>
      <c r="C99" s="112"/>
      <c r="D99" s="112"/>
      <c r="E99" s="112"/>
      <c r="F99" s="112"/>
      <c r="G99" s="112"/>
      <c r="H99" s="121"/>
      <c r="I99" s="112"/>
      <c r="J99" s="112"/>
      <c r="K99" s="112"/>
      <c r="L99" s="112"/>
      <c r="M99" s="113"/>
      <c r="N99" s="113"/>
      <c r="O99" s="112"/>
      <c r="P99" s="112"/>
      <c r="Q99" s="112"/>
      <c r="R99" s="112"/>
      <c r="S99" s="112"/>
      <c r="T99" s="112"/>
      <c r="U99" s="112"/>
    </row>
    <row r="100" ht="14.25" customHeight="1">
      <c r="A100" s="112"/>
      <c r="B100" s="112"/>
      <c r="C100" s="112"/>
      <c r="D100" s="112"/>
      <c r="E100" s="112"/>
      <c r="F100" s="112"/>
      <c r="G100" s="112"/>
      <c r="H100" s="121"/>
      <c r="I100" s="112"/>
      <c r="J100" s="112"/>
      <c r="K100" s="112"/>
      <c r="L100" s="112"/>
      <c r="M100" s="113"/>
      <c r="N100" s="113"/>
      <c r="O100" s="112"/>
      <c r="P100" s="112"/>
      <c r="Q100" s="112"/>
      <c r="R100" s="112"/>
      <c r="S100" s="112"/>
      <c r="T100" s="112"/>
      <c r="U100" s="112"/>
    </row>
    <row r="101" ht="14.25" customHeight="1">
      <c r="A101" s="112"/>
      <c r="B101" s="112"/>
      <c r="C101" s="112"/>
      <c r="D101" s="112"/>
      <c r="E101" s="112"/>
      <c r="F101" s="112"/>
      <c r="G101" s="112"/>
      <c r="H101" s="121"/>
      <c r="I101" s="112"/>
      <c r="J101" s="112"/>
      <c r="K101" s="112"/>
      <c r="L101" s="112"/>
      <c r="M101" s="113"/>
      <c r="N101" s="113"/>
      <c r="O101" s="112"/>
      <c r="P101" s="112"/>
      <c r="Q101" s="112"/>
      <c r="R101" s="112"/>
      <c r="S101" s="112"/>
      <c r="T101" s="112"/>
      <c r="U101" s="112"/>
    </row>
    <row r="102" ht="14.25" customHeight="1">
      <c r="A102" s="112"/>
      <c r="B102" s="112"/>
      <c r="C102" s="112"/>
      <c r="D102" s="112"/>
      <c r="E102" s="112"/>
      <c r="F102" s="112"/>
      <c r="G102" s="112"/>
      <c r="H102" s="121"/>
      <c r="I102" s="112"/>
      <c r="J102" s="112"/>
      <c r="K102" s="112"/>
      <c r="L102" s="112"/>
      <c r="M102" s="113"/>
      <c r="N102" s="113"/>
      <c r="O102" s="112"/>
      <c r="P102" s="112"/>
      <c r="Q102" s="112"/>
      <c r="R102" s="112"/>
      <c r="S102" s="112"/>
      <c r="T102" s="112"/>
      <c r="U102" s="112"/>
    </row>
    <row r="103" ht="14.25" customHeight="1">
      <c r="A103" s="112"/>
      <c r="B103" s="112"/>
      <c r="C103" s="112"/>
      <c r="D103" s="112"/>
      <c r="E103" s="112"/>
      <c r="F103" s="112"/>
      <c r="G103" s="112"/>
      <c r="H103" s="121"/>
      <c r="I103" s="112"/>
      <c r="J103" s="112"/>
      <c r="K103" s="112"/>
      <c r="L103" s="112"/>
      <c r="M103" s="113"/>
      <c r="N103" s="113"/>
      <c r="O103" s="112"/>
      <c r="P103" s="112"/>
      <c r="Q103" s="112"/>
      <c r="R103" s="112"/>
      <c r="S103" s="112"/>
      <c r="T103" s="112"/>
      <c r="U103" s="112"/>
    </row>
    <row r="104" ht="14.25" customHeight="1">
      <c r="A104" s="112"/>
      <c r="B104" s="112"/>
      <c r="C104" s="112"/>
      <c r="D104" s="112"/>
      <c r="E104" s="112"/>
      <c r="F104" s="112"/>
      <c r="G104" s="112"/>
      <c r="H104" s="121"/>
      <c r="I104" s="112"/>
      <c r="J104" s="112"/>
      <c r="K104" s="112"/>
      <c r="L104" s="112"/>
      <c r="M104" s="113"/>
      <c r="N104" s="113"/>
      <c r="O104" s="112"/>
      <c r="P104" s="112"/>
      <c r="Q104" s="112"/>
      <c r="R104" s="112"/>
      <c r="S104" s="112"/>
      <c r="T104" s="112"/>
      <c r="U104" s="112"/>
    </row>
    <row r="105" ht="14.25" customHeight="1">
      <c r="A105" s="112"/>
      <c r="B105" s="112"/>
      <c r="C105" s="112"/>
      <c r="D105" s="112"/>
      <c r="E105" s="112"/>
      <c r="F105" s="112"/>
      <c r="G105" s="112"/>
      <c r="H105" s="121"/>
      <c r="I105" s="112"/>
      <c r="J105" s="112"/>
      <c r="K105" s="112"/>
      <c r="L105" s="112"/>
      <c r="M105" s="113"/>
      <c r="N105" s="113"/>
      <c r="O105" s="112"/>
      <c r="P105" s="112"/>
      <c r="Q105" s="112"/>
      <c r="R105" s="112"/>
      <c r="S105" s="112"/>
      <c r="T105" s="112"/>
      <c r="U105" s="112"/>
    </row>
    <row r="106" ht="14.25" customHeight="1">
      <c r="A106" s="112"/>
      <c r="B106" s="112"/>
      <c r="C106" s="112"/>
      <c r="D106" s="112"/>
      <c r="E106" s="112"/>
      <c r="F106" s="112"/>
      <c r="G106" s="112"/>
      <c r="H106" s="121"/>
      <c r="I106" s="112"/>
      <c r="J106" s="112"/>
      <c r="K106" s="112"/>
      <c r="L106" s="112"/>
      <c r="M106" s="113"/>
      <c r="N106" s="113"/>
      <c r="O106" s="112"/>
      <c r="P106" s="112"/>
      <c r="Q106" s="112"/>
      <c r="R106" s="112"/>
      <c r="S106" s="112"/>
      <c r="T106" s="112"/>
      <c r="U106" s="112"/>
    </row>
    <row r="107" ht="14.25" customHeight="1">
      <c r="A107" s="112"/>
      <c r="B107" s="112"/>
      <c r="C107" s="112"/>
      <c r="D107" s="112"/>
      <c r="E107" s="112"/>
      <c r="F107" s="112"/>
      <c r="G107" s="112"/>
      <c r="H107" s="121"/>
      <c r="I107" s="112"/>
      <c r="J107" s="112"/>
      <c r="K107" s="112"/>
      <c r="L107" s="112"/>
      <c r="M107" s="113"/>
      <c r="N107" s="113"/>
      <c r="O107" s="112"/>
      <c r="P107" s="112"/>
      <c r="Q107" s="112"/>
      <c r="R107" s="112"/>
      <c r="S107" s="112"/>
      <c r="T107" s="112"/>
      <c r="U107" s="112"/>
    </row>
    <row r="108" ht="14.25" customHeight="1">
      <c r="A108" s="112"/>
      <c r="B108" s="112"/>
      <c r="C108" s="112"/>
      <c r="D108" s="112"/>
      <c r="E108" s="112"/>
      <c r="F108" s="112"/>
      <c r="G108" s="112"/>
      <c r="H108" s="121"/>
      <c r="I108" s="112"/>
      <c r="J108" s="112"/>
      <c r="K108" s="112"/>
      <c r="L108" s="112"/>
      <c r="M108" s="113"/>
      <c r="N108" s="113"/>
      <c r="O108" s="112"/>
      <c r="P108" s="112"/>
      <c r="Q108" s="112"/>
      <c r="R108" s="112"/>
      <c r="S108" s="112"/>
      <c r="T108" s="112"/>
      <c r="U108" s="112"/>
    </row>
    <row r="109" ht="14.25" customHeight="1">
      <c r="A109" s="112"/>
      <c r="B109" s="112"/>
      <c r="C109" s="112"/>
      <c r="D109" s="112"/>
      <c r="E109" s="112"/>
      <c r="F109" s="112"/>
      <c r="G109" s="112"/>
      <c r="H109" s="121"/>
      <c r="I109" s="112"/>
      <c r="J109" s="112"/>
      <c r="K109" s="112"/>
      <c r="L109" s="112"/>
      <c r="M109" s="113"/>
      <c r="N109" s="113"/>
      <c r="O109" s="112"/>
      <c r="P109" s="112"/>
      <c r="Q109" s="112"/>
      <c r="R109" s="112"/>
      <c r="S109" s="112"/>
      <c r="T109" s="112"/>
      <c r="U109" s="112"/>
    </row>
    <row r="110" ht="14.25" customHeight="1">
      <c r="A110" s="112"/>
      <c r="B110" s="112"/>
      <c r="C110" s="112"/>
      <c r="D110" s="112"/>
      <c r="E110" s="112"/>
      <c r="F110" s="112"/>
      <c r="G110" s="112"/>
      <c r="H110" s="121"/>
      <c r="I110" s="112"/>
      <c r="J110" s="112"/>
      <c r="K110" s="112"/>
      <c r="L110" s="112"/>
      <c r="M110" s="113"/>
      <c r="N110" s="113"/>
      <c r="O110" s="112"/>
      <c r="P110" s="112"/>
      <c r="Q110" s="112"/>
      <c r="R110" s="112"/>
      <c r="S110" s="112"/>
      <c r="T110" s="112"/>
      <c r="U110" s="112"/>
    </row>
    <row r="111" ht="14.25" customHeight="1">
      <c r="A111" s="112"/>
      <c r="B111" s="112"/>
      <c r="C111" s="112"/>
      <c r="D111" s="112"/>
      <c r="E111" s="112"/>
      <c r="F111" s="112"/>
      <c r="G111" s="112"/>
      <c r="H111" s="121"/>
      <c r="I111" s="112"/>
      <c r="J111" s="112"/>
      <c r="K111" s="112"/>
      <c r="L111" s="112"/>
      <c r="M111" s="113"/>
      <c r="N111" s="113"/>
      <c r="O111" s="112"/>
      <c r="P111" s="112"/>
      <c r="Q111" s="112"/>
      <c r="R111" s="112"/>
      <c r="S111" s="112"/>
      <c r="T111" s="112"/>
      <c r="U111" s="112"/>
    </row>
    <row r="112" ht="14.25" customHeight="1">
      <c r="A112" s="112"/>
      <c r="B112" s="112"/>
      <c r="C112" s="112"/>
      <c r="D112" s="112"/>
      <c r="E112" s="112"/>
      <c r="F112" s="112"/>
      <c r="G112" s="112"/>
      <c r="H112" s="121"/>
      <c r="I112" s="112"/>
      <c r="J112" s="112"/>
      <c r="K112" s="112"/>
      <c r="L112" s="112"/>
      <c r="M112" s="113"/>
      <c r="N112" s="113"/>
      <c r="O112" s="112"/>
      <c r="P112" s="112"/>
      <c r="Q112" s="112"/>
      <c r="R112" s="112"/>
      <c r="S112" s="112"/>
      <c r="T112" s="112"/>
      <c r="U112" s="112"/>
    </row>
    <row r="113" ht="14.25" customHeight="1">
      <c r="A113" s="112"/>
      <c r="B113" s="112"/>
      <c r="C113" s="112"/>
      <c r="D113" s="112"/>
      <c r="E113" s="112"/>
      <c r="F113" s="112"/>
      <c r="G113" s="112"/>
      <c r="H113" s="121"/>
      <c r="I113" s="112"/>
      <c r="J113" s="112"/>
      <c r="K113" s="112"/>
      <c r="L113" s="112"/>
      <c r="M113" s="113"/>
      <c r="N113" s="113"/>
      <c r="O113" s="112"/>
      <c r="P113" s="112"/>
      <c r="Q113" s="112"/>
      <c r="R113" s="112"/>
      <c r="S113" s="112"/>
      <c r="T113" s="112"/>
      <c r="U113" s="112"/>
    </row>
    <row r="114" ht="14.25" customHeight="1">
      <c r="A114" s="112"/>
      <c r="B114" s="112"/>
      <c r="C114" s="112"/>
      <c r="D114" s="112"/>
      <c r="E114" s="112"/>
      <c r="F114" s="112"/>
      <c r="G114" s="112"/>
      <c r="H114" s="121"/>
      <c r="I114" s="112"/>
      <c r="J114" s="112"/>
      <c r="K114" s="112"/>
      <c r="L114" s="112"/>
      <c r="M114" s="113"/>
      <c r="N114" s="113"/>
      <c r="O114" s="112"/>
      <c r="P114" s="112"/>
      <c r="Q114" s="112"/>
      <c r="R114" s="112"/>
      <c r="S114" s="112"/>
      <c r="T114" s="112"/>
      <c r="U114" s="112"/>
    </row>
    <row r="115" ht="14.25" customHeight="1">
      <c r="A115" s="112"/>
      <c r="B115" s="112"/>
      <c r="C115" s="112"/>
      <c r="D115" s="112"/>
      <c r="E115" s="112"/>
      <c r="F115" s="112"/>
      <c r="G115" s="112"/>
      <c r="H115" s="121"/>
      <c r="I115" s="112"/>
      <c r="J115" s="112"/>
      <c r="K115" s="112"/>
      <c r="L115" s="112"/>
      <c r="M115" s="113"/>
      <c r="N115" s="113"/>
      <c r="O115" s="112"/>
      <c r="P115" s="112"/>
      <c r="Q115" s="112"/>
      <c r="R115" s="112"/>
      <c r="S115" s="112"/>
      <c r="T115" s="112"/>
      <c r="U115" s="112"/>
    </row>
    <row r="116" ht="14.25" customHeight="1">
      <c r="A116" s="112"/>
      <c r="B116" s="112"/>
      <c r="C116" s="112"/>
      <c r="D116" s="112"/>
      <c r="E116" s="112"/>
      <c r="F116" s="112"/>
      <c r="G116" s="112"/>
      <c r="H116" s="121"/>
      <c r="I116" s="112"/>
      <c r="J116" s="112"/>
      <c r="K116" s="112"/>
      <c r="L116" s="112"/>
      <c r="M116" s="113"/>
      <c r="N116" s="113"/>
      <c r="O116" s="112"/>
      <c r="P116" s="112"/>
      <c r="Q116" s="112"/>
      <c r="R116" s="112"/>
      <c r="S116" s="112"/>
      <c r="T116" s="112"/>
      <c r="U116" s="112"/>
    </row>
    <row r="117" ht="14.25" customHeight="1">
      <c r="A117" s="112"/>
      <c r="B117" s="112"/>
      <c r="C117" s="112"/>
      <c r="D117" s="112"/>
      <c r="E117" s="112"/>
      <c r="F117" s="112"/>
      <c r="G117" s="112"/>
      <c r="H117" s="121"/>
      <c r="I117" s="112"/>
      <c r="J117" s="112"/>
      <c r="K117" s="112"/>
      <c r="L117" s="112"/>
      <c r="M117" s="113"/>
      <c r="N117" s="113"/>
      <c r="O117" s="112"/>
      <c r="P117" s="112"/>
      <c r="Q117" s="112"/>
      <c r="R117" s="112"/>
      <c r="S117" s="112"/>
      <c r="T117" s="112"/>
      <c r="U117" s="112"/>
    </row>
    <row r="118" ht="14.25" customHeight="1">
      <c r="A118" s="112"/>
      <c r="B118" s="112"/>
      <c r="C118" s="112"/>
      <c r="D118" s="112"/>
      <c r="E118" s="112"/>
      <c r="F118" s="112"/>
      <c r="G118" s="112"/>
      <c r="H118" s="121"/>
      <c r="I118" s="112"/>
      <c r="J118" s="112"/>
      <c r="K118" s="112"/>
      <c r="L118" s="112"/>
      <c r="M118" s="113"/>
      <c r="N118" s="113"/>
      <c r="O118" s="112"/>
      <c r="P118" s="112"/>
      <c r="Q118" s="112"/>
      <c r="R118" s="112"/>
      <c r="S118" s="112"/>
      <c r="T118" s="112"/>
      <c r="U118" s="112"/>
    </row>
    <row r="119" ht="14.25" customHeight="1">
      <c r="A119" s="112"/>
      <c r="B119" s="112"/>
      <c r="C119" s="112"/>
      <c r="D119" s="112"/>
      <c r="E119" s="112"/>
      <c r="F119" s="112"/>
      <c r="G119" s="112"/>
      <c r="H119" s="121"/>
      <c r="I119" s="112"/>
      <c r="J119" s="112"/>
      <c r="K119" s="112"/>
      <c r="L119" s="112"/>
      <c r="M119" s="113"/>
      <c r="N119" s="113"/>
      <c r="O119" s="112"/>
      <c r="P119" s="112"/>
      <c r="Q119" s="112"/>
      <c r="R119" s="112"/>
      <c r="S119" s="112"/>
      <c r="T119" s="112"/>
      <c r="U119" s="112"/>
    </row>
    <row r="120" ht="14.25" customHeight="1">
      <c r="A120" s="112"/>
      <c r="B120" s="112"/>
      <c r="C120" s="112"/>
      <c r="D120" s="112"/>
      <c r="E120" s="112"/>
      <c r="F120" s="112"/>
      <c r="G120" s="112"/>
      <c r="H120" s="121"/>
      <c r="I120" s="112"/>
      <c r="J120" s="112"/>
      <c r="K120" s="112"/>
      <c r="L120" s="112"/>
      <c r="M120" s="113"/>
      <c r="N120" s="113"/>
      <c r="O120" s="112"/>
      <c r="P120" s="112"/>
      <c r="Q120" s="112"/>
      <c r="R120" s="112"/>
      <c r="S120" s="112"/>
      <c r="T120" s="112"/>
      <c r="U120" s="112"/>
    </row>
    <row r="121" ht="14.25" customHeight="1">
      <c r="A121" s="112"/>
      <c r="B121" s="112"/>
      <c r="C121" s="112"/>
      <c r="D121" s="112"/>
      <c r="E121" s="112"/>
      <c r="F121" s="112"/>
      <c r="G121" s="112"/>
      <c r="H121" s="121"/>
      <c r="I121" s="112"/>
      <c r="J121" s="112"/>
      <c r="K121" s="112"/>
      <c r="L121" s="112"/>
      <c r="M121" s="113"/>
      <c r="N121" s="113"/>
      <c r="O121" s="112"/>
      <c r="P121" s="112"/>
      <c r="Q121" s="112"/>
      <c r="R121" s="112"/>
      <c r="S121" s="112"/>
      <c r="T121" s="112"/>
      <c r="U121" s="112"/>
    </row>
    <row r="122" ht="14.25" customHeight="1">
      <c r="A122" s="112"/>
      <c r="B122" s="112"/>
      <c r="C122" s="112"/>
      <c r="D122" s="112"/>
      <c r="E122" s="112"/>
      <c r="F122" s="112"/>
      <c r="G122" s="112"/>
      <c r="H122" s="121"/>
      <c r="I122" s="112"/>
      <c r="J122" s="112"/>
      <c r="K122" s="112"/>
      <c r="L122" s="112"/>
      <c r="M122" s="113"/>
      <c r="N122" s="113"/>
      <c r="O122" s="112"/>
      <c r="P122" s="112"/>
      <c r="Q122" s="112"/>
      <c r="R122" s="112"/>
      <c r="S122" s="112"/>
      <c r="T122" s="112"/>
      <c r="U122" s="112"/>
    </row>
    <row r="123" ht="14.25" customHeight="1">
      <c r="A123" s="112"/>
      <c r="B123" s="112"/>
      <c r="C123" s="112"/>
      <c r="D123" s="112"/>
      <c r="E123" s="112"/>
      <c r="F123" s="112"/>
      <c r="G123" s="112"/>
      <c r="H123" s="121"/>
      <c r="I123" s="112"/>
      <c r="J123" s="112"/>
      <c r="K123" s="112"/>
      <c r="L123" s="112"/>
      <c r="M123" s="113"/>
      <c r="N123" s="113"/>
      <c r="O123" s="112"/>
      <c r="P123" s="112"/>
      <c r="Q123" s="112"/>
      <c r="R123" s="112"/>
      <c r="S123" s="112"/>
      <c r="T123" s="112"/>
      <c r="U123" s="112"/>
    </row>
    <row r="124" ht="14.25" customHeight="1">
      <c r="A124" s="112"/>
      <c r="B124" s="112"/>
      <c r="C124" s="112"/>
      <c r="D124" s="112"/>
      <c r="E124" s="112"/>
      <c r="F124" s="112"/>
      <c r="G124" s="112"/>
      <c r="H124" s="121"/>
      <c r="I124" s="112"/>
      <c r="J124" s="112"/>
      <c r="K124" s="112"/>
      <c r="L124" s="112"/>
      <c r="M124" s="113"/>
      <c r="N124" s="113"/>
      <c r="O124" s="112"/>
      <c r="P124" s="112"/>
      <c r="Q124" s="112"/>
      <c r="R124" s="112"/>
      <c r="S124" s="112"/>
      <c r="T124" s="112"/>
      <c r="U124" s="112"/>
    </row>
    <row r="125" ht="14.25" customHeight="1">
      <c r="A125" s="112"/>
      <c r="B125" s="112"/>
      <c r="C125" s="112"/>
      <c r="D125" s="112"/>
      <c r="E125" s="112"/>
      <c r="F125" s="112"/>
      <c r="G125" s="112"/>
      <c r="H125" s="121"/>
      <c r="I125" s="112"/>
      <c r="J125" s="112"/>
      <c r="K125" s="112"/>
      <c r="L125" s="112"/>
      <c r="M125" s="113"/>
      <c r="N125" s="113"/>
      <c r="O125" s="112"/>
      <c r="P125" s="112"/>
      <c r="Q125" s="112"/>
      <c r="R125" s="112"/>
      <c r="S125" s="112"/>
      <c r="T125" s="112"/>
      <c r="U125" s="112"/>
    </row>
    <row r="126" ht="14.25" customHeight="1">
      <c r="A126" s="112"/>
      <c r="B126" s="112"/>
      <c r="C126" s="112"/>
      <c r="D126" s="112"/>
      <c r="E126" s="112"/>
      <c r="F126" s="112"/>
      <c r="G126" s="112"/>
      <c r="H126" s="121"/>
      <c r="I126" s="112"/>
      <c r="J126" s="112"/>
      <c r="K126" s="112"/>
      <c r="L126" s="112"/>
      <c r="M126" s="113"/>
      <c r="N126" s="113"/>
      <c r="O126" s="112"/>
      <c r="P126" s="112"/>
      <c r="Q126" s="112"/>
      <c r="R126" s="112"/>
      <c r="S126" s="112"/>
      <c r="T126" s="112"/>
      <c r="U126" s="112"/>
    </row>
    <row r="127" ht="14.25" customHeight="1">
      <c r="A127" s="112"/>
      <c r="B127" s="112"/>
      <c r="C127" s="112"/>
      <c r="D127" s="112"/>
      <c r="E127" s="112"/>
      <c r="F127" s="112"/>
      <c r="G127" s="112"/>
      <c r="H127" s="121"/>
      <c r="I127" s="112"/>
      <c r="J127" s="112"/>
      <c r="K127" s="112"/>
      <c r="L127" s="112"/>
      <c r="M127" s="113"/>
      <c r="N127" s="113"/>
      <c r="O127" s="112"/>
      <c r="P127" s="112"/>
      <c r="Q127" s="112"/>
      <c r="R127" s="112"/>
      <c r="S127" s="112"/>
      <c r="T127" s="112"/>
      <c r="U127" s="112"/>
    </row>
    <row r="128" ht="14.25" customHeight="1">
      <c r="A128" s="112"/>
      <c r="B128" s="112"/>
      <c r="C128" s="112"/>
      <c r="D128" s="112"/>
      <c r="E128" s="112"/>
      <c r="F128" s="112"/>
      <c r="G128" s="112"/>
      <c r="H128" s="121"/>
      <c r="I128" s="112"/>
      <c r="J128" s="112"/>
      <c r="K128" s="112"/>
      <c r="L128" s="112"/>
      <c r="M128" s="113"/>
      <c r="N128" s="113"/>
      <c r="O128" s="112"/>
      <c r="P128" s="112"/>
      <c r="Q128" s="112"/>
      <c r="R128" s="112"/>
      <c r="S128" s="112"/>
      <c r="T128" s="112"/>
      <c r="U128" s="112"/>
    </row>
    <row r="129" ht="14.25" customHeight="1">
      <c r="A129" s="112"/>
      <c r="B129" s="112"/>
      <c r="C129" s="112"/>
      <c r="D129" s="112"/>
      <c r="E129" s="112"/>
      <c r="F129" s="112"/>
      <c r="G129" s="112"/>
      <c r="H129" s="121"/>
      <c r="I129" s="112"/>
      <c r="J129" s="112"/>
      <c r="K129" s="112"/>
      <c r="L129" s="112"/>
      <c r="M129" s="113"/>
      <c r="N129" s="113"/>
      <c r="O129" s="112"/>
      <c r="P129" s="112"/>
      <c r="Q129" s="112"/>
      <c r="R129" s="112"/>
      <c r="S129" s="112"/>
      <c r="T129" s="112"/>
      <c r="U129" s="112"/>
    </row>
    <row r="130" ht="14.25" customHeight="1">
      <c r="A130" s="112"/>
      <c r="B130" s="112"/>
      <c r="C130" s="112"/>
      <c r="D130" s="112"/>
      <c r="E130" s="112"/>
      <c r="F130" s="112"/>
      <c r="G130" s="112"/>
      <c r="H130" s="121"/>
      <c r="I130" s="112"/>
      <c r="J130" s="112"/>
      <c r="K130" s="112"/>
      <c r="L130" s="112"/>
      <c r="M130" s="113"/>
      <c r="N130" s="113"/>
      <c r="O130" s="112"/>
      <c r="P130" s="112"/>
      <c r="Q130" s="112"/>
      <c r="R130" s="112"/>
      <c r="S130" s="112"/>
      <c r="T130" s="112"/>
      <c r="U130" s="112"/>
    </row>
    <row r="131" ht="14.25" customHeight="1">
      <c r="A131" s="112"/>
      <c r="B131" s="112"/>
      <c r="C131" s="112"/>
      <c r="D131" s="112"/>
      <c r="E131" s="112"/>
      <c r="F131" s="112"/>
      <c r="G131" s="112"/>
      <c r="H131" s="121"/>
      <c r="I131" s="112"/>
      <c r="J131" s="112"/>
      <c r="K131" s="112"/>
      <c r="L131" s="112"/>
      <c r="M131" s="113"/>
      <c r="N131" s="113"/>
      <c r="O131" s="112"/>
      <c r="P131" s="112"/>
      <c r="Q131" s="112"/>
      <c r="R131" s="112"/>
      <c r="S131" s="112"/>
      <c r="T131" s="112"/>
      <c r="U131" s="112"/>
    </row>
    <row r="132" ht="14.25" customHeight="1">
      <c r="A132" s="112"/>
      <c r="B132" s="112"/>
      <c r="C132" s="112"/>
      <c r="D132" s="112"/>
      <c r="E132" s="112"/>
      <c r="F132" s="112"/>
      <c r="G132" s="112"/>
      <c r="H132" s="121"/>
      <c r="I132" s="112"/>
      <c r="J132" s="112"/>
      <c r="K132" s="112"/>
      <c r="L132" s="112"/>
      <c r="M132" s="113"/>
      <c r="N132" s="113"/>
      <c r="O132" s="112"/>
      <c r="P132" s="112"/>
      <c r="Q132" s="112"/>
      <c r="R132" s="112"/>
      <c r="S132" s="112"/>
      <c r="T132" s="112"/>
      <c r="U132" s="112"/>
    </row>
    <row r="133" ht="14.25" customHeight="1">
      <c r="A133" s="112"/>
      <c r="B133" s="112"/>
      <c r="C133" s="112"/>
      <c r="D133" s="112"/>
      <c r="E133" s="112"/>
      <c r="F133" s="112"/>
      <c r="G133" s="112"/>
      <c r="H133" s="121"/>
      <c r="I133" s="112"/>
      <c r="J133" s="112"/>
      <c r="K133" s="112"/>
      <c r="L133" s="112"/>
      <c r="M133" s="113"/>
      <c r="N133" s="113"/>
      <c r="O133" s="112"/>
      <c r="P133" s="112"/>
      <c r="Q133" s="112"/>
      <c r="R133" s="112"/>
      <c r="S133" s="112"/>
      <c r="T133" s="112"/>
      <c r="U133" s="112"/>
    </row>
    <row r="134" ht="14.25" customHeight="1">
      <c r="A134" s="112"/>
      <c r="B134" s="112"/>
      <c r="C134" s="112"/>
      <c r="D134" s="112"/>
      <c r="E134" s="112"/>
      <c r="F134" s="112"/>
      <c r="G134" s="112"/>
      <c r="H134" s="121"/>
      <c r="I134" s="112"/>
      <c r="J134" s="112"/>
      <c r="K134" s="112"/>
      <c r="L134" s="112"/>
      <c r="M134" s="113"/>
      <c r="N134" s="113"/>
      <c r="O134" s="112"/>
      <c r="P134" s="112"/>
      <c r="Q134" s="112"/>
      <c r="R134" s="112"/>
      <c r="S134" s="112"/>
      <c r="T134" s="112"/>
      <c r="U134" s="112"/>
    </row>
    <row r="135" ht="14.25" customHeight="1">
      <c r="A135" s="112"/>
      <c r="B135" s="112"/>
      <c r="C135" s="112"/>
      <c r="D135" s="112"/>
      <c r="E135" s="112"/>
      <c r="F135" s="112"/>
      <c r="G135" s="112"/>
      <c r="H135" s="121"/>
      <c r="I135" s="112"/>
      <c r="J135" s="112"/>
      <c r="K135" s="112"/>
      <c r="L135" s="112"/>
      <c r="M135" s="113"/>
      <c r="N135" s="113"/>
      <c r="O135" s="112"/>
      <c r="P135" s="112"/>
      <c r="Q135" s="112"/>
      <c r="R135" s="112"/>
      <c r="S135" s="112"/>
      <c r="T135" s="112"/>
      <c r="U135" s="112"/>
    </row>
    <row r="136" ht="14.25" customHeight="1">
      <c r="A136" s="112"/>
      <c r="B136" s="112"/>
      <c r="C136" s="112"/>
      <c r="D136" s="112"/>
      <c r="E136" s="112"/>
      <c r="F136" s="112"/>
      <c r="G136" s="112"/>
      <c r="H136" s="121"/>
      <c r="I136" s="112"/>
      <c r="J136" s="112"/>
      <c r="K136" s="112"/>
      <c r="L136" s="112"/>
      <c r="M136" s="113"/>
      <c r="N136" s="113"/>
      <c r="O136" s="112"/>
      <c r="P136" s="112"/>
      <c r="Q136" s="112"/>
      <c r="R136" s="112"/>
      <c r="S136" s="112"/>
      <c r="T136" s="112"/>
      <c r="U136" s="112"/>
    </row>
    <row r="137" ht="14.25" customHeight="1">
      <c r="A137" s="112"/>
      <c r="B137" s="112"/>
      <c r="C137" s="112"/>
      <c r="D137" s="112"/>
      <c r="E137" s="112"/>
      <c r="F137" s="112"/>
      <c r="G137" s="112"/>
      <c r="H137" s="121"/>
      <c r="I137" s="112"/>
      <c r="J137" s="112"/>
      <c r="K137" s="112"/>
      <c r="L137" s="112"/>
      <c r="M137" s="113"/>
      <c r="N137" s="113"/>
      <c r="O137" s="112"/>
      <c r="P137" s="112"/>
      <c r="Q137" s="112"/>
      <c r="R137" s="112"/>
      <c r="S137" s="112"/>
      <c r="T137" s="112"/>
      <c r="U137" s="112"/>
    </row>
    <row r="138" ht="14.25" customHeight="1">
      <c r="A138" s="112"/>
      <c r="B138" s="112"/>
      <c r="C138" s="112"/>
      <c r="D138" s="112"/>
      <c r="E138" s="112"/>
      <c r="F138" s="112"/>
      <c r="G138" s="112"/>
      <c r="H138" s="121"/>
      <c r="I138" s="112"/>
      <c r="J138" s="112"/>
      <c r="K138" s="112"/>
      <c r="L138" s="112"/>
      <c r="M138" s="113"/>
      <c r="N138" s="113"/>
      <c r="O138" s="112"/>
      <c r="P138" s="112"/>
      <c r="Q138" s="112"/>
      <c r="R138" s="112"/>
      <c r="S138" s="112"/>
      <c r="T138" s="112"/>
      <c r="U138" s="112"/>
    </row>
    <row r="139" ht="14.25" customHeight="1">
      <c r="A139" s="112"/>
      <c r="B139" s="112"/>
      <c r="C139" s="112"/>
      <c r="D139" s="112"/>
      <c r="E139" s="112"/>
      <c r="F139" s="112"/>
      <c r="G139" s="112"/>
      <c r="H139" s="121"/>
      <c r="I139" s="112"/>
      <c r="J139" s="112"/>
      <c r="K139" s="112"/>
      <c r="L139" s="112"/>
      <c r="M139" s="113"/>
      <c r="N139" s="113"/>
      <c r="O139" s="112"/>
      <c r="P139" s="112"/>
      <c r="Q139" s="112"/>
      <c r="R139" s="112"/>
      <c r="S139" s="112"/>
      <c r="T139" s="112"/>
      <c r="U139" s="112"/>
    </row>
    <row r="140" ht="14.25" customHeight="1">
      <c r="A140" s="112"/>
      <c r="B140" s="112"/>
      <c r="C140" s="112"/>
      <c r="D140" s="112"/>
      <c r="E140" s="112"/>
      <c r="F140" s="112"/>
      <c r="G140" s="112"/>
      <c r="H140" s="121"/>
      <c r="I140" s="112"/>
      <c r="J140" s="112"/>
      <c r="K140" s="112"/>
      <c r="L140" s="112"/>
      <c r="M140" s="113"/>
      <c r="N140" s="113"/>
      <c r="O140" s="112"/>
      <c r="P140" s="112"/>
      <c r="Q140" s="112"/>
      <c r="R140" s="112"/>
      <c r="S140" s="112"/>
      <c r="T140" s="112"/>
      <c r="U140" s="112"/>
    </row>
    <row r="141" ht="14.25" customHeight="1">
      <c r="A141" s="112"/>
      <c r="B141" s="112"/>
      <c r="C141" s="112"/>
      <c r="D141" s="112"/>
      <c r="E141" s="112"/>
      <c r="F141" s="112"/>
      <c r="G141" s="112"/>
      <c r="H141" s="121"/>
      <c r="I141" s="112"/>
      <c r="J141" s="112"/>
      <c r="K141" s="112"/>
      <c r="L141" s="112"/>
      <c r="M141" s="113"/>
      <c r="N141" s="113"/>
      <c r="O141" s="112"/>
      <c r="P141" s="112"/>
      <c r="Q141" s="112"/>
      <c r="R141" s="112"/>
      <c r="S141" s="112"/>
      <c r="T141" s="112"/>
      <c r="U141" s="112"/>
    </row>
    <row r="142" ht="14.25" customHeight="1">
      <c r="A142" s="112"/>
      <c r="B142" s="112"/>
      <c r="C142" s="112"/>
      <c r="D142" s="112"/>
      <c r="E142" s="112"/>
      <c r="F142" s="112"/>
      <c r="G142" s="112"/>
      <c r="H142" s="121"/>
      <c r="I142" s="112"/>
      <c r="J142" s="112"/>
      <c r="K142" s="112"/>
      <c r="L142" s="112"/>
      <c r="M142" s="113"/>
      <c r="N142" s="113"/>
      <c r="O142" s="112"/>
      <c r="P142" s="112"/>
      <c r="Q142" s="112"/>
      <c r="R142" s="112"/>
      <c r="S142" s="112"/>
      <c r="T142" s="112"/>
      <c r="U142" s="112"/>
    </row>
    <row r="143" ht="14.25" customHeight="1">
      <c r="A143" s="112"/>
      <c r="B143" s="112"/>
      <c r="C143" s="112"/>
      <c r="D143" s="112"/>
      <c r="E143" s="112"/>
      <c r="F143" s="112"/>
      <c r="G143" s="112"/>
      <c r="H143" s="121"/>
      <c r="I143" s="112"/>
      <c r="J143" s="112"/>
      <c r="K143" s="112"/>
      <c r="L143" s="112"/>
      <c r="M143" s="113"/>
      <c r="N143" s="113"/>
      <c r="O143" s="112"/>
      <c r="P143" s="112"/>
      <c r="Q143" s="112"/>
      <c r="R143" s="112"/>
      <c r="S143" s="112"/>
      <c r="T143" s="112"/>
      <c r="U143" s="112"/>
    </row>
    <row r="144" ht="14.25" customHeight="1">
      <c r="A144" s="112"/>
      <c r="B144" s="112"/>
      <c r="C144" s="112"/>
      <c r="D144" s="112"/>
      <c r="E144" s="112"/>
      <c r="F144" s="112"/>
      <c r="G144" s="112"/>
      <c r="H144" s="121"/>
      <c r="I144" s="112"/>
      <c r="J144" s="112"/>
      <c r="K144" s="112"/>
      <c r="L144" s="112"/>
      <c r="M144" s="113"/>
      <c r="N144" s="113"/>
      <c r="O144" s="112"/>
      <c r="P144" s="112"/>
      <c r="Q144" s="112"/>
      <c r="R144" s="112"/>
      <c r="S144" s="112"/>
      <c r="T144" s="112"/>
      <c r="U144" s="112"/>
    </row>
    <row r="145" ht="14.25" customHeight="1">
      <c r="A145" s="112"/>
      <c r="B145" s="112"/>
      <c r="C145" s="112"/>
      <c r="D145" s="112"/>
      <c r="E145" s="112"/>
      <c r="F145" s="112"/>
      <c r="G145" s="112"/>
      <c r="H145" s="121"/>
      <c r="I145" s="112"/>
      <c r="J145" s="112"/>
      <c r="K145" s="112"/>
      <c r="L145" s="112"/>
      <c r="M145" s="113"/>
      <c r="N145" s="113"/>
      <c r="O145" s="112"/>
      <c r="P145" s="112"/>
      <c r="Q145" s="112"/>
      <c r="R145" s="112"/>
      <c r="S145" s="112"/>
      <c r="T145" s="112"/>
      <c r="U145" s="112"/>
    </row>
    <row r="146" ht="14.25" customHeight="1">
      <c r="A146" s="112"/>
      <c r="B146" s="112"/>
      <c r="C146" s="112"/>
      <c r="D146" s="112"/>
      <c r="E146" s="112"/>
      <c r="F146" s="112"/>
      <c r="G146" s="112"/>
      <c r="H146" s="121"/>
      <c r="I146" s="112"/>
      <c r="J146" s="112"/>
      <c r="K146" s="112"/>
      <c r="L146" s="112"/>
      <c r="M146" s="113"/>
      <c r="N146" s="113"/>
      <c r="O146" s="112"/>
      <c r="P146" s="112"/>
      <c r="Q146" s="112"/>
      <c r="R146" s="112"/>
      <c r="S146" s="112"/>
      <c r="T146" s="112"/>
      <c r="U146" s="112"/>
    </row>
    <row r="147" ht="14.25" customHeight="1">
      <c r="A147" s="112"/>
      <c r="B147" s="112"/>
      <c r="C147" s="112"/>
      <c r="D147" s="112"/>
      <c r="E147" s="112"/>
      <c r="F147" s="112"/>
      <c r="G147" s="112"/>
      <c r="H147" s="121"/>
      <c r="I147" s="112"/>
      <c r="J147" s="112"/>
      <c r="K147" s="112"/>
      <c r="L147" s="112"/>
      <c r="M147" s="113"/>
      <c r="N147" s="113"/>
      <c r="O147" s="112"/>
      <c r="P147" s="112"/>
      <c r="Q147" s="112"/>
      <c r="R147" s="112"/>
      <c r="S147" s="112"/>
      <c r="T147" s="112"/>
      <c r="U147" s="112"/>
    </row>
    <row r="148" ht="14.25" customHeight="1">
      <c r="A148" s="112"/>
      <c r="B148" s="112"/>
      <c r="C148" s="112"/>
      <c r="D148" s="112"/>
      <c r="E148" s="112"/>
      <c r="F148" s="112"/>
      <c r="G148" s="112"/>
      <c r="H148" s="121"/>
      <c r="I148" s="112"/>
      <c r="J148" s="112"/>
      <c r="K148" s="112"/>
      <c r="L148" s="112"/>
      <c r="M148" s="113"/>
      <c r="N148" s="113"/>
      <c r="O148" s="112"/>
      <c r="P148" s="112"/>
      <c r="Q148" s="112"/>
      <c r="R148" s="112"/>
      <c r="S148" s="112"/>
      <c r="T148" s="112"/>
      <c r="U148" s="112"/>
    </row>
    <row r="149" ht="14.25" customHeight="1">
      <c r="A149" s="112"/>
      <c r="B149" s="112"/>
      <c r="C149" s="112"/>
      <c r="D149" s="112"/>
      <c r="E149" s="112"/>
      <c r="F149" s="112"/>
      <c r="G149" s="112"/>
      <c r="H149" s="121"/>
      <c r="I149" s="112"/>
      <c r="J149" s="112"/>
      <c r="K149" s="112"/>
      <c r="L149" s="112"/>
      <c r="M149" s="113"/>
      <c r="N149" s="113"/>
      <c r="O149" s="112"/>
      <c r="P149" s="112"/>
      <c r="Q149" s="112"/>
      <c r="R149" s="112"/>
      <c r="S149" s="112"/>
      <c r="T149" s="112"/>
      <c r="U149" s="112"/>
    </row>
    <row r="150" ht="14.25" customHeight="1">
      <c r="A150" s="112"/>
      <c r="B150" s="112"/>
      <c r="C150" s="112"/>
      <c r="D150" s="112"/>
      <c r="E150" s="112"/>
      <c r="F150" s="112"/>
      <c r="G150" s="112"/>
      <c r="H150" s="121"/>
      <c r="I150" s="112"/>
      <c r="J150" s="112"/>
      <c r="K150" s="112"/>
      <c r="L150" s="112"/>
      <c r="M150" s="113"/>
      <c r="N150" s="113"/>
      <c r="O150" s="112"/>
      <c r="P150" s="112"/>
      <c r="Q150" s="112"/>
      <c r="R150" s="112"/>
      <c r="S150" s="112"/>
      <c r="T150" s="112"/>
      <c r="U150" s="112"/>
    </row>
    <row r="151" ht="14.25" customHeight="1">
      <c r="A151" s="112"/>
      <c r="B151" s="112"/>
      <c r="C151" s="112"/>
      <c r="D151" s="112"/>
      <c r="E151" s="112"/>
      <c r="F151" s="112"/>
      <c r="G151" s="112"/>
      <c r="H151" s="121"/>
      <c r="I151" s="112"/>
      <c r="J151" s="112"/>
      <c r="K151" s="112"/>
      <c r="L151" s="112"/>
      <c r="M151" s="113"/>
      <c r="N151" s="113"/>
      <c r="O151" s="112"/>
      <c r="P151" s="112"/>
      <c r="Q151" s="112"/>
      <c r="R151" s="112"/>
      <c r="S151" s="112"/>
      <c r="T151" s="112"/>
      <c r="U151" s="112"/>
    </row>
    <row r="152" ht="14.25" customHeight="1">
      <c r="A152" s="112"/>
      <c r="B152" s="112"/>
      <c r="C152" s="112"/>
      <c r="D152" s="112"/>
      <c r="E152" s="112"/>
      <c r="F152" s="112"/>
      <c r="G152" s="112"/>
      <c r="H152" s="121"/>
      <c r="I152" s="112"/>
      <c r="J152" s="112"/>
      <c r="K152" s="112"/>
      <c r="L152" s="112"/>
      <c r="M152" s="113"/>
      <c r="N152" s="113"/>
      <c r="O152" s="112"/>
      <c r="P152" s="112"/>
      <c r="Q152" s="112"/>
      <c r="R152" s="112"/>
      <c r="S152" s="112"/>
      <c r="T152" s="112"/>
      <c r="U152" s="112"/>
    </row>
    <row r="153" ht="14.25" customHeight="1">
      <c r="A153" s="112"/>
      <c r="B153" s="112"/>
      <c r="C153" s="112"/>
      <c r="D153" s="112"/>
      <c r="E153" s="112"/>
      <c r="F153" s="112"/>
      <c r="G153" s="112"/>
      <c r="H153" s="121"/>
      <c r="I153" s="112"/>
      <c r="J153" s="112"/>
      <c r="K153" s="112"/>
      <c r="L153" s="112"/>
      <c r="M153" s="113"/>
      <c r="N153" s="113"/>
      <c r="O153" s="112"/>
      <c r="P153" s="112"/>
      <c r="Q153" s="112"/>
      <c r="R153" s="112"/>
      <c r="S153" s="112"/>
      <c r="T153" s="112"/>
      <c r="U153" s="112"/>
    </row>
    <row r="154" ht="14.25" customHeight="1">
      <c r="A154" s="112"/>
      <c r="B154" s="112"/>
      <c r="C154" s="112"/>
      <c r="D154" s="112"/>
      <c r="E154" s="112"/>
      <c r="F154" s="112"/>
      <c r="G154" s="112"/>
      <c r="H154" s="121"/>
      <c r="I154" s="112"/>
      <c r="J154" s="112"/>
      <c r="K154" s="112"/>
      <c r="L154" s="112"/>
      <c r="M154" s="113"/>
      <c r="N154" s="113"/>
      <c r="O154" s="112"/>
      <c r="P154" s="112"/>
      <c r="Q154" s="112"/>
      <c r="R154" s="112"/>
      <c r="S154" s="112"/>
      <c r="T154" s="112"/>
      <c r="U154" s="112"/>
    </row>
    <row r="155" ht="14.25" customHeight="1">
      <c r="A155" s="112"/>
      <c r="B155" s="112"/>
      <c r="C155" s="112"/>
      <c r="D155" s="112"/>
      <c r="E155" s="112"/>
      <c r="F155" s="112"/>
      <c r="G155" s="112"/>
      <c r="H155" s="121"/>
      <c r="I155" s="112"/>
      <c r="J155" s="112"/>
      <c r="K155" s="112"/>
      <c r="L155" s="112"/>
      <c r="M155" s="113"/>
      <c r="N155" s="113"/>
      <c r="O155" s="112"/>
      <c r="P155" s="112"/>
      <c r="Q155" s="112"/>
      <c r="R155" s="112"/>
      <c r="S155" s="112"/>
      <c r="T155" s="112"/>
      <c r="U155" s="112"/>
    </row>
    <row r="156" ht="14.25" customHeight="1">
      <c r="A156" s="112"/>
      <c r="B156" s="112"/>
      <c r="C156" s="112"/>
      <c r="D156" s="112"/>
      <c r="E156" s="112"/>
      <c r="F156" s="112"/>
      <c r="G156" s="112"/>
      <c r="H156" s="121"/>
      <c r="I156" s="112"/>
      <c r="J156" s="112"/>
      <c r="K156" s="112"/>
      <c r="L156" s="112"/>
      <c r="M156" s="113"/>
      <c r="N156" s="113"/>
      <c r="O156" s="112"/>
      <c r="P156" s="112"/>
      <c r="Q156" s="112"/>
      <c r="R156" s="112"/>
      <c r="S156" s="112"/>
      <c r="T156" s="112"/>
      <c r="U156" s="112"/>
    </row>
    <row r="157" ht="14.25" customHeight="1">
      <c r="A157" s="112"/>
      <c r="B157" s="112"/>
      <c r="C157" s="112"/>
      <c r="D157" s="112"/>
      <c r="E157" s="112"/>
      <c r="F157" s="112"/>
      <c r="G157" s="112"/>
      <c r="H157" s="121"/>
      <c r="I157" s="112"/>
      <c r="J157" s="112"/>
      <c r="K157" s="112"/>
      <c r="L157" s="112"/>
      <c r="M157" s="113"/>
      <c r="N157" s="113"/>
      <c r="O157" s="112"/>
      <c r="P157" s="112"/>
      <c r="Q157" s="112"/>
      <c r="R157" s="112"/>
      <c r="S157" s="112"/>
      <c r="T157" s="112"/>
      <c r="U157" s="112"/>
    </row>
    <row r="158" ht="14.25" customHeight="1">
      <c r="A158" s="112"/>
      <c r="B158" s="112"/>
      <c r="C158" s="112"/>
      <c r="D158" s="112"/>
      <c r="E158" s="112"/>
      <c r="F158" s="112"/>
      <c r="G158" s="112"/>
      <c r="H158" s="121"/>
      <c r="I158" s="112"/>
      <c r="J158" s="112"/>
      <c r="K158" s="112"/>
      <c r="L158" s="112"/>
      <c r="M158" s="113"/>
      <c r="N158" s="113"/>
      <c r="O158" s="112"/>
      <c r="P158" s="112"/>
      <c r="Q158" s="112"/>
      <c r="R158" s="112"/>
      <c r="S158" s="112"/>
      <c r="T158" s="112"/>
      <c r="U158" s="112"/>
    </row>
    <row r="159" ht="14.25" customHeight="1">
      <c r="A159" s="112"/>
      <c r="B159" s="112"/>
      <c r="C159" s="112"/>
      <c r="D159" s="112"/>
      <c r="E159" s="112"/>
      <c r="F159" s="112"/>
      <c r="G159" s="112"/>
      <c r="H159" s="121"/>
      <c r="I159" s="112"/>
      <c r="J159" s="112"/>
      <c r="K159" s="112"/>
      <c r="L159" s="112"/>
      <c r="M159" s="113"/>
      <c r="N159" s="113"/>
      <c r="O159" s="112"/>
      <c r="P159" s="112"/>
      <c r="Q159" s="112"/>
      <c r="R159" s="112"/>
      <c r="S159" s="112"/>
      <c r="T159" s="112"/>
      <c r="U159" s="112"/>
    </row>
    <row r="160" ht="14.25" customHeight="1">
      <c r="A160" s="112"/>
      <c r="B160" s="112"/>
      <c r="C160" s="112"/>
      <c r="D160" s="112"/>
      <c r="E160" s="112"/>
      <c r="F160" s="112"/>
      <c r="G160" s="112"/>
      <c r="H160" s="121"/>
      <c r="I160" s="112"/>
      <c r="J160" s="112"/>
      <c r="K160" s="112"/>
      <c r="L160" s="112"/>
      <c r="M160" s="113"/>
      <c r="N160" s="113"/>
      <c r="O160" s="112"/>
      <c r="P160" s="112"/>
      <c r="Q160" s="112"/>
      <c r="R160" s="112"/>
      <c r="S160" s="112"/>
      <c r="T160" s="112"/>
      <c r="U160" s="112"/>
    </row>
    <row r="161" ht="14.25" customHeight="1">
      <c r="A161" s="112"/>
      <c r="B161" s="112"/>
      <c r="C161" s="112"/>
      <c r="D161" s="112"/>
      <c r="E161" s="112"/>
      <c r="F161" s="112"/>
      <c r="G161" s="112"/>
      <c r="H161" s="121"/>
      <c r="I161" s="112"/>
      <c r="J161" s="112"/>
      <c r="K161" s="112"/>
      <c r="L161" s="112"/>
      <c r="M161" s="113"/>
      <c r="N161" s="113"/>
      <c r="O161" s="112"/>
      <c r="P161" s="112"/>
      <c r="Q161" s="112"/>
      <c r="R161" s="112"/>
      <c r="S161" s="112"/>
      <c r="T161" s="112"/>
      <c r="U161" s="112"/>
    </row>
    <row r="162" ht="14.25" customHeight="1">
      <c r="A162" s="112"/>
      <c r="B162" s="112"/>
      <c r="C162" s="112"/>
      <c r="D162" s="112"/>
      <c r="E162" s="112"/>
      <c r="F162" s="112"/>
      <c r="G162" s="112"/>
      <c r="H162" s="121"/>
      <c r="I162" s="112"/>
      <c r="J162" s="112"/>
      <c r="K162" s="112"/>
      <c r="L162" s="112"/>
      <c r="M162" s="113"/>
      <c r="N162" s="113"/>
      <c r="O162" s="112"/>
      <c r="P162" s="112"/>
      <c r="Q162" s="112"/>
      <c r="R162" s="112"/>
      <c r="S162" s="112"/>
      <c r="T162" s="112"/>
      <c r="U162" s="112"/>
    </row>
    <row r="163" ht="14.25" customHeight="1">
      <c r="A163" s="112"/>
      <c r="B163" s="112"/>
      <c r="C163" s="112"/>
      <c r="D163" s="112"/>
      <c r="E163" s="112"/>
      <c r="F163" s="112"/>
      <c r="G163" s="112"/>
      <c r="H163" s="121"/>
      <c r="I163" s="112"/>
      <c r="J163" s="112"/>
      <c r="K163" s="112"/>
      <c r="L163" s="112"/>
      <c r="M163" s="113"/>
      <c r="N163" s="113"/>
      <c r="O163" s="112"/>
      <c r="P163" s="112"/>
      <c r="Q163" s="112"/>
      <c r="R163" s="112"/>
      <c r="S163" s="112"/>
      <c r="T163" s="112"/>
      <c r="U163" s="112"/>
    </row>
    <row r="164" ht="14.25" customHeight="1">
      <c r="A164" s="112"/>
      <c r="B164" s="112"/>
      <c r="C164" s="112"/>
      <c r="D164" s="112"/>
      <c r="E164" s="112"/>
      <c r="F164" s="112"/>
      <c r="G164" s="112"/>
      <c r="H164" s="121"/>
      <c r="I164" s="112"/>
      <c r="J164" s="112"/>
      <c r="K164" s="112"/>
      <c r="L164" s="112"/>
      <c r="M164" s="113"/>
      <c r="N164" s="113"/>
      <c r="O164" s="112"/>
      <c r="P164" s="112"/>
      <c r="Q164" s="112"/>
      <c r="R164" s="112"/>
      <c r="S164" s="112"/>
      <c r="T164" s="112"/>
      <c r="U164" s="112"/>
    </row>
    <row r="165" ht="14.25" customHeight="1">
      <c r="A165" s="112"/>
      <c r="B165" s="112"/>
      <c r="C165" s="112"/>
      <c r="D165" s="112"/>
      <c r="E165" s="112"/>
      <c r="F165" s="112"/>
      <c r="G165" s="112"/>
      <c r="H165" s="121"/>
      <c r="I165" s="112"/>
      <c r="J165" s="112"/>
      <c r="K165" s="112"/>
      <c r="L165" s="112"/>
      <c r="M165" s="113"/>
      <c r="N165" s="113"/>
      <c r="O165" s="112"/>
      <c r="P165" s="112"/>
      <c r="Q165" s="112"/>
      <c r="R165" s="112"/>
      <c r="S165" s="112"/>
      <c r="T165" s="112"/>
      <c r="U165" s="112"/>
    </row>
    <row r="166" ht="14.25" customHeight="1">
      <c r="A166" s="112"/>
      <c r="B166" s="112"/>
      <c r="C166" s="112"/>
      <c r="D166" s="112"/>
      <c r="E166" s="112"/>
      <c r="F166" s="112"/>
      <c r="G166" s="112"/>
      <c r="H166" s="121"/>
      <c r="I166" s="112"/>
      <c r="J166" s="112"/>
      <c r="K166" s="112"/>
      <c r="L166" s="112"/>
      <c r="M166" s="113"/>
      <c r="N166" s="113"/>
      <c r="O166" s="112"/>
      <c r="P166" s="112"/>
      <c r="Q166" s="112"/>
      <c r="R166" s="112"/>
      <c r="S166" s="112"/>
      <c r="T166" s="112"/>
      <c r="U166" s="112"/>
    </row>
    <row r="167" ht="14.25" customHeight="1">
      <c r="A167" s="112"/>
      <c r="B167" s="112"/>
      <c r="C167" s="112"/>
      <c r="D167" s="112"/>
      <c r="E167" s="112"/>
      <c r="F167" s="112"/>
      <c r="G167" s="112"/>
      <c r="H167" s="121"/>
      <c r="I167" s="112"/>
      <c r="J167" s="112"/>
      <c r="K167" s="112"/>
      <c r="L167" s="112"/>
      <c r="M167" s="113"/>
      <c r="N167" s="113"/>
      <c r="O167" s="112"/>
      <c r="P167" s="112"/>
      <c r="Q167" s="112"/>
      <c r="R167" s="112"/>
      <c r="S167" s="112"/>
      <c r="T167" s="112"/>
      <c r="U167" s="112"/>
    </row>
    <row r="168" ht="14.25" customHeight="1">
      <c r="A168" s="112"/>
      <c r="B168" s="112"/>
      <c r="C168" s="112"/>
      <c r="D168" s="112"/>
      <c r="E168" s="112"/>
      <c r="F168" s="112"/>
      <c r="G168" s="112"/>
      <c r="H168" s="121"/>
      <c r="I168" s="112"/>
      <c r="J168" s="112"/>
      <c r="K168" s="112"/>
      <c r="L168" s="112"/>
      <c r="M168" s="113"/>
      <c r="N168" s="113"/>
      <c r="O168" s="112"/>
      <c r="P168" s="112"/>
      <c r="Q168" s="112"/>
      <c r="R168" s="112"/>
      <c r="S168" s="112"/>
      <c r="T168" s="112"/>
      <c r="U168" s="112"/>
    </row>
    <row r="169" ht="14.25" customHeight="1">
      <c r="A169" s="112"/>
      <c r="B169" s="112"/>
      <c r="C169" s="112"/>
      <c r="D169" s="112"/>
      <c r="E169" s="112"/>
      <c r="F169" s="112"/>
      <c r="G169" s="112"/>
      <c r="H169" s="121"/>
      <c r="I169" s="112"/>
      <c r="J169" s="112"/>
      <c r="K169" s="112"/>
      <c r="L169" s="112"/>
      <c r="M169" s="113"/>
      <c r="N169" s="113"/>
      <c r="O169" s="112"/>
      <c r="P169" s="112"/>
      <c r="Q169" s="112"/>
      <c r="R169" s="112"/>
      <c r="S169" s="112"/>
      <c r="T169" s="112"/>
      <c r="U169" s="112"/>
    </row>
    <row r="170" ht="14.25" customHeight="1">
      <c r="A170" s="112"/>
      <c r="B170" s="112"/>
      <c r="C170" s="112"/>
      <c r="D170" s="112"/>
      <c r="E170" s="112"/>
      <c r="F170" s="112"/>
      <c r="G170" s="112"/>
      <c r="H170" s="121"/>
      <c r="I170" s="112"/>
      <c r="J170" s="112"/>
      <c r="K170" s="112"/>
      <c r="L170" s="112"/>
      <c r="M170" s="113"/>
      <c r="N170" s="113"/>
      <c r="O170" s="112"/>
      <c r="P170" s="112"/>
      <c r="Q170" s="112"/>
      <c r="R170" s="112"/>
      <c r="S170" s="112"/>
      <c r="T170" s="112"/>
      <c r="U170" s="112"/>
    </row>
    <row r="171" ht="14.25" customHeight="1">
      <c r="A171" s="112"/>
      <c r="B171" s="112"/>
      <c r="C171" s="112"/>
      <c r="D171" s="112"/>
      <c r="E171" s="112"/>
      <c r="F171" s="112"/>
      <c r="G171" s="112"/>
      <c r="H171" s="121"/>
      <c r="I171" s="112"/>
      <c r="J171" s="112"/>
      <c r="K171" s="112"/>
      <c r="L171" s="112"/>
      <c r="M171" s="113"/>
      <c r="N171" s="113"/>
      <c r="O171" s="112"/>
      <c r="P171" s="112"/>
      <c r="Q171" s="112"/>
      <c r="R171" s="112"/>
      <c r="S171" s="112"/>
      <c r="T171" s="112"/>
      <c r="U171" s="112"/>
    </row>
    <row r="172" ht="14.25" customHeight="1">
      <c r="A172" s="112"/>
      <c r="B172" s="112"/>
      <c r="C172" s="112"/>
      <c r="D172" s="112"/>
      <c r="E172" s="112"/>
      <c r="F172" s="112"/>
      <c r="G172" s="112"/>
      <c r="H172" s="121"/>
      <c r="I172" s="112"/>
      <c r="J172" s="112"/>
      <c r="K172" s="112"/>
      <c r="L172" s="112"/>
      <c r="M172" s="113"/>
      <c r="N172" s="113"/>
      <c r="O172" s="112"/>
      <c r="P172" s="112"/>
      <c r="Q172" s="112"/>
      <c r="R172" s="112"/>
      <c r="S172" s="112"/>
      <c r="T172" s="112"/>
      <c r="U172" s="112"/>
    </row>
    <row r="173" ht="14.25" customHeight="1">
      <c r="A173" s="112"/>
      <c r="B173" s="112"/>
      <c r="C173" s="112"/>
      <c r="D173" s="112"/>
      <c r="E173" s="112"/>
      <c r="F173" s="112"/>
      <c r="G173" s="112"/>
      <c r="H173" s="121"/>
      <c r="I173" s="112"/>
      <c r="J173" s="112"/>
      <c r="K173" s="112"/>
      <c r="L173" s="112"/>
      <c r="M173" s="113"/>
      <c r="N173" s="113"/>
      <c r="O173" s="112"/>
      <c r="P173" s="112"/>
      <c r="Q173" s="112"/>
      <c r="R173" s="112"/>
      <c r="S173" s="112"/>
      <c r="T173" s="112"/>
      <c r="U173" s="112"/>
    </row>
    <row r="174" ht="14.25" customHeight="1">
      <c r="A174" s="112"/>
      <c r="B174" s="112"/>
      <c r="C174" s="112"/>
      <c r="D174" s="112"/>
      <c r="E174" s="112"/>
      <c r="F174" s="112"/>
      <c r="G174" s="112"/>
      <c r="H174" s="121"/>
      <c r="I174" s="112"/>
      <c r="J174" s="112"/>
      <c r="K174" s="112"/>
      <c r="L174" s="112"/>
      <c r="M174" s="113"/>
      <c r="N174" s="113"/>
      <c r="O174" s="112"/>
      <c r="P174" s="112"/>
      <c r="Q174" s="112"/>
      <c r="R174" s="112"/>
      <c r="S174" s="112"/>
      <c r="T174" s="112"/>
      <c r="U174" s="112"/>
    </row>
    <row r="175" ht="14.25" customHeight="1">
      <c r="A175" s="112"/>
      <c r="B175" s="112"/>
      <c r="C175" s="112"/>
      <c r="D175" s="112"/>
      <c r="E175" s="112"/>
      <c r="F175" s="112"/>
      <c r="G175" s="112"/>
      <c r="H175" s="121"/>
      <c r="I175" s="112"/>
      <c r="J175" s="112"/>
      <c r="K175" s="112"/>
      <c r="L175" s="112"/>
      <c r="M175" s="113"/>
      <c r="N175" s="113"/>
      <c r="O175" s="112"/>
      <c r="P175" s="112"/>
      <c r="Q175" s="112"/>
      <c r="R175" s="112"/>
      <c r="S175" s="112"/>
      <c r="T175" s="112"/>
      <c r="U175" s="112"/>
    </row>
    <row r="176" ht="14.25" customHeight="1">
      <c r="A176" s="112"/>
      <c r="B176" s="112"/>
      <c r="C176" s="112"/>
      <c r="D176" s="112"/>
      <c r="E176" s="112"/>
      <c r="F176" s="112"/>
      <c r="G176" s="112"/>
      <c r="H176" s="121"/>
      <c r="I176" s="112"/>
      <c r="J176" s="112"/>
      <c r="K176" s="112"/>
      <c r="L176" s="112"/>
      <c r="M176" s="113"/>
      <c r="N176" s="113"/>
      <c r="O176" s="112"/>
      <c r="P176" s="112"/>
      <c r="Q176" s="112"/>
      <c r="R176" s="112"/>
      <c r="S176" s="112"/>
      <c r="T176" s="112"/>
      <c r="U176" s="112"/>
    </row>
    <row r="177" ht="14.25" customHeight="1">
      <c r="A177" s="112"/>
      <c r="B177" s="112"/>
      <c r="C177" s="112"/>
      <c r="D177" s="112"/>
      <c r="E177" s="112"/>
      <c r="F177" s="112"/>
      <c r="G177" s="112"/>
      <c r="H177" s="121"/>
      <c r="I177" s="112"/>
      <c r="J177" s="112"/>
      <c r="K177" s="112"/>
      <c r="L177" s="112"/>
      <c r="M177" s="113"/>
      <c r="N177" s="113"/>
      <c r="O177" s="112"/>
      <c r="P177" s="112"/>
      <c r="Q177" s="112"/>
      <c r="R177" s="112"/>
      <c r="S177" s="112"/>
      <c r="T177" s="112"/>
      <c r="U177" s="112"/>
    </row>
    <row r="178" ht="14.25" customHeight="1">
      <c r="A178" s="112"/>
      <c r="B178" s="112"/>
      <c r="C178" s="112"/>
      <c r="D178" s="112"/>
      <c r="E178" s="112"/>
      <c r="F178" s="112"/>
      <c r="G178" s="112"/>
      <c r="H178" s="121"/>
      <c r="I178" s="112"/>
      <c r="J178" s="112"/>
      <c r="K178" s="112"/>
      <c r="L178" s="112"/>
      <c r="M178" s="113"/>
      <c r="N178" s="113"/>
      <c r="O178" s="112"/>
      <c r="P178" s="112"/>
      <c r="Q178" s="112"/>
      <c r="R178" s="112"/>
      <c r="S178" s="112"/>
      <c r="T178" s="112"/>
      <c r="U178" s="112"/>
    </row>
    <row r="179" ht="14.25" customHeight="1">
      <c r="A179" s="112"/>
      <c r="B179" s="112"/>
      <c r="C179" s="112"/>
      <c r="D179" s="112"/>
      <c r="E179" s="112"/>
      <c r="F179" s="112"/>
      <c r="G179" s="112"/>
      <c r="H179" s="121"/>
      <c r="I179" s="112"/>
      <c r="J179" s="112"/>
      <c r="K179" s="112"/>
      <c r="L179" s="112"/>
      <c r="M179" s="113"/>
      <c r="N179" s="113"/>
      <c r="O179" s="112"/>
      <c r="P179" s="112"/>
      <c r="Q179" s="112"/>
      <c r="R179" s="112"/>
      <c r="S179" s="112"/>
      <c r="T179" s="112"/>
      <c r="U179" s="112"/>
    </row>
    <row r="180" ht="14.25" customHeight="1">
      <c r="A180" s="112"/>
      <c r="B180" s="112"/>
      <c r="C180" s="112"/>
      <c r="D180" s="112"/>
      <c r="E180" s="112"/>
      <c r="F180" s="112"/>
      <c r="G180" s="112"/>
      <c r="H180" s="121"/>
      <c r="I180" s="112"/>
      <c r="J180" s="112"/>
      <c r="K180" s="112"/>
      <c r="L180" s="112"/>
      <c r="M180" s="113"/>
      <c r="N180" s="113"/>
      <c r="O180" s="112"/>
      <c r="P180" s="112"/>
      <c r="Q180" s="112"/>
      <c r="R180" s="112"/>
      <c r="S180" s="112"/>
      <c r="T180" s="112"/>
      <c r="U180" s="112"/>
    </row>
    <row r="181" ht="14.25" customHeight="1">
      <c r="A181" s="112"/>
      <c r="B181" s="112"/>
      <c r="C181" s="112"/>
      <c r="D181" s="112"/>
      <c r="E181" s="112"/>
      <c r="F181" s="112"/>
      <c r="G181" s="112"/>
      <c r="H181" s="121"/>
      <c r="I181" s="112"/>
      <c r="J181" s="112"/>
      <c r="K181" s="112"/>
      <c r="L181" s="112"/>
      <c r="M181" s="113"/>
      <c r="N181" s="113"/>
      <c r="O181" s="112"/>
      <c r="P181" s="112"/>
      <c r="Q181" s="112"/>
      <c r="R181" s="112"/>
      <c r="S181" s="112"/>
      <c r="T181" s="112"/>
      <c r="U181" s="112"/>
    </row>
    <row r="182" ht="14.25" customHeight="1">
      <c r="A182" s="112"/>
      <c r="B182" s="112"/>
      <c r="C182" s="112"/>
      <c r="D182" s="112"/>
      <c r="E182" s="112"/>
      <c r="F182" s="112"/>
      <c r="G182" s="112"/>
      <c r="H182" s="121"/>
      <c r="I182" s="112"/>
      <c r="J182" s="112"/>
      <c r="K182" s="112"/>
      <c r="L182" s="112"/>
      <c r="M182" s="113"/>
      <c r="N182" s="113"/>
      <c r="O182" s="112"/>
      <c r="P182" s="112"/>
      <c r="Q182" s="112"/>
      <c r="R182" s="112"/>
      <c r="S182" s="112"/>
      <c r="T182" s="112"/>
      <c r="U182" s="112"/>
    </row>
    <row r="183" ht="14.25" customHeight="1">
      <c r="A183" s="112"/>
      <c r="B183" s="112"/>
      <c r="C183" s="112"/>
      <c r="D183" s="112"/>
      <c r="E183" s="112"/>
      <c r="F183" s="112"/>
      <c r="G183" s="112"/>
      <c r="H183" s="121"/>
      <c r="I183" s="112"/>
      <c r="J183" s="112"/>
      <c r="K183" s="112"/>
      <c r="L183" s="112"/>
      <c r="M183" s="113"/>
      <c r="N183" s="113"/>
      <c r="O183" s="112"/>
      <c r="P183" s="112"/>
      <c r="Q183" s="112"/>
      <c r="R183" s="112"/>
      <c r="S183" s="112"/>
      <c r="T183" s="112"/>
      <c r="U183" s="112"/>
    </row>
    <row r="184" ht="14.25" customHeight="1">
      <c r="A184" s="112"/>
      <c r="B184" s="112"/>
      <c r="C184" s="112"/>
      <c r="D184" s="112"/>
      <c r="E184" s="112"/>
      <c r="F184" s="112"/>
      <c r="G184" s="112"/>
      <c r="H184" s="121"/>
      <c r="I184" s="112"/>
      <c r="J184" s="112"/>
      <c r="K184" s="112"/>
      <c r="L184" s="112"/>
      <c r="M184" s="113"/>
      <c r="N184" s="113"/>
      <c r="O184" s="112"/>
      <c r="P184" s="112"/>
      <c r="Q184" s="112"/>
      <c r="R184" s="112"/>
      <c r="S184" s="112"/>
      <c r="T184" s="112"/>
      <c r="U184" s="112"/>
    </row>
    <row r="185" ht="14.25" customHeight="1">
      <c r="A185" s="112"/>
      <c r="B185" s="112"/>
      <c r="C185" s="112"/>
      <c r="D185" s="112"/>
      <c r="E185" s="112"/>
      <c r="F185" s="112"/>
      <c r="G185" s="112"/>
      <c r="H185" s="121"/>
      <c r="I185" s="112"/>
      <c r="J185" s="112"/>
      <c r="K185" s="112"/>
      <c r="L185" s="112"/>
      <c r="M185" s="113"/>
      <c r="N185" s="113"/>
      <c r="O185" s="112"/>
      <c r="P185" s="112"/>
      <c r="Q185" s="112"/>
      <c r="R185" s="112"/>
      <c r="S185" s="112"/>
      <c r="T185" s="112"/>
      <c r="U185" s="112"/>
    </row>
    <row r="186" ht="14.25" customHeight="1">
      <c r="A186" s="112"/>
      <c r="B186" s="112"/>
      <c r="C186" s="112"/>
      <c r="D186" s="112"/>
      <c r="E186" s="112"/>
      <c r="F186" s="112"/>
      <c r="G186" s="112"/>
      <c r="H186" s="121"/>
      <c r="I186" s="112"/>
      <c r="J186" s="112"/>
      <c r="K186" s="112"/>
      <c r="L186" s="112"/>
      <c r="M186" s="113"/>
      <c r="N186" s="113"/>
      <c r="O186" s="112"/>
      <c r="P186" s="112"/>
      <c r="Q186" s="112"/>
      <c r="R186" s="112"/>
      <c r="S186" s="112"/>
      <c r="T186" s="112"/>
      <c r="U186" s="112"/>
    </row>
    <row r="187" ht="14.25" customHeight="1">
      <c r="A187" s="112"/>
      <c r="B187" s="112"/>
      <c r="C187" s="112"/>
      <c r="D187" s="112"/>
      <c r="E187" s="112"/>
      <c r="F187" s="112"/>
      <c r="G187" s="112"/>
      <c r="H187" s="121"/>
      <c r="I187" s="112"/>
      <c r="J187" s="112"/>
      <c r="K187" s="112"/>
      <c r="L187" s="112"/>
      <c r="M187" s="113"/>
      <c r="N187" s="113"/>
      <c r="O187" s="112"/>
      <c r="P187" s="112"/>
      <c r="Q187" s="112"/>
      <c r="R187" s="112"/>
      <c r="S187" s="112"/>
      <c r="T187" s="112"/>
      <c r="U187" s="112"/>
    </row>
    <row r="188" ht="14.25" customHeight="1">
      <c r="A188" s="112"/>
      <c r="B188" s="112"/>
      <c r="C188" s="112"/>
      <c r="D188" s="112"/>
      <c r="E188" s="112"/>
      <c r="F188" s="112"/>
      <c r="G188" s="112"/>
      <c r="H188" s="121"/>
      <c r="I188" s="112"/>
      <c r="J188" s="112"/>
      <c r="K188" s="112"/>
      <c r="L188" s="112"/>
      <c r="M188" s="113"/>
      <c r="N188" s="113"/>
      <c r="O188" s="112"/>
      <c r="P188" s="112"/>
      <c r="Q188" s="112"/>
      <c r="R188" s="112"/>
      <c r="S188" s="112"/>
      <c r="T188" s="112"/>
      <c r="U188" s="112"/>
    </row>
    <row r="189" ht="14.25" customHeight="1">
      <c r="A189" s="112"/>
      <c r="B189" s="112"/>
      <c r="C189" s="112"/>
      <c r="D189" s="112"/>
      <c r="E189" s="112"/>
      <c r="F189" s="112"/>
      <c r="G189" s="112"/>
      <c r="H189" s="121"/>
      <c r="I189" s="112"/>
      <c r="J189" s="112"/>
      <c r="K189" s="112"/>
      <c r="L189" s="112"/>
      <c r="M189" s="113"/>
      <c r="N189" s="113"/>
      <c r="O189" s="112"/>
      <c r="P189" s="112"/>
      <c r="Q189" s="112"/>
      <c r="R189" s="112"/>
      <c r="S189" s="112"/>
      <c r="T189" s="112"/>
      <c r="U189" s="112"/>
    </row>
    <row r="190" ht="14.25" customHeight="1">
      <c r="A190" s="112"/>
      <c r="B190" s="112"/>
      <c r="C190" s="112"/>
      <c r="D190" s="112"/>
      <c r="E190" s="112"/>
      <c r="F190" s="112"/>
      <c r="G190" s="112"/>
      <c r="H190" s="121"/>
      <c r="I190" s="112"/>
      <c r="J190" s="112"/>
      <c r="K190" s="112"/>
      <c r="L190" s="112"/>
      <c r="M190" s="113"/>
      <c r="N190" s="113"/>
      <c r="O190" s="112"/>
      <c r="P190" s="112"/>
      <c r="Q190" s="112"/>
      <c r="R190" s="112"/>
      <c r="S190" s="112"/>
      <c r="T190" s="112"/>
      <c r="U190" s="112"/>
    </row>
    <row r="191" ht="14.25" customHeight="1">
      <c r="A191" s="112"/>
      <c r="B191" s="112"/>
      <c r="C191" s="112"/>
      <c r="D191" s="112"/>
      <c r="E191" s="112"/>
      <c r="F191" s="112"/>
      <c r="G191" s="112"/>
      <c r="H191" s="121"/>
      <c r="I191" s="112"/>
      <c r="J191" s="112"/>
      <c r="K191" s="112"/>
      <c r="L191" s="112"/>
      <c r="M191" s="113"/>
      <c r="N191" s="113"/>
      <c r="O191" s="112"/>
      <c r="P191" s="112"/>
      <c r="Q191" s="112"/>
      <c r="R191" s="112"/>
      <c r="S191" s="112"/>
      <c r="T191" s="112"/>
      <c r="U191" s="112"/>
    </row>
    <row r="192" ht="14.25" customHeight="1">
      <c r="A192" s="112"/>
      <c r="B192" s="112"/>
      <c r="C192" s="112"/>
      <c r="D192" s="112"/>
      <c r="E192" s="112"/>
      <c r="F192" s="112"/>
      <c r="G192" s="112"/>
      <c r="H192" s="121"/>
      <c r="I192" s="112"/>
      <c r="J192" s="112"/>
      <c r="K192" s="112"/>
      <c r="L192" s="112"/>
      <c r="M192" s="113"/>
      <c r="N192" s="113"/>
      <c r="O192" s="112"/>
      <c r="P192" s="112"/>
      <c r="Q192" s="112"/>
      <c r="R192" s="112"/>
      <c r="S192" s="112"/>
      <c r="T192" s="112"/>
      <c r="U192" s="112"/>
    </row>
    <row r="193" ht="14.25" customHeight="1">
      <c r="A193" s="112"/>
      <c r="B193" s="112"/>
      <c r="C193" s="112"/>
      <c r="D193" s="112"/>
      <c r="E193" s="112"/>
      <c r="F193" s="112"/>
      <c r="G193" s="112"/>
      <c r="H193" s="121"/>
      <c r="I193" s="112"/>
      <c r="J193" s="112"/>
      <c r="K193" s="112"/>
      <c r="L193" s="112"/>
      <c r="M193" s="113"/>
      <c r="N193" s="113"/>
      <c r="O193" s="112"/>
      <c r="P193" s="112"/>
      <c r="Q193" s="112"/>
      <c r="R193" s="112"/>
      <c r="S193" s="112"/>
      <c r="T193" s="112"/>
      <c r="U193" s="112"/>
    </row>
    <row r="194" ht="14.25" customHeight="1">
      <c r="A194" s="112"/>
      <c r="B194" s="112"/>
      <c r="C194" s="112"/>
      <c r="D194" s="112"/>
      <c r="E194" s="112"/>
      <c r="F194" s="112"/>
      <c r="G194" s="112"/>
      <c r="H194" s="121"/>
      <c r="I194" s="112"/>
      <c r="J194" s="112"/>
      <c r="K194" s="112"/>
      <c r="L194" s="112"/>
      <c r="M194" s="113"/>
      <c r="N194" s="113"/>
      <c r="O194" s="112"/>
      <c r="P194" s="112"/>
      <c r="Q194" s="112"/>
      <c r="R194" s="112"/>
      <c r="S194" s="112"/>
      <c r="T194" s="112"/>
      <c r="U194" s="112"/>
    </row>
    <row r="195" ht="14.25" customHeight="1">
      <c r="A195" s="112"/>
      <c r="B195" s="112"/>
      <c r="C195" s="112"/>
      <c r="D195" s="112"/>
      <c r="E195" s="112"/>
      <c r="F195" s="112"/>
      <c r="G195" s="112"/>
      <c r="H195" s="121"/>
      <c r="I195" s="112"/>
      <c r="J195" s="112"/>
      <c r="K195" s="112"/>
      <c r="L195" s="112"/>
      <c r="M195" s="113"/>
      <c r="N195" s="113"/>
      <c r="O195" s="112"/>
      <c r="P195" s="112"/>
      <c r="Q195" s="112"/>
      <c r="R195" s="112"/>
      <c r="S195" s="112"/>
      <c r="T195" s="112"/>
      <c r="U195" s="112"/>
    </row>
    <row r="196" ht="14.25" customHeight="1">
      <c r="A196" s="112"/>
      <c r="B196" s="112"/>
      <c r="C196" s="112"/>
      <c r="D196" s="112"/>
      <c r="E196" s="112"/>
      <c r="F196" s="112"/>
      <c r="G196" s="112"/>
      <c r="H196" s="121"/>
      <c r="I196" s="112"/>
      <c r="J196" s="112"/>
      <c r="K196" s="112"/>
      <c r="L196" s="112"/>
      <c r="M196" s="113"/>
      <c r="N196" s="113"/>
      <c r="O196" s="112"/>
      <c r="P196" s="112"/>
      <c r="Q196" s="112"/>
      <c r="R196" s="112"/>
      <c r="S196" s="112"/>
      <c r="T196" s="112"/>
      <c r="U196" s="112"/>
    </row>
    <row r="197" ht="14.25" customHeight="1">
      <c r="A197" s="112"/>
      <c r="B197" s="112"/>
      <c r="C197" s="112"/>
      <c r="D197" s="112"/>
      <c r="E197" s="112"/>
      <c r="F197" s="112"/>
      <c r="G197" s="112"/>
      <c r="H197" s="121"/>
      <c r="I197" s="112"/>
      <c r="J197" s="112"/>
      <c r="K197" s="112"/>
      <c r="L197" s="112"/>
      <c r="M197" s="113"/>
      <c r="N197" s="113"/>
      <c r="O197" s="112"/>
      <c r="P197" s="112"/>
      <c r="Q197" s="112"/>
      <c r="R197" s="112"/>
      <c r="S197" s="112"/>
      <c r="T197" s="112"/>
      <c r="U197" s="112"/>
    </row>
    <row r="198" ht="14.25" customHeight="1">
      <c r="A198" s="112"/>
      <c r="B198" s="112"/>
      <c r="C198" s="112"/>
      <c r="D198" s="112"/>
      <c r="E198" s="112"/>
      <c r="F198" s="112"/>
      <c r="G198" s="112"/>
      <c r="H198" s="121"/>
      <c r="I198" s="112"/>
      <c r="J198" s="112"/>
      <c r="K198" s="112"/>
      <c r="L198" s="112"/>
      <c r="M198" s="113"/>
      <c r="N198" s="113"/>
      <c r="O198" s="112"/>
      <c r="P198" s="112"/>
      <c r="Q198" s="112"/>
      <c r="R198" s="112"/>
      <c r="S198" s="112"/>
      <c r="T198" s="112"/>
      <c r="U198" s="112"/>
    </row>
    <row r="199" ht="14.25" customHeight="1">
      <c r="A199" s="112"/>
      <c r="B199" s="112"/>
      <c r="C199" s="112"/>
      <c r="D199" s="112"/>
      <c r="E199" s="112"/>
      <c r="F199" s="112"/>
      <c r="G199" s="112"/>
      <c r="H199" s="121"/>
      <c r="I199" s="112"/>
      <c r="J199" s="112"/>
      <c r="K199" s="112"/>
      <c r="L199" s="112"/>
      <c r="M199" s="113"/>
      <c r="N199" s="113"/>
      <c r="O199" s="112"/>
      <c r="P199" s="112"/>
      <c r="Q199" s="112"/>
      <c r="R199" s="112"/>
      <c r="S199" s="112"/>
      <c r="T199" s="112"/>
      <c r="U199" s="112"/>
    </row>
    <row r="200" ht="14.25" customHeight="1">
      <c r="A200" s="112"/>
      <c r="B200" s="112"/>
      <c r="C200" s="112"/>
      <c r="D200" s="112"/>
      <c r="E200" s="112"/>
      <c r="F200" s="112"/>
      <c r="G200" s="112"/>
      <c r="H200" s="121"/>
      <c r="I200" s="112"/>
      <c r="J200" s="112"/>
      <c r="K200" s="112"/>
      <c r="L200" s="112"/>
      <c r="M200" s="113"/>
      <c r="N200" s="113"/>
      <c r="O200" s="112"/>
      <c r="P200" s="112"/>
      <c r="Q200" s="112"/>
      <c r="R200" s="112"/>
      <c r="S200" s="112"/>
      <c r="T200" s="112"/>
      <c r="U200" s="112"/>
    </row>
    <row r="201" ht="14.25" customHeight="1">
      <c r="A201" s="112"/>
      <c r="B201" s="112"/>
      <c r="C201" s="112"/>
      <c r="D201" s="112"/>
      <c r="E201" s="112"/>
      <c r="F201" s="112"/>
      <c r="G201" s="112"/>
      <c r="H201" s="121"/>
      <c r="I201" s="112"/>
      <c r="J201" s="112"/>
      <c r="K201" s="112"/>
      <c r="L201" s="112"/>
      <c r="M201" s="113"/>
      <c r="N201" s="113"/>
      <c r="O201" s="112"/>
      <c r="P201" s="112"/>
      <c r="Q201" s="112"/>
      <c r="R201" s="112"/>
      <c r="S201" s="112"/>
      <c r="T201" s="112"/>
      <c r="U201" s="112"/>
    </row>
    <row r="202" ht="14.25" customHeight="1">
      <c r="A202" s="112"/>
      <c r="B202" s="112"/>
      <c r="C202" s="112"/>
      <c r="D202" s="112"/>
      <c r="E202" s="112"/>
      <c r="F202" s="112"/>
      <c r="G202" s="112"/>
      <c r="H202" s="121"/>
      <c r="I202" s="112"/>
      <c r="J202" s="112"/>
      <c r="K202" s="112"/>
      <c r="L202" s="112"/>
      <c r="M202" s="113"/>
      <c r="N202" s="113"/>
      <c r="O202" s="112"/>
      <c r="P202" s="112"/>
      <c r="Q202" s="112"/>
      <c r="R202" s="112"/>
      <c r="S202" s="112"/>
      <c r="T202" s="112"/>
      <c r="U202" s="112"/>
    </row>
    <row r="203" ht="14.25" customHeight="1">
      <c r="A203" s="112"/>
      <c r="B203" s="112"/>
      <c r="C203" s="112"/>
      <c r="D203" s="112"/>
      <c r="E203" s="112"/>
      <c r="F203" s="112"/>
      <c r="G203" s="112"/>
      <c r="H203" s="121"/>
      <c r="I203" s="112"/>
      <c r="J203" s="112"/>
      <c r="K203" s="112"/>
      <c r="L203" s="112"/>
      <c r="M203" s="113"/>
      <c r="N203" s="113"/>
      <c r="O203" s="112"/>
      <c r="P203" s="112"/>
      <c r="Q203" s="112"/>
      <c r="R203" s="112"/>
      <c r="S203" s="112"/>
      <c r="T203" s="112"/>
      <c r="U203" s="112"/>
    </row>
    <row r="204" ht="14.25" customHeight="1">
      <c r="A204" s="112"/>
      <c r="B204" s="112"/>
      <c r="C204" s="112"/>
      <c r="D204" s="112"/>
      <c r="E204" s="112"/>
      <c r="F204" s="112"/>
      <c r="G204" s="112"/>
      <c r="H204" s="121"/>
      <c r="I204" s="112"/>
      <c r="J204" s="112"/>
      <c r="K204" s="112"/>
      <c r="L204" s="112"/>
      <c r="M204" s="113"/>
      <c r="N204" s="113"/>
      <c r="O204" s="112"/>
      <c r="P204" s="112"/>
      <c r="Q204" s="112"/>
      <c r="R204" s="112"/>
      <c r="S204" s="112"/>
      <c r="T204" s="112"/>
      <c r="U204" s="112"/>
    </row>
    <row r="205" ht="14.25" customHeight="1">
      <c r="A205" s="112"/>
      <c r="B205" s="112"/>
      <c r="C205" s="112"/>
      <c r="D205" s="112"/>
      <c r="E205" s="112"/>
      <c r="F205" s="112"/>
      <c r="G205" s="112"/>
      <c r="H205" s="121"/>
      <c r="I205" s="112"/>
      <c r="J205" s="112"/>
      <c r="K205" s="112"/>
      <c r="L205" s="112"/>
      <c r="M205" s="113"/>
      <c r="N205" s="113"/>
      <c r="O205" s="112"/>
      <c r="P205" s="112"/>
      <c r="Q205" s="112"/>
      <c r="R205" s="112"/>
      <c r="S205" s="112"/>
      <c r="T205" s="112"/>
      <c r="U205" s="112"/>
    </row>
    <row r="206" ht="14.25" customHeight="1">
      <c r="A206" s="112"/>
      <c r="B206" s="112"/>
      <c r="C206" s="112"/>
      <c r="D206" s="112"/>
      <c r="E206" s="112"/>
      <c r="F206" s="112"/>
      <c r="G206" s="112"/>
      <c r="H206" s="121"/>
      <c r="I206" s="112"/>
      <c r="J206" s="112"/>
      <c r="K206" s="112"/>
      <c r="L206" s="112"/>
      <c r="M206" s="113"/>
      <c r="N206" s="113"/>
      <c r="O206" s="112"/>
      <c r="P206" s="112"/>
      <c r="Q206" s="112"/>
      <c r="R206" s="112"/>
      <c r="S206" s="112"/>
      <c r="T206" s="112"/>
      <c r="U206" s="112"/>
    </row>
    <row r="207" ht="14.25" customHeight="1">
      <c r="A207" s="112"/>
      <c r="B207" s="112"/>
      <c r="C207" s="112"/>
      <c r="D207" s="112"/>
      <c r="E207" s="112"/>
      <c r="F207" s="112"/>
      <c r="G207" s="112"/>
      <c r="H207" s="121"/>
      <c r="I207" s="112"/>
      <c r="J207" s="112"/>
      <c r="K207" s="112"/>
      <c r="L207" s="112"/>
      <c r="M207" s="113"/>
      <c r="N207" s="113"/>
      <c r="O207" s="112"/>
      <c r="P207" s="112"/>
      <c r="Q207" s="112"/>
      <c r="R207" s="112"/>
      <c r="S207" s="112"/>
      <c r="T207" s="112"/>
      <c r="U207" s="112"/>
    </row>
    <row r="208" ht="14.25" customHeight="1">
      <c r="A208" s="112"/>
      <c r="B208" s="112"/>
      <c r="C208" s="112"/>
      <c r="D208" s="112"/>
      <c r="E208" s="112"/>
      <c r="F208" s="112"/>
      <c r="G208" s="112"/>
      <c r="H208" s="121"/>
      <c r="I208" s="112"/>
      <c r="J208" s="112"/>
      <c r="K208" s="112"/>
      <c r="L208" s="112"/>
      <c r="M208" s="113"/>
      <c r="N208" s="113"/>
      <c r="O208" s="112"/>
      <c r="P208" s="112"/>
      <c r="Q208" s="112"/>
      <c r="R208" s="112"/>
      <c r="S208" s="112"/>
      <c r="T208" s="112"/>
      <c r="U208" s="112"/>
    </row>
    <row r="209" ht="14.25" customHeight="1">
      <c r="A209" s="112"/>
      <c r="B209" s="112"/>
      <c r="C209" s="112"/>
      <c r="D209" s="112"/>
      <c r="E209" s="112"/>
      <c r="F209" s="112"/>
      <c r="G209" s="112"/>
      <c r="H209" s="121"/>
      <c r="I209" s="112"/>
      <c r="J209" s="112"/>
      <c r="K209" s="112"/>
      <c r="L209" s="112"/>
      <c r="M209" s="113"/>
      <c r="N209" s="113"/>
      <c r="O209" s="112"/>
      <c r="P209" s="112"/>
      <c r="Q209" s="112"/>
      <c r="R209" s="112"/>
      <c r="S209" s="112"/>
      <c r="T209" s="112"/>
      <c r="U209" s="112"/>
    </row>
    <row r="210" ht="14.25" customHeight="1">
      <c r="A210" s="112"/>
      <c r="B210" s="112"/>
      <c r="C210" s="112"/>
      <c r="D210" s="112"/>
      <c r="E210" s="112"/>
      <c r="F210" s="112"/>
      <c r="G210" s="112"/>
      <c r="H210" s="121"/>
      <c r="I210" s="112"/>
      <c r="J210" s="112"/>
      <c r="K210" s="112"/>
      <c r="L210" s="112"/>
      <c r="M210" s="113"/>
      <c r="N210" s="113"/>
      <c r="O210" s="112"/>
      <c r="P210" s="112"/>
      <c r="Q210" s="112"/>
      <c r="R210" s="112"/>
      <c r="S210" s="112"/>
      <c r="T210" s="112"/>
      <c r="U210" s="112"/>
    </row>
    <row r="211" ht="14.25" customHeight="1">
      <c r="A211" s="112"/>
      <c r="B211" s="112"/>
      <c r="C211" s="112"/>
      <c r="D211" s="112"/>
      <c r="E211" s="112"/>
      <c r="F211" s="112"/>
      <c r="G211" s="112"/>
      <c r="H211" s="121"/>
      <c r="I211" s="112"/>
      <c r="J211" s="112"/>
      <c r="K211" s="112"/>
      <c r="L211" s="112"/>
      <c r="M211" s="113"/>
      <c r="N211" s="113"/>
      <c r="O211" s="112"/>
      <c r="P211" s="112"/>
      <c r="Q211" s="112"/>
      <c r="R211" s="112"/>
      <c r="S211" s="112"/>
      <c r="T211" s="112"/>
      <c r="U211" s="112"/>
    </row>
    <row r="212" ht="14.25" customHeight="1">
      <c r="A212" s="112"/>
      <c r="B212" s="112"/>
      <c r="C212" s="112"/>
      <c r="D212" s="112"/>
      <c r="E212" s="112"/>
      <c r="F212" s="112"/>
      <c r="G212" s="112"/>
      <c r="H212" s="121"/>
      <c r="I212" s="112"/>
      <c r="J212" s="112"/>
      <c r="K212" s="112"/>
      <c r="L212" s="112"/>
      <c r="M212" s="113"/>
      <c r="N212" s="113"/>
      <c r="O212" s="112"/>
      <c r="P212" s="112"/>
      <c r="Q212" s="112"/>
      <c r="R212" s="112"/>
      <c r="S212" s="112"/>
      <c r="T212" s="112"/>
      <c r="U212" s="112"/>
    </row>
    <row r="213" ht="14.25" customHeight="1">
      <c r="A213" s="112"/>
      <c r="B213" s="112"/>
      <c r="C213" s="112"/>
      <c r="D213" s="112"/>
      <c r="E213" s="112"/>
      <c r="F213" s="112"/>
      <c r="G213" s="112"/>
      <c r="H213" s="121"/>
      <c r="I213" s="112"/>
      <c r="J213" s="112"/>
      <c r="K213" s="112"/>
      <c r="L213" s="112"/>
      <c r="M213" s="113"/>
      <c r="N213" s="113"/>
      <c r="O213" s="112"/>
      <c r="P213" s="112"/>
      <c r="Q213" s="112"/>
      <c r="R213" s="112"/>
      <c r="S213" s="112"/>
      <c r="T213" s="112"/>
      <c r="U213" s="112"/>
    </row>
    <row r="214" ht="14.25" customHeight="1">
      <c r="A214" s="112"/>
      <c r="B214" s="112"/>
      <c r="C214" s="112"/>
      <c r="D214" s="112"/>
      <c r="E214" s="112"/>
      <c r="F214" s="112"/>
      <c r="G214" s="112"/>
      <c r="H214" s="121"/>
      <c r="I214" s="112"/>
      <c r="J214" s="112"/>
      <c r="K214" s="112"/>
      <c r="L214" s="112"/>
      <c r="M214" s="113"/>
      <c r="N214" s="113"/>
      <c r="O214" s="112"/>
      <c r="P214" s="112"/>
      <c r="Q214" s="112"/>
      <c r="R214" s="112"/>
      <c r="S214" s="112"/>
      <c r="T214" s="112"/>
      <c r="U214" s="112"/>
    </row>
    <row r="215" ht="14.25" customHeight="1">
      <c r="A215" s="112"/>
      <c r="B215" s="112"/>
      <c r="C215" s="112"/>
      <c r="D215" s="112"/>
      <c r="E215" s="112"/>
      <c r="F215" s="112"/>
      <c r="G215" s="112"/>
      <c r="H215" s="121"/>
      <c r="I215" s="112"/>
      <c r="J215" s="112"/>
      <c r="K215" s="112"/>
      <c r="L215" s="112"/>
      <c r="M215" s="113"/>
      <c r="N215" s="113"/>
      <c r="O215" s="112"/>
      <c r="P215" s="112"/>
      <c r="Q215" s="112"/>
      <c r="R215" s="112"/>
      <c r="S215" s="112"/>
      <c r="T215" s="112"/>
      <c r="U215" s="112"/>
    </row>
    <row r="216" ht="14.25" customHeight="1">
      <c r="A216" s="112"/>
      <c r="B216" s="112"/>
      <c r="C216" s="112"/>
      <c r="D216" s="112"/>
      <c r="E216" s="112"/>
      <c r="F216" s="112"/>
      <c r="G216" s="112"/>
      <c r="H216" s="121"/>
      <c r="I216" s="112"/>
      <c r="J216" s="112"/>
      <c r="K216" s="112"/>
      <c r="L216" s="112"/>
      <c r="M216" s="113"/>
      <c r="N216" s="113"/>
      <c r="O216" s="112"/>
      <c r="P216" s="112"/>
      <c r="Q216" s="112"/>
      <c r="R216" s="112"/>
      <c r="S216" s="112"/>
      <c r="T216" s="112"/>
      <c r="U216" s="112"/>
    </row>
    <row r="217" ht="14.25" customHeight="1">
      <c r="A217" s="112"/>
      <c r="B217" s="112"/>
      <c r="C217" s="112"/>
      <c r="D217" s="112"/>
      <c r="E217" s="112"/>
      <c r="F217" s="112"/>
      <c r="G217" s="112"/>
      <c r="H217" s="121"/>
      <c r="I217" s="112"/>
      <c r="J217" s="112"/>
      <c r="K217" s="112"/>
      <c r="L217" s="112"/>
      <c r="M217" s="113"/>
      <c r="N217" s="113"/>
      <c r="O217" s="112"/>
      <c r="P217" s="112"/>
      <c r="Q217" s="112"/>
      <c r="R217" s="112"/>
      <c r="S217" s="112"/>
      <c r="T217" s="112"/>
      <c r="U217" s="112"/>
    </row>
    <row r="218" ht="14.25" customHeight="1">
      <c r="A218" s="112"/>
      <c r="B218" s="112"/>
      <c r="C218" s="112"/>
      <c r="D218" s="112"/>
      <c r="E218" s="112"/>
      <c r="F218" s="112"/>
      <c r="G218" s="112"/>
      <c r="H218" s="121"/>
      <c r="I218" s="112"/>
      <c r="J218" s="112"/>
      <c r="K218" s="112"/>
      <c r="L218" s="112"/>
      <c r="M218" s="113"/>
      <c r="N218" s="113"/>
      <c r="O218" s="112"/>
      <c r="P218" s="112"/>
      <c r="Q218" s="112"/>
      <c r="R218" s="112"/>
      <c r="S218" s="112"/>
      <c r="T218" s="112"/>
      <c r="U218" s="112"/>
    </row>
    <row r="219" ht="14.25" customHeight="1">
      <c r="A219" s="112"/>
      <c r="B219" s="112"/>
      <c r="C219" s="112"/>
      <c r="D219" s="112"/>
      <c r="E219" s="112"/>
      <c r="F219" s="112"/>
      <c r="G219" s="112"/>
      <c r="H219" s="121"/>
      <c r="I219" s="112"/>
      <c r="J219" s="112"/>
      <c r="K219" s="112"/>
      <c r="L219" s="112"/>
      <c r="M219" s="113"/>
      <c r="N219" s="113"/>
      <c r="O219" s="112"/>
      <c r="P219" s="112"/>
      <c r="Q219" s="112"/>
      <c r="R219" s="112"/>
      <c r="S219" s="112"/>
      <c r="T219" s="112"/>
      <c r="U219" s="112"/>
    </row>
    <row r="220" ht="14.25" customHeight="1">
      <c r="A220" s="112"/>
      <c r="B220" s="112"/>
      <c r="C220" s="112"/>
      <c r="D220" s="112"/>
      <c r="E220" s="112"/>
      <c r="F220" s="112"/>
      <c r="G220" s="112"/>
      <c r="H220" s="121"/>
      <c r="I220" s="112"/>
      <c r="J220" s="112"/>
      <c r="K220" s="112"/>
      <c r="L220" s="112"/>
      <c r="M220" s="113"/>
      <c r="N220" s="113"/>
      <c r="O220" s="112"/>
      <c r="P220" s="112"/>
      <c r="Q220" s="112"/>
      <c r="R220" s="112"/>
      <c r="S220" s="112"/>
      <c r="T220" s="112"/>
      <c r="U220" s="112"/>
    </row>
    <row r="221" ht="14.25" customHeight="1">
      <c r="A221" s="112"/>
      <c r="B221" s="112"/>
      <c r="C221" s="112"/>
      <c r="D221" s="112"/>
      <c r="E221" s="112"/>
      <c r="F221" s="112"/>
      <c r="G221" s="112"/>
      <c r="H221" s="121"/>
      <c r="I221" s="112"/>
      <c r="J221" s="112"/>
      <c r="K221" s="112"/>
      <c r="L221" s="112"/>
      <c r="M221" s="113"/>
      <c r="N221" s="113"/>
      <c r="O221" s="112"/>
      <c r="P221" s="112"/>
      <c r="Q221" s="112"/>
      <c r="R221" s="112"/>
      <c r="S221" s="112"/>
      <c r="T221" s="112"/>
      <c r="U221" s="112"/>
    </row>
    <row r="222" ht="14.25" customHeight="1">
      <c r="A222" s="112"/>
      <c r="B222" s="112"/>
      <c r="C222" s="112"/>
      <c r="D222" s="112"/>
      <c r="E222" s="112"/>
      <c r="F222" s="112"/>
      <c r="G222" s="112"/>
      <c r="H222" s="121"/>
      <c r="I222" s="112"/>
      <c r="J222" s="112"/>
      <c r="K222" s="112"/>
      <c r="L222" s="112"/>
      <c r="M222" s="113"/>
      <c r="N222" s="113"/>
      <c r="O222" s="112"/>
      <c r="P222" s="112"/>
      <c r="Q222" s="112"/>
      <c r="R222" s="112"/>
      <c r="S222" s="112"/>
      <c r="T222" s="112"/>
      <c r="U222" s="112"/>
    </row>
    <row r="223" ht="14.25" customHeight="1">
      <c r="A223" s="112"/>
      <c r="B223" s="112"/>
      <c r="C223" s="112"/>
      <c r="D223" s="112"/>
      <c r="E223" s="112"/>
      <c r="F223" s="112"/>
      <c r="G223" s="112"/>
      <c r="H223" s="121"/>
      <c r="I223" s="112"/>
      <c r="J223" s="112"/>
      <c r="K223" s="112"/>
      <c r="L223" s="112"/>
      <c r="M223" s="113"/>
      <c r="N223" s="113"/>
      <c r="O223" s="112"/>
      <c r="P223" s="112"/>
      <c r="Q223" s="112"/>
      <c r="R223" s="112"/>
      <c r="S223" s="112"/>
      <c r="T223" s="112"/>
      <c r="U223" s="112"/>
    </row>
    <row r="224" ht="14.25" customHeight="1">
      <c r="A224" s="112"/>
      <c r="B224" s="112"/>
      <c r="C224" s="112"/>
      <c r="D224" s="112"/>
      <c r="E224" s="112"/>
      <c r="F224" s="112"/>
      <c r="G224" s="112"/>
      <c r="H224" s="121"/>
      <c r="I224" s="112"/>
      <c r="J224" s="112"/>
      <c r="K224" s="112"/>
      <c r="L224" s="112"/>
      <c r="M224" s="113"/>
      <c r="N224" s="113"/>
      <c r="O224" s="112"/>
      <c r="P224" s="112"/>
      <c r="Q224" s="112"/>
      <c r="R224" s="112"/>
      <c r="S224" s="112"/>
      <c r="T224" s="112"/>
      <c r="U224" s="112"/>
    </row>
    <row r="225" ht="14.25" customHeight="1">
      <c r="A225" s="112"/>
      <c r="B225" s="112"/>
      <c r="C225" s="112"/>
      <c r="D225" s="112"/>
      <c r="E225" s="112"/>
      <c r="F225" s="112"/>
      <c r="G225" s="112"/>
      <c r="H225" s="121"/>
      <c r="I225" s="112"/>
      <c r="J225" s="112"/>
      <c r="K225" s="112"/>
      <c r="L225" s="112"/>
      <c r="M225" s="113"/>
      <c r="N225" s="113"/>
      <c r="O225" s="112"/>
      <c r="P225" s="112"/>
      <c r="Q225" s="112"/>
      <c r="R225" s="112"/>
      <c r="S225" s="112"/>
      <c r="T225" s="112"/>
      <c r="U225" s="112"/>
    </row>
    <row r="226" ht="14.25" customHeight="1">
      <c r="A226" s="112"/>
      <c r="B226" s="112"/>
      <c r="C226" s="112"/>
      <c r="D226" s="112"/>
      <c r="E226" s="112"/>
      <c r="F226" s="112"/>
      <c r="G226" s="112"/>
      <c r="H226" s="121"/>
      <c r="I226" s="112"/>
      <c r="J226" s="112"/>
      <c r="K226" s="112"/>
      <c r="L226" s="112"/>
      <c r="M226" s="113"/>
      <c r="N226" s="113"/>
      <c r="O226" s="112"/>
      <c r="P226" s="112"/>
      <c r="Q226" s="112"/>
      <c r="R226" s="112"/>
      <c r="S226" s="112"/>
      <c r="T226" s="112"/>
      <c r="U226" s="112"/>
    </row>
    <row r="227" ht="14.25" customHeight="1">
      <c r="A227" s="112"/>
      <c r="B227" s="112"/>
      <c r="C227" s="112"/>
      <c r="D227" s="112"/>
      <c r="E227" s="112"/>
      <c r="F227" s="112"/>
      <c r="G227" s="112"/>
      <c r="H227" s="121"/>
      <c r="I227" s="112"/>
      <c r="J227" s="112"/>
      <c r="K227" s="112"/>
      <c r="L227" s="112"/>
      <c r="M227" s="113"/>
      <c r="N227" s="113"/>
      <c r="O227" s="112"/>
      <c r="P227" s="112"/>
      <c r="Q227" s="112"/>
      <c r="R227" s="112"/>
      <c r="S227" s="112"/>
      <c r="T227" s="112"/>
      <c r="U227" s="112"/>
    </row>
    <row r="228" ht="14.25" customHeight="1">
      <c r="A228" s="112"/>
      <c r="B228" s="112"/>
      <c r="C228" s="112"/>
      <c r="D228" s="112"/>
      <c r="E228" s="112"/>
      <c r="F228" s="112"/>
      <c r="G228" s="112"/>
      <c r="H228" s="121"/>
      <c r="I228" s="112"/>
      <c r="J228" s="112"/>
      <c r="K228" s="112"/>
      <c r="L228" s="112"/>
      <c r="M228" s="113"/>
      <c r="N228" s="113"/>
      <c r="O228" s="112"/>
      <c r="P228" s="112"/>
      <c r="Q228" s="112"/>
      <c r="R228" s="112"/>
      <c r="S228" s="112"/>
      <c r="T228" s="112"/>
      <c r="U228" s="112"/>
    </row>
    <row r="229" ht="14.25" customHeight="1">
      <c r="A229" s="112"/>
      <c r="B229" s="112"/>
      <c r="C229" s="112"/>
      <c r="D229" s="112"/>
      <c r="E229" s="112"/>
      <c r="F229" s="112"/>
      <c r="G229" s="112"/>
      <c r="H229" s="121"/>
      <c r="I229" s="112"/>
      <c r="J229" s="112"/>
      <c r="K229" s="112"/>
      <c r="L229" s="112"/>
      <c r="M229" s="113"/>
      <c r="N229" s="113"/>
      <c r="O229" s="112"/>
      <c r="P229" s="112"/>
      <c r="Q229" s="112"/>
      <c r="R229" s="112"/>
      <c r="S229" s="112"/>
      <c r="T229" s="112"/>
      <c r="U229" s="112"/>
    </row>
    <row r="230" ht="14.25" customHeight="1">
      <c r="A230" s="112"/>
      <c r="B230" s="112"/>
      <c r="C230" s="112"/>
      <c r="D230" s="112"/>
      <c r="E230" s="112"/>
      <c r="F230" s="112"/>
      <c r="G230" s="112"/>
      <c r="H230" s="121"/>
      <c r="I230" s="112"/>
      <c r="J230" s="112"/>
      <c r="K230" s="112"/>
      <c r="L230" s="112"/>
      <c r="M230" s="113"/>
      <c r="N230" s="113"/>
      <c r="O230" s="112"/>
      <c r="P230" s="112"/>
      <c r="Q230" s="112"/>
      <c r="R230" s="112"/>
      <c r="S230" s="112"/>
      <c r="T230" s="112"/>
      <c r="U230" s="112"/>
    </row>
    <row r="231" ht="14.25" customHeight="1">
      <c r="A231" s="112"/>
      <c r="B231" s="112"/>
      <c r="C231" s="112"/>
      <c r="D231" s="112"/>
      <c r="E231" s="112"/>
      <c r="F231" s="112"/>
      <c r="G231" s="112"/>
      <c r="H231" s="121"/>
      <c r="I231" s="112"/>
      <c r="J231" s="112"/>
      <c r="K231" s="112"/>
      <c r="L231" s="112"/>
      <c r="M231" s="113"/>
      <c r="N231" s="113"/>
      <c r="O231" s="112"/>
      <c r="P231" s="112"/>
      <c r="Q231" s="112"/>
      <c r="R231" s="112"/>
      <c r="S231" s="112"/>
      <c r="T231" s="112"/>
      <c r="U231" s="112"/>
    </row>
    <row r="232" ht="14.25" customHeight="1">
      <c r="A232" s="112"/>
      <c r="B232" s="112"/>
      <c r="C232" s="112"/>
      <c r="D232" s="112"/>
      <c r="E232" s="112"/>
      <c r="F232" s="112"/>
      <c r="G232" s="112"/>
      <c r="H232" s="121"/>
      <c r="I232" s="112"/>
      <c r="J232" s="112"/>
      <c r="K232" s="112"/>
      <c r="L232" s="112"/>
      <c r="M232" s="113"/>
      <c r="N232" s="113"/>
      <c r="O232" s="112"/>
      <c r="P232" s="112"/>
      <c r="Q232" s="112"/>
      <c r="R232" s="112"/>
      <c r="S232" s="112"/>
      <c r="T232" s="112"/>
      <c r="U232" s="112"/>
    </row>
    <row r="233" ht="14.25" customHeight="1">
      <c r="A233" s="112"/>
      <c r="B233" s="112"/>
      <c r="C233" s="112"/>
      <c r="D233" s="112"/>
      <c r="E233" s="112"/>
      <c r="F233" s="112"/>
      <c r="G233" s="112"/>
      <c r="H233" s="121"/>
      <c r="I233" s="112"/>
      <c r="J233" s="112"/>
      <c r="K233" s="112"/>
      <c r="L233" s="112"/>
      <c r="M233" s="113"/>
      <c r="N233" s="113"/>
      <c r="O233" s="112"/>
      <c r="P233" s="112"/>
      <c r="Q233" s="112"/>
      <c r="R233" s="112"/>
      <c r="S233" s="112"/>
      <c r="T233" s="112"/>
      <c r="U233" s="112"/>
    </row>
    <row r="234" ht="14.25" customHeight="1">
      <c r="A234" s="112"/>
      <c r="B234" s="112"/>
      <c r="C234" s="112"/>
      <c r="D234" s="112"/>
      <c r="E234" s="112"/>
      <c r="F234" s="112"/>
      <c r="G234" s="112"/>
      <c r="H234" s="121"/>
      <c r="I234" s="112"/>
      <c r="J234" s="112"/>
      <c r="K234" s="112"/>
      <c r="L234" s="112"/>
      <c r="M234" s="113"/>
      <c r="N234" s="113"/>
      <c r="O234" s="112"/>
      <c r="P234" s="112"/>
      <c r="Q234" s="112"/>
      <c r="R234" s="112"/>
      <c r="S234" s="112"/>
      <c r="T234" s="112"/>
      <c r="U234" s="112"/>
    </row>
    <row r="235" ht="14.25" customHeight="1">
      <c r="A235" s="112"/>
      <c r="B235" s="112"/>
      <c r="C235" s="112"/>
      <c r="D235" s="112"/>
      <c r="E235" s="112"/>
      <c r="F235" s="112"/>
      <c r="G235" s="112"/>
      <c r="H235" s="121"/>
      <c r="I235" s="112"/>
      <c r="J235" s="112"/>
      <c r="K235" s="112"/>
      <c r="L235" s="112"/>
      <c r="M235" s="113"/>
      <c r="N235" s="113"/>
      <c r="O235" s="112"/>
      <c r="P235" s="112"/>
      <c r="Q235" s="112"/>
      <c r="R235" s="112"/>
      <c r="S235" s="112"/>
      <c r="T235" s="112"/>
      <c r="U235" s="112"/>
    </row>
    <row r="236" ht="14.25" customHeight="1">
      <c r="A236" s="112"/>
      <c r="B236" s="112"/>
      <c r="C236" s="112"/>
      <c r="D236" s="112"/>
      <c r="E236" s="112"/>
      <c r="F236" s="112"/>
      <c r="G236" s="112"/>
      <c r="H236" s="121"/>
      <c r="I236" s="112"/>
      <c r="J236" s="112"/>
      <c r="K236" s="112"/>
      <c r="L236" s="112"/>
      <c r="M236" s="113"/>
      <c r="N236" s="113"/>
      <c r="O236" s="112"/>
      <c r="P236" s="112"/>
      <c r="Q236" s="112"/>
      <c r="R236" s="112"/>
      <c r="S236" s="112"/>
      <c r="T236" s="112"/>
      <c r="U236" s="112"/>
    </row>
    <row r="237" ht="14.25" customHeight="1">
      <c r="A237" s="112"/>
      <c r="B237" s="112"/>
      <c r="C237" s="112"/>
      <c r="D237" s="112"/>
      <c r="E237" s="112"/>
      <c r="F237" s="112"/>
      <c r="G237" s="112"/>
      <c r="H237" s="121"/>
      <c r="I237" s="112"/>
      <c r="J237" s="112"/>
      <c r="K237" s="112"/>
      <c r="L237" s="112"/>
      <c r="M237" s="113"/>
      <c r="N237" s="113"/>
      <c r="O237" s="112"/>
      <c r="P237" s="112"/>
      <c r="Q237" s="112"/>
      <c r="R237" s="112"/>
      <c r="S237" s="112"/>
      <c r="T237" s="112"/>
      <c r="U237" s="112"/>
    </row>
    <row r="238" ht="14.25" customHeight="1">
      <c r="A238" s="112"/>
      <c r="B238" s="112"/>
      <c r="C238" s="112"/>
      <c r="D238" s="112"/>
      <c r="E238" s="112"/>
      <c r="F238" s="112"/>
      <c r="G238" s="112"/>
      <c r="H238" s="121"/>
      <c r="I238" s="112"/>
      <c r="J238" s="112"/>
      <c r="K238" s="112"/>
      <c r="L238" s="112"/>
      <c r="M238" s="113"/>
      <c r="N238" s="113"/>
      <c r="O238" s="112"/>
      <c r="P238" s="112"/>
      <c r="Q238" s="112"/>
      <c r="R238" s="112"/>
      <c r="S238" s="112"/>
      <c r="T238" s="112"/>
      <c r="U238" s="112"/>
    </row>
    <row r="239" ht="14.25" customHeight="1">
      <c r="A239" s="112"/>
      <c r="B239" s="112"/>
      <c r="C239" s="112"/>
      <c r="D239" s="112"/>
      <c r="E239" s="112"/>
      <c r="F239" s="112"/>
      <c r="G239" s="112"/>
      <c r="H239" s="121"/>
      <c r="I239" s="112"/>
      <c r="J239" s="112"/>
      <c r="K239" s="112"/>
      <c r="L239" s="112"/>
      <c r="M239" s="113"/>
      <c r="N239" s="113"/>
      <c r="O239" s="112"/>
      <c r="P239" s="112"/>
      <c r="Q239" s="112"/>
      <c r="R239" s="112"/>
      <c r="S239" s="112"/>
      <c r="T239" s="112"/>
      <c r="U239" s="112"/>
    </row>
    <row r="240" ht="14.25" customHeight="1">
      <c r="A240" s="112"/>
      <c r="B240" s="112"/>
      <c r="C240" s="112"/>
      <c r="D240" s="112"/>
      <c r="E240" s="112"/>
      <c r="F240" s="112"/>
      <c r="G240" s="112"/>
      <c r="H240" s="121"/>
      <c r="I240" s="112"/>
      <c r="J240" s="112"/>
      <c r="K240" s="112"/>
      <c r="L240" s="112"/>
      <c r="M240" s="113"/>
      <c r="N240" s="113"/>
      <c r="O240" s="112"/>
      <c r="P240" s="112"/>
      <c r="Q240" s="112"/>
      <c r="R240" s="112"/>
      <c r="S240" s="112"/>
      <c r="T240" s="112"/>
      <c r="U240" s="112"/>
    </row>
    <row r="241" ht="14.25" customHeight="1">
      <c r="A241" s="112"/>
      <c r="B241" s="112"/>
      <c r="C241" s="112"/>
      <c r="D241" s="112"/>
      <c r="E241" s="112"/>
      <c r="F241" s="112"/>
      <c r="G241" s="112"/>
      <c r="H241" s="121"/>
      <c r="I241" s="112"/>
      <c r="J241" s="112"/>
      <c r="K241" s="112"/>
      <c r="L241" s="112"/>
      <c r="M241" s="113"/>
      <c r="N241" s="113"/>
      <c r="O241" s="112"/>
      <c r="P241" s="112"/>
      <c r="Q241" s="112"/>
      <c r="R241" s="112"/>
      <c r="S241" s="112"/>
      <c r="T241" s="112"/>
      <c r="U241" s="112"/>
    </row>
    <row r="242" ht="14.25" customHeight="1">
      <c r="A242" s="112"/>
      <c r="B242" s="112"/>
      <c r="C242" s="112"/>
      <c r="D242" s="112"/>
      <c r="E242" s="112"/>
      <c r="F242" s="112"/>
      <c r="G242" s="112"/>
      <c r="H242" s="121"/>
      <c r="I242" s="112"/>
      <c r="J242" s="112"/>
      <c r="K242" s="112"/>
      <c r="L242" s="112"/>
      <c r="M242" s="113"/>
      <c r="N242" s="113"/>
      <c r="O242" s="112"/>
      <c r="P242" s="112"/>
      <c r="Q242" s="112"/>
      <c r="R242" s="112"/>
      <c r="S242" s="112"/>
      <c r="T242" s="112"/>
      <c r="U242" s="112"/>
    </row>
    <row r="243" ht="14.25" customHeight="1">
      <c r="A243" s="112"/>
      <c r="B243" s="112"/>
      <c r="C243" s="112"/>
      <c r="D243" s="112"/>
      <c r="E243" s="112"/>
      <c r="F243" s="112"/>
      <c r="G243" s="112"/>
      <c r="H243" s="121"/>
      <c r="I243" s="112"/>
      <c r="J243" s="112"/>
      <c r="K243" s="112"/>
      <c r="L243" s="112"/>
      <c r="M243" s="113"/>
      <c r="N243" s="113"/>
      <c r="O243" s="112"/>
      <c r="P243" s="112"/>
      <c r="Q243" s="112"/>
      <c r="R243" s="112"/>
      <c r="S243" s="112"/>
      <c r="T243" s="112"/>
      <c r="U243" s="112"/>
    </row>
    <row r="244" ht="14.25" customHeight="1">
      <c r="A244" s="112"/>
      <c r="B244" s="112"/>
      <c r="C244" s="112"/>
      <c r="D244" s="112"/>
      <c r="E244" s="112"/>
      <c r="F244" s="112"/>
      <c r="G244" s="112"/>
      <c r="H244" s="121"/>
      <c r="I244" s="112"/>
      <c r="J244" s="112"/>
      <c r="K244" s="112"/>
      <c r="L244" s="112"/>
      <c r="M244" s="113"/>
      <c r="N244" s="113"/>
      <c r="O244" s="112"/>
      <c r="P244" s="112"/>
      <c r="Q244" s="112"/>
      <c r="R244" s="112"/>
      <c r="S244" s="112"/>
      <c r="T244" s="112"/>
      <c r="U244" s="112"/>
    </row>
    <row r="245" ht="14.25" customHeight="1">
      <c r="A245" s="112"/>
      <c r="B245" s="112"/>
      <c r="C245" s="112"/>
      <c r="D245" s="112"/>
      <c r="E245" s="112"/>
      <c r="F245" s="112"/>
      <c r="G245" s="112"/>
      <c r="H245" s="121"/>
      <c r="I245" s="112"/>
      <c r="J245" s="112"/>
      <c r="K245" s="112"/>
      <c r="L245" s="112"/>
      <c r="M245" s="113"/>
      <c r="N245" s="113"/>
      <c r="O245" s="112"/>
      <c r="P245" s="112"/>
      <c r="Q245" s="112"/>
      <c r="R245" s="112"/>
      <c r="S245" s="112"/>
      <c r="T245" s="112"/>
      <c r="U245" s="112"/>
    </row>
    <row r="246" ht="14.25" customHeight="1">
      <c r="A246" s="112"/>
      <c r="B246" s="112"/>
      <c r="C246" s="112"/>
      <c r="D246" s="112"/>
      <c r="E246" s="112"/>
      <c r="F246" s="112"/>
      <c r="G246" s="112"/>
      <c r="H246" s="121"/>
      <c r="I246" s="112"/>
      <c r="J246" s="112"/>
      <c r="K246" s="112"/>
      <c r="L246" s="112"/>
      <c r="M246" s="113"/>
      <c r="N246" s="113"/>
      <c r="O246" s="112"/>
      <c r="P246" s="112"/>
      <c r="Q246" s="112"/>
      <c r="R246" s="112"/>
      <c r="S246" s="112"/>
      <c r="T246" s="112"/>
      <c r="U246" s="112"/>
    </row>
    <row r="247" ht="14.25" customHeight="1">
      <c r="A247" s="112"/>
      <c r="B247" s="112"/>
      <c r="C247" s="112"/>
      <c r="D247" s="112"/>
      <c r="E247" s="112"/>
      <c r="F247" s="112"/>
      <c r="G247" s="112"/>
      <c r="H247" s="121"/>
      <c r="I247" s="112"/>
      <c r="J247" s="112"/>
      <c r="K247" s="112"/>
      <c r="L247" s="112"/>
      <c r="M247" s="113"/>
      <c r="N247" s="113"/>
      <c r="O247" s="112"/>
      <c r="P247" s="112"/>
      <c r="Q247" s="112"/>
      <c r="R247" s="112"/>
      <c r="S247" s="112"/>
      <c r="T247" s="112"/>
      <c r="U247" s="112"/>
    </row>
    <row r="248" ht="14.25" customHeight="1">
      <c r="A248" s="112"/>
      <c r="B248" s="112"/>
      <c r="C248" s="112"/>
      <c r="D248" s="112"/>
      <c r="E248" s="112"/>
      <c r="F248" s="112"/>
      <c r="G248" s="112"/>
      <c r="H248" s="121"/>
      <c r="I248" s="112"/>
      <c r="J248" s="112"/>
      <c r="K248" s="112"/>
      <c r="L248" s="112"/>
      <c r="M248" s="113"/>
      <c r="N248" s="113"/>
      <c r="O248" s="112"/>
      <c r="P248" s="112"/>
      <c r="Q248" s="112"/>
      <c r="R248" s="112"/>
      <c r="S248" s="112"/>
      <c r="T248" s="112"/>
      <c r="U248" s="112"/>
    </row>
    <row r="249" ht="14.25" customHeight="1">
      <c r="A249" s="112"/>
      <c r="B249" s="112"/>
      <c r="C249" s="112"/>
      <c r="D249" s="112"/>
      <c r="E249" s="112"/>
      <c r="F249" s="112"/>
      <c r="G249" s="112"/>
      <c r="H249" s="121"/>
      <c r="I249" s="112"/>
      <c r="J249" s="112"/>
      <c r="K249" s="112"/>
      <c r="L249" s="112"/>
      <c r="M249" s="113"/>
      <c r="N249" s="113"/>
      <c r="O249" s="112"/>
      <c r="P249" s="112"/>
      <c r="Q249" s="112"/>
      <c r="R249" s="112"/>
      <c r="S249" s="112"/>
      <c r="T249" s="112"/>
      <c r="U249" s="112"/>
    </row>
    <row r="250" ht="14.25" customHeight="1">
      <c r="A250" s="112"/>
      <c r="B250" s="112"/>
      <c r="C250" s="112"/>
      <c r="D250" s="112"/>
      <c r="E250" s="112"/>
      <c r="F250" s="112"/>
      <c r="G250" s="112"/>
      <c r="H250" s="121"/>
      <c r="I250" s="112"/>
      <c r="J250" s="112"/>
      <c r="K250" s="112"/>
      <c r="L250" s="112"/>
      <c r="M250" s="113"/>
      <c r="N250" s="113"/>
      <c r="O250" s="112"/>
      <c r="P250" s="112"/>
      <c r="Q250" s="112"/>
      <c r="R250" s="112"/>
      <c r="S250" s="112"/>
      <c r="T250" s="112"/>
      <c r="U250" s="112"/>
    </row>
    <row r="251" ht="14.25" customHeight="1">
      <c r="A251" s="112"/>
      <c r="B251" s="112"/>
      <c r="C251" s="112"/>
      <c r="D251" s="112"/>
      <c r="E251" s="112"/>
      <c r="F251" s="112"/>
      <c r="G251" s="112"/>
      <c r="H251" s="121"/>
      <c r="I251" s="112"/>
      <c r="J251" s="112"/>
      <c r="K251" s="112"/>
      <c r="L251" s="112"/>
      <c r="M251" s="113"/>
      <c r="N251" s="113"/>
      <c r="O251" s="112"/>
      <c r="P251" s="112"/>
      <c r="Q251" s="112"/>
      <c r="R251" s="112"/>
      <c r="S251" s="112"/>
      <c r="T251" s="112"/>
      <c r="U251" s="112"/>
    </row>
    <row r="252" ht="14.25" customHeight="1">
      <c r="A252" s="112"/>
      <c r="B252" s="112"/>
      <c r="C252" s="112"/>
      <c r="D252" s="112"/>
      <c r="E252" s="112"/>
      <c r="F252" s="112"/>
      <c r="G252" s="112"/>
      <c r="H252" s="121"/>
      <c r="I252" s="112"/>
      <c r="J252" s="112"/>
      <c r="K252" s="112"/>
      <c r="L252" s="112"/>
      <c r="M252" s="113"/>
      <c r="N252" s="113"/>
      <c r="O252" s="112"/>
      <c r="P252" s="112"/>
      <c r="Q252" s="112"/>
      <c r="R252" s="112"/>
      <c r="S252" s="112"/>
      <c r="T252" s="112"/>
      <c r="U252" s="112"/>
    </row>
    <row r="253" ht="14.25" customHeight="1">
      <c r="A253" s="112"/>
      <c r="B253" s="112"/>
      <c r="C253" s="112"/>
      <c r="D253" s="112"/>
      <c r="E253" s="112"/>
      <c r="F253" s="112"/>
      <c r="G253" s="112"/>
      <c r="H253" s="121"/>
      <c r="I253" s="112"/>
      <c r="J253" s="112"/>
      <c r="K253" s="112"/>
      <c r="L253" s="112"/>
      <c r="M253" s="113"/>
      <c r="N253" s="113"/>
      <c r="O253" s="112"/>
      <c r="P253" s="112"/>
      <c r="Q253" s="112"/>
      <c r="R253" s="112"/>
      <c r="S253" s="112"/>
      <c r="T253" s="112"/>
      <c r="U253" s="112"/>
    </row>
    <row r="254" ht="14.25" customHeight="1">
      <c r="A254" s="112"/>
      <c r="B254" s="112"/>
      <c r="C254" s="112"/>
      <c r="D254" s="112"/>
      <c r="E254" s="112"/>
      <c r="F254" s="112"/>
      <c r="G254" s="112"/>
      <c r="H254" s="121"/>
      <c r="I254" s="112"/>
      <c r="J254" s="112"/>
      <c r="K254" s="112"/>
      <c r="L254" s="112"/>
      <c r="M254" s="113"/>
      <c r="N254" s="113"/>
      <c r="O254" s="112"/>
      <c r="P254" s="112"/>
      <c r="Q254" s="112"/>
      <c r="R254" s="112"/>
      <c r="S254" s="112"/>
      <c r="T254" s="112"/>
      <c r="U254" s="112"/>
    </row>
    <row r="255" ht="14.25" customHeight="1">
      <c r="A255" s="112"/>
      <c r="B255" s="112"/>
      <c r="C255" s="112"/>
      <c r="D255" s="112"/>
      <c r="E255" s="112"/>
      <c r="F255" s="112"/>
      <c r="G255" s="112"/>
      <c r="H255" s="121"/>
      <c r="I255" s="112"/>
      <c r="J255" s="112"/>
      <c r="K255" s="112"/>
      <c r="L255" s="112"/>
      <c r="M255" s="113"/>
      <c r="N255" s="113"/>
      <c r="O255" s="112"/>
      <c r="P255" s="112"/>
      <c r="Q255" s="112"/>
      <c r="R255" s="112"/>
      <c r="S255" s="112"/>
      <c r="T255" s="112"/>
      <c r="U255" s="112"/>
    </row>
    <row r="256" ht="14.25" customHeight="1">
      <c r="A256" s="112"/>
      <c r="B256" s="112"/>
      <c r="C256" s="112"/>
      <c r="D256" s="112"/>
      <c r="E256" s="112"/>
      <c r="F256" s="112"/>
      <c r="G256" s="112"/>
      <c r="H256" s="121"/>
      <c r="I256" s="112"/>
      <c r="J256" s="112"/>
      <c r="K256" s="112"/>
      <c r="L256" s="112"/>
      <c r="M256" s="113"/>
      <c r="N256" s="113"/>
      <c r="O256" s="112"/>
      <c r="P256" s="112"/>
      <c r="Q256" s="112"/>
      <c r="R256" s="112"/>
      <c r="S256" s="112"/>
      <c r="T256" s="112"/>
      <c r="U256" s="112"/>
    </row>
    <row r="257" ht="14.25" customHeight="1">
      <c r="A257" s="112"/>
      <c r="B257" s="112"/>
      <c r="C257" s="112"/>
      <c r="D257" s="112"/>
      <c r="E257" s="112"/>
      <c r="F257" s="112"/>
      <c r="G257" s="112"/>
      <c r="H257" s="121"/>
      <c r="I257" s="112"/>
      <c r="J257" s="112"/>
      <c r="K257" s="112"/>
      <c r="L257" s="112"/>
      <c r="M257" s="113"/>
      <c r="N257" s="113"/>
      <c r="O257" s="112"/>
      <c r="P257" s="112"/>
      <c r="Q257" s="112"/>
      <c r="R257" s="112"/>
      <c r="S257" s="112"/>
      <c r="T257" s="112"/>
      <c r="U257" s="112"/>
    </row>
    <row r="258" ht="14.25" customHeight="1">
      <c r="A258" s="112"/>
      <c r="B258" s="112"/>
      <c r="C258" s="112"/>
      <c r="D258" s="112"/>
      <c r="E258" s="112"/>
      <c r="F258" s="112"/>
      <c r="G258" s="112"/>
      <c r="H258" s="121"/>
      <c r="I258" s="112"/>
      <c r="J258" s="112"/>
      <c r="K258" s="112"/>
      <c r="L258" s="112"/>
      <c r="M258" s="113"/>
      <c r="N258" s="113"/>
      <c r="O258" s="112"/>
      <c r="P258" s="112"/>
      <c r="Q258" s="112"/>
      <c r="R258" s="112"/>
      <c r="S258" s="112"/>
      <c r="T258" s="112"/>
      <c r="U258" s="112"/>
    </row>
    <row r="259" ht="14.25" customHeight="1">
      <c r="A259" s="112"/>
      <c r="B259" s="112"/>
      <c r="C259" s="112"/>
      <c r="D259" s="112"/>
      <c r="E259" s="112"/>
      <c r="F259" s="112"/>
      <c r="G259" s="112"/>
      <c r="H259" s="121"/>
      <c r="I259" s="112"/>
      <c r="J259" s="112"/>
      <c r="K259" s="112"/>
      <c r="L259" s="112"/>
      <c r="M259" s="113"/>
      <c r="N259" s="113"/>
      <c r="O259" s="112"/>
      <c r="P259" s="112"/>
      <c r="Q259" s="112"/>
      <c r="R259" s="112"/>
      <c r="S259" s="112"/>
      <c r="T259" s="112"/>
      <c r="U259" s="112"/>
    </row>
    <row r="260" ht="14.25" customHeight="1">
      <c r="A260" s="112"/>
      <c r="B260" s="112"/>
      <c r="C260" s="112"/>
      <c r="D260" s="112"/>
      <c r="E260" s="112"/>
      <c r="F260" s="112"/>
      <c r="G260" s="112"/>
      <c r="H260" s="121"/>
      <c r="I260" s="112"/>
      <c r="J260" s="112"/>
      <c r="K260" s="112"/>
      <c r="L260" s="112"/>
      <c r="M260" s="113"/>
      <c r="N260" s="113"/>
      <c r="O260" s="112"/>
      <c r="P260" s="112"/>
      <c r="Q260" s="112"/>
      <c r="R260" s="112"/>
      <c r="S260" s="112"/>
      <c r="T260" s="112"/>
      <c r="U260" s="112"/>
    </row>
    <row r="261" ht="14.25" customHeight="1">
      <c r="A261" s="112"/>
      <c r="B261" s="112"/>
      <c r="C261" s="112"/>
      <c r="D261" s="112"/>
      <c r="E261" s="112"/>
      <c r="F261" s="112"/>
      <c r="G261" s="112"/>
      <c r="H261" s="121"/>
      <c r="I261" s="112"/>
      <c r="J261" s="112"/>
      <c r="K261" s="112"/>
      <c r="L261" s="112"/>
      <c r="M261" s="113"/>
      <c r="N261" s="113"/>
      <c r="O261" s="112"/>
      <c r="P261" s="112"/>
      <c r="Q261" s="112"/>
      <c r="R261" s="112"/>
      <c r="S261" s="112"/>
      <c r="T261" s="112"/>
      <c r="U261" s="112"/>
    </row>
    <row r="262" ht="14.25" customHeight="1">
      <c r="A262" s="112"/>
      <c r="B262" s="112"/>
      <c r="C262" s="112"/>
      <c r="D262" s="112"/>
      <c r="E262" s="112"/>
      <c r="F262" s="112"/>
      <c r="G262" s="112"/>
      <c r="H262" s="121"/>
      <c r="I262" s="112"/>
      <c r="J262" s="112"/>
      <c r="K262" s="112"/>
      <c r="L262" s="112"/>
      <c r="M262" s="113"/>
      <c r="N262" s="113"/>
      <c r="O262" s="112"/>
      <c r="P262" s="112"/>
      <c r="Q262" s="112"/>
      <c r="R262" s="112"/>
      <c r="S262" s="112"/>
      <c r="T262" s="112"/>
      <c r="U262" s="112"/>
    </row>
    <row r="263" ht="14.25" customHeight="1">
      <c r="A263" s="112"/>
      <c r="B263" s="112"/>
      <c r="C263" s="112"/>
      <c r="D263" s="112"/>
      <c r="E263" s="112"/>
      <c r="F263" s="112"/>
      <c r="G263" s="112"/>
      <c r="H263" s="121"/>
      <c r="I263" s="112"/>
      <c r="J263" s="112"/>
      <c r="K263" s="112"/>
      <c r="L263" s="112"/>
      <c r="M263" s="113"/>
      <c r="N263" s="113"/>
      <c r="O263" s="112"/>
      <c r="P263" s="112"/>
      <c r="Q263" s="112"/>
      <c r="R263" s="112"/>
      <c r="S263" s="112"/>
      <c r="T263" s="112"/>
      <c r="U263" s="112"/>
    </row>
    <row r="264" ht="14.25" customHeight="1">
      <c r="A264" s="112"/>
      <c r="B264" s="112"/>
      <c r="C264" s="112"/>
      <c r="D264" s="112"/>
      <c r="E264" s="112"/>
      <c r="F264" s="112"/>
      <c r="G264" s="112"/>
      <c r="H264" s="121"/>
      <c r="I264" s="112"/>
      <c r="J264" s="112"/>
      <c r="K264" s="112"/>
      <c r="L264" s="112"/>
      <c r="M264" s="113"/>
      <c r="N264" s="113"/>
      <c r="O264" s="112"/>
      <c r="P264" s="112"/>
      <c r="Q264" s="112"/>
      <c r="R264" s="112"/>
      <c r="S264" s="112"/>
      <c r="T264" s="112"/>
      <c r="U264" s="112"/>
    </row>
    <row r="265" ht="14.25" customHeight="1">
      <c r="A265" s="112"/>
      <c r="B265" s="112"/>
      <c r="C265" s="112"/>
      <c r="D265" s="112"/>
      <c r="E265" s="112"/>
      <c r="F265" s="112"/>
      <c r="G265" s="112"/>
      <c r="H265" s="121"/>
      <c r="I265" s="112"/>
      <c r="J265" s="112"/>
      <c r="K265" s="112"/>
      <c r="L265" s="112"/>
      <c r="M265" s="113"/>
      <c r="N265" s="113"/>
      <c r="O265" s="112"/>
      <c r="P265" s="112"/>
      <c r="Q265" s="112"/>
      <c r="R265" s="112"/>
      <c r="S265" s="112"/>
      <c r="T265" s="112"/>
      <c r="U265" s="112"/>
    </row>
    <row r="266" ht="14.25" customHeight="1">
      <c r="A266" s="112"/>
      <c r="B266" s="112"/>
      <c r="C266" s="112"/>
      <c r="D266" s="112"/>
      <c r="E266" s="112"/>
      <c r="F266" s="112"/>
      <c r="G266" s="112"/>
      <c r="H266" s="121"/>
      <c r="I266" s="112"/>
      <c r="J266" s="112"/>
      <c r="K266" s="112"/>
      <c r="L266" s="112"/>
      <c r="M266" s="113"/>
      <c r="N266" s="113"/>
      <c r="O266" s="112"/>
      <c r="P266" s="112"/>
      <c r="Q266" s="112"/>
      <c r="R266" s="112"/>
      <c r="S266" s="112"/>
      <c r="T266" s="112"/>
      <c r="U266" s="112"/>
    </row>
    <row r="267" ht="14.25" customHeight="1">
      <c r="A267" s="112"/>
      <c r="B267" s="112"/>
      <c r="C267" s="112"/>
      <c r="D267" s="112"/>
      <c r="E267" s="112"/>
      <c r="F267" s="112"/>
      <c r="G267" s="112"/>
      <c r="H267" s="121"/>
      <c r="I267" s="112"/>
      <c r="J267" s="112"/>
      <c r="K267" s="112"/>
      <c r="L267" s="112"/>
      <c r="M267" s="113"/>
      <c r="N267" s="113"/>
      <c r="O267" s="112"/>
      <c r="P267" s="112"/>
      <c r="Q267" s="112"/>
      <c r="R267" s="112"/>
      <c r="S267" s="112"/>
      <c r="T267" s="112"/>
      <c r="U267" s="112"/>
    </row>
    <row r="268" ht="14.25" customHeight="1">
      <c r="A268" s="112"/>
      <c r="B268" s="112"/>
      <c r="C268" s="112"/>
      <c r="D268" s="112"/>
      <c r="E268" s="112"/>
      <c r="F268" s="112"/>
      <c r="G268" s="112"/>
      <c r="H268" s="121"/>
      <c r="I268" s="112"/>
      <c r="J268" s="112"/>
      <c r="K268" s="112"/>
      <c r="L268" s="112"/>
      <c r="M268" s="113"/>
      <c r="N268" s="113"/>
      <c r="O268" s="112"/>
      <c r="P268" s="112"/>
      <c r="Q268" s="112"/>
      <c r="R268" s="112"/>
      <c r="S268" s="112"/>
      <c r="T268" s="112"/>
      <c r="U268" s="112"/>
    </row>
    <row r="269" ht="14.25" customHeight="1">
      <c r="A269" s="112"/>
      <c r="B269" s="112"/>
      <c r="C269" s="112"/>
      <c r="D269" s="112"/>
      <c r="E269" s="112"/>
      <c r="F269" s="112"/>
      <c r="G269" s="112"/>
      <c r="H269" s="121"/>
      <c r="I269" s="112"/>
      <c r="J269" s="112"/>
      <c r="K269" s="112"/>
      <c r="L269" s="112"/>
      <c r="M269" s="113"/>
      <c r="N269" s="113"/>
      <c r="O269" s="112"/>
      <c r="P269" s="112"/>
      <c r="Q269" s="112"/>
      <c r="R269" s="112"/>
      <c r="S269" s="112"/>
      <c r="T269" s="112"/>
      <c r="U269" s="112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U4"/>
  </mergeCells>
  <conditionalFormatting sqref="F42:F62 F35">
    <cfRule type="cellIs" dxfId="3" priority="1" operator="lessThan">
      <formula>$G$11</formula>
    </cfRule>
  </conditionalFormatting>
  <conditionalFormatting sqref="F36:F39">
    <cfRule type="cellIs" dxfId="3" priority="2" operator="lessThan">
      <formula>$G$11</formula>
    </cfRule>
  </conditionalFormatting>
  <conditionalFormatting sqref="F41">
    <cfRule type="cellIs" dxfId="3" priority="3" operator="lessThan">
      <formula>$G$11</formula>
    </cfRule>
  </conditionalFormatting>
  <conditionalFormatting sqref="F40">
    <cfRule type="cellIs" dxfId="3" priority="4" operator="lessThan">
      <formula>$G$11</formula>
    </cfRule>
  </conditionalFormatting>
  <dataValidations>
    <dataValidation type="list" allowBlank="1" showErrorMessage="1" sqref="B11:B24 B26:B41">
      <formula1>'Listado Pilotos y Equipos'!$B$3:$B$86</formula1>
    </dataValidation>
    <dataValidation type="list" allowBlank="1" showErrorMessage="1" sqref="L11:L35 L42:L55">
      <formula1>Tabla_de_Datos_COCHES!L$12:L$44</formula1>
    </dataValidation>
    <dataValidation type="list" allowBlank="1" showErrorMessage="1" sqref="B42:B55">
      <formula1>Inscritos_ELSOT!$C$8:$C$52</formula1>
    </dataValidation>
    <dataValidation type="list" allowBlank="1" showErrorMessage="1" sqref="D11:D35 D42:D55">
      <formula1>Tabla_de_Datos_COCHES!$B$4:$B$20</formula1>
    </dataValidation>
    <dataValidation type="list" allowBlank="1" showErrorMessage="1" sqref="Q11:Q35 Q42:Q62">
      <formula1>Tabla_de_Datos_COCHES!$I$34:$I$41</formula1>
    </dataValidation>
    <dataValidation type="list" allowBlank="1" showErrorMessage="1" sqref="N11:N35 N42:N55">
      <formula1>Tabla_de_Datos_COCHES!L$12:L$44</formula1>
    </dataValidation>
    <dataValidation type="list" allowBlank="1" showErrorMessage="1" sqref="S11:S35 S42:S55 S56:T62">
      <formula1>Tabla_de_Datos_COCHES!$I$29:$I$31</formula1>
    </dataValidation>
    <dataValidation type="list" allowBlank="1" showErrorMessage="1" sqref="H11:I35 K11:K35 M11:M35 O11:O35 R11:R35 H42:I62 K42:K62 M42:M62 O42:O62 R42:R62">
      <formula1>Tabla_de_Datos_COCHES!$I$4:$I$24</formula1>
    </dataValidation>
    <dataValidation type="list" allowBlank="1" showErrorMessage="1" sqref="J11:J35 J42:J62">
      <formula1>Tabla_de_Datos_COCHES!$L$4:$L$6</formula1>
    </dataValidation>
    <dataValidation type="list" allowBlank="1" showErrorMessage="1" sqref="D56:D62">
      <formula1>IF($C$11=Tabla_de_Datos_COPA_PALMARES!$B$5,Tabla_de_Datos_COCHES!$B$19:$B$27,IF($C$11=Tabla_de_Datos_COPA_PALMARES!$B$3,Tabla_de_Datos_COCHES!$B$4:$B$18,Tabla_de_Datos_COCHES!$B$28:$B$42))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14"/>
    <col customWidth="1" min="3" max="3" width="32.43"/>
    <col customWidth="1" min="4" max="4" width="13.29"/>
    <col customWidth="1" min="5" max="5" width="9.86"/>
    <col customWidth="1" min="6" max="6" width="12.0"/>
    <col customWidth="1" min="7" max="7" width="11.0"/>
    <col customWidth="1" min="8" max="8" width="8.0"/>
    <col customWidth="1" min="9" max="9" width="8.57"/>
    <col customWidth="1" min="10" max="10" width="9.29"/>
    <col customWidth="1" min="11" max="11" width="17.71"/>
    <col customWidth="1" min="13" max="13" width="9.86"/>
    <col customWidth="1" min="14" max="26" width="11.43"/>
  </cols>
  <sheetData>
    <row r="1">
      <c r="A1" s="62"/>
      <c r="B1" s="279"/>
      <c r="C1" s="62"/>
      <c r="D1" s="280"/>
      <c r="E1" s="280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0" customHeight="1">
      <c r="A2" s="281"/>
      <c r="B2" s="282"/>
      <c r="C2" s="281"/>
      <c r="D2" s="283"/>
      <c r="E2" s="283"/>
      <c r="F2" s="281"/>
      <c r="G2" s="281"/>
      <c r="H2" s="281"/>
      <c r="I2" s="281"/>
      <c r="J2" s="281"/>
      <c r="K2" s="281"/>
      <c r="L2" s="281"/>
      <c r="M2" s="281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0" customHeight="1">
      <c r="A3" s="62"/>
      <c r="B3" s="5" t="s">
        <v>0</v>
      </c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5.0" customHeight="1">
      <c r="A4" s="62"/>
      <c r="B4" s="284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5.0" customHeight="1">
      <c r="A5" s="285"/>
      <c r="B5" s="285"/>
      <c r="C5" s="285"/>
      <c r="D5" s="286"/>
      <c r="E5" s="286"/>
      <c r="F5" s="286"/>
      <c r="G5" s="286"/>
      <c r="H5" s="286"/>
      <c r="I5" s="286"/>
      <c r="J5" s="286"/>
      <c r="K5" s="287"/>
      <c r="L5" s="285"/>
      <c r="M5" s="285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28.5" customHeight="1">
      <c r="A6" s="288" t="s">
        <v>1</v>
      </c>
      <c r="B6" s="289" t="s">
        <v>2</v>
      </c>
      <c r="C6" s="289" t="s">
        <v>153</v>
      </c>
      <c r="D6" s="289" t="s">
        <v>4</v>
      </c>
      <c r="E6" s="289" t="s">
        <v>5</v>
      </c>
      <c r="F6" s="289" t="s">
        <v>6</v>
      </c>
      <c r="G6" s="289" t="s">
        <v>7</v>
      </c>
      <c r="H6" s="289" t="s">
        <v>8</v>
      </c>
      <c r="I6" s="289" t="s">
        <v>9</v>
      </c>
      <c r="J6" s="289" t="s">
        <v>10</v>
      </c>
      <c r="K6" s="289" t="s">
        <v>484</v>
      </c>
      <c r="L6" s="289" t="s">
        <v>485</v>
      </c>
      <c r="M6" s="289" t="s">
        <v>11</v>
      </c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5.0" customHeight="1">
      <c r="A7" s="290">
        <v>1.0</v>
      </c>
      <c r="B7" s="291" t="s">
        <v>12</v>
      </c>
      <c r="C7" s="292" t="s">
        <v>13</v>
      </c>
      <c r="D7" s="293">
        <v>70.0</v>
      </c>
      <c r="E7" s="294">
        <v>64.0</v>
      </c>
      <c r="F7" s="293">
        <v>70.0</v>
      </c>
      <c r="G7" s="293">
        <v>70.0</v>
      </c>
      <c r="H7" s="293">
        <v>70.0</v>
      </c>
      <c r="I7" s="295"/>
      <c r="J7" s="295"/>
      <c r="K7" s="296">
        <f t="shared" ref="K7:K96" si="1">SUM($D7:$J7)</f>
        <v>344</v>
      </c>
      <c r="L7" s="296"/>
      <c r="M7" s="296">
        <f t="shared" ref="M7:M96" si="2">$K7-$L7</f>
        <v>344</v>
      </c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5.0" customHeight="1">
      <c r="A8" s="290">
        <v>1.0</v>
      </c>
      <c r="B8" s="296" t="s">
        <v>14</v>
      </c>
      <c r="C8" s="295" t="s">
        <v>13</v>
      </c>
      <c r="D8" s="297">
        <v>70.0</v>
      </c>
      <c r="E8" s="298">
        <v>64.0</v>
      </c>
      <c r="F8" s="297">
        <v>70.0</v>
      </c>
      <c r="G8" s="297">
        <v>70.0</v>
      </c>
      <c r="H8" s="297">
        <v>70.0</v>
      </c>
      <c r="I8" s="295"/>
      <c r="J8" s="295"/>
      <c r="K8" s="296">
        <f t="shared" si="1"/>
        <v>344</v>
      </c>
      <c r="L8" s="296"/>
      <c r="M8" s="296">
        <f t="shared" si="2"/>
        <v>344</v>
      </c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5.0" customHeight="1">
      <c r="A9" s="290">
        <v>2.0</v>
      </c>
      <c r="B9" s="296" t="s">
        <v>23</v>
      </c>
      <c r="C9" s="295" t="s">
        <v>22</v>
      </c>
      <c r="D9" s="295">
        <v>43.0</v>
      </c>
      <c r="E9" s="295">
        <v>48.0</v>
      </c>
      <c r="F9" s="299">
        <v>55.0</v>
      </c>
      <c r="G9" s="299">
        <v>55.0</v>
      </c>
      <c r="H9" s="298">
        <v>59.0</v>
      </c>
      <c r="I9" s="295"/>
      <c r="J9" s="295"/>
      <c r="K9" s="295">
        <f t="shared" si="1"/>
        <v>260</v>
      </c>
      <c r="L9" s="296"/>
      <c r="M9" s="295">
        <f t="shared" si="2"/>
        <v>260</v>
      </c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5.0" customHeight="1">
      <c r="A10" s="290">
        <v>2.0</v>
      </c>
      <c r="B10" s="296" t="s">
        <v>21</v>
      </c>
      <c r="C10" s="295" t="s">
        <v>22</v>
      </c>
      <c r="D10" s="295">
        <v>43.0</v>
      </c>
      <c r="E10" s="295">
        <v>48.0</v>
      </c>
      <c r="F10" s="299">
        <v>55.0</v>
      </c>
      <c r="G10" s="299">
        <v>55.0</v>
      </c>
      <c r="H10" s="298">
        <v>59.0</v>
      </c>
      <c r="I10" s="295"/>
      <c r="J10" s="295"/>
      <c r="K10" s="295">
        <f t="shared" si="1"/>
        <v>260</v>
      </c>
      <c r="L10" s="296"/>
      <c r="M10" s="295">
        <f t="shared" si="2"/>
        <v>260</v>
      </c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5.0" customHeight="1">
      <c r="A11" s="290">
        <v>3.0</v>
      </c>
      <c r="B11" s="296" t="s">
        <v>252</v>
      </c>
      <c r="C11" s="295" t="s">
        <v>16</v>
      </c>
      <c r="D11" s="299">
        <v>52.0</v>
      </c>
      <c r="E11" s="295">
        <v>50.0</v>
      </c>
      <c r="F11" s="299">
        <v>52.0</v>
      </c>
      <c r="G11" s="295">
        <v>50.0</v>
      </c>
      <c r="H11" s="299">
        <v>55.0</v>
      </c>
      <c r="I11" s="295"/>
      <c r="J11" s="295"/>
      <c r="K11" s="296">
        <f t="shared" si="1"/>
        <v>259</v>
      </c>
      <c r="L11" s="296"/>
      <c r="M11" s="296">
        <f t="shared" si="2"/>
        <v>259</v>
      </c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5.0" customHeight="1">
      <c r="A12" s="290">
        <v>3.0</v>
      </c>
      <c r="B12" s="296" t="s">
        <v>17</v>
      </c>
      <c r="C12" s="295" t="s">
        <v>16</v>
      </c>
      <c r="D12" s="299">
        <v>52.0</v>
      </c>
      <c r="E12" s="295">
        <v>50.0</v>
      </c>
      <c r="F12" s="299">
        <v>52.0</v>
      </c>
      <c r="G12" s="295">
        <v>50.0</v>
      </c>
      <c r="H12" s="299">
        <v>55.0</v>
      </c>
      <c r="I12" s="295"/>
      <c r="J12" s="295"/>
      <c r="K12" s="296">
        <f t="shared" si="1"/>
        <v>259</v>
      </c>
      <c r="L12" s="296"/>
      <c r="M12" s="296">
        <f t="shared" si="2"/>
        <v>259</v>
      </c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5.0" customHeight="1">
      <c r="A13" s="290">
        <v>4.0</v>
      </c>
      <c r="B13" s="296" t="s">
        <v>30</v>
      </c>
      <c r="C13" s="295" t="s">
        <v>31</v>
      </c>
      <c r="D13" s="298">
        <v>59.0</v>
      </c>
      <c r="E13" s="295">
        <v>34.0</v>
      </c>
      <c r="F13" s="295">
        <v>44.0</v>
      </c>
      <c r="G13" s="298">
        <v>64.0</v>
      </c>
      <c r="H13" s="295">
        <v>50.0</v>
      </c>
      <c r="I13" s="295"/>
      <c r="J13" s="295"/>
      <c r="K13" s="296">
        <f t="shared" si="1"/>
        <v>251</v>
      </c>
      <c r="L13" s="296"/>
      <c r="M13" s="296">
        <f t="shared" si="2"/>
        <v>251</v>
      </c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5.0" customHeight="1">
      <c r="A14" s="290">
        <v>4.0</v>
      </c>
      <c r="B14" s="296" t="s">
        <v>32</v>
      </c>
      <c r="C14" s="295" t="s">
        <v>31</v>
      </c>
      <c r="D14" s="298">
        <v>59.0</v>
      </c>
      <c r="E14" s="295">
        <v>34.0</v>
      </c>
      <c r="F14" s="295">
        <v>44.0</v>
      </c>
      <c r="G14" s="298">
        <v>64.0</v>
      </c>
      <c r="H14" s="295">
        <v>50.0</v>
      </c>
      <c r="I14" s="295"/>
      <c r="J14" s="295"/>
      <c r="K14" s="296">
        <f t="shared" si="1"/>
        <v>251</v>
      </c>
      <c r="L14" s="296"/>
      <c r="M14" s="296">
        <f t="shared" si="2"/>
        <v>251</v>
      </c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5.0" customHeight="1">
      <c r="A15" s="290">
        <v>4.0</v>
      </c>
      <c r="B15" s="296" t="s">
        <v>18</v>
      </c>
      <c r="C15" s="295" t="s">
        <v>19</v>
      </c>
      <c r="D15" s="299">
        <v>55.0</v>
      </c>
      <c r="E15" s="300">
        <v>46.0</v>
      </c>
      <c r="F15" s="295">
        <v>48.0</v>
      </c>
      <c r="G15" s="301">
        <v>55.0</v>
      </c>
      <c r="H15" s="300">
        <v>47.0</v>
      </c>
      <c r="I15" s="295"/>
      <c r="J15" s="295"/>
      <c r="K15" s="296">
        <f t="shared" si="1"/>
        <v>251</v>
      </c>
      <c r="L15" s="296"/>
      <c r="M15" s="296">
        <f t="shared" si="2"/>
        <v>251</v>
      </c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5.0" customHeight="1">
      <c r="A16" s="290">
        <v>4.0</v>
      </c>
      <c r="B16" s="296" t="s">
        <v>20</v>
      </c>
      <c r="C16" s="295" t="s">
        <v>19</v>
      </c>
      <c r="D16" s="299">
        <v>55.0</v>
      </c>
      <c r="E16" s="300">
        <v>46.0</v>
      </c>
      <c r="F16" s="295">
        <v>48.0</v>
      </c>
      <c r="G16" s="301">
        <v>55.0</v>
      </c>
      <c r="H16" s="300">
        <v>47.0</v>
      </c>
      <c r="I16" s="295"/>
      <c r="J16" s="295"/>
      <c r="K16" s="296">
        <f t="shared" si="1"/>
        <v>251</v>
      </c>
      <c r="L16" s="296"/>
      <c r="M16" s="296">
        <f t="shared" si="2"/>
        <v>251</v>
      </c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5.0" customHeight="1">
      <c r="A17" s="290">
        <v>5.0</v>
      </c>
      <c r="B17" s="296" t="s">
        <v>24</v>
      </c>
      <c r="C17" s="295" t="s">
        <v>25</v>
      </c>
      <c r="D17" s="295">
        <v>50.0</v>
      </c>
      <c r="E17" s="299">
        <v>55.0</v>
      </c>
      <c r="F17" s="295">
        <v>46.0</v>
      </c>
      <c r="G17" s="300">
        <v>51.0</v>
      </c>
      <c r="H17" s="300">
        <v>43.0</v>
      </c>
      <c r="I17" s="295"/>
      <c r="J17" s="295"/>
      <c r="K17" s="295">
        <f t="shared" si="1"/>
        <v>245</v>
      </c>
      <c r="L17" s="296"/>
      <c r="M17" s="295">
        <f t="shared" si="2"/>
        <v>245</v>
      </c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5.0" customHeight="1">
      <c r="A18" s="290">
        <v>5.0</v>
      </c>
      <c r="B18" s="296" t="s">
        <v>26</v>
      </c>
      <c r="C18" s="295" t="s">
        <v>25</v>
      </c>
      <c r="D18" s="295">
        <v>50.0</v>
      </c>
      <c r="E18" s="299">
        <v>55.0</v>
      </c>
      <c r="F18" s="295">
        <v>46.0</v>
      </c>
      <c r="G18" s="300">
        <v>51.0</v>
      </c>
      <c r="H18" s="300">
        <v>43.0</v>
      </c>
      <c r="I18" s="295"/>
      <c r="J18" s="295"/>
      <c r="K18" s="295">
        <f t="shared" si="1"/>
        <v>245</v>
      </c>
      <c r="L18" s="296"/>
      <c r="M18" s="295">
        <f t="shared" si="2"/>
        <v>245</v>
      </c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5.0" customHeight="1">
      <c r="A19" s="290">
        <v>6.0</v>
      </c>
      <c r="B19" s="296" t="s">
        <v>27</v>
      </c>
      <c r="C19" s="295" t="s">
        <v>28</v>
      </c>
      <c r="D19" s="295">
        <v>42.0</v>
      </c>
      <c r="E19" s="295">
        <v>44.0</v>
      </c>
      <c r="F19" s="295">
        <v>53.0</v>
      </c>
      <c r="G19" s="302">
        <v>62.0</v>
      </c>
      <c r="H19" s="295">
        <v>40.0</v>
      </c>
      <c r="I19" s="295"/>
      <c r="J19" s="295"/>
      <c r="K19" s="295">
        <f t="shared" si="1"/>
        <v>241</v>
      </c>
      <c r="L19" s="296"/>
      <c r="M19" s="295">
        <f t="shared" si="2"/>
        <v>241</v>
      </c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0" customHeight="1">
      <c r="A20" s="290">
        <v>7.0</v>
      </c>
      <c r="B20" s="296" t="s">
        <v>29</v>
      </c>
      <c r="C20" s="295" t="s">
        <v>28</v>
      </c>
      <c r="D20" s="303">
        <v>42.0</v>
      </c>
      <c r="E20" s="303">
        <v>44.0</v>
      </c>
      <c r="F20" s="303">
        <v>53.0</v>
      </c>
      <c r="G20" s="302">
        <v>62.0</v>
      </c>
      <c r="H20" s="304"/>
      <c r="I20" s="295"/>
      <c r="J20" s="295"/>
      <c r="K20" s="296">
        <f t="shared" si="1"/>
        <v>201</v>
      </c>
      <c r="L20" s="296"/>
      <c r="M20" s="296">
        <f t="shared" si="2"/>
        <v>201</v>
      </c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5.0" customHeight="1">
      <c r="A21" s="290">
        <v>8.0</v>
      </c>
      <c r="B21" s="296" t="s">
        <v>33</v>
      </c>
      <c r="C21" s="295" t="s">
        <v>34</v>
      </c>
      <c r="D21" s="298">
        <v>64.0</v>
      </c>
      <c r="E21" s="297">
        <v>70.0</v>
      </c>
      <c r="F21" s="298">
        <v>59.0</v>
      </c>
      <c r="G21" s="303"/>
      <c r="H21" s="304"/>
      <c r="I21" s="295"/>
      <c r="J21" s="295"/>
      <c r="K21" s="296">
        <f t="shared" si="1"/>
        <v>193</v>
      </c>
      <c r="L21" s="296"/>
      <c r="M21" s="296">
        <f t="shared" si="2"/>
        <v>193</v>
      </c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5.0" customHeight="1">
      <c r="A22" s="290">
        <v>8.0</v>
      </c>
      <c r="B22" s="296" t="s">
        <v>35</v>
      </c>
      <c r="C22" s="295" t="s">
        <v>34</v>
      </c>
      <c r="D22" s="298">
        <v>64.0</v>
      </c>
      <c r="E22" s="297">
        <v>70.0</v>
      </c>
      <c r="F22" s="298">
        <v>59.0</v>
      </c>
      <c r="G22" s="303"/>
      <c r="H22" s="304"/>
      <c r="I22" s="295"/>
      <c r="J22" s="295"/>
      <c r="K22" s="296">
        <f t="shared" si="1"/>
        <v>193</v>
      </c>
      <c r="L22" s="296"/>
      <c r="M22" s="296">
        <f t="shared" si="2"/>
        <v>193</v>
      </c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5.0" customHeight="1">
      <c r="A23" s="290">
        <v>9.0</v>
      </c>
      <c r="B23" s="296" t="s">
        <v>64</v>
      </c>
      <c r="C23" s="295" t="s">
        <v>65</v>
      </c>
      <c r="D23" s="295">
        <v>37.0</v>
      </c>
      <c r="E23" s="300">
        <v>42.0</v>
      </c>
      <c r="F23" s="295"/>
      <c r="G23" s="300">
        <v>44.0</v>
      </c>
      <c r="H23" s="294">
        <v>64.0</v>
      </c>
      <c r="I23" s="295"/>
      <c r="J23" s="295"/>
      <c r="K23" s="295">
        <f t="shared" si="1"/>
        <v>187</v>
      </c>
      <c r="L23" s="296"/>
      <c r="M23" s="295">
        <f t="shared" si="2"/>
        <v>187</v>
      </c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5.0" customHeight="1">
      <c r="A24" s="290">
        <v>9.0</v>
      </c>
      <c r="B24" s="296" t="s">
        <v>66</v>
      </c>
      <c r="C24" s="295" t="s">
        <v>65</v>
      </c>
      <c r="D24" s="295">
        <v>37.0</v>
      </c>
      <c r="E24" s="300">
        <v>42.0</v>
      </c>
      <c r="F24" s="295"/>
      <c r="G24" s="300">
        <v>44.0</v>
      </c>
      <c r="H24" s="298">
        <v>64.0</v>
      </c>
      <c r="I24" s="295"/>
      <c r="J24" s="295"/>
      <c r="K24" s="295">
        <f t="shared" si="1"/>
        <v>187</v>
      </c>
      <c r="L24" s="296"/>
      <c r="M24" s="295">
        <f t="shared" si="2"/>
        <v>187</v>
      </c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0" customHeight="1">
      <c r="A25" s="290">
        <v>10.0</v>
      </c>
      <c r="B25" s="296" t="s">
        <v>41</v>
      </c>
      <c r="C25" s="295" t="s">
        <v>42</v>
      </c>
      <c r="D25" s="295">
        <v>38.0</v>
      </c>
      <c r="E25" s="295">
        <v>28.0</v>
      </c>
      <c r="F25" s="295">
        <v>30.0</v>
      </c>
      <c r="G25" s="300">
        <v>47.0</v>
      </c>
      <c r="H25" s="295">
        <v>43.0</v>
      </c>
      <c r="I25" s="295"/>
      <c r="J25" s="295"/>
      <c r="K25" s="295">
        <f t="shared" si="1"/>
        <v>186</v>
      </c>
      <c r="L25" s="296"/>
      <c r="M25" s="295">
        <f t="shared" si="2"/>
        <v>186</v>
      </c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0" customHeight="1">
      <c r="A26" s="290">
        <v>10.0</v>
      </c>
      <c r="B26" s="296" t="s">
        <v>43</v>
      </c>
      <c r="C26" s="295" t="s">
        <v>42</v>
      </c>
      <c r="D26" s="295">
        <v>38.0</v>
      </c>
      <c r="E26" s="295">
        <v>28.0</v>
      </c>
      <c r="F26" s="295">
        <v>30.0</v>
      </c>
      <c r="G26" s="300">
        <v>47.0</v>
      </c>
      <c r="H26" s="295">
        <v>43.0</v>
      </c>
      <c r="I26" s="295"/>
      <c r="J26" s="295"/>
      <c r="K26" s="295">
        <f t="shared" si="1"/>
        <v>186</v>
      </c>
      <c r="L26" s="296"/>
      <c r="M26" s="295">
        <f t="shared" si="2"/>
        <v>186</v>
      </c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0" customHeight="1">
      <c r="A27" s="290">
        <v>11.0</v>
      </c>
      <c r="B27" s="296" t="s">
        <v>50</v>
      </c>
      <c r="C27" s="295" t="s">
        <v>51</v>
      </c>
      <c r="D27" s="295">
        <v>32.0</v>
      </c>
      <c r="E27" s="295">
        <v>30.0</v>
      </c>
      <c r="F27" s="295">
        <v>33.0</v>
      </c>
      <c r="G27" s="300">
        <v>41.0</v>
      </c>
      <c r="H27" s="305">
        <v>49.0</v>
      </c>
      <c r="I27" s="295"/>
      <c r="J27" s="295"/>
      <c r="K27" s="295">
        <f t="shared" si="1"/>
        <v>185</v>
      </c>
      <c r="L27" s="296"/>
      <c r="M27" s="295">
        <f t="shared" si="2"/>
        <v>185</v>
      </c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0" customHeight="1">
      <c r="A28" s="290">
        <v>11.0</v>
      </c>
      <c r="B28" s="296" t="s">
        <v>52</v>
      </c>
      <c r="C28" s="295" t="s">
        <v>51</v>
      </c>
      <c r="D28" s="295">
        <v>32.0</v>
      </c>
      <c r="E28" s="295">
        <v>30.0</v>
      </c>
      <c r="F28" s="295">
        <v>33.0</v>
      </c>
      <c r="G28" s="300">
        <v>41.0</v>
      </c>
      <c r="H28" s="300">
        <v>49.0</v>
      </c>
      <c r="I28" s="295"/>
      <c r="J28" s="295"/>
      <c r="K28" s="295">
        <f t="shared" si="1"/>
        <v>185</v>
      </c>
      <c r="L28" s="296"/>
      <c r="M28" s="295">
        <f t="shared" si="2"/>
        <v>185</v>
      </c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0" customHeight="1">
      <c r="A29" s="290">
        <v>12.0</v>
      </c>
      <c r="B29" s="296" t="s">
        <v>47</v>
      </c>
      <c r="C29" s="295" t="s">
        <v>48</v>
      </c>
      <c r="D29" s="295">
        <v>28.0</v>
      </c>
      <c r="E29" s="306">
        <v>31.0</v>
      </c>
      <c r="F29" s="306">
        <v>43.0</v>
      </c>
      <c r="G29" s="300">
        <v>39.0</v>
      </c>
      <c r="H29" s="295">
        <v>39.0</v>
      </c>
      <c r="I29" s="295"/>
      <c r="J29" s="295"/>
      <c r="K29" s="295">
        <f t="shared" si="1"/>
        <v>180</v>
      </c>
      <c r="L29" s="296"/>
      <c r="M29" s="295">
        <f t="shared" si="2"/>
        <v>180</v>
      </c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0" customHeight="1">
      <c r="A30" s="290">
        <v>12.0</v>
      </c>
      <c r="B30" s="296" t="s">
        <v>49</v>
      </c>
      <c r="C30" s="295" t="s">
        <v>48</v>
      </c>
      <c r="D30" s="295">
        <v>28.0</v>
      </c>
      <c r="E30" s="306">
        <v>31.0</v>
      </c>
      <c r="F30" s="306">
        <v>43.0</v>
      </c>
      <c r="G30" s="300">
        <v>39.0</v>
      </c>
      <c r="H30" s="295">
        <v>39.0</v>
      </c>
      <c r="I30" s="295"/>
      <c r="J30" s="295"/>
      <c r="K30" s="295">
        <f t="shared" si="1"/>
        <v>180</v>
      </c>
      <c r="L30" s="296"/>
      <c r="M30" s="295">
        <f t="shared" si="2"/>
        <v>180</v>
      </c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0" customHeight="1">
      <c r="A31" s="290">
        <v>13.0</v>
      </c>
      <c r="B31" s="296" t="s">
        <v>38</v>
      </c>
      <c r="C31" s="295" t="s">
        <v>39</v>
      </c>
      <c r="D31" s="295">
        <v>40.0</v>
      </c>
      <c r="E31" s="295">
        <v>32.0</v>
      </c>
      <c r="F31" s="295">
        <v>34.0</v>
      </c>
      <c r="G31" s="295">
        <v>40.0</v>
      </c>
      <c r="H31" s="295">
        <v>32.0</v>
      </c>
      <c r="I31" s="295"/>
      <c r="J31" s="295"/>
      <c r="K31" s="295">
        <f t="shared" si="1"/>
        <v>178</v>
      </c>
      <c r="L31" s="296"/>
      <c r="M31" s="295">
        <f t="shared" si="2"/>
        <v>178</v>
      </c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0" customHeight="1">
      <c r="A32" s="290">
        <v>13.0</v>
      </c>
      <c r="B32" s="296" t="s">
        <v>40</v>
      </c>
      <c r="C32" s="295" t="s">
        <v>39</v>
      </c>
      <c r="D32" s="295">
        <v>40.0</v>
      </c>
      <c r="E32" s="295">
        <v>32.0</v>
      </c>
      <c r="F32" s="295">
        <v>34.0</v>
      </c>
      <c r="G32" s="295">
        <v>40.0</v>
      </c>
      <c r="H32" s="295">
        <v>32.0</v>
      </c>
      <c r="I32" s="295"/>
      <c r="J32" s="295"/>
      <c r="K32" s="295">
        <f t="shared" si="1"/>
        <v>178</v>
      </c>
      <c r="L32" s="296"/>
      <c r="M32" s="295">
        <f t="shared" si="2"/>
        <v>178</v>
      </c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0" customHeight="1">
      <c r="A33" s="290">
        <v>13.0</v>
      </c>
      <c r="B33" s="296" t="s">
        <v>44</v>
      </c>
      <c r="C33" s="295" t="s">
        <v>45</v>
      </c>
      <c r="D33" s="295">
        <v>33.0</v>
      </c>
      <c r="E33" s="300">
        <v>36.0</v>
      </c>
      <c r="F33" s="295">
        <v>35.0</v>
      </c>
      <c r="G33" s="300">
        <v>38.0</v>
      </c>
      <c r="H33" s="300">
        <v>36.0</v>
      </c>
      <c r="I33" s="295"/>
      <c r="J33" s="295"/>
      <c r="K33" s="295">
        <f t="shared" si="1"/>
        <v>178</v>
      </c>
      <c r="L33" s="296"/>
      <c r="M33" s="295">
        <f t="shared" si="2"/>
        <v>178</v>
      </c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0" customHeight="1">
      <c r="A34" s="290">
        <v>13.0</v>
      </c>
      <c r="B34" s="296" t="s">
        <v>46</v>
      </c>
      <c r="C34" s="295" t="s">
        <v>45</v>
      </c>
      <c r="D34" s="295">
        <v>33.0</v>
      </c>
      <c r="E34" s="300">
        <v>36.0</v>
      </c>
      <c r="F34" s="295">
        <v>35.0</v>
      </c>
      <c r="G34" s="300">
        <v>38.0</v>
      </c>
      <c r="H34" s="305">
        <v>36.0</v>
      </c>
      <c r="I34" s="295"/>
      <c r="J34" s="295"/>
      <c r="K34" s="295">
        <f t="shared" si="1"/>
        <v>178</v>
      </c>
      <c r="L34" s="296"/>
      <c r="M34" s="295">
        <f t="shared" si="2"/>
        <v>178</v>
      </c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0" customHeight="1">
      <c r="A35" s="290">
        <v>14.0</v>
      </c>
      <c r="B35" s="296" t="s">
        <v>60</v>
      </c>
      <c r="C35" s="295" t="s">
        <v>61</v>
      </c>
      <c r="D35" s="295">
        <v>39.0</v>
      </c>
      <c r="E35" s="300">
        <v>43.0</v>
      </c>
      <c r="F35" s="295"/>
      <c r="G35" s="300">
        <v>42.0</v>
      </c>
      <c r="H35" s="305">
        <v>51.0</v>
      </c>
      <c r="I35" s="295"/>
      <c r="J35" s="295"/>
      <c r="K35" s="295">
        <f t="shared" si="1"/>
        <v>175</v>
      </c>
      <c r="L35" s="296"/>
      <c r="M35" s="295">
        <f t="shared" si="2"/>
        <v>175</v>
      </c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0" customHeight="1">
      <c r="A36" s="290">
        <v>14.0</v>
      </c>
      <c r="B36" s="296" t="s">
        <v>62</v>
      </c>
      <c r="C36" s="295" t="s">
        <v>61</v>
      </c>
      <c r="D36" s="295">
        <v>39.0</v>
      </c>
      <c r="E36" s="300">
        <v>43.0</v>
      </c>
      <c r="F36" s="295"/>
      <c r="G36" s="300">
        <v>42.0</v>
      </c>
      <c r="H36" s="305">
        <v>51.0</v>
      </c>
      <c r="I36" s="295"/>
      <c r="J36" s="295"/>
      <c r="K36" s="295">
        <f t="shared" si="1"/>
        <v>175</v>
      </c>
      <c r="L36" s="296"/>
      <c r="M36" s="295">
        <f t="shared" si="2"/>
        <v>175</v>
      </c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0" customHeight="1">
      <c r="A37" s="290">
        <v>15.0</v>
      </c>
      <c r="B37" s="296" t="s">
        <v>55</v>
      </c>
      <c r="C37" s="295" t="s">
        <v>56</v>
      </c>
      <c r="D37" s="295"/>
      <c r="E37" s="295">
        <v>38.0</v>
      </c>
      <c r="F37" s="295">
        <v>42.0</v>
      </c>
      <c r="G37" s="295">
        <v>46.0</v>
      </c>
      <c r="H37" s="295">
        <v>42.0</v>
      </c>
      <c r="I37" s="295"/>
      <c r="J37" s="295"/>
      <c r="K37" s="295">
        <f t="shared" si="1"/>
        <v>168</v>
      </c>
      <c r="L37" s="296"/>
      <c r="M37" s="295">
        <f t="shared" si="2"/>
        <v>168</v>
      </c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0" customHeight="1">
      <c r="A38" s="290">
        <v>15.0</v>
      </c>
      <c r="B38" s="296" t="s">
        <v>57</v>
      </c>
      <c r="C38" s="295" t="s">
        <v>56</v>
      </c>
      <c r="D38" s="295"/>
      <c r="E38" s="295">
        <v>38.0</v>
      </c>
      <c r="F38" s="295">
        <v>42.0</v>
      </c>
      <c r="G38" s="295">
        <v>46.0</v>
      </c>
      <c r="H38" s="295">
        <v>42.0</v>
      </c>
      <c r="I38" s="295"/>
      <c r="J38" s="295"/>
      <c r="K38" s="295">
        <f t="shared" si="1"/>
        <v>168</v>
      </c>
      <c r="L38" s="296"/>
      <c r="M38" s="295">
        <f t="shared" si="2"/>
        <v>168</v>
      </c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0" customHeight="1">
      <c r="A39" s="290">
        <v>16.0</v>
      </c>
      <c r="B39" s="296" t="s">
        <v>36</v>
      </c>
      <c r="C39" s="295" t="s">
        <v>37</v>
      </c>
      <c r="D39" s="295">
        <v>36.0</v>
      </c>
      <c r="E39" s="307">
        <v>59.0</v>
      </c>
      <c r="F39" s="307">
        <v>64.0</v>
      </c>
      <c r="G39" s="295"/>
      <c r="H39" s="295"/>
      <c r="I39" s="295"/>
      <c r="J39" s="295"/>
      <c r="K39" s="295">
        <f t="shared" si="1"/>
        <v>159</v>
      </c>
      <c r="L39" s="296"/>
      <c r="M39" s="295">
        <f t="shared" si="2"/>
        <v>159</v>
      </c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0" customHeight="1">
      <c r="A40" s="290">
        <v>16.0</v>
      </c>
      <c r="B40" s="296" t="s">
        <v>486</v>
      </c>
      <c r="C40" s="295" t="s">
        <v>70</v>
      </c>
      <c r="D40" s="295"/>
      <c r="E40" s="295">
        <v>35.0</v>
      </c>
      <c r="F40" s="295">
        <v>37.0</v>
      </c>
      <c r="G40" s="300">
        <v>46.0</v>
      </c>
      <c r="H40" s="295">
        <v>41.0</v>
      </c>
      <c r="I40" s="295"/>
      <c r="J40" s="295"/>
      <c r="K40" s="295">
        <f t="shared" si="1"/>
        <v>159</v>
      </c>
      <c r="L40" s="296"/>
      <c r="M40" s="295">
        <f t="shared" si="2"/>
        <v>159</v>
      </c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0" customHeight="1">
      <c r="A41" s="290">
        <v>17.0</v>
      </c>
      <c r="B41" s="296" t="s">
        <v>58</v>
      </c>
      <c r="C41" s="295" t="s">
        <v>59</v>
      </c>
      <c r="D41" s="295">
        <v>25.0</v>
      </c>
      <c r="E41" s="295">
        <v>26.0</v>
      </c>
      <c r="F41" s="295">
        <v>34.0</v>
      </c>
      <c r="G41" s="300">
        <v>40.0</v>
      </c>
      <c r="H41" s="305">
        <v>31.0</v>
      </c>
      <c r="I41" s="295"/>
      <c r="J41" s="295"/>
      <c r="K41" s="295">
        <f t="shared" si="1"/>
        <v>156</v>
      </c>
      <c r="L41" s="296"/>
      <c r="M41" s="295">
        <f t="shared" si="2"/>
        <v>156</v>
      </c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0" customHeight="1">
      <c r="A42" s="290">
        <v>18.0</v>
      </c>
      <c r="B42" s="296" t="s">
        <v>71</v>
      </c>
      <c r="C42" s="295" t="s">
        <v>72</v>
      </c>
      <c r="D42" s="295">
        <v>29.0</v>
      </c>
      <c r="E42" s="300">
        <v>40.0</v>
      </c>
      <c r="F42" s="295"/>
      <c r="G42" s="300">
        <v>37.0</v>
      </c>
      <c r="H42" s="295">
        <v>38.0</v>
      </c>
      <c r="I42" s="295"/>
      <c r="J42" s="295"/>
      <c r="K42" s="295">
        <f t="shared" si="1"/>
        <v>144</v>
      </c>
      <c r="L42" s="296"/>
      <c r="M42" s="295">
        <f t="shared" si="2"/>
        <v>144</v>
      </c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0" customHeight="1">
      <c r="A43" s="290">
        <v>19.0</v>
      </c>
      <c r="B43" s="296" t="s">
        <v>93</v>
      </c>
      <c r="C43" s="295" t="s">
        <v>94</v>
      </c>
      <c r="D43" s="295">
        <v>46.0</v>
      </c>
      <c r="E43" s="295"/>
      <c r="F43" s="295">
        <v>38.0</v>
      </c>
      <c r="G43" s="295"/>
      <c r="H43" s="305">
        <v>55.0</v>
      </c>
      <c r="I43" s="295"/>
      <c r="J43" s="295"/>
      <c r="K43" s="295">
        <f t="shared" si="1"/>
        <v>139</v>
      </c>
      <c r="L43" s="296"/>
      <c r="M43" s="295">
        <f t="shared" si="2"/>
        <v>139</v>
      </c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0" customHeight="1">
      <c r="A44" s="290">
        <v>20.0</v>
      </c>
      <c r="B44" s="296" t="s">
        <v>76</v>
      </c>
      <c r="C44" s="295" t="s">
        <v>77</v>
      </c>
      <c r="D44" s="295">
        <v>24.0</v>
      </c>
      <c r="E44" s="295"/>
      <c r="F44" s="295">
        <v>32.0</v>
      </c>
      <c r="G44" s="300">
        <v>46.0</v>
      </c>
      <c r="H44" s="295">
        <v>34.0</v>
      </c>
      <c r="I44" s="295"/>
      <c r="J44" s="295"/>
      <c r="K44" s="295">
        <f t="shared" si="1"/>
        <v>136</v>
      </c>
      <c r="L44" s="296"/>
      <c r="M44" s="295">
        <f t="shared" si="2"/>
        <v>136</v>
      </c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0" customHeight="1">
      <c r="A45" s="290">
        <v>21.0</v>
      </c>
      <c r="B45" s="296" t="s">
        <v>53</v>
      </c>
      <c r="C45" s="295" t="s">
        <v>54</v>
      </c>
      <c r="D45" s="295">
        <v>44.0</v>
      </c>
      <c r="E45" s="308">
        <v>52.0</v>
      </c>
      <c r="F45" s="295"/>
      <c r="G45" s="295">
        <v>37.0</v>
      </c>
      <c r="H45" s="108"/>
      <c r="I45" s="295"/>
      <c r="J45" s="295"/>
      <c r="K45" s="295">
        <f t="shared" si="1"/>
        <v>133</v>
      </c>
      <c r="L45" s="296"/>
      <c r="M45" s="295">
        <f t="shared" si="2"/>
        <v>133</v>
      </c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0" customHeight="1">
      <c r="A46" s="290">
        <v>22.0</v>
      </c>
      <c r="B46" s="296" t="s">
        <v>86</v>
      </c>
      <c r="C46" s="295" t="s">
        <v>87</v>
      </c>
      <c r="D46" s="295">
        <v>30.0</v>
      </c>
      <c r="E46" s="300">
        <v>26.0</v>
      </c>
      <c r="F46" s="295"/>
      <c r="G46" s="295">
        <v>33.0</v>
      </c>
      <c r="H46" s="305">
        <v>39.0</v>
      </c>
      <c r="I46" s="295"/>
      <c r="J46" s="295"/>
      <c r="K46" s="295">
        <f t="shared" si="1"/>
        <v>128</v>
      </c>
      <c r="L46" s="296"/>
      <c r="M46" s="295">
        <f t="shared" si="2"/>
        <v>128</v>
      </c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0" customHeight="1">
      <c r="A47" s="290">
        <v>22.0</v>
      </c>
      <c r="B47" s="296" t="s">
        <v>88</v>
      </c>
      <c r="C47" s="295" t="s">
        <v>87</v>
      </c>
      <c r="D47" s="295">
        <v>30.0</v>
      </c>
      <c r="E47" s="300">
        <v>26.0</v>
      </c>
      <c r="F47" s="295"/>
      <c r="G47" s="295">
        <v>33.0</v>
      </c>
      <c r="H47" s="305">
        <v>39.0</v>
      </c>
      <c r="I47" s="295"/>
      <c r="J47" s="295"/>
      <c r="K47" s="295">
        <f t="shared" si="1"/>
        <v>128</v>
      </c>
      <c r="L47" s="296"/>
      <c r="M47" s="295">
        <f t="shared" si="2"/>
        <v>128</v>
      </c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0" customHeight="1">
      <c r="A48" s="290">
        <v>23.0</v>
      </c>
      <c r="B48" s="296" t="s">
        <v>63</v>
      </c>
      <c r="C48" s="295" t="s">
        <v>37</v>
      </c>
      <c r="D48" s="295"/>
      <c r="E48" s="307">
        <v>59.0</v>
      </c>
      <c r="F48" s="307">
        <v>64.0</v>
      </c>
      <c r="G48" s="295"/>
      <c r="H48" s="108"/>
      <c r="I48" s="295"/>
      <c r="J48" s="295"/>
      <c r="K48" s="295">
        <f t="shared" si="1"/>
        <v>123</v>
      </c>
      <c r="L48" s="296"/>
      <c r="M48" s="295">
        <f t="shared" si="2"/>
        <v>123</v>
      </c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0" customHeight="1">
      <c r="A49" s="290">
        <v>24.0</v>
      </c>
      <c r="B49" s="296" t="s">
        <v>67</v>
      </c>
      <c r="C49" s="295" t="s">
        <v>68</v>
      </c>
      <c r="D49" s="295">
        <v>36.0</v>
      </c>
      <c r="E49" s="295">
        <v>42.0</v>
      </c>
      <c r="F49" s="295">
        <v>43.0</v>
      </c>
      <c r="G49" s="295"/>
      <c r="H49" s="108"/>
      <c r="I49" s="295"/>
      <c r="J49" s="295"/>
      <c r="K49" s="295">
        <f t="shared" si="1"/>
        <v>121</v>
      </c>
      <c r="L49" s="296"/>
      <c r="M49" s="295">
        <f t="shared" si="2"/>
        <v>121</v>
      </c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0" customHeight="1">
      <c r="A50" s="290">
        <v>25.0</v>
      </c>
      <c r="B50" s="296" t="s">
        <v>89</v>
      </c>
      <c r="C50" s="295" t="s">
        <v>59</v>
      </c>
      <c r="D50" s="295">
        <v>25.0</v>
      </c>
      <c r="E50" s="295">
        <v>26.0</v>
      </c>
      <c r="F50" s="295">
        <v>34.0</v>
      </c>
      <c r="G50" s="295"/>
      <c r="H50" s="305">
        <v>31.0</v>
      </c>
      <c r="I50" s="295"/>
      <c r="J50" s="295"/>
      <c r="K50" s="295">
        <f t="shared" si="1"/>
        <v>116</v>
      </c>
      <c r="L50" s="296"/>
      <c r="M50" s="295">
        <f t="shared" si="2"/>
        <v>116</v>
      </c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0" customHeight="1">
      <c r="A51" s="290">
        <v>26.0</v>
      </c>
      <c r="B51" s="296" t="s">
        <v>90</v>
      </c>
      <c r="C51" s="295" t="s">
        <v>91</v>
      </c>
      <c r="D51" s="295">
        <v>18.0</v>
      </c>
      <c r="E51" s="295">
        <v>22.0</v>
      </c>
      <c r="F51" s="295"/>
      <c r="G51" s="300">
        <v>45.0</v>
      </c>
      <c r="H51" s="295">
        <v>30.0</v>
      </c>
      <c r="I51" s="295"/>
      <c r="J51" s="295"/>
      <c r="K51" s="295">
        <f t="shared" si="1"/>
        <v>115</v>
      </c>
      <c r="L51" s="296"/>
      <c r="M51" s="295">
        <f t="shared" si="2"/>
        <v>115</v>
      </c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0" customHeight="1">
      <c r="A52" s="290">
        <v>26.0</v>
      </c>
      <c r="B52" s="296" t="s">
        <v>92</v>
      </c>
      <c r="C52" s="295" t="s">
        <v>91</v>
      </c>
      <c r="D52" s="295">
        <v>18.0</v>
      </c>
      <c r="E52" s="295">
        <v>22.0</v>
      </c>
      <c r="F52" s="295"/>
      <c r="G52" s="300">
        <v>45.0</v>
      </c>
      <c r="H52" s="295">
        <v>30.0</v>
      </c>
      <c r="I52" s="295"/>
      <c r="J52" s="295"/>
      <c r="K52" s="295">
        <f t="shared" si="1"/>
        <v>115</v>
      </c>
      <c r="L52" s="296"/>
      <c r="M52" s="295">
        <f t="shared" si="2"/>
        <v>115</v>
      </c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0" customHeight="1">
      <c r="A53" s="290">
        <v>27.0</v>
      </c>
      <c r="B53" s="296" t="s">
        <v>102</v>
      </c>
      <c r="C53" s="295" t="s">
        <v>70</v>
      </c>
      <c r="D53" s="295"/>
      <c r="E53" s="295">
        <v>35.0</v>
      </c>
      <c r="F53" s="295">
        <v>37.0</v>
      </c>
      <c r="G53" s="295"/>
      <c r="H53" s="295">
        <v>41.0</v>
      </c>
      <c r="I53" s="295"/>
      <c r="J53" s="295"/>
      <c r="K53" s="295">
        <f t="shared" si="1"/>
        <v>113</v>
      </c>
      <c r="L53" s="296"/>
      <c r="M53" s="295">
        <f t="shared" si="2"/>
        <v>113</v>
      </c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0" customHeight="1">
      <c r="A54" s="290">
        <v>28.0</v>
      </c>
      <c r="B54" s="296" t="s">
        <v>95</v>
      </c>
      <c r="C54" s="295" t="s">
        <v>96</v>
      </c>
      <c r="D54" s="295">
        <v>22.0</v>
      </c>
      <c r="E54" s="300">
        <v>28.0</v>
      </c>
      <c r="F54" s="295"/>
      <c r="G54" s="295">
        <v>32.0</v>
      </c>
      <c r="H54" s="295">
        <v>29.0</v>
      </c>
      <c r="I54" s="295"/>
      <c r="J54" s="295"/>
      <c r="K54" s="295">
        <f t="shared" si="1"/>
        <v>111</v>
      </c>
      <c r="L54" s="296"/>
      <c r="M54" s="295">
        <f t="shared" si="2"/>
        <v>111</v>
      </c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0" customHeight="1">
      <c r="A55" s="290">
        <v>29.0</v>
      </c>
      <c r="B55" s="296" t="s">
        <v>73</v>
      </c>
      <c r="C55" s="295" t="s">
        <v>74</v>
      </c>
      <c r="D55" s="295">
        <v>31.0</v>
      </c>
      <c r="E55" s="295">
        <v>29.0</v>
      </c>
      <c r="F55" s="295">
        <v>42.0</v>
      </c>
      <c r="G55" s="295"/>
      <c r="H55" s="309"/>
      <c r="I55" s="295"/>
      <c r="J55" s="295"/>
      <c r="K55" s="295">
        <f t="shared" si="1"/>
        <v>102</v>
      </c>
      <c r="L55" s="296"/>
      <c r="M55" s="295">
        <f t="shared" si="2"/>
        <v>102</v>
      </c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0" customHeight="1">
      <c r="A56" s="290">
        <v>29.0</v>
      </c>
      <c r="B56" s="296" t="s">
        <v>75</v>
      </c>
      <c r="C56" s="295" t="s">
        <v>74</v>
      </c>
      <c r="D56" s="295">
        <v>31.0</v>
      </c>
      <c r="E56" s="295">
        <v>29.0</v>
      </c>
      <c r="F56" s="295">
        <v>42.0</v>
      </c>
      <c r="G56" s="295"/>
      <c r="H56" s="309"/>
      <c r="I56" s="295"/>
      <c r="J56" s="295"/>
      <c r="K56" s="295">
        <f t="shared" si="1"/>
        <v>102</v>
      </c>
      <c r="L56" s="296"/>
      <c r="M56" s="295">
        <f t="shared" si="2"/>
        <v>102</v>
      </c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0" customHeight="1">
      <c r="A57" s="290">
        <v>30.0</v>
      </c>
      <c r="B57" s="296" t="s">
        <v>78</v>
      </c>
      <c r="C57" s="295" t="s">
        <v>54</v>
      </c>
      <c r="D57" s="295">
        <v>44.0</v>
      </c>
      <c r="E57" s="308">
        <v>52.0</v>
      </c>
      <c r="F57" s="295"/>
      <c r="G57" s="295"/>
      <c r="H57" s="108"/>
      <c r="I57" s="295"/>
      <c r="J57" s="295"/>
      <c r="K57" s="295">
        <f t="shared" si="1"/>
        <v>96</v>
      </c>
      <c r="L57" s="296"/>
      <c r="M57" s="295">
        <f t="shared" si="2"/>
        <v>96</v>
      </c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0" customHeight="1">
      <c r="A58" s="290">
        <v>31.0</v>
      </c>
      <c r="B58" s="310" t="s">
        <v>256</v>
      </c>
      <c r="C58" s="295" t="s">
        <v>196</v>
      </c>
      <c r="D58" s="295"/>
      <c r="E58" s="295"/>
      <c r="F58" s="295">
        <v>38.0</v>
      </c>
      <c r="G58" s="295"/>
      <c r="H58" s="305">
        <v>55.0</v>
      </c>
      <c r="I58" s="295"/>
      <c r="J58" s="295"/>
      <c r="K58" s="295">
        <f t="shared" si="1"/>
        <v>93</v>
      </c>
      <c r="L58" s="296"/>
      <c r="M58" s="295">
        <f t="shared" si="2"/>
        <v>93</v>
      </c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0" customHeight="1">
      <c r="A59" s="290">
        <v>32.0</v>
      </c>
      <c r="B59" s="296" t="s">
        <v>79</v>
      </c>
      <c r="C59" s="295" t="s">
        <v>80</v>
      </c>
      <c r="D59" s="295">
        <v>48.0</v>
      </c>
      <c r="E59" s="295">
        <v>41.0</v>
      </c>
      <c r="F59" s="295"/>
      <c r="G59" s="295"/>
      <c r="H59" s="309"/>
      <c r="I59" s="295"/>
      <c r="J59" s="295"/>
      <c r="K59" s="295">
        <f t="shared" si="1"/>
        <v>89</v>
      </c>
      <c r="L59" s="296"/>
      <c r="M59" s="295">
        <f t="shared" si="2"/>
        <v>89</v>
      </c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0" customHeight="1">
      <c r="A60" s="290">
        <v>32.0</v>
      </c>
      <c r="B60" s="296" t="s">
        <v>81</v>
      </c>
      <c r="C60" s="295" t="s">
        <v>80</v>
      </c>
      <c r="D60" s="295">
        <v>48.0</v>
      </c>
      <c r="E60" s="295">
        <v>41.0</v>
      </c>
      <c r="F60" s="295"/>
      <c r="G60" s="295"/>
      <c r="H60" s="108"/>
      <c r="I60" s="295"/>
      <c r="J60" s="295"/>
      <c r="K60" s="295">
        <f t="shared" si="1"/>
        <v>89</v>
      </c>
      <c r="L60" s="296"/>
      <c r="M60" s="295">
        <f t="shared" si="2"/>
        <v>89</v>
      </c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0" customHeight="1">
      <c r="A61" s="290">
        <v>32.0</v>
      </c>
      <c r="B61" s="296" t="s">
        <v>82</v>
      </c>
      <c r="C61" s="295" t="s">
        <v>83</v>
      </c>
      <c r="D61" s="295"/>
      <c r="E61" s="295">
        <v>46.0</v>
      </c>
      <c r="F61" s="295">
        <v>43.0</v>
      </c>
      <c r="G61" s="295"/>
      <c r="H61" s="108"/>
      <c r="I61" s="295"/>
      <c r="J61" s="295"/>
      <c r="K61" s="295">
        <f t="shared" si="1"/>
        <v>89</v>
      </c>
      <c r="L61" s="296"/>
      <c r="M61" s="295">
        <f t="shared" si="2"/>
        <v>89</v>
      </c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0" customHeight="1">
      <c r="A62" s="290">
        <v>32.0</v>
      </c>
      <c r="B62" s="296" t="s">
        <v>84</v>
      </c>
      <c r="C62" s="295" t="s">
        <v>85</v>
      </c>
      <c r="D62" s="295">
        <v>21.0</v>
      </c>
      <c r="E62" s="300">
        <v>24.0</v>
      </c>
      <c r="F62" s="295">
        <v>44.0</v>
      </c>
      <c r="G62" s="295"/>
      <c r="H62" s="108"/>
      <c r="I62" s="295"/>
      <c r="J62" s="295"/>
      <c r="K62" s="295">
        <f t="shared" si="1"/>
        <v>89</v>
      </c>
      <c r="L62" s="296"/>
      <c r="M62" s="295">
        <f t="shared" si="2"/>
        <v>89</v>
      </c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0" customHeight="1">
      <c r="A63" s="290">
        <v>33.0</v>
      </c>
      <c r="B63" s="296" t="s">
        <v>112</v>
      </c>
      <c r="C63" s="295" t="s">
        <v>113</v>
      </c>
      <c r="D63" s="295">
        <v>20.0</v>
      </c>
      <c r="E63" s="300">
        <v>30.0</v>
      </c>
      <c r="F63" s="295"/>
      <c r="G63" s="295"/>
      <c r="H63" s="295">
        <v>35.0</v>
      </c>
      <c r="I63" s="295"/>
      <c r="J63" s="295"/>
      <c r="K63" s="295">
        <f t="shared" si="1"/>
        <v>85</v>
      </c>
      <c r="L63" s="296"/>
      <c r="M63" s="295">
        <f t="shared" si="2"/>
        <v>85</v>
      </c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0" customHeight="1">
      <c r="A64" s="290">
        <v>33.0</v>
      </c>
      <c r="B64" s="296" t="s">
        <v>114</v>
      </c>
      <c r="C64" s="295" t="s">
        <v>113</v>
      </c>
      <c r="D64" s="295">
        <v>20.0</v>
      </c>
      <c r="E64" s="300">
        <v>30.0</v>
      </c>
      <c r="F64" s="295"/>
      <c r="G64" s="295"/>
      <c r="H64" s="295">
        <v>35.0</v>
      </c>
      <c r="I64" s="295"/>
      <c r="J64" s="295"/>
      <c r="K64" s="295">
        <f t="shared" si="1"/>
        <v>85</v>
      </c>
      <c r="L64" s="296"/>
      <c r="M64" s="295">
        <f t="shared" si="2"/>
        <v>85</v>
      </c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0" customHeight="1">
      <c r="A65" s="290">
        <v>34.0</v>
      </c>
      <c r="B65" s="296" t="s">
        <v>108</v>
      </c>
      <c r="C65" s="296" t="s">
        <v>96</v>
      </c>
      <c r="D65" s="296">
        <v>22.0</v>
      </c>
      <c r="E65" s="296"/>
      <c r="F65" s="296"/>
      <c r="G65" s="296">
        <v>32.0</v>
      </c>
      <c r="H65" s="295">
        <v>29.0</v>
      </c>
      <c r="I65" s="295"/>
      <c r="J65" s="295"/>
      <c r="K65" s="296">
        <f t="shared" si="1"/>
        <v>83</v>
      </c>
      <c r="L65" s="296"/>
      <c r="M65" s="296">
        <f t="shared" si="2"/>
        <v>83</v>
      </c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0" customHeight="1">
      <c r="A66" s="290">
        <v>35.0</v>
      </c>
      <c r="B66" s="296" t="s">
        <v>97</v>
      </c>
      <c r="C66" s="295" t="s">
        <v>85</v>
      </c>
      <c r="D66" s="295">
        <v>21.0</v>
      </c>
      <c r="E66" s="300">
        <v>24.0</v>
      </c>
      <c r="F66" s="295"/>
      <c r="G66" s="300">
        <v>34.0</v>
      </c>
      <c r="H66" s="295"/>
      <c r="I66" s="295"/>
      <c r="J66" s="295"/>
      <c r="K66" s="295">
        <f t="shared" si="1"/>
        <v>79</v>
      </c>
      <c r="L66" s="296"/>
      <c r="M66" s="295">
        <f t="shared" si="2"/>
        <v>79</v>
      </c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0" customHeight="1">
      <c r="A67" s="290">
        <v>36.0</v>
      </c>
      <c r="B67" s="296" t="s">
        <v>98</v>
      </c>
      <c r="C67" s="295" t="s">
        <v>68</v>
      </c>
      <c r="D67" s="295">
        <v>34.0</v>
      </c>
      <c r="E67" s="295">
        <v>42.0</v>
      </c>
      <c r="F67" s="295"/>
      <c r="G67" s="295"/>
      <c r="H67" s="295"/>
      <c r="I67" s="295"/>
      <c r="J67" s="295"/>
      <c r="K67" s="295">
        <f t="shared" si="1"/>
        <v>76</v>
      </c>
      <c r="L67" s="296"/>
      <c r="M67" s="295">
        <f t="shared" si="2"/>
        <v>76</v>
      </c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0" customHeight="1">
      <c r="A68" s="290">
        <v>37.0</v>
      </c>
      <c r="B68" s="296" t="s">
        <v>122</v>
      </c>
      <c r="C68" s="295" t="s">
        <v>72</v>
      </c>
      <c r="D68" s="295"/>
      <c r="E68" s="295">
        <v>37.0</v>
      </c>
      <c r="F68" s="295"/>
      <c r="G68" s="295"/>
      <c r="H68" s="295">
        <v>38.0</v>
      </c>
      <c r="I68" s="295"/>
      <c r="J68" s="295"/>
      <c r="K68" s="295">
        <f t="shared" si="1"/>
        <v>75</v>
      </c>
      <c r="L68" s="296"/>
      <c r="M68" s="295">
        <f t="shared" si="2"/>
        <v>75</v>
      </c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0" customHeight="1">
      <c r="A69" s="290">
        <v>38.0</v>
      </c>
      <c r="B69" s="296" t="s">
        <v>99</v>
      </c>
      <c r="C69" s="295" t="s">
        <v>100</v>
      </c>
      <c r="D69" s="295">
        <v>35.0</v>
      </c>
      <c r="E69" s="300">
        <v>39.0</v>
      </c>
      <c r="F69" s="295"/>
      <c r="G69" s="295"/>
      <c r="H69" s="295"/>
      <c r="I69" s="295"/>
      <c r="J69" s="295"/>
      <c r="K69" s="295">
        <f t="shared" si="1"/>
        <v>74</v>
      </c>
      <c r="L69" s="296"/>
      <c r="M69" s="295">
        <f t="shared" si="2"/>
        <v>74</v>
      </c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0" customHeight="1">
      <c r="A70" s="290">
        <v>38.0</v>
      </c>
      <c r="B70" s="296" t="s">
        <v>101</v>
      </c>
      <c r="C70" s="295" t="s">
        <v>100</v>
      </c>
      <c r="D70" s="295">
        <v>35.0</v>
      </c>
      <c r="E70" s="300">
        <v>39.0</v>
      </c>
      <c r="F70" s="295"/>
      <c r="G70" s="295"/>
      <c r="H70" s="295"/>
      <c r="I70" s="295"/>
      <c r="J70" s="295"/>
      <c r="K70" s="295">
        <f t="shared" si="1"/>
        <v>74</v>
      </c>
      <c r="L70" s="296"/>
      <c r="M70" s="295">
        <f t="shared" si="2"/>
        <v>74</v>
      </c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0" customHeight="1">
      <c r="A71" s="290">
        <v>39.0</v>
      </c>
      <c r="B71" s="296" t="s">
        <v>103</v>
      </c>
      <c r="C71" s="295" t="s">
        <v>104</v>
      </c>
      <c r="D71" s="295">
        <v>19.0</v>
      </c>
      <c r="E71" s="295">
        <v>20.0</v>
      </c>
      <c r="F71" s="295"/>
      <c r="G71" s="295">
        <v>30.0</v>
      </c>
      <c r="H71" s="295"/>
      <c r="I71" s="295"/>
      <c r="J71" s="295"/>
      <c r="K71" s="295">
        <f t="shared" si="1"/>
        <v>69</v>
      </c>
      <c r="L71" s="296"/>
      <c r="M71" s="295">
        <f t="shared" si="2"/>
        <v>69</v>
      </c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0" customHeight="1">
      <c r="A72" s="290">
        <v>39.0</v>
      </c>
      <c r="B72" s="296" t="s">
        <v>105</v>
      </c>
      <c r="C72" s="295" t="s">
        <v>104</v>
      </c>
      <c r="D72" s="295">
        <v>19.0</v>
      </c>
      <c r="E72" s="295">
        <v>20.0</v>
      </c>
      <c r="F72" s="295"/>
      <c r="G72" s="295">
        <v>30.0</v>
      </c>
      <c r="H72" s="295"/>
      <c r="I72" s="295"/>
      <c r="J72" s="295"/>
      <c r="K72" s="295">
        <f t="shared" si="1"/>
        <v>69</v>
      </c>
      <c r="L72" s="296"/>
      <c r="M72" s="295">
        <f t="shared" si="2"/>
        <v>69</v>
      </c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0" customHeight="1">
      <c r="A73" s="290">
        <v>40.0</v>
      </c>
      <c r="B73" s="296" t="s">
        <v>106</v>
      </c>
      <c r="C73" s="296" t="s">
        <v>107</v>
      </c>
      <c r="D73" s="296"/>
      <c r="E73" s="296"/>
      <c r="F73" s="296">
        <v>28.0</v>
      </c>
      <c r="G73" s="296">
        <v>37.0</v>
      </c>
      <c r="H73" s="295"/>
      <c r="I73" s="295"/>
      <c r="J73" s="295"/>
      <c r="K73" s="296">
        <f t="shared" si="1"/>
        <v>65</v>
      </c>
      <c r="L73" s="296"/>
      <c r="M73" s="296">
        <f t="shared" si="2"/>
        <v>65</v>
      </c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0" customHeight="1">
      <c r="A74" s="290">
        <v>41.0</v>
      </c>
      <c r="B74" s="296" t="s">
        <v>142</v>
      </c>
      <c r="C74" s="295" t="s">
        <v>77</v>
      </c>
      <c r="D74" s="295">
        <v>24.0</v>
      </c>
      <c r="E74" s="295"/>
      <c r="F74" s="295"/>
      <c r="G74" s="295"/>
      <c r="H74" s="295">
        <v>34.0</v>
      </c>
      <c r="I74" s="295"/>
      <c r="J74" s="295"/>
      <c r="K74" s="295">
        <f t="shared" si="1"/>
        <v>58</v>
      </c>
      <c r="L74" s="296"/>
      <c r="M74" s="295">
        <f t="shared" si="2"/>
        <v>58</v>
      </c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0" customHeight="1">
      <c r="A75" s="290">
        <v>42.0</v>
      </c>
      <c r="B75" s="296" t="s">
        <v>139</v>
      </c>
      <c r="C75" s="296" t="s">
        <v>140</v>
      </c>
      <c r="D75" s="296"/>
      <c r="E75" s="296">
        <v>24.0</v>
      </c>
      <c r="F75" s="296"/>
      <c r="G75" s="296"/>
      <c r="H75" s="295">
        <v>30.0</v>
      </c>
      <c r="I75" s="295"/>
      <c r="J75" s="295"/>
      <c r="K75" s="296">
        <f t="shared" si="1"/>
        <v>54</v>
      </c>
      <c r="L75" s="296"/>
      <c r="M75" s="296">
        <f t="shared" si="2"/>
        <v>54</v>
      </c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0" customHeight="1">
      <c r="A76" s="290">
        <v>43.0</v>
      </c>
      <c r="B76" s="296" t="s">
        <v>109</v>
      </c>
      <c r="C76" s="295" t="s">
        <v>110</v>
      </c>
      <c r="D76" s="295">
        <v>23.0</v>
      </c>
      <c r="E76" s="295"/>
      <c r="F76" s="295">
        <v>29.0</v>
      </c>
      <c r="G76" s="295"/>
      <c r="H76" s="295"/>
      <c r="I76" s="295"/>
      <c r="J76" s="295"/>
      <c r="K76" s="295">
        <f t="shared" si="1"/>
        <v>52</v>
      </c>
      <c r="L76" s="296"/>
      <c r="M76" s="295">
        <f t="shared" si="2"/>
        <v>52</v>
      </c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0" customHeight="1">
      <c r="A77" s="290">
        <v>43.0</v>
      </c>
      <c r="B77" s="296" t="s">
        <v>111</v>
      </c>
      <c r="C77" s="295" t="s">
        <v>110</v>
      </c>
      <c r="D77" s="295">
        <v>23.0</v>
      </c>
      <c r="E77" s="295"/>
      <c r="F77" s="295">
        <v>29.0</v>
      </c>
      <c r="G77" s="295"/>
      <c r="H77" s="295"/>
      <c r="I77" s="295"/>
      <c r="J77" s="295"/>
      <c r="K77" s="295">
        <f t="shared" si="1"/>
        <v>52</v>
      </c>
      <c r="L77" s="296"/>
      <c r="M77" s="295">
        <f t="shared" si="2"/>
        <v>52</v>
      </c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0" customHeight="1">
      <c r="A78" s="290">
        <v>44.0</v>
      </c>
      <c r="B78" s="296" t="s">
        <v>115</v>
      </c>
      <c r="C78" s="295" t="s">
        <v>94</v>
      </c>
      <c r="D78" s="295">
        <v>46.0</v>
      </c>
      <c r="E78" s="295"/>
      <c r="F78" s="295"/>
      <c r="G78" s="295"/>
      <c r="H78" s="295"/>
      <c r="I78" s="295"/>
      <c r="J78" s="295"/>
      <c r="K78" s="295">
        <f t="shared" si="1"/>
        <v>46</v>
      </c>
      <c r="L78" s="296"/>
      <c r="M78" s="295">
        <f t="shared" si="2"/>
        <v>46</v>
      </c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0" customHeight="1">
      <c r="A79" s="290">
        <v>44.0</v>
      </c>
      <c r="B79" s="296" t="s">
        <v>116</v>
      </c>
      <c r="C79" s="295" t="s">
        <v>83</v>
      </c>
      <c r="D79" s="295"/>
      <c r="E79" s="295">
        <v>46.0</v>
      </c>
      <c r="F79" s="295"/>
      <c r="G79" s="295"/>
      <c r="H79" s="295"/>
      <c r="I79" s="295"/>
      <c r="J79" s="295"/>
      <c r="K79" s="295">
        <f t="shared" si="1"/>
        <v>46</v>
      </c>
      <c r="L79" s="296"/>
      <c r="M79" s="295">
        <f t="shared" si="2"/>
        <v>46</v>
      </c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0" customHeight="1">
      <c r="A80" s="290">
        <v>45.0</v>
      </c>
      <c r="B80" s="296" t="s">
        <v>117</v>
      </c>
      <c r="C80" s="295" t="s">
        <v>118</v>
      </c>
      <c r="D80" s="295">
        <v>41.0</v>
      </c>
      <c r="E80" s="295"/>
      <c r="F80" s="295"/>
      <c r="G80" s="295"/>
      <c r="H80" s="295"/>
      <c r="I80" s="295"/>
      <c r="J80" s="295"/>
      <c r="K80" s="295">
        <f t="shared" si="1"/>
        <v>41</v>
      </c>
      <c r="L80" s="296"/>
      <c r="M80" s="295">
        <f t="shared" si="2"/>
        <v>41</v>
      </c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0" customHeight="1">
      <c r="A81" s="290">
        <v>45.0</v>
      </c>
      <c r="B81" s="296" t="s">
        <v>119</v>
      </c>
      <c r="C81" s="295" t="s">
        <v>118</v>
      </c>
      <c r="D81" s="295">
        <v>41.0</v>
      </c>
      <c r="E81" s="295"/>
      <c r="F81" s="295"/>
      <c r="G81" s="311"/>
      <c r="H81" s="295"/>
      <c r="I81" s="295"/>
      <c r="J81" s="295"/>
      <c r="K81" s="295">
        <f t="shared" si="1"/>
        <v>41</v>
      </c>
      <c r="L81" s="296"/>
      <c r="M81" s="295">
        <f t="shared" si="2"/>
        <v>41</v>
      </c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0" customHeight="1">
      <c r="A82" s="290">
        <v>45.0</v>
      </c>
      <c r="B82" s="296" t="s">
        <v>120</v>
      </c>
      <c r="C82" s="296" t="s">
        <v>121</v>
      </c>
      <c r="D82" s="296"/>
      <c r="E82" s="296"/>
      <c r="F82" s="296">
        <v>41.0</v>
      </c>
      <c r="G82" s="296"/>
      <c r="H82" s="295"/>
      <c r="I82" s="295"/>
      <c r="J82" s="295"/>
      <c r="K82" s="296">
        <f t="shared" si="1"/>
        <v>41</v>
      </c>
      <c r="L82" s="296"/>
      <c r="M82" s="296">
        <f t="shared" si="2"/>
        <v>41</v>
      </c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0" customHeight="1">
      <c r="A83" s="290">
        <v>46.0</v>
      </c>
      <c r="B83" s="310" t="s">
        <v>487</v>
      </c>
      <c r="C83" s="295" t="s">
        <v>28</v>
      </c>
      <c r="D83" s="295"/>
      <c r="E83" s="295"/>
      <c r="F83" s="295"/>
      <c r="G83" s="295"/>
      <c r="H83" s="295">
        <v>37.0</v>
      </c>
      <c r="I83" s="295"/>
      <c r="J83" s="295"/>
      <c r="K83" s="295">
        <f t="shared" si="1"/>
        <v>37</v>
      </c>
      <c r="L83" s="296"/>
      <c r="M83" s="295">
        <f t="shared" si="2"/>
        <v>37</v>
      </c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0" customHeight="1">
      <c r="A84" s="290">
        <v>47.0</v>
      </c>
      <c r="B84" s="296" t="s">
        <v>123</v>
      </c>
      <c r="C84" s="295" t="s">
        <v>124</v>
      </c>
      <c r="D84" s="295">
        <v>34.0</v>
      </c>
      <c r="E84" s="295"/>
      <c r="F84" s="295"/>
      <c r="G84" s="295"/>
      <c r="H84" s="295"/>
      <c r="I84" s="295"/>
      <c r="J84" s="295"/>
      <c r="K84" s="295">
        <f t="shared" si="1"/>
        <v>34</v>
      </c>
      <c r="L84" s="296"/>
      <c r="M84" s="295">
        <f t="shared" si="2"/>
        <v>34</v>
      </c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0" customHeight="1">
      <c r="A85" s="290">
        <v>48.0</v>
      </c>
      <c r="B85" s="296" t="s">
        <v>125</v>
      </c>
      <c r="C85" s="296" t="s">
        <v>126</v>
      </c>
      <c r="D85" s="296"/>
      <c r="E85" s="296"/>
      <c r="F85" s="296">
        <v>32.0</v>
      </c>
      <c r="G85" s="296"/>
      <c r="H85" s="295"/>
      <c r="I85" s="295"/>
      <c r="J85" s="295"/>
      <c r="K85" s="296">
        <f t="shared" si="1"/>
        <v>32</v>
      </c>
      <c r="L85" s="296"/>
      <c r="M85" s="296">
        <f t="shared" si="2"/>
        <v>32</v>
      </c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0" customHeight="1">
      <c r="A86" s="290">
        <v>49.0</v>
      </c>
      <c r="B86" s="296" t="s">
        <v>127</v>
      </c>
      <c r="C86" s="296" t="s">
        <v>128</v>
      </c>
      <c r="D86" s="296"/>
      <c r="E86" s="296"/>
      <c r="F86" s="296"/>
      <c r="G86" s="296">
        <v>31.0</v>
      </c>
      <c r="H86" s="295"/>
      <c r="I86" s="295"/>
      <c r="J86" s="295"/>
      <c r="K86" s="296">
        <f t="shared" si="1"/>
        <v>31</v>
      </c>
      <c r="L86" s="296"/>
      <c r="M86" s="296">
        <f t="shared" si="2"/>
        <v>31</v>
      </c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0" customHeight="1">
      <c r="A87" s="290">
        <v>49.0</v>
      </c>
      <c r="B87" s="310" t="s">
        <v>488</v>
      </c>
      <c r="C87" s="295" t="s">
        <v>489</v>
      </c>
      <c r="D87" s="295"/>
      <c r="E87" s="295"/>
      <c r="F87" s="295"/>
      <c r="G87" s="295"/>
      <c r="H87" s="295">
        <v>31.0</v>
      </c>
      <c r="I87" s="295"/>
      <c r="J87" s="295"/>
      <c r="K87" s="295">
        <f t="shared" si="1"/>
        <v>31</v>
      </c>
      <c r="L87" s="296"/>
      <c r="M87" s="295">
        <f t="shared" si="2"/>
        <v>31</v>
      </c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0" customHeight="1">
      <c r="A88" s="290">
        <v>49.0</v>
      </c>
      <c r="B88" s="310" t="s">
        <v>490</v>
      </c>
      <c r="C88" s="295" t="s">
        <v>489</v>
      </c>
      <c r="D88" s="295"/>
      <c r="E88" s="295"/>
      <c r="F88" s="295"/>
      <c r="G88" s="295"/>
      <c r="H88" s="295">
        <v>31.0</v>
      </c>
      <c r="I88" s="295"/>
      <c r="J88" s="295"/>
      <c r="K88" s="295">
        <f t="shared" si="1"/>
        <v>31</v>
      </c>
      <c r="L88" s="296"/>
      <c r="M88" s="295">
        <f t="shared" si="2"/>
        <v>31</v>
      </c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0" customHeight="1">
      <c r="A89" s="290">
        <v>50.0</v>
      </c>
      <c r="B89" s="296" t="s">
        <v>129</v>
      </c>
      <c r="C89" s="295" t="s">
        <v>130</v>
      </c>
      <c r="D89" s="295">
        <v>29.0</v>
      </c>
      <c r="E89" s="295"/>
      <c r="F89" s="295"/>
      <c r="G89" s="295"/>
      <c r="H89" s="295"/>
      <c r="I89" s="295"/>
      <c r="J89" s="295"/>
      <c r="K89" s="295">
        <f t="shared" si="1"/>
        <v>29</v>
      </c>
      <c r="L89" s="296"/>
      <c r="M89" s="295">
        <f t="shared" si="2"/>
        <v>29</v>
      </c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0" customHeight="1">
      <c r="A90" s="290">
        <v>51.0</v>
      </c>
      <c r="B90" s="296" t="s">
        <v>131</v>
      </c>
      <c r="C90" s="296" t="s">
        <v>107</v>
      </c>
      <c r="D90" s="296"/>
      <c r="E90" s="296"/>
      <c r="F90" s="296">
        <v>28.0</v>
      </c>
      <c r="G90" s="296"/>
      <c r="H90" s="295"/>
      <c r="I90" s="295"/>
      <c r="J90" s="295"/>
      <c r="K90" s="296">
        <f t="shared" si="1"/>
        <v>28</v>
      </c>
      <c r="L90" s="296"/>
      <c r="M90" s="296">
        <f t="shared" si="2"/>
        <v>28</v>
      </c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0" customHeight="1">
      <c r="A91" s="290">
        <v>52.0</v>
      </c>
      <c r="B91" s="296" t="s">
        <v>132</v>
      </c>
      <c r="C91" s="295" t="s">
        <v>133</v>
      </c>
      <c r="D91" s="295">
        <v>27.0</v>
      </c>
      <c r="E91" s="295"/>
      <c r="F91" s="295"/>
      <c r="G91" s="295"/>
      <c r="H91" s="295"/>
      <c r="I91" s="295"/>
      <c r="J91" s="295"/>
      <c r="K91" s="295">
        <f t="shared" si="1"/>
        <v>27</v>
      </c>
      <c r="L91" s="296"/>
      <c r="M91" s="295">
        <f t="shared" si="2"/>
        <v>27</v>
      </c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0" customHeight="1">
      <c r="A92" s="290">
        <v>52.0</v>
      </c>
      <c r="B92" s="296" t="s">
        <v>134</v>
      </c>
      <c r="C92" s="295" t="s">
        <v>133</v>
      </c>
      <c r="D92" s="295">
        <v>27.0</v>
      </c>
      <c r="E92" s="295"/>
      <c r="F92" s="295"/>
      <c r="G92" s="295"/>
      <c r="H92" s="295"/>
      <c r="I92" s="295"/>
      <c r="J92" s="295"/>
      <c r="K92" s="295">
        <f t="shared" si="1"/>
        <v>27</v>
      </c>
      <c r="L92" s="296"/>
      <c r="M92" s="295">
        <f t="shared" si="2"/>
        <v>27</v>
      </c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0" customHeight="1">
      <c r="A93" s="290">
        <v>53.0</v>
      </c>
      <c r="B93" s="296" t="s">
        <v>135</v>
      </c>
      <c r="C93" s="296" t="s">
        <v>136</v>
      </c>
      <c r="D93" s="296">
        <v>26.0</v>
      </c>
      <c r="E93" s="296"/>
      <c r="F93" s="296"/>
      <c r="G93" s="296"/>
      <c r="H93" s="296"/>
      <c r="I93" s="295"/>
      <c r="J93" s="295"/>
      <c r="K93" s="296">
        <f t="shared" si="1"/>
        <v>26</v>
      </c>
      <c r="L93" s="296"/>
      <c r="M93" s="296">
        <f t="shared" si="2"/>
        <v>26</v>
      </c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0" customHeight="1">
      <c r="A94" s="290">
        <v>53.0</v>
      </c>
      <c r="B94" s="296" t="s">
        <v>137</v>
      </c>
      <c r="C94" s="296" t="s">
        <v>136</v>
      </c>
      <c r="D94" s="296">
        <v>26.0</v>
      </c>
      <c r="E94" s="296"/>
      <c r="F94" s="296"/>
      <c r="G94" s="296"/>
      <c r="H94" s="296"/>
      <c r="I94" s="295"/>
      <c r="J94" s="295"/>
      <c r="K94" s="296">
        <f t="shared" si="1"/>
        <v>26</v>
      </c>
      <c r="L94" s="296"/>
      <c r="M94" s="296">
        <f t="shared" si="2"/>
        <v>26</v>
      </c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0" customHeight="1">
      <c r="A95" s="290">
        <v>54.0</v>
      </c>
      <c r="B95" s="296" t="s">
        <v>138</v>
      </c>
      <c r="C95" s="296" t="s">
        <v>96</v>
      </c>
      <c r="D95" s="296"/>
      <c r="E95" s="296">
        <v>25.0</v>
      </c>
      <c r="F95" s="296"/>
      <c r="G95" s="296"/>
      <c r="H95" s="296"/>
      <c r="I95" s="295"/>
      <c r="J95" s="295"/>
      <c r="K95" s="296">
        <f t="shared" si="1"/>
        <v>25</v>
      </c>
      <c r="L95" s="296"/>
      <c r="M95" s="296">
        <f t="shared" si="2"/>
        <v>25</v>
      </c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0" customHeight="1">
      <c r="A96" s="290">
        <v>55.0</v>
      </c>
      <c r="B96" s="296" t="s">
        <v>141</v>
      </c>
      <c r="C96" s="296" t="s">
        <v>140</v>
      </c>
      <c r="D96" s="296"/>
      <c r="E96" s="296">
        <v>24.0</v>
      </c>
      <c r="F96" s="296"/>
      <c r="G96" s="296"/>
      <c r="H96" s="296"/>
      <c r="I96" s="295"/>
      <c r="J96" s="295"/>
      <c r="K96" s="296">
        <f t="shared" si="1"/>
        <v>24</v>
      </c>
      <c r="L96" s="296"/>
      <c r="M96" s="296">
        <f t="shared" si="2"/>
        <v>24</v>
      </c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A97" s="62"/>
      <c r="B97" s="279"/>
      <c r="C97" s="62"/>
      <c r="D97" s="280"/>
      <c r="E97" s="280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A98" s="62"/>
      <c r="B98" s="279"/>
      <c r="C98" s="62"/>
      <c r="D98" s="280"/>
      <c r="E98" s="280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A99" s="62"/>
      <c r="B99" s="279"/>
      <c r="C99" s="62"/>
      <c r="D99" s="280"/>
      <c r="E99" s="280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A100" s="62"/>
      <c r="B100" s="279"/>
      <c r="C100" s="62"/>
      <c r="D100" s="280"/>
      <c r="E100" s="280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A101" s="62"/>
      <c r="B101" s="279"/>
      <c r="C101" s="62"/>
      <c r="D101" s="280"/>
      <c r="E101" s="280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A102" s="62"/>
      <c r="B102" s="279"/>
      <c r="C102" s="62"/>
      <c r="D102" s="280"/>
      <c r="E102" s="280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A103" s="62"/>
      <c r="B103" s="279"/>
      <c r="C103" s="62"/>
      <c r="D103" s="280"/>
      <c r="E103" s="280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A104" s="62"/>
      <c r="B104" s="279"/>
      <c r="C104" s="62"/>
      <c r="D104" s="280"/>
      <c r="E104" s="280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A105" s="62"/>
      <c r="B105" s="279"/>
      <c r="C105" s="62"/>
      <c r="D105" s="280"/>
      <c r="E105" s="280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A106" s="62"/>
      <c r="B106" s="279"/>
      <c r="C106" s="62"/>
      <c r="D106" s="280"/>
      <c r="E106" s="280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A107" s="62"/>
      <c r="B107" s="279"/>
      <c r="C107" s="62"/>
      <c r="D107" s="280"/>
      <c r="E107" s="280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A108" s="62"/>
      <c r="B108" s="279"/>
      <c r="C108" s="62"/>
      <c r="D108" s="280"/>
      <c r="E108" s="280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A109" s="62"/>
      <c r="B109" s="279"/>
      <c r="C109" s="62"/>
      <c r="D109" s="280"/>
      <c r="E109" s="280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A110" s="62"/>
      <c r="B110" s="279"/>
      <c r="C110" s="62"/>
      <c r="D110" s="280"/>
      <c r="E110" s="280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A111" s="62"/>
      <c r="B111" s="279"/>
      <c r="C111" s="62"/>
      <c r="D111" s="280"/>
      <c r="E111" s="280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A112" s="62"/>
      <c r="B112" s="279"/>
      <c r="C112" s="62"/>
      <c r="D112" s="280"/>
      <c r="E112" s="280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A113" s="62"/>
      <c r="B113" s="279"/>
      <c r="C113" s="62"/>
      <c r="D113" s="280"/>
      <c r="E113" s="280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A114" s="62"/>
      <c r="B114" s="279"/>
      <c r="C114" s="62"/>
      <c r="D114" s="280"/>
      <c r="E114" s="280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A115" s="62"/>
      <c r="B115" s="279"/>
      <c r="C115" s="62"/>
      <c r="D115" s="280"/>
      <c r="E115" s="280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A116" s="62"/>
      <c r="B116" s="279"/>
      <c r="C116" s="62"/>
      <c r="D116" s="280"/>
      <c r="E116" s="280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A117" s="62"/>
      <c r="B117" s="279"/>
      <c r="C117" s="62"/>
      <c r="D117" s="280"/>
      <c r="E117" s="280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A118" s="62"/>
      <c r="B118" s="279"/>
      <c r="C118" s="62"/>
      <c r="D118" s="280"/>
      <c r="E118" s="280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A119" s="62"/>
      <c r="B119" s="279"/>
      <c r="C119" s="62"/>
      <c r="D119" s="280"/>
      <c r="E119" s="280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A120" s="62"/>
      <c r="B120" s="279"/>
      <c r="C120" s="62"/>
      <c r="D120" s="280"/>
      <c r="E120" s="280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A121" s="62"/>
      <c r="B121" s="279"/>
      <c r="C121" s="62"/>
      <c r="D121" s="280"/>
      <c r="E121" s="280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A122" s="62"/>
      <c r="B122" s="279"/>
      <c r="C122" s="62"/>
      <c r="D122" s="280"/>
      <c r="E122" s="280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A123" s="62"/>
      <c r="B123" s="279"/>
      <c r="C123" s="62"/>
      <c r="D123" s="280"/>
      <c r="E123" s="280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A124" s="62"/>
      <c r="B124" s="279"/>
      <c r="C124" s="62"/>
      <c r="D124" s="280"/>
      <c r="E124" s="280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A125" s="62"/>
      <c r="B125" s="279"/>
      <c r="C125" s="62"/>
      <c r="D125" s="280"/>
      <c r="E125" s="280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A126" s="62"/>
      <c r="B126" s="279"/>
      <c r="C126" s="62"/>
      <c r="D126" s="280"/>
      <c r="E126" s="280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A127" s="62"/>
      <c r="B127" s="279"/>
      <c r="C127" s="62"/>
      <c r="D127" s="280"/>
      <c r="E127" s="280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A128" s="62"/>
      <c r="B128" s="279"/>
      <c r="C128" s="62"/>
      <c r="D128" s="280"/>
      <c r="E128" s="280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A129" s="62"/>
      <c r="B129" s="279"/>
      <c r="C129" s="62"/>
      <c r="D129" s="280"/>
      <c r="E129" s="280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A130" s="62"/>
      <c r="B130" s="279"/>
      <c r="C130" s="62"/>
      <c r="D130" s="280"/>
      <c r="E130" s="280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A131" s="62"/>
      <c r="B131" s="279"/>
      <c r="C131" s="62"/>
      <c r="D131" s="280"/>
      <c r="E131" s="280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A132" s="62"/>
      <c r="B132" s="279"/>
      <c r="C132" s="62"/>
      <c r="D132" s="280"/>
      <c r="E132" s="280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A133" s="62"/>
      <c r="B133" s="279"/>
      <c r="C133" s="62"/>
      <c r="D133" s="280"/>
      <c r="E133" s="280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A134" s="62"/>
      <c r="B134" s="279"/>
      <c r="C134" s="62"/>
      <c r="D134" s="280"/>
      <c r="E134" s="280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A135" s="62"/>
      <c r="B135" s="279"/>
      <c r="C135" s="62"/>
      <c r="D135" s="280"/>
      <c r="E135" s="280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A136" s="62"/>
      <c r="B136" s="279"/>
      <c r="C136" s="62"/>
      <c r="D136" s="280"/>
      <c r="E136" s="280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A137" s="62"/>
      <c r="B137" s="279"/>
      <c r="C137" s="62"/>
      <c r="D137" s="280"/>
      <c r="E137" s="280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A138" s="62"/>
      <c r="B138" s="279"/>
      <c r="C138" s="62"/>
      <c r="D138" s="280"/>
      <c r="E138" s="280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A139" s="62"/>
      <c r="B139" s="279"/>
      <c r="C139" s="62"/>
      <c r="D139" s="280"/>
      <c r="E139" s="280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A140" s="62"/>
      <c r="B140" s="279"/>
      <c r="C140" s="62"/>
      <c r="D140" s="280"/>
      <c r="E140" s="280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A141" s="62"/>
      <c r="B141" s="279"/>
      <c r="C141" s="62"/>
      <c r="D141" s="280"/>
      <c r="E141" s="280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A142" s="62"/>
      <c r="B142" s="279"/>
      <c r="C142" s="62"/>
      <c r="D142" s="280"/>
      <c r="E142" s="280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A143" s="62"/>
      <c r="B143" s="279"/>
      <c r="C143" s="62"/>
      <c r="D143" s="280"/>
      <c r="E143" s="280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A144" s="62"/>
      <c r="B144" s="279"/>
      <c r="C144" s="62"/>
      <c r="D144" s="280"/>
      <c r="E144" s="280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A145" s="62"/>
      <c r="B145" s="279"/>
      <c r="C145" s="62"/>
      <c r="D145" s="280"/>
      <c r="E145" s="280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A146" s="62"/>
      <c r="B146" s="279"/>
      <c r="C146" s="62"/>
      <c r="D146" s="280"/>
      <c r="E146" s="280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A147" s="62"/>
      <c r="B147" s="279"/>
      <c r="C147" s="62"/>
      <c r="D147" s="280"/>
      <c r="E147" s="280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A148" s="62"/>
      <c r="B148" s="279"/>
      <c r="C148" s="62"/>
      <c r="D148" s="280"/>
      <c r="E148" s="280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A149" s="62"/>
      <c r="B149" s="279"/>
      <c r="C149" s="62"/>
      <c r="D149" s="280"/>
      <c r="E149" s="280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A150" s="62"/>
      <c r="B150" s="279"/>
      <c r="C150" s="62"/>
      <c r="D150" s="280"/>
      <c r="E150" s="280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A151" s="62"/>
      <c r="B151" s="279"/>
      <c r="C151" s="62"/>
      <c r="D151" s="280"/>
      <c r="E151" s="280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A152" s="62"/>
      <c r="B152" s="279"/>
      <c r="C152" s="62"/>
      <c r="D152" s="280"/>
      <c r="E152" s="280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A153" s="62"/>
      <c r="B153" s="279"/>
      <c r="C153" s="62"/>
      <c r="D153" s="280"/>
      <c r="E153" s="280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A154" s="62"/>
      <c r="B154" s="279"/>
      <c r="C154" s="62"/>
      <c r="D154" s="280"/>
      <c r="E154" s="280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A155" s="62"/>
      <c r="B155" s="279"/>
      <c r="C155" s="62"/>
      <c r="D155" s="280"/>
      <c r="E155" s="280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A156" s="62"/>
      <c r="B156" s="279"/>
      <c r="C156" s="62"/>
      <c r="D156" s="280"/>
      <c r="E156" s="280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A157" s="62"/>
      <c r="B157" s="279"/>
      <c r="C157" s="62"/>
      <c r="D157" s="280"/>
      <c r="E157" s="280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A158" s="62"/>
      <c r="B158" s="279"/>
      <c r="C158" s="62"/>
      <c r="D158" s="280"/>
      <c r="E158" s="280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A159" s="62"/>
      <c r="B159" s="279"/>
      <c r="C159" s="62"/>
      <c r="D159" s="280"/>
      <c r="E159" s="280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A160" s="62"/>
      <c r="B160" s="279"/>
      <c r="C160" s="62"/>
      <c r="D160" s="280"/>
      <c r="E160" s="280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A161" s="62"/>
      <c r="B161" s="279"/>
      <c r="C161" s="62"/>
      <c r="D161" s="280"/>
      <c r="E161" s="280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A162" s="62"/>
      <c r="B162" s="279"/>
      <c r="C162" s="62"/>
      <c r="D162" s="280"/>
      <c r="E162" s="280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A163" s="62"/>
      <c r="B163" s="279"/>
      <c r="C163" s="62"/>
      <c r="D163" s="280"/>
      <c r="E163" s="280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A164" s="62"/>
      <c r="B164" s="279"/>
      <c r="C164" s="62"/>
      <c r="D164" s="280"/>
      <c r="E164" s="280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A165" s="62"/>
      <c r="B165" s="279"/>
      <c r="C165" s="62"/>
      <c r="D165" s="280"/>
      <c r="E165" s="280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A166" s="62"/>
      <c r="B166" s="279"/>
      <c r="C166" s="62"/>
      <c r="D166" s="280"/>
      <c r="E166" s="280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A167" s="62"/>
      <c r="B167" s="279"/>
      <c r="C167" s="62"/>
      <c r="D167" s="280"/>
      <c r="E167" s="280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A168" s="62"/>
      <c r="B168" s="279"/>
      <c r="C168" s="62"/>
      <c r="D168" s="280"/>
      <c r="E168" s="280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A169" s="62"/>
      <c r="B169" s="279"/>
      <c r="C169" s="62"/>
      <c r="D169" s="280"/>
      <c r="E169" s="280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A170" s="62"/>
      <c r="B170" s="279"/>
      <c r="C170" s="62"/>
      <c r="D170" s="280"/>
      <c r="E170" s="280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A171" s="62"/>
      <c r="B171" s="279"/>
      <c r="C171" s="62"/>
      <c r="D171" s="280"/>
      <c r="E171" s="280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A172" s="62"/>
      <c r="B172" s="279"/>
      <c r="C172" s="62"/>
      <c r="D172" s="280"/>
      <c r="E172" s="280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A173" s="62"/>
      <c r="B173" s="279"/>
      <c r="C173" s="62"/>
      <c r="D173" s="280"/>
      <c r="E173" s="280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A174" s="62"/>
      <c r="B174" s="279"/>
      <c r="C174" s="62"/>
      <c r="D174" s="280"/>
      <c r="E174" s="280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A175" s="62"/>
      <c r="B175" s="279"/>
      <c r="C175" s="62"/>
      <c r="D175" s="280"/>
      <c r="E175" s="280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A176" s="62"/>
      <c r="B176" s="279"/>
      <c r="C176" s="62"/>
      <c r="D176" s="280"/>
      <c r="E176" s="280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A177" s="62"/>
      <c r="B177" s="279"/>
      <c r="C177" s="62"/>
      <c r="D177" s="280"/>
      <c r="E177" s="280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A178" s="62"/>
      <c r="B178" s="279"/>
      <c r="C178" s="62"/>
      <c r="D178" s="280"/>
      <c r="E178" s="280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A179" s="62"/>
      <c r="B179" s="279"/>
      <c r="C179" s="62"/>
      <c r="D179" s="280"/>
      <c r="E179" s="280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A180" s="62"/>
      <c r="B180" s="279"/>
      <c r="C180" s="62"/>
      <c r="D180" s="280"/>
      <c r="E180" s="280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A181" s="62"/>
      <c r="B181" s="279"/>
      <c r="C181" s="62"/>
      <c r="D181" s="280"/>
      <c r="E181" s="280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A182" s="62"/>
      <c r="B182" s="279"/>
      <c r="C182" s="62"/>
      <c r="D182" s="280"/>
      <c r="E182" s="280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A183" s="62"/>
      <c r="B183" s="279"/>
      <c r="C183" s="62"/>
      <c r="D183" s="280"/>
      <c r="E183" s="280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A184" s="62"/>
      <c r="B184" s="279"/>
      <c r="C184" s="62"/>
      <c r="D184" s="280"/>
      <c r="E184" s="280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A185" s="62"/>
      <c r="B185" s="279"/>
      <c r="C185" s="62"/>
      <c r="D185" s="280"/>
      <c r="E185" s="280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A186" s="62"/>
      <c r="B186" s="279"/>
      <c r="C186" s="62"/>
      <c r="D186" s="280"/>
      <c r="E186" s="280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A187" s="62"/>
      <c r="B187" s="279"/>
      <c r="C187" s="62"/>
      <c r="D187" s="280"/>
      <c r="E187" s="280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A188" s="62"/>
      <c r="B188" s="279"/>
      <c r="C188" s="62"/>
      <c r="D188" s="280"/>
      <c r="E188" s="280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A189" s="62"/>
      <c r="B189" s="279"/>
      <c r="C189" s="62"/>
      <c r="D189" s="280"/>
      <c r="E189" s="280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A190" s="62"/>
      <c r="B190" s="279"/>
      <c r="C190" s="62"/>
      <c r="D190" s="280"/>
      <c r="E190" s="280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A191" s="62"/>
      <c r="B191" s="279"/>
      <c r="C191" s="62"/>
      <c r="D191" s="280"/>
      <c r="E191" s="280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A192" s="62"/>
      <c r="B192" s="279"/>
      <c r="C192" s="62"/>
      <c r="D192" s="280"/>
      <c r="E192" s="280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A193" s="62"/>
      <c r="B193" s="279"/>
      <c r="C193" s="62"/>
      <c r="D193" s="280"/>
      <c r="E193" s="280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A194" s="62"/>
      <c r="B194" s="279"/>
      <c r="C194" s="62"/>
      <c r="D194" s="280"/>
      <c r="E194" s="280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A195" s="62"/>
      <c r="B195" s="279"/>
      <c r="C195" s="62"/>
      <c r="D195" s="280"/>
      <c r="E195" s="280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A196" s="62"/>
      <c r="B196" s="279"/>
      <c r="C196" s="62"/>
      <c r="D196" s="280"/>
      <c r="E196" s="280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A197" s="62"/>
      <c r="B197" s="279"/>
      <c r="C197" s="62"/>
      <c r="D197" s="280"/>
      <c r="E197" s="280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A198" s="62"/>
      <c r="B198" s="279"/>
      <c r="C198" s="62"/>
      <c r="D198" s="280"/>
      <c r="E198" s="280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A199" s="62"/>
      <c r="B199" s="279"/>
      <c r="C199" s="62"/>
      <c r="D199" s="280"/>
      <c r="E199" s="280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A200" s="62"/>
      <c r="B200" s="279"/>
      <c r="C200" s="62"/>
      <c r="D200" s="280"/>
      <c r="E200" s="280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A201" s="62"/>
      <c r="B201" s="279"/>
      <c r="C201" s="62"/>
      <c r="D201" s="280"/>
      <c r="E201" s="280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A202" s="62"/>
      <c r="B202" s="279"/>
      <c r="C202" s="62"/>
      <c r="D202" s="280"/>
      <c r="E202" s="280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A203" s="62"/>
      <c r="B203" s="279"/>
      <c r="C203" s="62"/>
      <c r="D203" s="280"/>
      <c r="E203" s="280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A204" s="62"/>
      <c r="B204" s="279"/>
      <c r="C204" s="62"/>
      <c r="D204" s="280"/>
      <c r="E204" s="280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A205" s="62"/>
      <c r="B205" s="279"/>
      <c r="C205" s="62"/>
      <c r="D205" s="280"/>
      <c r="E205" s="280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A206" s="62"/>
      <c r="B206" s="279"/>
      <c r="C206" s="62"/>
      <c r="D206" s="280"/>
      <c r="E206" s="280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A207" s="62"/>
      <c r="B207" s="279"/>
      <c r="C207" s="62"/>
      <c r="D207" s="280"/>
      <c r="E207" s="280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A208" s="62"/>
      <c r="B208" s="279"/>
      <c r="C208" s="62"/>
      <c r="D208" s="280"/>
      <c r="E208" s="280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A209" s="62"/>
      <c r="B209" s="279"/>
      <c r="C209" s="62"/>
      <c r="D209" s="280"/>
      <c r="E209" s="280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A210" s="62"/>
      <c r="B210" s="279"/>
      <c r="C210" s="62"/>
      <c r="D210" s="280"/>
      <c r="E210" s="280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A211" s="62"/>
      <c r="B211" s="279"/>
      <c r="C211" s="62"/>
      <c r="D211" s="280"/>
      <c r="E211" s="280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A212" s="62"/>
      <c r="B212" s="279"/>
      <c r="C212" s="62"/>
      <c r="D212" s="280"/>
      <c r="E212" s="280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A213" s="62"/>
      <c r="B213" s="279"/>
      <c r="C213" s="62"/>
      <c r="D213" s="280"/>
      <c r="E213" s="280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A214" s="62"/>
      <c r="B214" s="279"/>
      <c r="C214" s="62"/>
      <c r="D214" s="280"/>
      <c r="E214" s="280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A215" s="62"/>
      <c r="B215" s="279"/>
      <c r="C215" s="62"/>
      <c r="D215" s="280"/>
      <c r="E215" s="280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A216" s="62"/>
      <c r="B216" s="279"/>
      <c r="C216" s="62"/>
      <c r="D216" s="280"/>
      <c r="E216" s="280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62"/>
      <c r="B217" s="279"/>
      <c r="C217" s="62"/>
      <c r="D217" s="280"/>
      <c r="E217" s="280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62"/>
      <c r="B218" s="279"/>
      <c r="C218" s="62"/>
      <c r="D218" s="280"/>
      <c r="E218" s="280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62"/>
      <c r="B219" s="279"/>
      <c r="C219" s="62"/>
      <c r="D219" s="280"/>
      <c r="E219" s="280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62"/>
      <c r="B220" s="279"/>
      <c r="C220" s="62"/>
      <c r="D220" s="280"/>
      <c r="E220" s="280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A221" s="62"/>
      <c r="B221" s="279"/>
      <c r="C221" s="62"/>
      <c r="D221" s="280"/>
      <c r="E221" s="280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A222" s="62"/>
      <c r="B222" s="279"/>
      <c r="C222" s="62"/>
      <c r="D222" s="280"/>
      <c r="E222" s="280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A223" s="62"/>
      <c r="B223" s="279"/>
      <c r="C223" s="62"/>
      <c r="D223" s="280"/>
      <c r="E223" s="280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279"/>
      <c r="C224" s="62"/>
      <c r="D224" s="280"/>
      <c r="E224" s="280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279"/>
      <c r="C225" s="62"/>
      <c r="D225" s="280"/>
      <c r="E225" s="280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279"/>
      <c r="C226" s="62"/>
      <c r="D226" s="280"/>
      <c r="E226" s="280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279"/>
      <c r="C227" s="62"/>
      <c r="D227" s="280"/>
      <c r="E227" s="280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279"/>
      <c r="C228" s="62"/>
      <c r="D228" s="280"/>
      <c r="E228" s="280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279"/>
      <c r="C229" s="62"/>
      <c r="D229" s="280"/>
      <c r="E229" s="280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279"/>
      <c r="C230" s="62"/>
      <c r="D230" s="280"/>
      <c r="E230" s="280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279"/>
      <c r="C231" s="62"/>
      <c r="D231" s="280"/>
      <c r="E231" s="280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279"/>
      <c r="C232" s="62"/>
      <c r="D232" s="280"/>
      <c r="E232" s="280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279"/>
      <c r="C233" s="62"/>
      <c r="D233" s="280"/>
      <c r="E233" s="280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279"/>
      <c r="C234" s="62"/>
      <c r="D234" s="280"/>
      <c r="E234" s="280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279"/>
      <c r="C235" s="62"/>
      <c r="D235" s="280"/>
      <c r="E235" s="280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279"/>
      <c r="C236" s="62"/>
      <c r="D236" s="280"/>
      <c r="E236" s="280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279"/>
      <c r="C237" s="62"/>
      <c r="D237" s="280"/>
      <c r="E237" s="280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279"/>
      <c r="C238" s="62"/>
      <c r="D238" s="280"/>
      <c r="E238" s="280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279"/>
      <c r="C239" s="62"/>
      <c r="D239" s="280"/>
      <c r="E239" s="280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279"/>
      <c r="C240" s="62"/>
      <c r="D240" s="280"/>
      <c r="E240" s="280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279"/>
      <c r="C241" s="62"/>
      <c r="D241" s="280"/>
      <c r="E241" s="280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279"/>
      <c r="C242" s="62"/>
      <c r="D242" s="280"/>
      <c r="E242" s="280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279"/>
      <c r="C243" s="62"/>
      <c r="D243" s="280"/>
      <c r="E243" s="280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279"/>
      <c r="C244" s="62"/>
      <c r="D244" s="280"/>
      <c r="E244" s="280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279"/>
      <c r="C245" s="62"/>
      <c r="D245" s="280"/>
      <c r="E245" s="280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279"/>
      <c r="C246" s="62"/>
      <c r="D246" s="280"/>
      <c r="E246" s="280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279"/>
      <c r="C247" s="62"/>
      <c r="D247" s="280"/>
      <c r="E247" s="280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279"/>
      <c r="C248" s="62"/>
      <c r="D248" s="280"/>
      <c r="E248" s="280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279"/>
      <c r="C249" s="62"/>
      <c r="D249" s="280"/>
      <c r="E249" s="280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279"/>
      <c r="C250" s="62"/>
      <c r="D250" s="280"/>
      <c r="E250" s="280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279"/>
      <c r="C251" s="62"/>
      <c r="D251" s="280"/>
      <c r="E251" s="280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279"/>
      <c r="C252" s="62"/>
      <c r="D252" s="280"/>
      <c r="E252" s="280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279"/>
      <c r="C253" s="62"/>
      <c r="D253" s="280"/>
      <c r="E253" s="280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279"/>
      <c r="C254" s="62"/>
      <c r="D254" s="280"/>
      <c r="E254" s="280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279"/>
      <c r="C255" s="62"/>
      <c r="D255" s="280"/>
      <c r="E255" s="280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279"/>
      <c r="C256" s="62"/>
      <c r="D256" s="280"/>
      <c r="E256" s="280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279"/>
      <c r="C257" s="62"/>
      <c r="D257" s="280"/>
      <c r="E257" s="280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279"/>
      <c r="C258" s="62"/>
      <c r="D258" s="280"/>
      <c r="E258" s="280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279"/>
      <c r="C259" s="62"/>
      <c r="D259" s="280"/>
      <c r="E259" s="280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279"/>
      <c r="C260" s="62"/>
      <c r="D260" s="280"/>
      <c r="E260" s="280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279"/>
      <c r="C261" s="62"/>
      <c r="D261" s="280"/>
      <c r="E261" s="280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279"/>
      <c r="C262" s="62"/>
      <c r="D262" s="280"/>
      <c r="E262" s="280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279"/>
      <c r="C263" s="62"/>
      <c r="D263" s="280"/>
      <c r="E263" s="280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279"/>
      <c r="C264" s="62"/>
      <c r="D264" s="280"/>
      <c r="E264" s="280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279"/>
      <c r="C265" s="62"/>
      <c r="D265" s="280"/>
      <c r="E265" s="280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279"/>
      <c r="C266" s="62"/>
      <c r="D266" s="280"/>
      <c r="E266" s="280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279"/>
      <c r="C267" s="62"/>
      <c r="D267" s="280"/>
      <c r="E267" s="280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279"/>
      <c r="C268" s="62"/>
      <c r="D268" s="280"/>
      <c r="E268" s="280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279"/>
      <c r="C269" s="62"/>
      <c r="D269" s="280"/>
      <c r="E269" s="280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279"/>
      <c r="C270" s="62"/>
      <c r="D270" s="280"/>
      <c r="E270" s="280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279"/>
      <c r="C271" s="62"/>
      <c r="D271" s="280"/>
      <c r="E271" s="280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279"/>
      <c r="C272" s="62"/>
      <c r="D272" s="280"/>
      <c r="E272" s="280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279"/>
      <c r="C273" s="62"/>
      <c r="D273" s="280"/>
      <c r="E273" s="280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279"/>
      <c r="C274" s="62"/>
      <c r="D274" s="280"/>
      <c r="E274" s="280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279"/>
      <c r="C275" s="62"/>
      <c r="D275" s="280"/>
      <c r="E275" s="280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279"/>
      <c r="C276" s="62"/>
      <c r="D276" s="280"/>
      <c r="E276" s="280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279"/>
      <c r="C277" s="62"/>
      <c r="D277" s="280"/>
      <c r="E277" s="280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279"/>
      <c r="C278" s="62"/>
      <c r="D278" s="280"/>
      <c r="E278" s="280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279"/>
      <c r="C279" s="62"/>
      <c r="D279" s="280"/>
      <c r="E279" s="280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279"/>
      <c r="C280" s="62"/>
      <c r="D280" s="280"/>
      <c r="E280" s="280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279"/>
      <c r="C281" s="62"/>
      <c r="D281" s="280"/>
      <c r="E281" s="280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279"/>
      <c r="C282" s="62"/>
      <c r="D282" s="280"/>
      <c r="E282" s="280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279"/>
      <c r="C283" s="62"/>
      <c r="D283" s="280"/>
      <c r="E283" s="280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279"/>
      <c r="C284" s="62"/>
      <c r="D284" s="280"/>
      <c r="E284" s="280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279"/>
      <c r="C285" s="62"/>
      <c r="D285" s="280"/>
      <c r="E285" s="280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279"/>
      <c r="C286" s="62"/>
      <c r="D286" s="280"/>
      <c r="E286" s="280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279"/>
      <c r="C287" s="62"/>
      <c r="D287" s="280"/>
      <c r="E287" s="280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279"/>
      <c r="C288" s="62"/>
      <c r="D288" s="280"/>
      <c r="E288" s="280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279"/>
      <c r="C289" s="62"/>
      <c r="D289" s="280"/>
      <c r="E289" s="280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279"/>
      <c r="C290" s="62"/>
      <c r="D290" s="280"/>
      <c r="E290" s="280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279"/>
      <c r="C291" s="62"/>
      <c r="D291" s="280"/>
      <c r="E291" s="280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279"/>
      <c r="C292" s="62"/>
      <c r="D292" s="280"/>
      <c r="E292" s="280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279"/>
      <c r="C293" s="62"/>
      <c r="D293" s="280"/>
      <c r="E293" s="280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279"/>
      <c r="C294" s="62"/>
      <c r="D294" s="280"/>
      <c r="E294" s="280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279"/>
      <c r="C295" s="62"/>
      <c r="D295" s="280"/>
      <c r="E295" s="280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279"/>
      <c r="C296" s="62"/>
      <c r="D296" s="280"/>
      <c r="E296" s="280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F3"/>
    <mergeCell ref="B4:F4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3.14"/>
    <col customWidth="1" min="3" max="3" width="24.43"/>
    <col customWidth="1" min="4" max="5" width="14.86"/>
    <col customWidth="1" min="6" max="6" width="15.86"/>
    <col customWidth="1" min="7" max="7" width="15.29"/>
    <col customWidth="1" min="8" max="8" width="12.57"/>
    <col customWidth="1" min="9" max="9" width="17.43"/>
    <col customWidth="1" min="10" max="10" width="12.86"/>
    <col customWidth="1" min="11" max="11" width="23.0"/>
  </cols>
  <sheetData>
    <row r="2">
      <c r="A2" s="285"/>
      <c r="B2" s="285"/>
      <c r="C2" s="285"/>
      <c r="D2" s="286"/>
      <c r="E2" s="286"/>
      <c r="F2" s="286"/>
      <c r="G2" s="286"/>
      <c r="H2" s="286"/>
      <c r="I2" s="286"/>
      <c r="J2" s="286"/>
      <c r="K2" s="287"/>
    </row>
    <row r="3">
      <c r="A3" s="312" t="s">
        <v>1</v>
      </c>
      <c r="B3" s="289" t="s">
        <v>2</v>
      </c>
      <c r="C3" s="289" t="s">
        <v>3</v>
      </c>
      <c r="D3" s="289" t="s">
        <v>4</v>
      </c>
      <c r="E3" s="289" t="s">
        <v>5</v>
      </c>
      <c r="F3" s="289" t="s">
        <v>6</v>
      </c>
      <c r="G3" s="289" t="s">
        <v>7</v>
      </c>
      <c r="H3" s="289" t="s">
        <v>8</v>
      </c>
      <c r="I3" s="289" t="s">
        <v>9</v>
      </c>
      <c r="J3" s="289" t="s">
        <v>10</v>
      </c>
      <c r="K3" s="289" t="s">
        <v>491</v>
      </c>
    </row>
    <row r="4">
      <c r="A4" s="22">
        <v>1.0</v>
      </c>
      <c r="B4" s="313" t="s">
        <v>15</v>
      </c>
      <c r="C4" s="314" t="s">
        <v>16</v>
      </c>
      <c r="D4" s="314">
        <v>25.0</v>
      </c>
      <c r="E4" s="314">
        <v>16.0</v>
      </c>
      <c r="F4" s="314">
        <v>20.0</v>
      </c>
      <c r="G4" s="314">
        <v>25.0</v>
      </c>
      <c r="H4" s="314">
        <v>20.0</v>
      </c>
      <c r="I4" s="315"/>
      <c r="J4" s="315"/>
      <c r="K4" s="314">
        <f t="shared" ref="K4:K24" si="1">SUM($D4:$J4)</f>
        <v>106</v>
      </c>
    </row>
    <row r="5">
      <c r="A5" s="22">
        <v>1.0</v>
      </c>
      <c r="B5" s="313" t="s">
        <v>17</v>
      </c>
      <c r="C5" s="314" t="s">
        <v>16</v>
      </c>
      <c r="D5" s="314">
        <v>25.0</v>
      </c>
      <c r="E5" s="314">
        <v>16.0</v>
      </c>
      <c r="F5" s="314">
        <v>20.0</v>
      </c>
      <c r="G5" s="314">
        <v>25.0</v>
      </c>
      <c r="H5" s="314">
        <v>20.0</v>
      </c>
      <c r="I5" s="315"/>
      <c r="J5" s="315"/>
      <c r="K5" s="314">
        <f t="shared" si="1"/>
        <v>106</v>
      </c>
    </row>
    <row r="6">
      <c r="A6" s="22">
        <v>2.0</v>
      </c>
      <c r="B6" s="313" t="s">
        <v>64</v>
      </c>
      <c r="C6" s="314" t="s">
        <v>65</v>
      </c>
      <c r="D6" s="314">
        <v>13.0</v>
      </c>
      <c r="E6" s="316">
        <v>16.0</v>
      </c>
      <c r="F6" s="314"/>
      <c r="G6" s="316">
        <v>16.0</v>
      </c>
      <c r="H6" s="314">
        <v>25.0</v>
      </c>
      <c r="I6" s="315"/>
      <c r="J6" s="315"/>
      <c r="K6" s="314">
        <f t="shared" si="1"/>
        <v>70</v>
      </c>
    </row>
    <row r="7">
      <c r="A7" s="22">
        <v>3.0</v>
      </c>
      <c r="B7" s="313" t="s">
        <v>66</v>
      </c>
      <c r="C7" s="314" t="s">
        <v>65</v>
      </c>
      <c r="D7" s="314">
        <v>13.0</v>
      </c>
      <c r="E7" s="316">
        <v>16.0</v>
      </c>
      <c r="F7" s="314"/>
      <c r="G7" s="316">
        <v>16.0</v>
      </c>
      <c r="H7" s="314">
        <v>25.0</v>
      </c>
      <c r="I7" s="315"/>
      <c r="J7" s="315"/>
      <c r="K7" s="314">
        <f t="shared" si="1"/>
        <v>70</v>
      </c>
    </row>
    <row r="8">
      <c r="A8" s="22">
        <v>4.0</v>
      </c>
      <c r="B8" s="313" t="s">
        <v>55</v>
      </c>
      <c r="C8" s="314" t="s">
        <v>56</v>
      </c>
      <c r="D8" s="314"/>
      <c r="E8" s="314">
        <v>10.0</v>
      </c>
      <c r="F8" s="316">
        <v>16.0</v>
      </c>
      <c r="G8" s="314">
        <v>20.0</v>
      </c>
      <c r="H8" s="314">
        <v>16.0</v>
      </c>
      <c r="I8" s="315"/>
      <c r="J8" s="315"/>
      <c r="K8" s="314">
        <f t="shared" si="1"/>
        <v>62</v>
      </c>
    </row>
    <row r="9">
      <c r="A9" s="22">
        <v>4.0</v>
      </c>
      <c r="B9" s="313" t="s">
        <v>57</v>
      </c>
      <c r="C9" s="314" t="s">
        <v>56</v>
      </c>
      <c r="D9" s="314"/>
      <c r="E9" s="314">
        <v>10.0</v>
      </c>
      <c r="F9" s="316">
        <v>16.0</v>
      </c>
      <c r="G9" s="314">
        <v>20.0</v>
      </c>
      <c r="H9" s="314">
        <v>16.0</v>
      </c>
      <c r="I9" s="315"/>
      <c r="J9" s="315"/>
      <c r="K9" s="314">
        <f t="shared" si="1"/>
        <v>62</v>
      </c>
    </row>
    <row r="10">
      <c r="A10" s="22">
        <v>5.0</v>
      </c>
      <c r="B10" s="313" t="s">
        <v>36</v>
      </c>
      <c r="C10" s="314" t="s">
        <v>37</v>
      </c>
      <c r="D10" s="314">
        <v>10.0</v>
      </c>
      <c r="E10" s="314">
        <v>25.0</v>
      </c>
      <c r="F10" s="314">
        <v>25.0</v>
      </c>
      <c r="G10" s="314"/>
      <c r="H10" s="314"/>
      <c r="I10" s="315"/>
      <c r="J10" s="315"/>
      <c r="K10" s="314">
        <f t="shared" si="1"/>
        <v>60</v>
      </c>
    </row>
    <row r="11">
      <c r="A11" s="22">
        <v>5.0</v>
      </c>
      <c r="B11" s="313" t="s">
        <v>63</v>
      </c>
      <c r="C11" s="314" t="s">
        <v>37</v>
      </c>
      <c r="D11" s="314"/>
      <c r="E11" s="314">
        <v>25.0</v>
      </c>
      <c r="F11" s="314">
        <v>25.0</v>
      </c>
      <c r="G11" s="314"/>
      <c r="H11" s="317"/>
      <c r="I11" s="315"/>
      <c r="J11" s="315"/>
      <c r="K11" s="314">
        <f t="shared" si="1"/>
        <v>50</v>
      </c>
    </row>
    <row r="12">
      <c r="A12" s="22">
        <v>6.0</v>
      </c>
      <c r="B12" s="313" t="s">
        <v>38</v>
      </c>
      <c r="C12" s="314" t="s">
        <v>39</v>
      </c>
      <c r="D12" s="314">
        <v>16.0</v>
      </c>
      <c r="E12" s="314">
        <v>8.0</v>
      </c>
      <c r="F12" s="314">
        <v>10.0</v>
      </c>
      <c r="G12" s="314">
        <v>10.0</v>
      </c>
      <c r="H12" s="314">
        <v>6.0</v>
      </c>
      <c r="I12" s="315"/>
      <c r="J12" s="315"/>
      <c r="K12" s="314">
        <f t="shared" si="1"/>
        <v>50</v>
      </c>
    </row>
    <row r="13">
      <c r="A13" s="22">
        <v>6.0</v>
      </c>
      <c r="B13" s="313" t="s">
        <v>40</v>
      </c>
      <c r="C13" s="314" t="s">
        <v>39</v>
      </c>
      <c r="D13" s="314">
        <v>16.0</v>
      </c>
      <c r="E13" s="314">
        <v>8.0</v>
      </c>
      <c r="F13" s="314">
        <v>10.0</v>
      </c>
      <c r="G13" s="314">
        <v>10.0</v>
      </c>
      <c r="H13" s="314">
        <v>6.0</v>
      </c>
      <c r="I13" s="315"/>
      <c r="J13" s="315"/>
      <c r="K13" s="314">
        <f t="shared" si="1"/>
        <v>50</v>
      </c>
    </row>
    <row r="14">
      <c r="A14" s="22">
        <v>7.0</v>
      </c>
      <c r="B14" s="313" t="s">
        <v>78</v>
      </c>
      <c r="C14" s="314" t="s">
        <v>54</v>
      </c>
      <c r="D14" s="314">
        <v>20.0</v>
      </c>
      <c r="E14" s="314">
        <v>20.0</v>
      </c>
      <c r="F14" s="314"/>
      <c r="G14" s="314"/>
      <c r="H14" s="314"/>
      <c r="I14" s="315"/>
      <c r="J14" s="315"/>
      <c r="K14" s="314">
        <f t="shared" si="1"/>
        <v>40</v>
      </c>
    </row>
    <row r="15">
      <c r="A15" s="22">
        <v>7.0</v>
      </c>
      <c r="B15" s="313" t="s">
        <v>53</v>
      </c>
      <c r="C15" s="314" t="s">
        <v>54</v>
      </c>
      <c r="D15" s="314">
        <v>20.0</v>
      </c>
      <c r="E15" s="314">
        <v>20.0</v>
      </c>
      <c r="F15" s="314"/>
      <c r="G15" s="314"/>
      <c r="H15" s="317"/>
      <c r="I15" s="315"/>
      <c r="J15" s="315"/>
      <c r="K15" s="314">
        <f t="shared" si="1"/>
        <v>40</v>
      </c>
    </row>
    <row r="16">
      <c r="A16" s="22">
        <v>8.0</v>
      </c>
      <c r="B16" s="313" t="s">
        <v>86</v>
      </c>
      <c r="C16" s="314" t="s">
        <v>87</v>
      </c>
      <c r="D16" s="314">
        <v>6.0</v>
      </c>
      <c r="E16" s="316">
        <v>5.0</v>
      </c>
      <c r="F16" s="314"/>
      <c r="G16" s="314">
        <v>8.0</v>
      </c>
      <c r="H16" s="316">
        <v>16.0</v>
      </c>
      <c r="I16" s="315"/>
      <c r="J16" s="315"/>
      <c r="K16" s="314">
        <f t="shared" si="1"/>
        <v>35</v>
      </c>
    </row>
    <row r="17">
      <c r="A17" s="22">
        <v>8.0</v>
      </c>
      <c r="B17" s="313" t="s">
        <v>88</v>
      </c>
      <c r="C17" s="314" t="s">
        <v>87</v>
      </c>
      <c r="D17" s="314">
        <v>6.0</v>
      </c>
      <c r="E17" s="316">
        <v>5.0</v>
      </c>
      <c r="F17" s="314"/>
      <c r="G17" s="314">
        <v>8.0</v>
      </c>
      <c r="H17" s="316">
        <v>16.0</v>
      </c>
      <c r="I17" s="315"/>
      <c r="J17" s="315"/>
      <c r="K17" s="314">
        <f t="shared" si="1"/>
        <v>35</v>
      </c>
    </row>
    <row r="18">
      <c r="A18" s="22">
        <v>9.0</v>
      </c>
      <c r="B18" s="313" t="s">
        <v>73</v>
      </c>
      <c r="C18" s="314" t="s">
        <v>74</v>
      </c>
      <c r="D18" s="314">
        <v>8.0</v>
      </c>
      <c r="E18" s="316">
        <v>9.0</v>
      </c>
      <c r="F18" s="314">
        <v>16.0</v>
      </c>
      <c r="G18" s="314"/>
      <c r="H18" s="314"/>
      <c r="I18" s="315"/>
      <c r="J18" s="315"/>
      <c r="K18" s="314">
        <f t="shared" si="1"/>
        <v>33</v>
      </c>
    </row>
    <row r="19">
      <c r="A19" s="22">
        <v>9.0</v>
      </c>
      <c r="B19" s="313" t="s">
        <v>75</v>
      </c>
      <c r="C19" s="314" t="s">
        <v>74</v>
      </c>
      <c r="D19" s="314">
        <v>8.0</v>
      </c>
      <c r="E19" s="316">
        <v>9.0</v>
      </c>
      <c r="F19" s="314">
        <v>16.0</v>
      </c>
      <c r="G19" s="314"/>
      <c r="H19" s="314"/>
      <c r="I19" s="315"/>
      <c r="J19" s="315"/>
      <c r="K19" s="314">
        <f t="shared" si="1"/>
        <v>33</v>
      </c>
    </row>
    <row r="20">
      <c r="A20" s="22">
        <v>9.0</v>
      </c>
      <c r="B20" s="313" t="s">
        <v>90</v>
      </c>
      <c r="C20" s="314" t="s">
        <v>91</v>
      </c>
      <c r="D20" s="314">
        <v>2.0</v>
      </c>
      <c r="E20" s="314">
        <v>1.0</v>
      </c>
      <c r="F20" s="314"/>
      <c r="G20" s="314">
        <v>16.0</v>
      </c>
      <c r="H20" s="314">
        <v>7.0</v>
      </c>
      <c r="I20" s="315"/>
      <c r="J20" s="315"/>
      <c r="K20" s="314">
        <f t="shared" si="1"/>
        <v>26</v>
      </c>
    </row>
    <row r="21" ht="15.75" customHeight="1">
      <c r="A21" s="22">
        <v>9.0</v>
      </c>
      <c r="B21" s="313" t="s">
        <v>92</v>
      </c>
      <c r="C21" s="314" t="s">
        <v>91</v>
      </c>
      <c r="D21" s="314">
        <v>2.0</v>
      </c>
      <c r="E21" s="314">
        <v>1.0</v>
      </c>
      <c r="F21" s="314"/>
      <c r="G21" s="314">
        <v>16.0</v>
      </c>
      <c r="H21" s="314">
        <v>7.0</v>
      </c>
      <c r="I21" s="315"/>
      <c r="J21" s="315"/>
      <c r="K21" s="314">
        <f t="shared" si="1"/>
        <v>26</v>
      </c>
    </row>
    <row r="22" ht="15.75" customHeight="1">
      <c r="A22" s="22">
        <v>10.0</v>
      </c>
      <c r="B22" s="313" t="s">
        <v>112</v>
      </c>
      <c r="C22" s="314" t="s">
        <v>113</v>
      </c>
      <c r="D22" s="314">
        <v>4.0</v>
      </c>
      <c r="E22" s="316">
        <v>7.0</v>
      </c>
      <c r="F22" s="314"/>
      <c r="G22" s="314"/>
      <c r="H22" s="314">
        <v>10.0</v>
      </c>
      <c r="I22" s="315"/>
      <c r="J22" s="315"/>
      <c r="K22" s="314">
        <f t="shared" si="1"/>
        <v>21</v>
      </c>
    </row>
    <row r="23" ht="15.75" customHeight="1">
      <c r="A23" s="22">
        <v>10.0</v>
      </c>
      <c r="B23" s="313" t="s">
        <v>114</v>
      </c>
      <c r="C23" s="314" t="s">
        <v>113</v>
      </c>
      <c r="D23" s="314">
        <v>4.0</v>
      </c>
      <c r="E23" s="316">
        <v>7.0</v>
      </c>
      <c r="F23" s="314"/>
      <c r="G23" s="314"/>
      <c r="H23" s="314">
        <v>10.0</v>
      </c>
      <c r="I23" s="315"/>
      <c r="J23" s="315"/>
      <c r="K23" s="314">
        <f t="shared" si="1"/>
        <v>21</v>
      </c>
    </row>
    <row r="24" ht="15.75" customHeight="1">
      <c r="A24" s="22">
        <v>11.0</v>
      </c>
      <c r="B24" s="313" t="s">
        <v>67</v>
      </c>
      <c r="C24" s="314" t="s">
        <v>68</v>
      </c>
      <c r="D24" s="314">
        <v>10.0</v>
      </c>
      <c r="E24" s="314"/>
      <c r="F24" s="314"/>
      <c r="G24" s="314"/>
      <c r="H24" s="314"/>
      <c r="I24" s="315"/>
      <c r="J24" s="315"/>
      <c r="K24" s="314">
        <f t="shared" si="1"/>
        <v>10</v>
      </c>
    </row>
    <row r="25" ht="15.75" customHeight="1">
      <c r="A25" s="1"/>
      <c r="B25" s="1"/>
      <c r="C25" s="2"/>
      <c r="D25" s="2"/>
      <c r="E25" s="2"/>
      <c r="F25" s="2"/>
      <c r="G25" s="2"/>
      <c r="H25" s="2"/>
      <c r="I25" s="318"/>
      <c r="J25" s="318"/>
      <c r="K25" s="1"/>
    </row>
    <row r="26" ht="15.75" customHeight="1">
      <c r="A26" s="1"/>
      <c r="B26" s="1"/>
      <c r="C26" s="2"/>
      <c r="D26" s="2"/>
      <c r="E26" s="2"/>
      <c r="F26" s="2"/>
      <c r="G26" s="2"/>
      <c r="H26" s="2"/>
      <c r="I26" s="318"/>
      <c r="J26" s="318"/>
      <c r="K26" s="1"/>
    </row>
    <row r="27" ht="13.5" customHeight="1">
      <c r="A27" s="1"/>
      <c r="B27" s="1"/>
      <c r="C27" s="2"/>
      <c r="D27" s="2"/>
      <c r="E27" s="2"/>
      <c r="F27" s="2"/>
      <c r="G27" s="2"/>
      <c r="H27" s="2"/>
      <c r="I27" s="318"/>
      <c r="J27" s="318"/>
      <c r="K27" s="1"/>
    </row>
    <row r="28" ht="15.75" customHeight="1">
      <c r="A28" s="285"/>
      <c r="B28" s="285"/>
      <c r="C28" s="285"/>
      <c r="D28" s="286"/>
      <c r="E28" s="286"/>
      <c r="F28" s="286"/>
      <c r="G28" s="286"/>
      <c r="H28" s="286"/>
      <c r="I28" s="286"/>
      <c r="J28" s="286"/>
      <c r="K28" s="287"/>
    </row>
    <row r="29" ht="15.75" customHeight="1">
      <c r="A29" s="312" t="s">
        <v>1</v>
      </c>
      <c r="B29" s="289" t="s">
        <v>2</v>
      </c>
      <c r="C29" s="289" t="s">
        <v>3</v>
      </c>
      <c r="D29" s="289" t="s">
        <v>4</v>
      </c>
      <c r="E29" s="289" t="s">
        <v>5</v>
      </c>
      <c r="F29" s="289" t="s">
        <v>6</v>
      </c>
      <c r="G29" s="289" t="s">
        <v>7</v>
      </c>
      <c r="H29" s="289" t="s">
        <v>8</v>
      </c>
      <c r="I29" s="289" t="s">
        <v>9</v>
      </c>
      <c r="J29" s="289" t="s">
        <v>10</v>
      </c>
      <c r="K29" s="289" t="s">
        <v>491</v>
      </c>
    </row>
    <row r="30" ht="15.75" customHeight="1">
      <c r="A30" s="22">
        <v>1.0</v>
      </c>
      <c r="B30" s="313" t="s">
        <v>50</v>
      </c>
      <c r="C30" s="314" t="s">
        <v>51</v>
      </c>
      <c r="D30" s="314">
        <v>20.0</v>
      </c>
      <c r="E30" s="314">
        <v>13.0</v>
      </c>
      <c r="F30" s="314">
        <v>13.0</v>
      </c>
      <c r="G30" s="316">
        <v>23.0</v>
      </c>
      <c r="H30" s="316">
        <v>28.0</v>
      </c>
      <c r="I30" s="315"/>
      <c r="J30" s="315"/>
      <c r="K30" s="314">
        <f>SUM('Clasificacion COPAS'!$D30:$J30)</f>
        <v>97</v>
      </c>
    </row>
    <row r="31" ht="15.75" customHeight="1">
      <c r="A31" s="22">
        <v>1.0</v>
      </c>
      <c r="B31" s="313" t="s">
        <v>52</v>
      </c>
      <c r="C31" s="314" t="s">
        <v>51</v>
      </c>
      <c r="D31" s="314">
        <v>20.0</v>
      </c>
      <c r="E31" s="314">
        <v>13.0</v>
      </c>
      <c r="F31" s="314">
        <v>13.0</v>
      </c>
      <c r="G31" s="316">
        <v>23.0</v>
      </c>
      <c r="H31" s="316">
        <v>28.0</v>
      </c>
      <c r="I31" s="315"/>
      <c r="J31" s="315"/>
      <c r="K31" s="314">
        <f>SUM('Clasificacion COPAS'!$D31:$J31)</f>
        <v>97</v>
      </c>
    </row>
    <row r="32" ht="15.75" customHeight="1">
      <c r="A32" s="22">
        <v>2.0</v>
      </c>
      <c r="B32" s="313" t="s">
        <v>47</v>
      </c>
      <c r="C32" s="314" t="s">
        <v>48</v>
      </c>
      <c r="D32" s="314">
        <v>16.0</v>
      </c>
      <c r="E32" s="316">
        <v>19.0</v>
      </c>
      <c r="F32" s="316">
        <v>28.0</v>
      </c>
      <c r="G32" s="316">
        <v>16.0</v>
      </c>
      <c r="H32" s="314">
        <v>16.0</v>
      </c>
      <c r="I32" s="315"/>
      <c r="J32" s="315"/>
      <c r="K32" s="314">
        <f>SUM('Clasificacion COPAS'!$D32:$J32)</f>
        <v>95</v>
      </c>
    </row>
    <row r="33" ht="15.75" customHeight="1">
      <c r="A33" s="22">
        <v>2.0</v>
      </c>
      <c r="B33" s="313" t="s">
        <v>49</v>
      </c>
      <c r="C33" s="314" t="s">
        <v>48</v>
      </c>
      <c r="D33" s="314">
        <v>16.0</v>
      </c>
      <c r="E33" s="316">
        <v>19.0</v>
      </c>
      <c r="F33" s="316">
        <v>28.0</v>
      </c>
      <c r="G33" s="316">
        <v>16.0</v>
      </c>
      <c r="H33" s="314">
        <v>16.0</v>
      </c>
      <c r="I33" s="315"/>
      <c r="J33" s="315"/>
      <c r="K33" s="314">
        <f>SUM('Clasificacion COPAS'!$D33:$J33)</f>
        <v>95</v>
      </c>
    </row>
    <row r="34" ht="15.75" customHeight="1">
      <c r="A34" s="22">
        <v>3.0</v>
      </c>
      <c r="B34" s="313" t="s">
        <v>69</v>
      </c>
      <c r="C34" s="314" t="s">
        <v>70</v>
      </c>
      <c r="D34" s="314"/>
      <c r="E34" s="314">
        <v>25.0</v>
      </c>
      <c r="F34" s="314">
        <v>20.0</v>
      </c>
      <c r="G34" s="316">
        <v>28.0</v>
      </c>
      <c r="H34" s="314">
        <v>20.0</v>
      </c>
      <c r="I34" s="315"/>
      <c r="J34" s="315"/>
      <c r="K34" s="314">
        <f>SUM('Clasificacion COPAS'!$D34:$J34)</f>
        <v>93</v>
      </c>
    </row>
    <row r="35" ht="15.75" customHeight="1">
      <c r="A35" s="22">
        <v>4.0</v>
      </c>
      <c r="B35" s="313" t="s">
        <v>44</v>
      </c>
      <c r="C35" s="314" t="s">
        <v>45</v>
      </c>
      <c r="D35" s="314">
        <v>25.0</v>
      </c>
      <c r="E35" s="316">
        <v>23.0</v>
      </c>
      <c r="F35" s="314">
        <v>16.0</v>
      </c>
      <c r="G35" s="316">
        <v>13.0</v>
      </c>
      <c r="H35" s="316">
        <v>13.0</v>
      </c>
      <c r="I35" s="315"/>
      <c r="J35" s="315"/>
      <c r="K35" s="314">
        <f>SUM('Clasificacion COPAS'!$D35:$J35)</f>
        <v>90</v>
      </c>
    </row>
    <row r="36" ht="15.75" customHeight="1">
      <c r="A36" s="22">
        <v>4.0</v>
      </c>
      <c r="B36" s="313" t="s">
        <v>46</v>
      </c>
      <c r="C36" s="314" t="s">
        <v>45</v>
      </c>
      <c r="D36" s="314">
        <v>25.0</v>
      </c>
      <c r="E36" s="316">
        <v>23.0</v>
      </c>
      <c r="F36" s="314">
        <v>16.0</v>
      </c>
      <c r="G36" s="316">
        <v>13.0</v>
      </c>
      <c r="H36" s="316">
        <v>13.0</v>
      </c>
      <c r="I36" s="315"/>
      <c r="J36" s="315"/>
      <c r="K36" s="314">
        <f>SUM('Clasificacion COPAS'!$D36:$J36)</f>
        <v>90</v>
      </c>
    </row>
    <row r="37" ht="15.75" customHeight="1">
      <c r="A37" s="22">
        <v>5.0</v>
      </c>
      <c r="B37" s="313" t="s">
        <v>102</v>
      </c>
      <c r="C37" s="314" t="s">
        <v>70</v>
      </c>
      <c r="D37" s="314"/>
      <c r="E37" s="314">
        <v>25.0</v>
      </c>
      <c r="F37" s="314">
        <v>20.0</v>
      </c>
      <c r="G37" s="314"/>
      <c r="H37" s="314">
        <v>20.0</v>
      </c>
      <c r="I37" s="315"/>
      <c r="J37" s="315"/>
      <c r="K37" s="314">
        <f>SUM('Clasificacion COPAS'!$D37:$J37)</f>
        <v>65</v>
      </c>
    </row>
    <row r="38" ht="15.75" customHeight="1">
      <c r="A38" s="22">
        <v>6.0</v>
      </c>
      <c r="B38" s="313" t="s">
        <v>58</v>
      </c>
      <c r="C38" s="314" t="s">
        <v>59</v>
      </c>
      <c r="D38" s="314">
        <v>10.0</v>
      </c>
      <c r="E38" s="314">
        <v>10.0</v>
      </c>
      <c r="F38" s="316">
        <v>11.0</v>
      </c>
      <c r="G38" s="316">
        <v>19.0</v>
      </c>
      <c r="H38" s="316">
        <v>9.0</v>
      </c>
      <c r="I38" s="315"/>
      <c r="J38" s="315"/>
      <c r="K38" s="314">
        <f>SUM('Clasificacion COPAS'!$D38:$J38)</f>
        <v>59</v>
      </c>
    </row>
    <row r="39" ht="15.75" customHeight="1">
      <c r="A39" s="22">
        <v>7.0</v>
      </c>
      <c r="B39" s="313" t="s">
        <v>76</v>
      </c>
      <c r="C39" s="314" t="s">
        <v>77</v>
      </c>
      <c r="D39" s="314">
        <v>8.0</v>
      </c>
      <c r="E39" s="314"/>
      <c r="F39" s="314">
        <v>10.0</v>
      </c>
      <c r="G39" s="316">
        <v>28.0</v>
      </c>
      <c r="H39" s="314">
        <v>13.0</v>
      </c>
      <c r="I39" s="315"/>
      <c r="J39" s="315"/>
      <c r="K39" s="314">
        <f>SUM('Clasificacion COPAS'!$D39:$J39)</f>
        <v>59</v>
      </c>
    </row>
    <row r="40" ht="15.75" customHeight="1">
      <c r="A40" s="22">
        <v>8.0</v>
      </c>
      <c r="B40" s="313" t="s">
        <v>89</v>
      </c>
      <c r="C40" s="314" t="s">
        <v>59</v>
      </c>
      <c r="D40" s="314">
        <v>10.0</v>
      </c>
      <c r="E40" s="314">
        <v>10.0</v>
      </c>
      <c r="F40" s="316">
        <v>11.0</v>
      </c>
      <c r="G40" s="314"/>
      <c r="H40" s="316">
        <v>9.0</v>
      </c>
      <c r="I40" s="315"/>
      <c r="J40" s="315"/>
      <c r="K40" s="314">
        <f>SUM('Clasificacion COPAS'!$D40:$J40)</f>
        <v>40</v>
      </c>
    </row>
    <row r="41" ht="15.75" customHeight="1">
      <c r="A41" s="22">
        <v>9.0</v>
      </c>
      <c r="B41" s="313" t="s">
        <v>95</v>
      </c>
      <c r="C41" s="314" t="s">
        <v>96</v>
      </c>
      <c r="D41" s="314">
        <v>4.0</v>
      </c>
      <c r="E41" s="316">
        <v>11.0</v>
      </c>
      <c r="F41" s="314"/>
      <c r="G41" s="314">
        <v>8.0</v>
      </c>
      <c r="H41" s="314">
        <v>7.0</v>
      </c>
      <c r="I41" s="315"/>
      <c r="J41" s="315"/>
      <c r="K41" s="314">
        <f>SUM('Clasificacion COPAS'!$D41:$J41)</f>
        <v>30</v>
      </c>
    </row>
    <row r="42" ht="15.75" customHeight="1">
      <c r="A42" s="22">
        <v>10.0</v>
      </c>
      <c r="B42" s="313" t="s">
        <v>142</v>
      </c>
      <c r="C42" s="314" t="s">
        <v>77</v>
      </c>
      <c r="D42" s="314">
        <v>8.0</v>
      </c>
      <c r="E42" s="314"/>
      <c r="F42" s="314"/>
      <c r="G42" s="314"/>
      <c r="H42" s="314">
        <v>13.0</v>
      </c>
      <c r="I42" s="315"/>
      <c r="J42" s="315"/>
      <c r="K42" s="314">
        <f>SUM('Clasificacion COPAS'!$D42:$J42)</f>
        <v>21</v>
      </c>
    </row>
    <row r="43" ht="15.75" customHeight="1">
      <c r="A43" s="22">
        <v>11.0</v>
      </c>
      <c r="B43" s="313" t="s">
        <v>97</v>
      </c>
      <c r="C43" s="314" t="s">
        <v>85</v>
      </c>
      <c r="D43" s="314">
        <v>2.0</v>
      </c>
      <c r="E43" s="316">
        <v>7.0</v>
      </c>
      <c r="F43" s="314"/>
      <c r="G43" s="316">
        <v>9.0</v>
      </c>
      <c r="H43" s="314"/>
      <c r="I43" s="315"/>
      <c r="J43" s="315"/>
      <c r="K43" s="314">
        <f>SUM('Clasificacion COPAS'!$D43:$J43)</f>
        <v>18</v>
      </c>
    </row>
    <row r="44" ht="15.75" customHeight="1">
      <c r="A44" s="22">
        <v>12.0</v>
      </c>
      <c r="B44" s="313" t="s">
        <v>138</v>
      </c>
      <c r="C44" s="314" t="s">
        <v>96</v>
      </c>
      <c r="D44" s="314"/>
      <c r="E44" s="316">
        <v>11.0</v>
      </c>
      <c r="F44" s="314"/>
      <c r="G44" s="314"/>
      <c r="H44" s="314">
        <v>7.0</v>
      </c>
      <c r="I44" s="315"/>
      <c r="J44" s="315"/>
      <c r="K44" s="314">
        <f>SUM('Clasificacion COPAS'!$D44:$J44)</f>
        <v>18</v>
      </c>
    </row>
    <row r="45" ht="15.75" customHeight="1">
      <c r="A45" s="22">
        <v>12.0</v>
      </c>
      <c r="B45" s="313" t="s">
        <v>53</v>
      </c>
      <c r="C45" s="314" t="s">
        <v>59</v>
      </c>
      <c r="D45" s="314"/>
      <c r="E45" s="314"/>
      <c r="F45" s="314"/>
      <c r="G45" s="314">
        <v>16.0</v>
      </c>
      <c r="H45" s="314"/>
      <c r="I45" s="315"/>
      <c r="J45" s="315"/>
      <c r="K45" s="314">
        <f>SUM('Clasificacion COPAS'!$D45:$J45)</f>
        <v>16</v>
      </c>
    </row>
    <row r="46" ht="15.75" customHeight="1">
      <c r="A46" s="22">
        <v>13.0</v>
      </c>
      <c r="B46" s="313" t="s">
        <v>132</v>
      </c>
      <c r="C46" s="314" t="s">
        <v>133</v>
      </c>
      <c r="D46" s="314">
        <v>13.0</v>
      </c>
      <c r="E46" s="314"/>
      <c r="F46" s="314"/>
      <c r="G46" s="314"/>
      <c r="H46" s="314"/>
      <c r="I46" s="315"/>
      <c r="J46" s="315"/>
      <c r="K46" s="314">
        <f>SUM('Clasificacion COPAS'!$D46:$J46)</f>
        <v>13</v>
      </c>
    </row>
    <row r="47" ht="15.75" customHeight="1">
      <c r="A47" s="22">
        <v>13.0</v>
      </c>
      <c r="B47" s="313" t="s">
        <v>134</v>
      </c>
      <c r="C47" s="314" t="s">
        <v>133</v>
      </c>
      <c r="D47" s="314">
        <v>13.0</v>
      </c>
      <c r="E47" s="314"/>
      <c r="F47" s="314"/>
      <c r="G47" s="314"/>
      <c r="H47" s="314"/>
      <c r="I47" s="315"/>
      <c r="J47" s="315"/>
      <c r="K47" s="314">
        <f>SUM('Clasificacion COPAS'!$D47:$J47)</f>
        <v>13</v>
      </c>
    </row>
    <row r="48" ht="15.75" customHeight="1">
      <c r="A48" s="22">
        <v>14.0</v>
      </c>
      <c r="B48" s="313" t="s">
        <v>109</v>
      </c>
      <c r="C48" s="314" t="s">
        <v>110</v>
      </c>
      <c r="D48" s="314">
        <v>6.0</v>
      </c>
      <c r="E48" s="314"/>
      <c r="F48" s="314">
        <v>6.0</v>
      </c>
      <c r="G48" s="314"/>
      <c r="H48" s="314"/>
      <c r="I48" s="315"/>
      <c r="J48" s="315"/>
      <c r="K48" s="314">
        <f>SUM('Clasificacion COPAS'!$D48:$J48)</f>
        <v>12</v>
      </c>
    </row>
    <row r="49" ht="15.75" customHeight="1">
      <c r="A49" s="22">
        <v>18.0</v>
      </c>
      <c r="B49" s="313" t="s">
        <v>111</v>
      </c>
      <c r="C49" s="314" t="s">
        <v>110</v>
      </c>
      <c r="D49" s="314">
        <v>6.0</v>
      </c>
      <c r="E49" s="314"/>
      <c r="F49" s="314">
        <v>6.0</v>
      </c>
      <c r="G49" s="314"/>
      <c r="H49" s="314"/>
      <c r="I49" s="315"/>
      <c r="J49" s="315"/>
      <c r="K49" s="314">
        <f>SUM('Clasificacion COPAS'!$D49:$J49)</f>
        <v>12</v>
      </c>
    </row>
    <row r="50" ht="15.75" customHeight="1">
      <c r="A50" s="22">
        <v>15.0</v>
      </c>
      <c r="B50" s="313" t="s">
        <v>108</v>
      </c>
      <c r="C50" s="314" t="s">
        <v>96</v>
      </c>
      <c r="D50" s="314">
        <v>4.0</v>
      </c>
      <c r="E50" s="314"/>
      <c r="F50" s="314"/>
      <c r="G50" s="314">
        <v>8.0</v>
      </c>
      <c r="H50" s="314"/>
      <c r="I50" s="315"/>
      <c r="J50" s="315"/>
      <c r="K50" s="314">
        <f>SUM('Clasificacion COPAS'!$D50:$J50)</f>
        <v>12</v>
      </c>
    </row>
    <row r="51" ht="15.75" customHeight="1">
      <c r="A51" s="22">
        <v>16.0</v>
      </c>
      <c r="B51" s="313" t="s">
        <v>125</v>
      </c>
      <c r="C51" s="314" t="s">
        <v>77</v>
      </c>
      <c r="D51" s="314"/>
      <c r="E51" s="314"/>
      <c r="F51" s="314">
        <v>10.0</v>
      </c>
      <c r="G51" s="314"/>
      <c r="H51" s="314"/>
      <c r="I51" s="315"/>
      <c r="J51" s="315"/>
      <c r="K51" s="314">
        <f>SUM('Clasificacion COPAS'!$D51:$J51)</f>
        <v>10</v>
      </c>
    </row>
    <row r="52" ht="15.75" customHeight="1">
      <c r="A52" s="22">
        <v>16.0</v>
      </c>
      <c r="B52" s="313" t="s">
        <v>84</v>
      </c>
      <c r="C52" s="314" t="s">
        <v>85</v>
      </c>
      <c r="D52" s="314">
        <v>2.0</v>
      </c>
      <c r="E52" s="316">
        <v>7.0</v>
      </c>
      <c r="F52" s="314"/>
      <c r="G52" s="314"/>
      <c r="H52" s="314"/>
      <c r="I52" s="315"/>
      <c r="J52" s="315"/>
      <c r="K52" s="314">
        <f>SUM('Clasificacion COPAS'!$D52:$J52)</f>
        <v>9</v>
      </c>
    </row>
    <row r="53" ht="15.75" customHeight="1">
      <c r="A53" s="22">
        <v>17.0</v>
      </c>
      <c r="B53" s="313" t="s">
        <v>127</v>
      </c>
      <c r="C53" s="314" t="s">
        <v>128</v>
      </c>
      <c r="D53" s="314"/>
      <c r="E53" s="314"/>
      <c r="F53" s="314"/>
      <c r="G53" s="316">
        <v>9.0</v>
      </c>
      <c r="H53" s="314"/>
      <c r="I53" s="315"/>
      <c r="J53" s="315"/>
      <c r="K53" s="314">
        <f>SUM('Clasificacion COPAS'!$D53:$J53)</f>
        <v>9</v>
      </c>
    </row>
    <row r="54" ht="15.75" customHeight="1">
      <c r="A54" s="22">
        <v>17.0</v>
      </c>
      <c r="B54" s="313" t="s">
        <v>103</v>
      </c>
      <c r="C54" s="314" t="s">
        <v>104</v>
      </c>
      <c r="D54" s="314">
        <v>1.0</v>
      </c>
      <c r="E54" s="314">
        <v>2.0</v>
      </c>
      <c r="F54" s="314"/>
      <c r="G54" s="314">
        <v>4.0</v>
      </c>
      <c r="H54" s="314"/>
      <c r="I54" s="315"/>
      <c r="J54" s="315"/>
      <c r="K54" s="314">
        <f>SUM('Clasificacion COPAS'!$D54:$J54)</f>
        <v>7</v>
      </c>
    </row>
    <row r="55" ht="15.75" customHeight="1">
      <c r="A55" s="22">
        <v>18.0</v>
      </c>
      <c r="B55" s="313" t="s">
        <v>105</v>
      </c>
      <c r="C55" s="314" t="s">
        <v>104</v>
      </c>
      <c r="D55" s="314">
        <v>1.0</v>
      </c>
      <c r="E55" s="314">
        <v>2.0</v>
      </c>
      <c r="F55" s="314"/>
      <c r="G55" s="314">
        <v>4.0</v>
      </c>
      <c r="H55" s="314"/>
      <c r="I55" s="315"/>
      <c r="J55" s="315"/>
      <c r="K55" s="314">
        <f>SUM('Clasificacion COPAS'!$D55:$J55)</f>
        <v>7</v>
      </c>
    </row>
    <row r="56" ht="15.75" customHeight="1">
      <c r="A56" s="22">
        <v>18.0</v>
      </c>
      <c r="B56" s="313" t="s">
        <v>139</v>
      </c>
      <c r="C56" s="314" t="s">
        <v>140</v>
      </c>
      <c r="D56" s="314"/>
      <c r="E56" s="314">
        <v>6.0</v>
      </c>
      <c r="F56" s="314"/>
      <c r="G56" s="314"/>
      <c r="H56" s="314"/>
      <c r="I56" s="315"/>
      <c r="J56" s="315"/>
      <c r="K56" s="314">
        <f>SUM('Clasificacion COPAS'!$D56:$J56)</f>
        <v>6</v>
      </c>
    </row>
    <row r="57" ht="15.75" customHeight="1">
      <c r="A57" s="22">
        <v>19.0</v>
      </c>
      <c r="B57" s="313" t="s">
        <v>141</v>
      </c>
      <c r="C57" s="314" t="s">
        <v>140</v>
      </c>
      <c r="D57" s="314"/>
      <c r="E57" s="314">
        <v>6.0</v>
      </c>
      <c r="F57" s="314"/>
      <c r="G57" s="314"/>
      <c r="H57" s="314"/>
      <c r="I57" s="315"/>
      <c r="J57" s="315"/>
      <c r="K57" s="314">
        <f>SUM('Clasificacion COPAS'!$D57:$J57)</f>
        <v>6</v>
      </c>
    </row>
    <row r="58" ht="15.75" customHeight="1">
      <c r="A58" s="22">
        <v>19.0</v>
      </c>
      <c r="B58" s="313" t="s">
        <v>106</v>
      </c>
      <c r="C58" s="313" t="s">
        <v>107</v>
      </c>
      <c r="D58" s="314"/>
      <c r="E58" s="314"/>
      <c r="F58" s="314">
        <v>4.0</v>
      </c>
      <c r="G58" s="314"/>
      <c r="H58" s="314"/>
      <c r="I58" s="315"/>
      <c r="J58" s="315"/>
      <c r="K58" s="314">
        <f>SUM('Clasificacion COPAS'!$D58:$J58)</f>
        <v>4</v>
      </c>
    </row>
    <row r="59" ht="15.75" customHeight="1">
      <c r="A59" s="22">
        <v>19.0</v>
      </c>
      <c r="B59" s="313" t="s">
        <v>131</v>
      </c>
      <c r="C59" s="313" t="s">
        <v>107</v>
      </c>
      <c r="D59" s="314"/>
      <c r="E59" s="314"/>
      <c r="F59" s="314">
        <v>4.0</v>
      </c>
      <c r="G59" s="314"/>
      <c r="H59" s="314"/>
      <c r="I59" s="315"/>
      <c r="J59" s="315"/>
      <c r="K59" s="314">
        <f>SUM('Clasificacion COPAS'!$D59:$J59)</f>
        <v>4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3.29"/>
    <col customWidth="1" min="3" max="3" width="33.43"/>
    <col customWidth="1" min="4" max="5" width="14.86"/>
    <col customWidth="1" min="6" max="6" width="15.86"/>
    <col customWidth="1" min="7" max="7" width="15.29"/>
    <col customWidth="1" min="8" max="8" width="12.57"/>
    <col customWidth="1" min="9" max="9" width="11.29"/>
    <col customWidth="1" min="10" max="10" width="12.57"/>
    <col customWidth="1" min="11" max="11" width="20.43"/>
    <col customWidth="1" min="12" max="12" width="16.14"/>
  </cols>
  <sheetData>
    <row r="1">
      <c r="A1" s="62"/>
      <c r="B1" s="279"/>
      <c r="C1" s="62"/>
      <c r="D1" s="280"/>
      <c r="E1" s="280"/>
      <c r="F1" s="62"/>
      <c r="G1" s="62"/>
      <c r="H1" s="62"/>
      <c r="I1" s="62"/>
      <c r="J1" s="62"/>
      <c r="K1" s="62"/>
    </row>
    <row r="2">
      <c r="A2" s="281"/>
      <c r="B2" s="282"/>
      <c r="C2" s="281"/>
      <c r="D2" s="283"/>
      <c r="E2" s="283"/>
      <c r="F2" s="281"/>
      <c r="G2" s="281"/>
      <c r="H2" s="281"/>
      <c r="I2" s="281"/>
      <c r="J2" s="281"/>
      <c r="K2" s="281"/>
    </row>
    <row r="3">
      <c r="A3" s="62"/>
      <c r="B3" s="5" t="s">
        <v>0</v>
      </c>
      <c r="G3" s="62"/>
      <c r="H3" s="62"/>
      <c r="I3" s="62"/>
      <c r="J3" s="62"/>
      <c r="K3" s="62"/>
    </row>
    <row r="4">
      <c r="A4" s="62"/>
      <c r="B4" s="284"/>
      <c r="G4" s="62"/>
      <c r="H4" s="62"/>
      <c r="I4" s="62"/>
      <c r="J4" s="62"/>
      <c r="K4" s="62"/>
    </row>
    <row r="5">
      <c r="A5" s="285"/>
      <c r="B5" s="285"/>
      <c r="C5" s="285"/>
      <c r="D5" s="286"/>
      <c r="E5" s="286"/>
      <c r="F5" s="286"/>
      <c r="G5" s="286"/>
      <c r="H5" s="286"/>
      <c r="I5" s="286"/>
      <c r="J5" s="286"/>
      <c r="K5" s="287"/>
      <c r="L5" s="287"/>
    </row>
    <row r="6">
      <c r="A6" s="319" t="s">
        <v>1</v>
      </c>
      <c r="B6" s="320" t="s">
        <v>2</v>
      </c>
      <c r="C6" s="321" t="s">
        <v>153</v>
      </c>
      <c r="D6" s="321" t="s">
        <v>4</v>
      </c>
      <c r="E6" s="321" t="s">
        <v>5</v>
      </c>
      <c r="F6" s="321" t="s">
        <v>6</v>
      </c>
      <c r="G6" s="321" t="s">
        <v>7</v>
      </c>
      <c r="H6" s="321" t="s">
        <v>8</v>
      </c>
      <c r="I6" s="321" t="s">
        <v>9</v>
      </c>
      <c r="J6" s="321" t="s">
        <v>10</v>
      </c>
      <c r="K6" s="322" t="s">
        <v>491</v>
      </c>
      <c r="L6" s="323" t="s">
        <v>492</v>
      </c>
    </row>
    <row r="7">
      <c r="A7" s="324">
        <v>1.0</v>
      </c>
      <c r="B7" s="291" t="s">
        <v>12</v>
      </c>
      <c r="C7" s="291" t="s">
        <v>493</v>
      </c>
      <c r="D7" s="293">
        <v>70.0</v>
      </c>
      <c r="E7" s="294">
        <v>64.0</v>
      </c>
      <c r="F7" s="293">
        <v>70.0</v>
      </c>
      <c r="G7" s="293">
        <v>70.0</v>
      </c>
      <c r="H7" s="293">
        <v>70.0</v>
      </c>
      <c r="I7" s="325"/>
      <c r="J7" s="325"/>
      <c r="K7" s="296">
        <f>SUM(clasificacion_web!$D7:$J7)</f>
        <v>344</v>
      </c>
      <c r="L7" s="296">
        <f>clasificacion_web!$K7-clasificacion_web!$E7</f>
        <v>280</v>
      </c>
    </row>
    <row r="8">
      <c r="A8" s="324">
        <v>1.0</v>
      </c>
      <c r="B8" s="291" t="s">
        <v>14</v>
      </c>
      <c r="C8" s="291" t="s">
        <v>493</v>
      </c>
      <c r="D8" s="297">
        <v>70.0</v>
      </c>
      <c r="E8" s="298">
        <v>64.0</v>
      </c>
      <c r="F8" s="297">
        <v>70.0</v>
      </c>
      <c r="G8" s="297">
        <v>70.0</v>
      </c>
      <c r="H8" s="297">
        <v>70.0</v>
      </c>
      <c r="I8" s="326"/>
      <c r="J8" s="326"/>
      <c r="K8" s="296">
        <f>SUM(clasificacion_web!$D8:$J8)</f>
        <v>344</v>
      </c>
      <c r="L8" s="296">
        <f>clasificacion_web!$K8-clasificacion_web!$E8</f>
        <v>280</v>
      </c>
    </row>
    <row r="9">
      <c r="A9" s="324">
        <v>2.0</v>
      </c>
      <c r="B9" s="291" t="s">
        <v>494</v>
      </c>
      <c r="C9" s="291" t="s">
        <v>22</v>
      </c>
      <c r="D9" s="327">
        <v>43.0</v>
      </c>
      <c r="E9" s="327">
        <v>48.0</v>
      </c>
      <c r="F9" s="299">
        <v>55.0</v>
      </c>
      <c r="G9" s="299">
        <v>55.0</v>
      </c>
      <c r="H9" s="298">
        <v>59.0</v>
      </c>
      <c r="I9" s="325"/>
      <c r="J9" s="325"/>
      <c r="K9" s="296">
        <f>SUM(clasificacion_web!$D9:$J9)</f>
        <v>260</v>
      </c>
      <c r="L9" s="296">
        <f>clasificacion_web!$K9-clasificacion_web!$D9</f>
        <v>217</v>
      </c>
    </row>
    <row r="10">
      <c r="A10" s="324">
        <v>2.0</v>
      </c>
      <c r="B10" s="291" t="s">
        <v>21</v>
      </c>
      <c r="C10" s="291" t="s">
        <v>22</v>
      </c>
      <c r="D10" s="303">
        <v>43.0</v>
      </c>
      <c r="E10" s="303">
        <v>48.0</v>
      </c>
      <c r="F10" s="299">
        <v>55.0</v>
      </c>
      <c r="G10" s="299">
        <v>55.0</v>
      </c>
      <c r="H10" s="298">
        <v>59.0</v>
      </c>
      <c r="I10" s="326"/>
      <c r="J10" s="326"/>
      <c r="K10" s="296">
        <f>SUM(clasificacion_web!$D10:$J10)</f>
        <v>260</v>
      </c>
      <c r="L10" s="296">
        <f>clasificacion_web!$K10-clasificacion_web!$D10</f>
        <v>217</v>
      </c>
    </row>
    <row r="11">
      <c r="A11" s="324">
        <v>3.0</v>
      </c>
      <c r="B11" s="291" t="s">
        <v>495</v>
      </c>
      <c r="C11" s="291" t="s">
        <v>16</v>
      </c>
      <c r="D11" s="299">
        <v>52.0</v>
      </c>
      <c r="E11" s="327">
        <v>50.0</v>
      </c>
      <c r="F11" s="299">
        <v>52.0</v>
      </c>
      <c r="G11" s="327">
        <v>50.0</v>
      </c>
      <c r="H11" s="299">
        <v>55.0</v>
      </c>
      <c r="I11" s="325"/>
      <c r="J11" s="325"/>
      <c r="K11" s="296">
        <f>SUM(clasificacion_web!$D11:$J11)</f>
        <v>259</v>
      </c>
      <c r="L11" s="296">
        <f>clasificacion_web!$K11-clasificacion_web!$G11</f>
        <v>209</v>
      </c>
    </row>
    <row r="12">
      <c r="A12" s="324">
        <v>3.0</v>
      </c>
      <c r="B12" s="291" t="s">
        <v>496</v>
      </c>
      <c r="C12" s="291" t="s">
        <v>16</v>
      </c>
      <c r="D12" s="299">
        <v>52.0</v>
      </c>
      <c r="E12" s="303">
        <v>50.0</v>
      </c>
      <c r="F12" s="299">
        <v>52.0</v>
      </c>
      <c r="G12" s="303">
        <v>50.0</v>
      </c>
      <c r="H12" s="299">
        <v>55.0</v>
      </c>
      <c r="I12" s="326"/>
      <c r="J12" s="326"/>
      <c r="K12" s="296">
        <f>SUM(clasificacion_web!$D12:$J12)</f>
        <v>259</v>
      </c>
      <c r="L12" s="296">
        <f>clasificacion_web!$K12-clasificacion_web!$G12</f>
        <v>209</v>
      </c>
    </row>
    <row r="13">
      <c r="A13" s="324">
        <v>4.0</v>
      </c>
      <c r="B13" s="291" t="s">
        <v>497</v>
      </c>
      <c r="C13" s="291" t="s">
        <v>31</v>
      </c>
      <c r="D13" s="298">
        <v>59.0</v>
      </c>
      <c r="E13" s="327">
        <v>34.0</v>
      </c>
      <c r="F13" s="327">
        <v>44.0</v>
      </c>
      <c r="G13" s="298">
        <v>64.0</v>
      </c>
      <c r="H13" s="327">
        <v>50.0</v>
      </c>
      <c r="I13" s="325"/>
      <c r="J13" s="325"/>
      <c r="K13" s="296">
        <f>SUM(clasificacion_web!$D13:$J13)</f>
        <v>251</v>
      </c>
      <c r="L13" s="296">
        <f>clasificacion_web!$K13-clasificacion_web!$E13</f>
        <v>217</v>
      </c>
    </row>
    <row r="14">
      <c r="A14" s="324">
        <v>4.0</v>
      </c>
      <c r="B14" s="291" t="s">
        <v>498</v>
      </c>
      <c r="C14" s="291" t="s">
        <v>31</v>
      </c>
      <c r="D14" s="298">
        <v>59.0</v>
      </c>
      <c r="E14" s="303">
        <v>34.0</v>
      </c>
      <c r="F14" s="303">
        <v>44.0</v>
      </c>
      <c r="G14" s="298">
        <v>64.0</v>
      </c>
      <c r="H14" s="303">
        <v>50.0</v>
      </c>
      <c r="I14" s="326"/>
      <c r="J14" s="326"/>
      <c r="K14" s="296">
        <f>SUM(clasificacion_web!$D14:$J14)</f>
        <v>251</v>
      </c>
      <c r="L14" s="296">
        <f>clasificacion_web!$K14-clasificacion_web!$E14</f>
        <v>217</v>
      </c>
    </row>
    <row r="15">
      <c r="A15" s="324">
        <v>4.0</v>
      </c>
      <c r="B15" s="291" t="s">
        <v>499</v>
      </c>
      <c r="C15" s="291" t="s">
        <v>19</v>
      </c>
      <c r="D15" s="299">
        <v>55.0</v>
      </c>
      <c r="E15" s="328">
        <v>46.0</v>
      </c>
      <c r="F15" s="327">
        <v>48.0</v>
      </c>
      <c r="G15" s="301">
        <v>55.0</v>
      </c>
      <c r="H15" s="328">
        <v>47.0</v>
      </c>
      <c r="I15" s="325"/>
      <c r="J15" s="325"/>
      <c r="K15" s="296">
        <f>SUM(clasificacion_web!$D15:$J15)</f>
        <v>251</v>
      </c>
      <c r="L15" s="296">
        <f>clasificacion_web!$K15-clasificacion_web!$E15</f>
        <v>205</v>
      </c>
    </row>
    <row r="16">
      <c r="A16" s="324">
        <v>4.0</v>
      </c>
      <c r="B16" s="291" t="s">
        <v>20</v>
      </c>
      <c r="C16" s="291" t="s">
        <v>19</v>
      </c>
      <c r="D16" s="299">
        <v>55.0</v>
      </c>
      <c r="E16" s="329">
        <v>46.0</v>
      </c>
      <c r="F16" s="303">
        <v>48.0</v>
      </c>
      <c r="G16" s="301">
        <v>55.0</v>
      </c>
      <c r="H16" s="329">
        <v>47.0</v>
      </c>
      <c r="I16" s="326"/>
      <c r="J16" s="326"/>
      <c r="K16" s="296">
        <f>SUM(clasificacion_web!$D16:$J16)</f>
        <v>251</v>
      </c>
      <c r="L16" s="296">
        <f>clasificacion_web!$K16-clasificacion_web!$E16</f>
        <v>205</v>
      </c>
    </row>
    <row r="17">
      <c r="A17" s="324">
        <v>5.0</v>
      </c>
      <c r="B17" s="291" t="s">
        <v>24</v>
      </c>
      <c r="C17" s="291" t="s">
        <v>25</v>
      </c>
      <c r="D17" s="327">
        <v>50.0</v>
      </c>
      <c r="E17" s="299">
        <v>55.0</v>
      </c>
      <c r="F17" s="327">
        <v>46.0</v>
      </c>
      <c r="G17" s="328">
        <v>51.0</v>
      </c>
      <c r="H17" s="328">
        <v>43.0</v>
      </c>
      <c r="I17" s="325"/>
      <c r="J17" s="325"/>
      <c r="K17" s="296">
        <f>SUM(clasificacion_web!$D17:$J17)</f>
        <v>245</v>
      </c>
      <c r="L17" s="296">
        <f>clasificacion_web!$K17-clasificacion_web!$H17</f>
        <v>202</v>
      </c>
    </row>
    <row r="18">
      <c r="A18" s="324">
        <v>5.0</v>
      </c>
      <c r="B18" s="291" t="s">
        <v>26</v>
      </c>
      <c r="C18" s="291" t="s">
        <v>25</v>
      </c>
      <c r="D18" s="303">
        <v>50.0</v>
      </c>
      <c r="E18" s="299">
        <v>55.0</v>
      </c>
      <c r="F18" s="303">
        <v>46.0</v>
      </c>
      <c r="G18" s="329">
        <v>51.0</v>
      </c>
      <c r="H18" s="329">
        <v>43.0</v>
      </c>
      <c r="I18" s="326"/>
      <c r="J18" s="326"/>
      <c r="K18" s="296">
        <f>SUM(clasificacion_web!$D18:$J18)</f>
        <v>245</v>
      </c>
      <c r="L18" s="296">
        <f>clasificacion_web!$K18-clasificacion_web!$H18</f>
        <v>202</v>
      </c>
    </row>
    <row r="19">
      <c r="A19" s="324">
        <v>6.0</v>
      </c>
      <c r="B19" s="291" t="s">
        <v>500</v>
      </c>
      <c r="C19" s="291" t="s">
        <v>28</v>
      </c>
      <c r="D19" s="327">
        <v>42.0</v>
      </c>
      <c r="E19" s="327">
        <v>44.0</v>
      </c>
      <c r="F19" s="327">
        <v>53.0</v>
      </c>
      <c r="G19" s="302">
        <v>62.0</v>
      </c>
      <c r="H19" s="327">
        <v>40.0</v>
      </c>
      <c r="I19" s="325"/>
      <c r="J19" s="325"/>
      <c r="K19" s="296">
        <f>SUM(clasificacion_web!$D19:$J19)</f>
        <v>241</v>
      </c>
      <c r="L19" s="296">
        <f>clasificacion_web!$K19-clasificacion_web!$H19</f>
        <v>201</v>
      </c>
    </row>
    <row r="20">
      <c r="A20" s="324">
        <v>7.0</v>
      </c>
      <c r="B20" s="291" t="s">
        <v>29</v>
      </c>
      <c r="C20" s="291" t="s">
        <v>28</v>
      </c>
      <c r="D20" s="303">
        <v>42.0</v>
      </c>
      <c r="E20" s="303">
        <v>44.0</v>
      </c>
      <c r="F20" s="303">
        <v>53.0</v>
      </c>
      <c r="G20" s="302">
        <v>62.0</v>
      </c>
      <c r="H20" s="304"/>
      <c r="I20" s="326"/>
      <c r="J20" s="326"/>
      <c r="K20" s="296">
        <f>SUM(clasificacion_web!$D20:$J20)</f>
        <v>201</v>
      </c>
      <c r="L20" s="296">
        <f>clasificacion_web!$K20-clasificacion_web!$H20</f>
        <v>201</v>
      </c>
    </row>
    <row r="21" ht="15.75" customHeight="1">
      <c r="A21" s="324">
        <v>8.0</v>
      </c>
      <c r="B21" s="291" t="s">
        <v>33</v>
      </c>
      <c r="C21" s="291" t="s">
        <v>34</v>
      </c>
      <c r="D21" s="298">
        <v>64.0</v>
      </c>
      <c r="E21" s="297">
        <v>70.0</v>
      </c>
      <c r="F21" s="298">
        <v>59.0</v>
      </c>
      <c r="G21" s="327"/>
      <c r="H21" s="330"/>
      <c r="I21" s="325"/>
      <c r="J21" s="325"/>
      <c r="K21" s="296">
        <f>SUM(clasificacion_web!$D21:$J21)</f>
        <v>193</v>
      </c>
      <c r="L21" s="296">
        <f>clasificacion_web!$K21-clasificacion_web!$H21</f>
        <v>193</v>
      </c>
    </row>
    <row r="22" ht="15.75" customHeight="1">
      <c r="A22" s="324">
        <v>8.0</v>
      </c>
      <c r="B22" s="291" t="s">
        <v>501</v>
      </c>
      <c r="C22" s="291" t="s">
        <v>34</v>
      </c>
      <c r="D22" s="298">
        <v>64.0</v>
      </c>
      <c r="E22" s="297">
        <v>70.0</v>
      </c>
      <c r="F22" s="298">
        <v>59.0</v>
      </c>
      <c r="G22" s="303"/>
      <c r="H22" s="304"/>
      <c r="I22" s="326"/>
      <c r="J22" s="326"/>
      <c r="K22" s="296">
        <f>SUM(clasificacion_web!$D22:$J22)</f>
        <v>193</v>
      </c>
      <c r="L22" s="296">
        <f>clasificacion_web!$K22-clasificacion_web!$H22</f>
        <v>193</v>
      </c>
    </row>
    <row r="23" ht="15.75" customHeight="1">
      <c r="A23" s="324">
        <v>9.0</v>
      </c>
      <c r="B23" s="291" t="s">
        <v>502</v>
      </c>
      <c r="C23" s="291" t="s">
        <v>65</v>
      </c>
      <c r="D23" s="327">
        <v>37.0</v>
      </c>
      <c r="E23" s="328">
        <v>42.0</v>
      </c>
      <c r="F23" s="327"/>
      <c r="G23" s="328">
        <v>44.0</v>
      </c>
      <c r="H23" s="298">
        <v>64.0</v>
      </c>
      <c r="I23" s="325"/>
      <c r="J23" s="325"/>
      <c r="K23" s="296">
        <f>SUM(clasificacion_web!$D23:$J23)</f>
        <v>187</v>
      </c>
      <c r="L23" s="296">
        <f>clasificacion_web!$K23-clasificacion_web!$F23</f>
        <v>187</v>
      </c>
    </row>
    <row r="24" ht="15.75" customHeight="1">
      <c r="A24" s="324">
        <v>9.0</v>
      </c>
      <c r="B24" s="291" t="s">
        <v>503</v>
      </c>
      <c r="C24" s="291" t="s">
        <v>65</v>
      </c>
      <c r="D24" s="303">
        <v>37.0</v>
      </c>
      <c r="E24" s="329">
        <v>42.0</v>
      </c>
      <c r="F24" s="303"/>
      <c r="G24" s="329">
        <v>44.0</v>
      </c>
      <c r="H24" s="298">
        <v>64.0</v>
      </c>
      <c r="I24" s="326"/>
      <c r="J24" s="326"/>
      <c r="K24" s="296">
        <f>SUM(clasificacion_web!$D24:$J24)</f>
        <v>187</v>
      </c>
      <c r="L24" s="296">
        <f>clasificacion_web!$K24-clasificacion_web!$F24</f>
        <v>187</v>
      </c>
    </row>
    <row r="25" ht="15.75" customHeight="1">
      <c r="A25" s="324">
        <v>10.0</v>
      </c>
      <c r="B25" s="291" t="s">
        <v>41</v>
      </c>
      <c r="C25" s="291" t="s">
        <v>42</v>
      </c>
      <c r="D25" s="327">
        <v>38.0</v>
      </c>
      <c r="E25" s="327">
        <v>28.0</v>
      </c>
      <c r="F25" s="327">
        <v>30.0</v>
      </c>
      <c r="G25" s="328">
        <v>47.0</v>
      </c>
      <c r="H25" s="327">
        <v>43.0</v>
      </c>
      <c r="I25" s="325"/>
      <c r="J25" s="325"/>
      <c r="K25" s="296">
        <f>SUM(clasificacion_web!$D25:$J25)</f>
        <v>186</v>
      </c>
      <c r="L25" s="296">
        <f>clasificacion_web!$K25-clasificacion_web!$E25</f>
        <v>158</v>
      </c>
    </row>
    <row r="26" ht="15.75" customHeight="1">
      <c r="A26" s="324">
        <v>10.0</v>
      </c>
      <c r="B26" s="291" t="s">
        <v>43</v>
      </c>
      <c r="C26" s="291" t="s">
        <v>42</v>
      </c>
      <c r="D26" s="303">
        <v>38.0</v>
      </c>
      <c r="E26" s="303">
        <v>28.0</v>
      </c>
      <c r="F26" s="303">
        <v>30.0</v>
      </c>
      <c r="G26" s="329">
        <v>47.0</v>
      </c>
      <c r="H26" s="303">
        <v>43.0</v>
      </c>
      <c r="I26" s="326"/>
      <c r="J26" s="326"/>
      <c r="K26" s="296">
        <f>SUM(clasificacion_web!$D26:$J26)</f>
        <v>186</v>
      </c>
      <c r="L26" s="296">
        <f>clasificacion_web!$K26-clasificacion_web!$E26</f>
        <v>158</v>
      </c>
    </row>
    <row r="27" ht="15.75" customHeight="1">
      <c r="A27" s="324">
        <v>11.0</v>
      </c>
      <c r="B27" s="291" t="s">
        <v>50</v>
      </c>
      <c r="C27" s="291" t="s">
        <v>51</v>
      </c>
      <c r="D27" s="327">
        <v>32.0</v>
      </c>
      <c r="E27" s="327">
        <v>30.0</v>
      </c>
      <c r="F27" s="327">
        <v>33.0</v>
      </c>
      <c r="G27" s="328">
        <v>41.0</v>
      </c>
      <c r="H27" s="328">
        <v>49.0</v>
      </c>
      <c r="I27" s="325"/>
      <c r="J27" s="325"/>
      <c r="K27" s="296">
        <f>SUM(clasificacion_web!$D27:$J27)</f>
        <v>185</v>
      </c>
      <c r="L27" s="296">
        <f>clasificacion_web!$K27-clasificacion_web!$E27</f>
        <v>155</v>
      </c>
    </row>
    <row r="28" ht="15.75" customHeight="1">
      <c r="A28" s="324">
        <v>11.0</v>
      </c>
      <c r="B28" s="291" t="s">
        <v>52</v>
      </c>
      <c r="C28" s="291" t="s">
        <v>51</v>
      </c>
      <c r="D28" s="303">
        <v>32.0</v>
      </c>
      <c r="E28" s="303">
        <v>30.0</v>
      </c>
      <c r="F28" s="303">
        <v>33.0</v>
      </c>
      <c r="G28" s="329">
        <v>41.0</v>
      </c>
      <c r="H28" s="329">
        <v>49.0</v>
      </c>
      <c r="I28" s="326"/>
      <c r="J28" s="326"/>
      <c r="K28" s="296">
        <f>SUM(clasificacion_web!$D28:$J28)</f>
        <v>185</v>
      </c>
      <c r="L28" s="296">
        <f>clasificacion_web!$K28-clasificacion_web!$E28</f>
        <v>155</v>
      </c>
    </row>
    <row r="29" ht="15.75" customHeight="1">
      <c r="A29" s="324">
        <v>12.0</v>
      </c>
      <c r="B29" s="291" t="s">
        <v>47</v>
      </c>
      <c r="C29" s="291" t="s">
        <v>48</v>
      </c>
      <c r="D29" s="327">
        <v>28.0</v>
      </c>
      <c r="E29" s="328">
        <v>31.0</v>
      </c>
      <c r="F29" s="328">
        <v>43.0</v>
      </c>
      <c r="G29" s="328">
        <v>39.0</v>
      </c>
      <c r="H29" s="327">
        <v>39.0</v>
      </c>
      <c r="I29" s="325"/>
      <c r="J29" s="325"/>
      <c r="K29" s="296">
        <f>SUM(clasificacion_web!$D29:$J29)</f>
        <v>180</v>
      </c>
      <c r="L29" s="296">
        <f>clasificacion_web!$K29-clasificacion_web!$D29</f>
        <v>152</v>
      </c>
    </row>
    <row r="30" ht="15.75" customHeight="1">
      <c r="A30" s="324">
        <v>12.0</v>
      </c>
      <c r="B30" s="291" t="s">
        <v>504</v>
      </c>
      <c r="C30" s="291" t="s">
        <v>48</v>
      </c>
      <c r="D30" s="303">
        <v>28.0</v>
      </c>
      <c r="E30" s="329">
        <v>31.0</v>
      </c>
      <c r="F30" s="329">
        <v>43.0</v>
      </c>
      <c r="G30" s="329">
        <v>39.0</v>
      </c>
      <c r="H30" s="303">
        <v>39.0</v>
      </c>
      <c r="I30" s="326"/>
      <c r="J30" s="326"/>
      <c r="K30" s="296">
        <f>SUM(clasificacion_web!$D30:$J30)</f>
        <v>180</v>
      </c>
      <c r="L30" s="296">
        <f>clasificacion_web!$K30-clasificacion_web!$D30</f>
        <v>152</v>
      </c>
    </row>
    <row r="31" ht="15.75" customHeight="1">
      <c r="A31" s="324">
        <v>13.0</v>
      </c>
      <c r="B31" s="291" t="s">
        <v>38</v>
      </c>
      <c r="C31" s="291" t="s">
        <v>39</v>
      </c>
      <c r="D31" s="327">
        <v>40.0</v>
      </c>
      <c r="E31" s="327">
        <v>32.0</v>
      </c>
      <c r="F31" s="327">
        <v>34.0</v>
      </c>
      <c r="G31" s="327">
        <v>40.0</v>
      </c>
      <c r="H31" s="327">
        <v>32.0</v>
      </c>
      <c r="I31" s="325"/>
      <c r="J31" s="325"/>
      <c r="K31" s="296">
        <f>SUM(clasificacion_web!$D31:$J31)</f>
        <v>178</v>
      </c>
      <c r="L31" s="296">
        <f>clasificacion_web!$K31-clasificacion_web!$H31</f>
        <v>146</v>
      </c>
    </row>
    <row r="32" ht="15.75" customHeight="1">
      <c r="A32" s="324">
        <v>13.0</v>
      </c>
      <c r="B32" s="291" t="s">
        <v>505</v>
      </c>
      <c r="C32" s="291" t="s">
        <v>39</v>
      </c>
      <c r="D32" s="303">
        <v>40.0</v>
      </c>
      <c r="E32" s="303">
        <v>32.0</v>
      </c>
      <c r="F32" s="303">
        <v>34.0</v>
      </c>
      <c r="G32" s="303">
        <v>40.0</v>
      </c>
      <c r="H32" s="303">
        <v>32.0</v>
      </c>
      <c r="I32" s="326"/>
      <c r="J32" s="326"/>
      <c r="K32" s="296">
        <f>SUM(clasificacion_web!$D32:$J32)</f>
        <v>178</v>
      </c>
      <c r="L32" s="296">
        <f>clasificacion_web!$K32-clasificacion_web!$H32</f>
        <v>146</v>
      </c>
    </row>
    <row r="33" ht="15.75" customHeight="1">
      <c r="A33" s="324">
        <v>13.0</v>
      </c>
      <c r="B33" s="291" t="s">
        <v>44</v>
      </c>
      <c r="C33" s="291" t="s">
        <v>45</v>
      </c>
      <c r="D33" s="327">
        <v>33.0</v>
      </c>
      <c r="E33" s="328">
        <v>36.0</v>
      </c>
      <c r="F33" s="327">
        <v>35.0</v>
      </c>
      <c r="G33" s="328">
        <v>38.0</v>
      </c>
      <c r="H33" s="328">
        <v>36.0</v>
      </c>
      <c r="I33" s="325"/>
      <c r="J33" s="325"/>
      <c r="K33" s="296">
        <f>SUM(clasificacion_web!$D33:$J33)</f>
        <v>178</v>
      </c>
      <c r="L33" s="296">
        <f>clasificacion_web!$K33-clasificacion_web!$D33</f>
        <v>145</v>
      </c>
    </row>
    <row r="34" ht="15.75" customHeight="1">
      <c r="A34" s="324">
        <v>13.0</v>
      </c>
      <c r="B34" s="291" t="s">
        <v>46</v>
      </c>
      <c r="C34" s="291" t="s">
        <v>45</v>
      </c>
      <c r="D34" s="303">
        <v>33.0</v>
      </c>
      <c r="E34" s="329">
        <v>36.0</v>
      </c>
      <c r="F34" s="303">
        <v>35.0</v>
      </c>
      <c r="G34" s="329">
        <v>38.0</v>
      </c>
      <c r="H34" s="329">
        <v>36.0</v>
      </c>
      <c r="I34" s="326"/>
      <c r="J34" s="326"/>
      <c r="K34" s="296">
        <f>SUM(clasificacion_web!$D34:$J34)</f>
        <v>178</v>
      </c>
      <c r="L34" s="296">
        <f>clasificacion_web!$K34-clasificacion_web!$D34</f>
        <v>145</v>
      </c>
    </row>
    <row r="35" ht="15.75" customHeight="1">
      <c r="A35" s="324">
        <v>14.0</v>
      </c>
      <c r="B35" s="291" t="s">
        <v>506</v>
      </c>
      <c r="C35" s="291" t="s">
        <v>61</v>
      </c>
      <c r="D35" s="327">
        <v>39.0</v>
      </c>
      <c r="E35" s="328">
        <v>43.0</v>
      </c>
      <c r="F35" s="327"/>
      <c r="G35" s="328">
        <v>42.0</v>
      </c>
      <c r="H35" s="328">
        <v>51.0</v>
      </c>
      <c r="I35" s="325"/>
      <c r="J35" s="325"/>
      <c r="K35" s="296">
        <f>SUM(clasificacion_web!$D35:$J35)</f>
        <v>175</v>
      </c>
      <c r="L35" s="296">
        <f>clasificacion_web!$K35-clasificacion_web!$F35</f>
        <v>175</v>
      </c>
    </row>
    <row r="36" ht="15.75" customHeight="1">
      <c r="A36" s="324">
        <v>14.0</v>
      </c>
      <c r="B36" s="291" t="s">
        <v>62</v>
      </c>
      <c r="C36" s="291" t="s">
        <v>61</v>
      </c>
      <c r="D36" s="303">
        <v>39.0</v>
      </c>
      <c r="E36" s="329">
        <v>43.0</v>
      </c>
      <c r="F36" s="303"/>
      <c r="G36" s="329">
        <v>42.0</v>
      </c>
      <c r="H36" s="329">
        <v>51.0</v>
      </c>
      <c r="I36" s="326"/>
      <c r="J36" s="326"/>
      <c r="K36" s="296">
        <f>SUM(clasificacion_web!$D36:$J36)</f>
        <v>175</v>
      </c>
      <c r="L36" s="296">
        <f>clasificacion_web!$K36-clasificacion_web!$F36</f>
        <v>175</v>
      </c>
    </row>
    <row r="37" ht="15.75" customHeight="1">
      <c r="A37" s="324">
        <v>15.0</v>
      </c>
      <c r="B37" s="291" t="s">
        <v>55</v>
      </c>
      <c r="C37" s="291" t="s">
        <v>507</v>
      </c>
      <c r="D37" s="327"/>
      <c r="E37" s="327">
        <v>38.0</v>
      </c>
      <c r="F37" s="327">
        <v>42.0</v>
      </c>
      <c r="G37" s="327">
        <v>46.0</v>
      </c>
      <c r="H37" s="327">
        <v>42.0</v>
      </c>
      <c r="I37" s="325"/>
      <c r="J37" s="325"/>
      <c r="K37" s="296">
        <f>SUM(clasificacion_web!$D37:$J37)</f>
        <v>168</v>
      </c>
      <c r="L37" s="296">
        <f>clasificacion_web!$K37-clasificacion_web!$D37</f>
        <v>168</v>
      </c>
    </row>
    <row r="38" ht="15.75" customHeight="1">
      <c r="A38" s="324">
        <v>15.0</v>
      </c>
      <c r="B38" s="291" t="s">
        <v>57</v>
      </c>
      <c r="C38" s="291" t="s">
        <v>507</v>
      </c>
      <c r="D38" s="303"/>
      <c r="E38" s="303">
        <v>38.0</v>
      </c>
      <c r="F38" s="303">
        <v>42.0</v>
      </c>
      <c r="G38" s="303">
        <v>46.0</v>
      </c>
      <c r="H38" s="303">
        <v>42.0</v>
      </c>
      <c r="I38" s="326"/>
      <c r="J38" s="326"/>
      <c r="K38" s="296">
        <f>SUM(clasificacion_web!$D38:$J38)</f>
        <v>168</v>
      </c>
      <c r="L38" s="296">
        <f>clasificacion_web!$K38-clasificacion_web!$D38</f>
        <v>168</v>
      </c>
    </row>
    <row r="39" ht="15.75" customHeight="1">
      <c r="A39" s="324">
        <v>16.0</v>
      </c>
      <c r="B39" s="291" t="s">
        <v>36</v>
      </c>
      <c r="C39" s="291" t="s">
        <v>37</v>
      </c>
      <c r="D39" s="327">
        <v>36.0</v>
      </c>
      <c r="E39" s="298">
        <v>59.0</v>
      </c>
      <c r="F39" s="298">
        <v>64.0</v>
      </c>
      <c r="G39" s="327"/>
      <c r="H39" s="327"/>
      <c r="I39" s="325"/>
      <c r="J39" s="325"/>
      <c r="K39" s="296">
        <f>SUM(clasificacion_web!$D39:$J39)</f>
        <v>159</v>
      </c>
      <c r="L39" s="296">
        <f>clasificacion_web!$K39-clasificacion_web!$H39</f>
        <v>159</v>
      </c>
    </row>
    <row r="40" ht="15.75" customHeight="1">
      <c r="A40" s="324">
        <v>16.0</v>
      </c>
      <c r="B40" s="291" t="s">
        <v>508</v>
      </c>
      <c r="C40" s="291" t="s">
        <v>70</v>
      </c>
      <c r="D40" s="303"/>
      <c r="E40" s="303">
        <v>35.0</v>
      </c>
      <c r="F40" s="303">
        <v>37.0</v>
      </c>
      <c r="G40" s="329">
        <v>46.0</v>
      </c>
      <c r="H40" s="303">
        <v>41.0</v>
      </c>
      <c r="I40" s="326"/>
      <c r="J40" s="326"/>
      <c r="K40" s="296">
        <f>SUM(clasificacion_web!$D40:$J40)</f>
        <v>159</v>
      </c>
      <c r="L40" s="296">
        <f>clasificacion_web!$K40-clasificacion_web!$D40</f>
        <v>159</v>
      </c>
    </row>
    <row r="41" ht="15.75" customHeight="1">
      <c r="A41" s="324">
        <v>17.0</v>
      </c>
      <c r="B41" s="291" t="s">
        <v>509</v>
      </c>
      <c r="C41" s="291" t="s">
        <v>510</v>
      </c>
      <c r="D41" s="327">
        <v>25.0</v>
      </c>
      <c r="E41" s="327">
        <v>26.0</v>
      </c>
      <c r="F41" s="327">
        <v>34.0</v>
      </c>
      <c r="G41" s="328">
        <v>40.0</v>
      </c>
      <c r="H41" s="328">
        <v>31.0</v>
      </c>
      <c r="I41" s="325"/>
      <c r="J41" s="325"/>
      <c r="K41" s="296">
        <f>SUM(clasificacion_web!$D41:$J41)</f>
        <v>156</v>
      </c>
      <c r="L41" s="296">
        <f>clasificacion_web!$K41-clasificacion_web!$D41</f>
        <v>131</v>
      </c>
    </row>
    <row r="42" ht="15.75" customHeight="1">
      <c r="A42" s="324">
        <v>18.0</v>
      </c>
      <c r="B42" s="291" t="s">
        <v>71</v>
      </c>
      <c r="C42" s="291" t="s">
        <v>511</v>
      </c>
      <c r="D42" s="303">
        <v>29.0</v>
      </c>
      <c r="E42" s="329">
        <v>40.0</v>
      </c>
      <c r="F42" s="303"/>
      <c r="G42" s="329">
        <v>37.0</v>
      </c>
      <c r="H42" s="303">
        <v>38.0</v>
      </c>
      <c r="I42" s="326"/>
      <c r="J42" s="326"/>
      <c r="K42" s="296">
        <f>SUM(clasificacion_web!$D42:$J42)</f>
        <v>144</v>
      </c>
      <c r="L42" s="296">
        <f>clasificacion_web!$K42-clasificacion_web!$F42</f>
        <v>144</v>
      </c>
    </row>
    <row r="43" ht="15.75" customHeight="1">
      <c r="A43" s="324">
        <v>19.0</v>
      </c>
      <c r="B43" s="291" t="s">
        <v>93</v>
      </c>
      <c r="C43" s="291" t="s">
        <v>512</v>
      </c>
      <c r="D43" s="327">
        <v>46.0</v>
      </c>
      <c r="E43" s="327"/>
      <c r="F43" s="327">
        <v>38.0</v>
      </c>
      <c r="G43" s="327"/>
      <c r="H43" s="301">
        <v>55.0</v>
      </c>
      <c r="I43" s="325"/>
      <c r="J43" s="325"/>
      <c r="K43" s="296">
        <f>SUM(clasificacion_web!$D43:$J43)</f>
        <v>139</v>
      </c>
      <c r="L43" s="296">
        <f>clasificacion_web!$K43-clasificacion_web!$G43</f>
        <v>139</v>
      </c>
    </row>
    <row r="44" ht="15.75" customHeight="1">
      <c r="A44" s="324">
        <v>20.0</v>
      </c>
      <c r="B44" s="291" t="s">
        <v>76</v>
      </c>
      <c r="C44" s="291" t="s">
        <v>77</v>
      </c>
      <c r="D44" s="303">
        <v>24.0</v>
      </c>
      <c r="E44" s="303"/>
      <c r="F44" s="303">
        <v>32.0</v>
      </c>
      <c r="G44" s="329">
        <v>46.0</v>
      </c>
      <c r="H44" s="303">
        <v>34.0</v>
      </c>
      <c r="I44" s="326"/>
      <c r="J44" s="326"/>
      <c r="K44" s="296">
        <f>SUM(clasificacion_web!$D44:$J44)</f>
        <v>136</v>
      </c>
      <c r="L44" s="296">
        <f>clasificacion_web!$K44-clasificacion_web!$E44</f>
        <v>136</v>
      </c>
    </row>
    <row r="45" ht="15.75" customHeight="1">
      <c r="A45" s="324">
        <v>21.0</v>
      </c>
      <c r="B45" s="291" t="s">
        <v>513</v>
      </c>
      <c r="C45" s="291" t="s">
        <v>54</v>
      </c>
      <c r="D45" s="327">
        <v>44.0</v>
      </c>
      <c r="E45" s="299">
        <v>52.0</v>
      </c>
      <c r="F45" s="327"/>
      <c r="G45" s="327">
        <v>37.0</v>
      </c>
      <c r="H45" s="330"/>
      <c r="I45" s="325"/>
      <c r="J45" s="325"/>
      <c r="K45" s="296">
        <f>SUM(clasificacion_web!$D45:$J45)</f>
        <v>133</v>
      </c>
      <c r="L45" s="296">
        <f>clasificacion_web!$K45-clasificacion_web!$H45</f>
        <v>133</v>
      </c>
    </row>
    <row r="46" ht="15.75" customHeight="1">
      <c r="A46" s="324">
        <v>22.0</v>
      </c>
      <c r="B46" s="291" t="s">
        <v>514</v>
      </c>
      <c r="C46" s="291" t="s">
        <v>87</v>
      </c>
      <c r="D46" s="303">
        <v>30.0</v>
      </c>
      <c r="E46" s="329">
        <v>26.0</v>
      </c>
      <c r="F46" s="303"/>
      <c r="G46" s="303">
        <v>33.0</v>
      </c>
      <c r="H46" s="329">
        <v>39.0</v>
      </c>
      <c r="I46" s="326"/>
      <c r="J46" s="326"/>
      <c r="K46" s="296">
        <f>SUM(clasificacion_web!$D46:$J46)</f>
        <v>128</v>
      </c>
      <c r="L46" s="296">
        <f>clasificacion_web!$K46-clasificacion_web!$F46</f>
        <v>128</v>
      </c>
    </row>
    <row r="47" ht="15.75" customHeight="1">
      <c r="A47" s="324">
        <v>22.0</v>
      </c>
      <c r="B47" s="291" t="s">
        <v>515</v>
      </c>
      <c r="C47" s="291" t="s">
        <v>87</v>
      </c>
      <c r="D47" s="327">
        <v>30.0</v>
      </c>
      <c r="E47" s="328">
        <v>26.0</v>
      </c>
      <c r="F47" s="327"/>
      <c r="G47" s="327">
        <v>33.0</v>
      </c>
      <c r="H47" s="328">
        <v>39.0</v>
      </c>
      <c r="I47" s="325"/>
      <c r="J47" s="325"/>
      <c r="K47" s="296">
        <f>SUM(clasificacion_web!$D47:$J47)</f>
        <v>128</v>
      </c>
      <c r="L47" s="296">
        <f>clasificacion_web!$K47-clasificacion_web!$F47</f>
        <v>128</v>
      </c>
    </row>
    <row r="48" ht="15.75" customHeight="1">
      <c r="A48" s="324">
        <v>23.0</v>
      </c>
      <c r="B48" s="291" t="s">
        <v>516</v>
      </c>
      <c r="C48" s="291" t="s">
        <v>37</v>
      </c>
      <c r="D48" s="303"/>
      <c r="E48" s="298">
        <v>59.0</v>
      </c>
      <c r="F48" s="298">
        <v>64.0</v>
      </c>
      <c r="G48" s="303"/>
      <c r="H48" s="304"/>
      <c r="I48" s="326"/>
      <c r="J48" s="326"/>
      <c r="K48" s="296">
        <f>SUM(clasificacion_web!$D48:$J48)</f>
        <v>123</v>
      </c>
      <c r="L48" s="296">
        <f>clasificacion_web!$K48-clasificacion_web!$H48</f>
        <v>123</v>
      </c>
    </row>
    <row r="49" ht="15.75" customHeight="1">
      <c r="A49" s="324">
        <v>24.0</v>
      </c>
      <c r="B49" s="291" t="s">
        <v>67</v>
      </c>
      <c r="C49" s="291" t="s">
        <v>68</v>
      </c>
      <c r="D49" s="327">
        <v>36.0</v>
      </c>
      <c r="E49" s="327">
        <v>42.0</v>
      </c>
      <c r="F49" s="327">
        <v>43.0</v>
      </c>
      <c r="G49" s="327"/>
      <c r="H49" s="330"/>
      <c r="I49" s="325"/>
      <c r="J49" s="325"/>
      <c r="K49" s="296">
        <f>SUM(clasificacion_web!$D49:$J49)</f>
        <v>121</v>
      </c>
      <c r="L49" s="296">
        <f>clasificacion_web!$K49-clasificacion_web!$H49</f>
        <v>121</v>
      </c>
    </row>
    <row r="50" ht="15.75" customHeight="1">
      <c r="A50" s="324">
        <v>25.0</v>
      </c>
      <c r="B50" s="291" t="s">
        <v>89</v>
      </c>
      <c r="C50" s="291" t="s">
        <v>510</v>
      </c>
      <c r="D50" s="303">
        <v>25.0</v>
      </c>
      <c r="E50" s="303">
        <v>26.0</v>
      </c>
      <c r="F50" s="303">
        <v>34.0</v>
      </c>
      <c r="G50" s="303"/>
      <c r="H50" s="329">
        <v>31.0</v>
      </c>
      <c r="I50" s="326"/>
      <c r="J50" s="326"/>
      <c r="K50" s="296">
        <f>SUM(clasificacion_web!$D50:$J50)</f>
        <v>116</v>
      </c>
      <c r="L50" s="296">
        <f>clasificacion_web!$K50-clasificacion_web!$G50</f>
        <v>116</v>
      </c>
    </row>
    <row r="51" ht="15.75" customHeight="1">
      <c r="A51" s="324">
        <v>26.0</v>
      </c>
      <c r="B51" s="291" t="s">
        <v>90</v>
      </c>
      <c r="C51" s="291" t="s">
        <v>91</v>
      </c>
      <c r="D51" s="327">
        <v>18.0</v>
      </c>
      <c r="E51" s="327">
        <v>22.0</v>
      </c>
      <c r="F51" s="327"/>
      <c r="G51" s="328">
        <v>45.0</v>
      </c>
      <c r="H51" s="327">
        <v>30.0</v>
      </c>
      <c r="I51" s="325"/>
      <c r="J51" s="325"/>
      <c r="K51" s="296">
        <f>SUM(clasificacion_web!$D51:$J51)</f>
        <v>115</v>
      </c>
      <c r="L51" s="296">
        <f>clasificacion_web!$K51-clasificacion_web!$F51</f>
        <v>115</v>
      </c>
    </row>
    <row r="52" ht="15.75" customHeight="1">
      <c r="A52" s="324">
        <v>27.0</v>
      </c>
      <c r="B52" s="291" t="s">
        <v>102</v>
      </c>
      <c r="C52" s="291" t="s">
        <v>70</v>
      </c>
      <c r="D52" s="303"/>
      <c r="E52" s="303">
        <v>35.0</v>
      </c>
      <c r="F52" s="303">
        <v>37.0</v>
      </c>
      <c r="G52" s="303"/>
      <c r="H52" s="303">
        <v>41.0</v>
      </c>
      <c r="I52" s="326"/>
      <c r="J52" s="326"/>
      <c r="K52" s="296">
        <f>SUM(clasificacion_web!$D52:$J52)</f>
        <v>113</v>
      </c>
      <c r="L52" s="296">
        <f>clasificacion_web!$K52-clasificacion_web!$G52</f>
        <v>113</v>
      </c>
    </row>
    <row r="53" ht="15.75" customHeight="1">
      <c r="A53" s="324">
        <v>28.0</v>
      </c>
      <c r="B53" s="291" t="s">
        <v>95</v>
      </c>
      <c r="C53" s="291" t="s">
        <v>96</v>
      </c>
      <c r="D53" s="331">
        <v>22.0</v>
      </c>
      <c r="E53" s="332">
        <v>28.0</v>
      </c>
      <c r="F53" s="331"/>
      <c r="G53" s="331">
        <v>32.0</v>
      </c>
      <c r="H53" s="331">
        <v>29.0</v>
      </c>
      <c r="I53" s="325"/>
      <c r="J53" s="325"/>
      <c r="K53" s="296">
        <f>SUM(clasificacion_web!$D53:$J53)</f>
        <v>111</v>
      </c>
      <c r="L53" s="296">
        <f>clasificacion_web!$K53-clasificacion_web!$F53</f>
        <v>111</v>
      </c>
    </row>
    <row r="54" ht="15.75" customHeight="1">
      <c r="A54" s="324">
        <v>29.0</v>
      </c>
      <c r="B54" s="291" t="s">
        <v>517</v>
      </c>
      <c r="C54" s="291" t="s">
        <v>74</v>
      </c>
      <c r="D54" s="303">
        <v>31.0</v>
      </c>
      <c r="E54" s="303">
        <v>29.0</v>
      </c>
      <c r="F54" s="303">
        <v>42.0</v>
      </c>
      <c r="G54" s="303"/>
      <c r="H54" s="304"/>
      <c r="I54" s="326"/>
      <c r="J54" s="326"/>
      <c r="K54" s="296">
        <f>SUM(clasificacion_web!$D54:$J54)</f>
        <v>102</v>
      </c>
      <c r="L54" s="296">
        <f>clasificacion_web!$K54-clasificacion_web!$H54</f>
        <v>102</v>
      </c>
    </row>
    <row r="55" ht="15.75" customHeight="1">
      <c r="A55" s="324">
        <v>29.0</v>
      </c>
      <c r="B55" s="291" t="s">
        <v>518</v>
      </c>
      <c r="C55" s="291" t="s">
        <v>74</v>
      </c>
      <c r="D55" s="331">
        <v>31.0</v>
      </c>
      <c r="E55" s="331">
        <v>29.0</v>
      </c>
      <c r="F55" s="331">
        <v>42.0</v>
      </c>
      <c r="G55" s="331"/>
      <c r="H55" s="333"/>
      <c r="I55" s="325"/>
      <c r="J55" s="325"/>
      <c r="K55" s="296">
        <f>SUM(clasificacion_web!$D55:$J55)</f>
        <v>102</v>
      </c>
      <c r="L55" s="296">
        <f>clasificacion_web!$K55-clasificacion_web!$H55</f>
        <v>102</v>
      </c>
    </row>
    <row r="56" ht="15.75" customHeight="1">
      <c r="A56" s="324">
        <v>30.0</v>
      </c>
      <c r="B56" s="291" t="s">
        <v>78</v>
      </c>
      <c r="C56" s="291" t="s">
        <v>54</v>
      </c>
      <c r="D56" s="303">
        <v>44.0</v>
      </c>
      <c r="E56" s="299">
        <v>52.0</v>
      </c>
      <c r="F56" s="303"/>
      <c r="G56" s="303"/>
      <c r="H56" s="304"/>
      <c r="I56" s="326"/>
      <c r="J56" s="326"/>
      <c r="K56" s="296">
        <f>SUM(clasificacion_web!$D56:$J56)</f>
        <v>96</v>
      </c>
      <c r="L56" s="296">
        <f>clasificacion_web!$K56-clasificacion_web!$H56</f>
        <v>96</v>
      </c>
    </row>
    <row r="57" ht="15.75" customHeight="1">
      <c r="A57" s="324">
        <v>31.0</v>
      </c>
      <c r="B57" s="291" t="s">
        <v>519</v>
      </c>
      <c r="C57" s="291" t="s">
        <v>512</v>
      </c>
      <c r="D57" s="331"/>
      <c r="E57" s="331"/>
      <c r="F57" s="331">
        <v>38.0</v>
      </c>
      <c r="G57" s="331"/>
      <c r="H57" s="301">
        <v>55.0</v>
      </c>
      <c r="I57" s="325"/>
      <c r="J57" s="325"/>
      <c r="K57" s="296">
        <f>SUM(clasificacion_web!$D57:$J57)</f>
        <v>93</v>
      </c>
      <c r="L57" s="296">
        <f>clasificacion_web!$K57-clasificacion_web!$G57</f>
        <v>93</v>
      </c>
    </row>
    <row r="58" ht="15.75" customHeight="1">
      <c r="A58" s="324">
        <v>32.0</v>
      </c>
      <c r="B58" s="291" t="s">
        <v>79</v>
      </c>
      <c r="C58" s="291" t="s">
        <v>520</v>
      </c>
      <c r="D58" s="303">
        <v>48.0</v>
      </c>
      <c r="E58" s="303">
        <v>41.0</v>
      </c>
      <c r="F58" s="303"/>
      <c r="G58" s="303"/>
      <c r="H58" s="304"/>
      <c r="I58" s="326"/>
      <c r="J58" s="326"/>
      <c r="K58" s="296">
        <f>SUM(clasificacion_web!$D58:$J58)</f>
        <v>89</v>
      </c>
      <c r="L58" s="296">
        <f>clasificacion_web!$K58-clasificacion_web!$H58</f>
        <v>89</v>
      </c>
    </row>
    <row r="59" ht="15.75" customHeight="1">
      <c r="A59" s="324">
        <v>32.0</v>
      </c>
      <c r="B59" s="291" t="s">
        <v>81</v>
      </c>
      <c r="C59" s="291" t="s">
        <v>520</v>
      </c>
      <c r="D59" s="331">
        <v>48.0</v>
      </c>
      <c r="E59" s="331">
        <v>41.0</v>
      </c>
      <c r="F59" s="331"/>
      <c r="G59" s="331"/>
      <c r="H59" s="333"/>
      <c r="I59" s="325"/>
      <c r="J59" s="325"/>
      <c r="K59" s="296">
        <f>SUM(clasificacion_web!$D59:$J59)</f>
        <v>89</v>
      </c>
      <c r="L59" s="296">
        <f>clasificacion_web!$K59-clasificacion_web!$H59</f>
        <v>89</v>
      </c>
    </row>
    <row r="60" ht="15.75" customHeight="1">
      <c r="A60" s="324">
        <v>32.0</v>
      </c>
      <c r="B60" s="291" t="s">
        <v>82</v>
      </c>
      <c r="C60" s="291" t="s">
        <v>83</v>
      </c>
      <c r="D60" s="303"/>
      <c r="E60" s="303">
        <v>46.0</v>
      </c>
      <c r="F60" s="303">
        <v>43.0</v>
      </c>
      <c r="G60" s="303"/>
      <c r="H60" s="304"/>
      <c r="I60" s="326"/>
      <c r="J60" s="326"/>
      <c r="K60" s="296">
        <f>SUM(clasificacion_web!$D60:$J60)</f>
        <v>89</v>
      </c>
      <c r="L60" s="296">
        <f>clasificacion_web!$K60-clasificacion_web!$H60</f>
        <v>89</v>
      </c>
    </row>
    <row r="61" ht="15.75" customHeight="1">
      <c r="A61" s="324">
        <v>32.0</v>
      </c>
      <c r="B61" s="291" t="s">
        <v>521</v>
      </c>
      <c r="C61" s="291" t="s">
        <v>85</v>
      </c>
      <c r="D61" s="331">
        <v>21.0</v>
      </c>
      <c r="E61" s="332">
        <v>24.0</v>
      </c>
      <c r="F61" s="331">
        <v>44.0</v>
      </c>
      <c r="G61" s="331"/>
      <c r="H61" s="333"/>
      <c r="I61" s="325"/>
      <c r="J61" s="325"/>
      <c r="K61" s="296">
        <f>SUM(clasificacion_web!$D61:$J61)</f>
        <v>89</v>
      </c>
      <c r="L61" s="296">
        <f>clasificacion_web!$K61-clasificacion_web!$H61</f>
        <v>89</v>
      </c>
    </row>
    <row r="62" ht="15.75" customHeight="1">
      <c r="A62" s="324">
        <v>33.0</v>
      </c>
      <c r="B62" s="291" t="s">
        <v>522</v>
      </c>
      <c r="C62" s="291" t="s">
        <v>91</v>
      </c>
      <c r="D62" s="303">
        <v>18.0</v>
      </c>
      <c r="E62" s="303">
        <v>22.0</v>
      </c>
      <c r="F62" s="303"/>
      <c r="G62" s="329">
        <v>45.0</v>
      </c>
      <c r="H62" s="303"/>
      <c r="I62" s="326"/>
      <c r="J62" s="326"/>
      <c r="K62" s="296">
        <f>SUM(clasificacion_web!$D62:$J62)</f>
        <v>85</v>
      </c>
      <c r="L62" s="296">
        <f>clasificacion_web!$K62-clasificacion_web!$H62</f>
        <v>85</v>
      </c>
    </row>
    <row r="63" ht="15.75" customHeight="1">
      <c r="A63" s="324">
        <v>33.0</v>
      </c>
      <c r="B63" s="291" t="s">
        <v>523</v>
      </c>
      <c r="C63" s="291" t="s">
        <v>524</v>
      </c>
      <c r="D63" s="331">
        <v>20.0</v>
      </c>
      <c r="E63" s="332">
        <v>30.0</v>
      </c>
      <c r="F63" s="331"/>
      <c r="G63" s="331"/>
      <c r="H63" s="331">
        <v>35.0</v>
      </c>
      <c r="I63" s="325"/>
      <c r="J63" s="325"/>
      <c r="K63" s="296">
        <f>SUM(clasificacion_web!$D63:$J63)</f>
        <v>85</v>
      </c>
      <c r="L63" s="296">
        <f>clasificacion_web!$K63-clasificacion_web!$G63</f>
        <v>85</v>
      </c>
    </row>
    <row r="64" ht="15.75" customHeight="1">
      <c r="A64" s="324">
        <v>33.0</v>
      </c>
      <c r="B64" s="291" t="s">
        <v>114</v>
      </c>
      <c r="C64" s="291" t="s">
        <v>524</v>
      </c>
      <c r="D64" s="303">
        <v>20.0</v>
      </c>
      <c r="E64" s="329">
        <v>30.0</v>
      </c>
      <c r="F64" s="303"/>
      <c r="G64" s="303"/>
      <c r="H64" s="303">
        <v>35.0</v>
      </c>
      <c r="I64" s="326"/>
      <c r="J64" s="326"/>
      <c r="K64" s="296">
        <f>SUM(clasificacion_web!$D64:$J64)</f>
        <v>85</v>
      </c>
      <c r="L64" s="296">
        <f>clasificacion_web!$K64-clasificacion_web!$G64</f>
        <v>85</v>
      </c>
    </row>
    <row r="65" ht="15.75" customHeight="1">
      <c r="A65" s="324">
        <v>34.0</v>
      </c>
      <c r="B65" s="291" t="s">
        <v>108</v>
      </c>
      <c r="C65" s="291" t="s">
        <v>96</v>
      </c>
      <c r="D65" s="331">
        <v>22.0</v>
      </c>
      <c r="E65" s="331"/>
      <c r="F65" s="331"/>
      <c r="G65" s="331">
        <v>32.0</v>
      </c>
      <c r="H65" s="331">
        <v>29.0</v>
      </c>
      <c r="I65" s="325"/>
      <c r="J65" s="325"/>
      <c r="K65" s="296">
        <f>SUM(clasificacion_web!$D65:$J65)</f>
        <v>83</v>
      </c>
      <c r="L65" s="296">
        <f>clasificacion_web!$K65-clasificacion_web!$F65</f>
        <v>83</v>
      </c>
    </row>
    <row r="66" ht="15.75" customHeight="1">
      <c r="A66" s="324">
        <v>35.0</v>
      </c>
      <c r="B66" s="291" t="s">
        <v>525</v>
      </c>
      <c r="C66" s="291" t="s">
        <v>85</v>
      </c>
      <c r="D66" s="303">
        <v>21.0</v>
      </c>
      <c r="E66" s="329">
        <v>24.0</v>
      </c>
      <c r="F66" s="303"/>
      <c r="G66" s="329">
        <v>34.0</v>
      </c>
      <c r="H66" s="303"/>
      <c r="I66" s="326"/>
      <c r="J66" s="326"/>
      <c r="K66" s="296">
        <f>SUM(clasificacion_web!$D66:$J66)</f>
        <v>79</v>
      </c>
      <c r="L66" s="296">
        <f>clasificacion_web!$K66-clasificacion_web!$H66</f>
        <v>79</v>
      </c>
    </row>
    <row r="67" ht="15.75" customHeight="1">
      <c r="A67" s="324">
        <v>36.0</v>
      </c>
      <c r="B67" s="291" t="s">
        <v>98</v>
      </c>
      <c r="C67" s="291" t="s">
        <v>68</v>
      </c>
      <c r="D67" s="331">
        <v>34.0</v>
      </c>
      <c r="E67" s="331">
        <v>42.0</v>
      </c>
      <c r="F67" s="331"/>
      <c r="G67" s="331"/>
      <c r="H67" s="331"/>
      <c r="I67" s="325"/>
      <c r="J67" s="325"/>
      <c r="K67" s="296">
        <f>SUM(clasificacion_web!$D67:$J67)</f>
        <v>76</v>
      </c>
      <c r="L67" s="296">
        <f>clasificacion_web!$K67-clasificacion_web!$H67</f>
        <v>76</v>
      </c>
    </row>
    <row r="68" ht="15.75" customHeight="1">
      <c r="A68" s="324">
        <v>37.0</v>
      </c>
      <c r="B68" s="291" t="s">
        <v>122</v>
      </c>
      <c r="C68" s="291" t="s">
        <v>511</v>
      </c>
      <c r="D68" s="303"/>
      <c r="E68" s="303">
        <v>37.0</v>
      </c>
      <c r="F68" s="303"/>
      <c r="G68" s="303"/>
      <c r="H68" s="303">
        <v>38.0</v>
      </c>
      <c r="I68" s="326"/>
      <c r="J68" s="326"/>
      <c r="K68" s="296">
        <f>SUM(clasificacion_web!$D68:$J68)</f>
        <v>75</v>
      </c>
      <c r="L68" s="296">
        <f>clasificacion_web!$K68-clasificacion_web!$H68</f>
        <v>37</v>
      </c>
    </row>
    <row r="69" ht="15.75" customHeight="1">
      <c r="A69" s="324">
        <v>38.0</v>
      </c>
      <c r="B69" s="291" t="s">
        <v>99</v>
      </c>
      <c r="C69" s="291" t="s">
        <v>100</v>
      </c>
      <c r="D69" s="331">
        <v>35.0</v>
      </c>
      <c r="E69" s="332">
        <v>39.0</v>
      </c>
      <c r="F69" s="331"/>
      <c r="G69" s="331"/>
      <c r="H69" s="331"/>
      <c r="I69" s="325"/>
      <c r="J69" s="325"/>
      <c r="K69" s="296">
        <f>SUM(clasificacion_web!$D69:$J69)</f>
        <v>74</v>
      </c>
      <c r="L69" s="296">
        <f>clasificacion_web!$K69-clasificacion_web!$H69</f>
        <v>74</v>
      </c>
    </row>
    <row r="70" ht="15.75" customHeight="1">
      <c r="A70" s="324">
        <v>38.0</v>
      </c>
      <c r="B70" s="291" t="s">
        <v>101</v>
      </c>
      <c r="C70" s="291" t="s">
        <v>100</v>
      </c>
      <c r="D70" s="303">
        <v>35.0</v>
      </c>
      <c r="E70" s="329">
        <v>39.0</v>
      </c>
      <c r="F70" s="303"/>
      <c r="G70" s="303"/>
      <c r="H70" s="303"/>
      <c r="I70" s="326"/>
      <c r="J70" s="326"/>
      <c r="K70" s="296">
        <f>SUM(clasificacion_web!$D70:$J70)</f>
        <v>74</v>
      </c>
      <c r="L70" s="296">
        <f>clasificacion_web!$K70-clasificacion_web!$H70</f>
        <v>74</v>
      </c>
    </row>
    <row r="71" ht="15.75" customHeight="1">
      <c r="A71" s="324">
        <v>39.0</v>
      </c>
      <c r="B71" s="291" t="s">
        <v>103</v>
      </c>
      <c r="C71" s="291" t="s">
        <v>104</v>
      </c>
      <c r="D71" s="331">
        <v>19.0</v>
      </c>
      <c r="E71" s="331">
        <v>20.0</v>
      </c>
      <c r="F71" s="331"/>
      <c r="G71" s="331">
        <v>30.0</v>
      </c>
      <c r="H71" s="331"/>
      <c r="I71" s="325"/>
      <c r="J71" s="325"/>
      <c r="K71" s="296">
        <f>SUM(clasificacion_web!$D71:$J71)</f>
        <v>69</v>
      </c>
      <c r="L71" s="296">
        <f>clasificacion_web!$K71-clasificacion_web!$H71</f>
        <v>69</v>
      </c>
    </row>
    <row r="72" ht="15.75" customHeight="1">
      <c r="A72" s="324">
        <v>39.0</v>
      </c>
      <c r="B72" s="291" t="s">
        <v>526</v>
      </c>
      <c r="C72" s="291" t="s">
        <v>104</v>
      </c>
      <c r="D72" s="303">
        <v>19.0</v>
      </c>
      <c r="E72" s="303">
        <v>20.0</v>
      </c>
      <c r="F72" s="303"/>
      <c r="G72" s="303">
        <v>30.0</v>
      </c>
      <c r="H72" s="303"/>
      <c r="I72" s="326"/>
      <c r="J72" s="326"/>
      <c r="K72" s="296">
        <f>SUM(clasificacion_web!$D72:$J72)</f>
        <v>69</v>
      </c>
      <c r="L72" s="296">
        <f>clasificacion_web!$K72-clasificacion_web!$H72</f>
        <v>69</v>
      </c>
    </row>
    <row r="73" ht="15.75" customHeight="1">
      <c r="A73" s="324">
        <v>40.0</v>
      </c>
      <c r="B73" s="291" t="s">
        <v>106</v>
      </c>
      <c r="C73" s="291" t="s">
        <v>527</v>
      </c>
      <c r="D73" s="331"/>
      <c r="E73" s="331"/>
      <c r="F73" s="331">
        <v>28.0</v>
      </c>
      <c r="G73" s="331">
        <v>37.0</v>
      </c>
      <c r="H73" s="331"/>
      <c r="I73" s="325"/>
      <c r="J73" s="325"/>
      <c r="K73" s="296">
        <f>SUM(clasificacion_web!$D73:$J73)</f>
        <v>65</v>
      </c>
      <c r="L73" s="296">
        <f>clasificacion_web!$K73-clasificacion_web!$H73</f>
        <v>65</v>
      </c>
    </row>
    <row r="74" ht="15.75" customHeight="1">
      <c r="A74" s="324">
        <v>41.0</v>
      </c>
      <c r="B74" s="291" t="s">
        <v>142</v>
      </c>
      <c r="C74" s="291" t="s">
        <v>77</v>
      </c>
      <c r="D74" s="303">
        <v>24.0</v>
      </c>
      <c r="E74" s="303"/>
      <c r="F74" s="303"/>
      <c r="G74" s="303"/>
      <c r="H74" s="303">
        <v>34.0</v>
      </c>
      <c r="I74" s="326"/>
      <c r="J74" s="326"/>
      <c r="K74" s="296">
        <f>SUM(clasificacion_web!$D74:$J74)</f>
        <v>58</v>
      </c>
      <c r="L74" s="296">
        <f>clasificacion_web!$K74-clasificacion_web!$G74</f>
        <v>58</v>
      </c>
    </row>
    <row r="75" ht="15.75" customHeight="1">
      <c r="A75" s="324">
        <v>42.0</v>
      </c>
      <c r="B75" s="291" t="s">
        <v>139</v>
      </c>
      <c r="C75" s="291" t="s">
        <v>140</v>
      </c>
      <c r="D75" s="331"/>
      <c r="E75" s="331">
        <v>24.0</v>
      </c>
      <c r="F75" s="331"/>
      <c r="G75" s="331"/>
      <c r="H75" s="331">
        <v>30.0</v>
      </c>
      <c r="I75" s="325"/>
      <c r="J75" s="325"/>
      <c r="K75" s="296">
        <f>SUM(clasificacion_web!$D75:$J75)</f>
        <v>54</v>
      </c>
      <c r="L75" s="296">
        <f>clasificacion_web!$K75-clasificacion_web!$G75</f>
        <v>54</v>
      </c>
    </row>
    <row r="76" ht="15.75" customHeight="1">
      <c r="A76" s="324">
        <v>43.0</v>
      </c>
      <c r="B76" s="291" t="s">
        <v>528</v>
      </c>
      <c r="C76" s="291" t="s">
        <v>110</v>
      </c>
      <c r="D76" s="303">
        <v>23.0</v>
      </c>
      <c r="E76" s="303"/>
      <c r="F76" s="303">
        <v>29.0</v>
      </c>
      <c r="G76" s="303"/>
      <c r="H76" s="303"/>
      <c r="I76" s="326"/>
      <c r="J76" s="326"/>
      <c r="K76" s="296">
        <f>SUM(clasificacion_web!$D76:$J76)</f>
        <v>52</v>
      </c>
      <c r="L76" s="296">
        <f>clasificacion_web!$K76-clasificacion_web!$G76</f>
        <v>52</v>
      </c>
    </row>
    <row r="77" ht="15.75" customHeight="1">
      <c r="A77" s="324">
        <v>43.0</v>
      </c>
      <c r="B77" s="291" t="s">
        <v>111</v>
      </c>
      <c r="C77" s="291" t="s">
        <v>110</v>
      </c>
      <c r="D77" s="331">
        <v>23.0</v>
      </c>
      <c r="E77" s="331"/>
      <c r="F77" s="331">
        <v>29.0</v>
      </c>
      <c r="G77" s="331"/>
      <c r="H77" s="331"/>
      <c r="I77" s="325"/>
      <c r="J77" s="325"/>
      <c r="K77" s="296">
        <f>SUM(clasificacion_web!$D77:$J77)</f>
        <v>52</v>
      </c>
      <c r="L77" s="296">
        <f>clasificacion_web!$K77-clasificacion_web!$G77</f>
        <v>52</v>
      </c>
    </row>
    <row r="78" ht="15.75" customHeight="1">
      <c r="A78" s="324">
        <v>44.0</v>
      </c>
      <c r="B78" s="291" t="s">
        <v>529</v>
      </c>
      <c r="C78" s="291" t="s">
        <v>94</v>
      </c>
      <c r="D78" s="303">
        <v>46.0</v>
      </c>
      <c r="E78" s="303"/>
      <c r="F78" s="303"/>
      <c r="G78" s="303"/>
      <c r="H78" s="303"/>
      <c r="I78" s="326"/>
      <c r="J78" s="326"/>
      <c r="K78" s="296">
        <f>SUM(clasificacion_web!$D78:$J78)</f>
        <v>46</v>
      </c>
      <c r="L78" s="296">
        <f>clasificacion_web!$K78-clasificacion_web!$G78</f>
        <v>46</v>
      </c>
    </row>
    <row r="79" ht="15.75" customHeight="1">
      <c r="A79" s="324">
        <v>44.0</v>
      </c>
      <c r="B79" s="291" t="s">
        <v>530</v>
      </c>
      <c r="C79" s="291" t="s">
        <v>83</v>
      </c>
      <c r="D79" s="331"/>
      <c r="E79" s="331">
        <v>46.0</v>
      </c>
      <c r="F79" s="331"/>
      <c r="G79" s="331"/>
      <c r="H79" s="331"/>
      <c r="I79" s="325"/>
      <c r="J79" s="325"/>
      <c r="K79" s="296">
        <f>SUM(clasificacion_web!$D79:$J79)</f>
        <v>46</v>
      </c>
      <c r="L79" s="296">
        <f>clasificacion_web!$K79-clasificacion_web!$G79</f>
        <v>46</v>
      </c>
    </row>
    <row r="80" ht="15.75" customHeight="1">
      <c r="A80" s="324">
        <v>45.0</v>
      </c>
      <c r="B80" s="291" t="s">
        <v>117</v>
      </c>
      <c r="C80" s="291" t="s">
        <v>118</v>
      </c>
      <c r="D80" s="303">
        <v>41.0</v>
      </c>
      <c r="E80" s="303"/>
      <c r="F80" s="303"/>
      <c r="G80" s="303"/>
      <c r="H80" s="303"/>
      <c r="I80" s="326"/>
      <c r="J80" s="326"/>
      <c r="K80" s="296">
        <f>SUM(clasificacion_web!$D80:$J80)</f>
        <v>41</v>
      </c>
      <c r="L80" s="296">
        <f>clasificacion_web!$K80-clasificacion_web!$G80</f>
        <v>41</v>
      </c>
    </row>
    <row r="81" ht="15.75" customHeight="1">
      <c r="A81" s="324">
        <v>45.0</v>
      </c>
      <c r="B81" s="291" t="s">
        <v>531</v>
      </c>
      <c r="C81" s="291" t="s">
        <v>118</v>
      </c>
      <c r="D81" s="331">
        <v>41.0</v>
      </c>
      <c r="E81" s="331"/>
      <c r="F81" s="331"/>
      <c r="G81" s="334"/>
      <c r="H81" s="331"/>
      <c r="I81" s="325"/>
      <c r="J81" s="325"/>
      <c r="K81" s="296">
        <f>SUM(clasificacion_web!$D81:$J81)</f>
        <v>41</v>
      </c>
      <c r="L81" s="296">
        <f>clasificacion_web!$K81-clasificacion_web!$G81</f>
        <v>41</v>
      </c>
    </row>
    <row r="82" ht="15.75" customHeight="1">
      <c r="A82" s="324">
        <v>45.0</v>
      </c>
      <c r="B82" s="291" t="s">
        <v>120</v>
      </c>
      <c r="C82" s="291" t="s">
        <v>121</v>
      </c>
      <c r="D82" s="303"/>
      <c r="E82" s="303"/>
      <c r="F82" s="303">
        <v>41.0</v>
      </c>
      <c r="G82" s="303"/>
      <c r="H82" s="303"/>
      <c r="I82" s="326"/>
      <c r="J82" s="326"/>
      <c r="K82" s="296">
        <f>SUM(clasificacion_web!$D82:$J82)</f>
        <v>41</v>
      </c>
      <c r="L82" s="296">
        <f>clasificacion_web!$K82-clasificacion_web!$G82</f>
        <v>41</v>
      </c>
    </row>
    <row r="83" ht="15.75" customHeight="1">
      <c r="A83" s="324">
        <v>46.0</v>
      </c>
      <c r="B83" s="291" t="s">
        <v>532</v>
      </c>
      <c r="C83" s="291" t="s">
        <v>28</v>
      </c>
      <c r="D83" s="331"/>
      <c r="E83" s="331"/>
      <c r="F83" s="331"/>
      <c r="G83" s="331"/>
      <c r="H83" s="331">
        <v>37.0</v>
      </c>
      <c r="I83" s="325"/>
      <c r="J83" s="325"/>
      <c r="K83" s="296">
        <f>SUM(clasificacion_web!$D83:$J83)</f>
        <v>37</v>
      </c>
      <c r="L83" s="296">
        <f>clasificacion_web!$K83-clasificacion_web!$G83</f>
        <v>37</v>
      </c>
    </row>
    <row r="84" ht="15.75" customHeight="1">
      <c r="A84" s="324">
        <v>47.0</v>
      </c>
      <c r="B84" s="291" t="s">
        <v>533</v>
      </c>
      <c r="C84" s="291" t="s">
        <v>124</v>
      </c>
      <c r="D84" s="303">
        <v>34.0</v>
      </c>
      <c r="E84" s="303"/>
      <c r="F84" s="303"/>
      <c r="G84" s="303"/>
      <c r="H84" s="303"/>
      <c r="I84" s="326"/>
      <c r="J84" s="326"/>
      <c r="K84" s="296">
        <f>SUM(clasificacion_web!$D84:$J84)</f>
        <v>34</v>
      </c>
      <c r="L84" s="296">
        <f>clasificacion_web!$K84-clasificacion_web!$G84</f>
        <v>34</v>
      </c>
    </row>
    <row r="85" ht="15.75" customHeight="1">
      <c r="A85" s="324">
        <v>48.0</v>
      </c>
      <c r="B85" s="291" t="s">
        <v>125</v>
      </c>
      <c r="C85" s="291" t="s">
        <v>77</v>
      </c>
      <c r="D85" s="331"/>
      <c r="E85" s="331"/>
      <c r="F85" s="331">
        <v>32.0</v>
      </c>
      <c r="G85" s="331"/>
      <c r="H85" s="331"/>
      <c r="I85" s="325"/>
      <c r="J85" s="325"/>
      <c r="K85" s="296">
        <f>SUM(clasificacion_web!$D85:$J85)</f>
        <v>32</v>
      </c>
      <c r="L85" s="296">
        <f>clasificacion_web!$K85-clasificacion_web!$H85</f>
        <v>32</v>
      </c>
    </row>
    <row r="86" ht="15.75" customHeight="1">
      <c r="A86" s="324">
        <v>49.0</v>
      </c>
      <c r="B86" s="291" t="s">
        <v>127</v>
      </c>
      <c r="C86" s="291" t="s">
        <v>128</v>
      </c>
      <c r="D86" s="303"/>
      <c r="E86" s="303"/>
      <c r="F86" s="303"/>
      <c r="G86" s="303">
        <v>31.0</v>
      </c>
      <c r="H86" s="303"/>
      <c r="I86" s="326"/>
      <c r="J86" s="326"/>
      <c r="K86" s="296">
        <f>SUM(clasificacion_web!$D86:$J86)</f>
        <v>31</v>
      </c>
      <c r="L86" s="296">
        <f>clasificacion_web!$K86-clasificacion_web!$H86</f>
        <v>31</v>
      </c>
    </row>
    <row r="87" ht="15.75" customHeight="1">
      <c r="A87" s="324">
        <v>49.0</v>
      </c>
      <c r="B87" s="291" t="s">
        <v>488</v>
      </c>
      <c r="C87" s="291" t="s">
        <v>534</v>
      </c>
      <c r="D87" s="331"/>
      <c r="E87" s="331"/>
      <c r="F87" s="331"/>
      <c r="G87" s="331"/>
      <c r="H87" s="331">
        <v>31.0</v>
      </c>
      <c r="I87" s="325"/>
      <c r="J87" s="325"/>
      <c r="K87" s="296">
        <f>SUM(clasificacion_web!$D87:$J87)</f>
        <v>31</v>
      </c>
      <c r="L87" s="296">
        <f>clasificacion_web!$K87-clasificacion_web!$G87</f>
        <v>31</v>
      </c>
    </row>
    <row r="88" ht="15.75" customHeight="1">
      <c r="A88" s="324">
        <v>49.0</v>
      </c>
      <c r="B88" s="291" t="s">
        <v>535</v>
      </c>
      <c r="C88" s="291" t="s">
        <v>534</v>
      </c>
      <c r="D88" s="303"/>
      <c r="E88" s="303"/>
      <c r="F88" s="303"/>
      <c r="G88" s="303"/>
      <c r="H88" s="303">
        <v>31.0</v>
      </c>
      <c r="I88" s="326"/>
      <c r="J88" s="326"/>
      <c r="K88" s="296">
        <f>SUM(clasificacion_web!$D88:$J88)</f>
        <v>31</v>
      </c>
      <c r="L88" s="296">
        <f>clasificacion_web!$K88-clasificacion_web!$G88</f>
        <v>31</v>
      </c>
    </row>
    <row r="89" ht="15.75" customHeight="1">
      <c r="A89" s="324">
        <v>50.0</v>
      </c>
      <c r="B89" s="291" t="s">
        <v>536</v>
      </c>
      <c r="C89" s="291" t="s">
        <v>537</v>
      </c>
      <c r="D89" s="331">
        <v>29.0</v>
      </c>
      <c r="E89" s="331"/>
      <c r="F89" s="331"/>
      <c r="G89" s="331"/>
      <c r="H89" s="331"/>
      <c r="I89" s="325"/>
      <c r="J89" s="325"/>
      <c r="K89" s="296">
        <f>SUM(clasificacion_web!$D89:$J89)</f>
        <v>29</v>
      </c>
      <c r="L89" s="296">
        <f>clasificacion_web!$K89-clasificacion_web!$G89</f>
        <v>29</v>
      </c>
    </row>
    <row r="90" ht="15.75" customHeight="1">
      <c r="A90" s="324">
        <v>51.0</v>
      </c>
      <c r="B90" s="291" t="s">
        <v>131</v>
      </c>
      <c r="C90" s="291" t="s">
        <v>527</v>
      </c>
      <c r="D90" s="303"/>
      <c r="E90" s="303"/>
      <c r="F90" s="303">
        <v>28.0</v>
      </c>
      <c r="G90" s="303"/>
      <c r="H90" s="303"/>
      <c r="I90" s="326"/>
      <c r="J90" s="326"/>
      <c r="K90" s="296">
        <f>SUM(clasificacion_web!$D90:$J90)</f>
        <v>28</v>
      </c>
      <c r="L90" s="296">
        <f>clasificacion_web!$K90-clasificacion_web!$G90</f>
        <v>28</v>
      </c>
    </row>
    <row r="91" ht="15.75" customHeight="1">
      <c r="A91" s="324">
        <v>52.0</v>
      </c>
      <c r="B91" s="291" t="s">
        <v>538</v>
      </c>
      <c r="C91" s="291" t="s">
        <v>133</v>
      </c>
      <c r="D91" s="331">
        <v>27.0</v>
      </c>
      <c r="E91" s="331"/>
      <c r="F91" s="331"/>
      <c r="G91" s="331"/>
      <c r="H91" s="331"/>
      <c r="I91" s="325"/>
      <c r="J91" s="325"/>
      <c r="K91" s="296">
        <f>SUM(clasificacion_web!$D91:$J91)</f>
        <v>27</v>
      </c>
      <c r="L91" s="296">
        <f>clasificacion_web!$K91-clasificacion_web!$G91</f>
        <v>27</v>
      </c>
    </row>
    <row r="92" ht="15.75" customHeight="1">
      <c r="A92" s="324">
        <v>52.0</v>
      </c>
      <c r="B92" s="291" t="s">
        <v>134</v>
      </c>
      <c r="C92" s="291" t="s">
        <v>133</v>
      </c>
      <c r="D92" s="303">
        <v>27.0</v>
      </c>
      <c r="E92" s="303"/>
      <c r="F92" s="303"/>
      <c r="G92" s="303"/>
      <c r="H92" s="303"/>
      <c r="I92" s="326"/>
      <c r="J92" s="326"/>
      <c r="K92" s="296">
        <f>SUM(clasificacion_web!$D92:$J92)</f>
        <v>27</v>
      </c>
      <c r="L92" s="296">
        <f>clasificacion_web!$K92-clasificacion_web!$G92</f>
        <v>27</v>
      </c>
    </row>
    <row r="93" ht="15.75" customHeight="1">
      <c r="A93" s="324">
        <v>53.0</v>
      </c>
      <c r="B93" s="291" t="s">
        <v>135</v>
      </c>
      <c r="C93" s="291" t="s">
        <v>136</v>
      </c>
      <c r="D93" s="331">
        <v>26.0</v>
      </c>
      <c r="E93" s="331"/>
      <c r="F93" s="331"/>
      <c r="G93" s="331"/>
      <c r="H93" s="331"/>
      <c r="I93" s="325"/>
      <c r="J93" s="325"/>
      <c r="K93" s="296">
        <f>SUM(clasificacion_web!$D93:$J93)</f>
        <v>26</v>
      </c>
      <c r="L93" s="296">
        <f>clasificacion_web!$K93-clasificacion_web!$G93</f>
        <v>26</v>
      </c>
    </row>
    <row r="94" ht="15.75" customHeight="1">
      <c r="A94" s="324">
        <v>53.0</v>
      </c>
      <c r="B94" s="291" t="s">
        <v>539</v>
      </c>
      <c r="C94" s="291" t="s">
        <v>136</v>
      </c>
      <c r="D94" s="303">
        <v>26.0</v>
      </c>
      <c r="E94" s="303"/>
      <c r="F94" s="303"/>
      <c r="G94" s="303"/>
      <c r="H94" s="303"/>
      <c r="I94" s="326"/>
      <c r="J94" s="326"/>
      <c r="K94" s="296">
        <f>SUM(clasificacion_web!$D94:$J94)</f>
        <v>26</v>
      </c>
      <c r="L94" s="296">
        <f>clasificacion_web!$K94-clasificacion_web!$G94</f>
        <v>26</v>
      </c>
    </row>
    <row r="95" ht="15.75" customHeight="1">
      <c r="A95" s="324">
        <v>54.0</v>
      </c>
      <c r="B95" s="291" t="s">
        <v>138</v>
      </c>
      <c r="C95" s="291" t="s">
        <v>96</v>
      </c>
      <c r="D95" s="331"/>
      <c r="E95" s="331">
        <v>25.0</v>
      </c>
      <c r="F95" s="331"/>
      <c r="G95" s="331"/>
      <c r="H95" s="331"/>
      <c r="I95" s="325"/>
      <c r="J95" s="325"/>
      <c r="K95" s="296">
        <f>SUM(clasificacion_web!$D95:$J95)</f>
        <v>25</v>
      </c>
      <c r="L95" s="296">
        <f>clasificacion_web!$K95-clasificacion_web!$G95</f>
        <v>25</v>
      </c>
    </row>
    <row r="96" ht="15.75" customHeight="1">
      <c r="A96" s="324">
        <v>55.0</v>
      </c>
      <c r="B96" s="291" t="s">
        <v>540</v>
      </c>
      <c r="C96" s="291" t="s">
        <v>140</v>
      </c>
      <c r="D96" s="303"/>
      <c r="E96" s="303">
        <v>24.0</v>
      </c>
      <c r="F96" s="303"/>
      <c r="G96" s="303"/>
      <c r="H96" s="303"/>
      <c r="I96" s="326"/>
      <c r="J96" s="326"/>
      <c r="K96" s="296">
        <f>SUM(clasificacion_web!$D96:$J96)</f>
        <v>24</v>
      </c>
      <c r="L96" s="296">
        <f>clasificacion_web!$K96-clasificacion_web!$G96</f>
        <v>24</v>
      </c>
    </row>
    <row r="97" ht="15.75" customHeight="1"/>
    <row r="98" ht="15.75" customHeight="1">
      <c r="A98" s="335"/>
      <c r="B98" s="335"/>
      <c r="C98" s="335"/>
      <c r="D98" s="335"/>
      <c r="E98" s="335"/>
      <c r="F98" s="335"/>
      <c r="G98" s="335"/>
      <c r="H98" s="335"/>
      <c r="I98" s="335"/>
      <c r="J98" s="335"/>
      <c r="K98" s="335"/>
      <c r="L98" s="335"/>
    </row>
    <row r="99" ht="15.75" customHeight="1">
      <c r="A99" s="336"/>
      <c r="B99" s="337" t="s">
        <v>143</v>
      </c>
    </row>
    <row r="100" ht="15.75" customHeight="1"/>
    <row r="101" ht="15.75" customHeight="1"/>
    <row r="102" ht="15.75" customHeight="1">
      <c r="A102" s="285"/>
      <c r="B102" s="285"/>
      <c r="C102" s="285"/>
      <c r="D102" s="286"/>
      <c r="E102" s="286"/>
      <c r="F102" s="286"/>
      <c r="G102" s="286"/>
      <c r="H102" s="286"/>
      <c r="I102" s="286"/>
      <c r="J102" s="286"/>
      <c r="K102" s="287"/>
      <c r="L102" s="287"/>
    </row>
    <row r="103" ht="15.75" customHeight="1">
      <c r="A103" s="338" t="s">
        <v>1</v>
      </c>
      <c r="B103" s="322" t="s">
        <v>2</v>
      </c>
      <c r="C103" s="322" t="s">
        <v>3</v>
      </c>
      <c r="D103" s="289" t="s">
        <v>4</v>
      </c>
      <c r="E103" s="289" t="s">
        <v>5</v>
      </c>
      <c r="F103" s="289" t="s">
        <v>6</v>
      </c>
      <c r="G103" s="289" t="s">
        <v>7</v>
      </c>
      <c r="H103" s="289" t="s">
        <v>8</v>
      </c>
      <c r="I103" s="289" t="s">
        <v>9</v>
      </c>
      <c r="J103" s="289" t="s">
        <v>10</v>
      </c>
      <c r="K103" s="289" t="s">
        <v>491</v>
      </c>
      <c r="L103" s="289" t="s">
        <v>492</v>
      </c>
    </row>
    <row r="104" ht="15.75" customHeight="1">
      <c r="A104" s="339">
        <v>1.0</v>
      </c>
      <c r="B104" s="291" t="s">
        <v>15</v>
      </c>
      <c r="C104" s="291" t="s">
        <v>16</v>
      </c>
      <c r="D104" s="292">
        <v>25.0</v>
      </c>
      <c r="E104" s="292">
        <v>16.0</v>
      </c>
      <c r="F104" s="292">
        <v>20.0</v>
      </c>
      <c r="G104" s="292">
        <v>25.0</v>
      </c>
      <c r="H104" s="292">
        <v>20.0</v>
      </c>
      <c r="I104" s="340"/>
      <c r="J104" s="340"/>
      <c r="K104" s="292">
        <f t="shared" ref="K104:K124" si="1">SUM($D104:$J104)</f>
        <v>106</v>
      </c>
      <c r="L104" s="292">
        <f>clasificacion_web!$K104-clasificacion_web!$E104</f>
        <v>90</v>
      </c>
    </row>
    <row r="105" ht="15.75" customHeight="1">
      <c r="A105" s="341">
        <v>1.0</v>
      </c>
      <c r="B105" s="291" t="s">
        <v>17</v>
      </c>
      <c r="C105" s="291" t="s">
        <v>16</v>
      </c>
      <c r="D105" s="292">
        <v>25.0</v>
      </c>
      <c r="E105" s="292">
        <v>16.0</v>
      </c>
      <c r="F105" s="292">
        <v>20.0</v>
      </c>
      <c r="G105" s="292">
        <v>25.0</v>
      </c>
      <c r="H105" s="292">
        <v>20.0</v>
      </c>
      <c r="I105" s="340"/>
      <c r="J105" s="340"/>
      <c r="K105" s="292">
        <f t="shared" si="1"/>
        <v>106</v>
      </c>
      <c r="L105" s="292">
        <f>clasificacion_web!$K105-clasificacion_web!$E105</f>
        <v>90</v>
      </c>
    </row>
    <row r="106" ht="15.75" customHeight="1">
      <c r="A106" s="339">
        <v>2.0</v>
      </c>
      <c r="B106" s="291" t="s">
        <v>64</v>
      </c>
      <c r="C106" s="291" t="s">
        <v>65</v>
      </c>
      <c r="D106" s="292">
        <v>13.0</v>
      </c>
      <c r="E106" s="342">
        <v>16.0</v>
      </c>
      <c r="F106" s="295"/>
      <c r="G106" s="300">
        <v>16.0</v>
      </c>
      <c r="H106" s="295">
        <v>25.0</v>
      </c>
      <c r="I106" s="340"/>
      <c r="J106" s="340"/>
      <c r="K106" s="295">
        <f t="shared" si="1"/>
        <v>70</v>
      </c>
      <c r="L106" s="292">
        <f>clasificacion_web!$K106-clasificacion_web!$F106</f>
        <v>70</v>
      </c>
    </row>
    <row r="107" ht="15.75" customHeight="1">
      <c r="A107" s="341">
        <v>2.0</v>
      </c>
      <c r="B107" s="291" t="s">
        <v>66</v>
      </c>
      <c r="C107" s="291" t="s">
        <v>65</v>
      </c>
      <c r="D107" s="292">
        <v>13.0</v>
      </c>
      <c r="E107" s="342">
        <v>16.0</v>
      </c>
      <c r="F107" s="295"/>
      <c r="G107" s="300">
        <v>16.0</v>
      </c>
      <c r="H107" s="295">
        <v>25.0</v>
      </c>
      <c r="I107" s="340"/>
      <c r="J107" s="340"/>
      <c r="K107" s="295">
        <f t="shared" si="1"/>
        <v>70</v>
      </c>
      <c r="L107" s="292">
        <f>clasificacion_web!$K107-clasificacion_web!$F107</f>
        <v>70</v>
      </c>
    </row>
    <row r="108" ht="15.75" customHeight="1">
      <c r="A108" s="339">
        <v>3.0</v>
      </c>
      <c r="B108" s="291" t="s">
        <v>55</v>
      </c>
      <c r="C108" s="291" t="s">
        <v>56</v>
      </c>
      <c r="D108" s="292"/>
      <c r="E108" s="295">
        <v>10.0</v>
      </c>
      <c r="F108" s="300">
        <v>16.0</v>
      </c>
      <c r="G108" s="295">
        <v>20.0</v>
      </c>
      <c r="H108" s="295">
        <v>16.0</v>
      </c>
      <c r="I108" s="340"/>
      <c r="J108" s="340"/>
      <c r="K108" s="295">
        <f t="shared" si="1"/>
        <v>62</v>
      </c>
      <c r="L108" s="292">
        <f>clasificacion_web!$K108-clasificacion_web!$D108</f>
        <v>62</v>
      </c>
    </row>
    <row r="109" ht="15.75" customHeight="1">
      <c r="A109" s="341">
        <v>3.0</v>
      </c>
      <c r="B109" s="291" t="s">
        <v>57</v>
      </c>
      <c r="C109" s="291" t="s">
        <v>56</v>
      </c>
      <c r="D109" s="292"/>
      <c r="E109" s="295">
        <v>10.0</v>
      </c>
      <c r="F109" s="300">
        <v>16.0</v>
      </c>
      <c r="G109" s="295">
        <v>20.0</v>
      </c>
      <c r="H109" s="295">
        <v>16.0</v>
      </c>
      <c r="I109" s="340"/>
      <c r="J109" s="340"/>
      <c r="K109" s="295">
        <f t="shared" si="1"/>
        <v>62</v>
      </c>
      <c r="L109" s="292">
        <f>clasificacion_web!$K109-clasificacion_web!$D109</f>
        <v>62</v>
      </c>
    </row>
    <row r="110" ht="15.75" customHeight="1">
      <c r="A110" s="339">
        <v>4.0</v>
      </c>
      <c r="B110" s="291" t="s">
        <v>36</v>
      </c>
      <c r="C110" s="291" t="s">
        <v>37</v>
      </c>
      <c r="D110" s="292">
        <v>10.0</v>
      </c>
      <c r="E110" s="295">
        <v>25.0</v>
      </c>
      <c r="F110" s="295">
        <v>25.0</v>
      </c>
      <c r="G110" s="295"/>
      <c r="H110" s="295"/>
      <c r="I110" s="340"/>
      <c r="J110" s="340"/>
      <c r="K110" s="295">
        <f t="shared" si="1"/>
        <v>60</v>
      </c>
      <c r="L110" s="292">
        <f>clasificacion_web!$K110-clasificacion_web!$G110</f>
        <v>60</v>
      </c>
    </row>
    <row r="111" ht="15.75" customHeight="1">
      <c r="A111" s="341">
        <v>5.0</v>
      </c>
      <c r="B111" s="291" t="s">
        <v>63</v>
      </c>
      <c r="C111" s="291" t="s">
        <v>37</v>
      </c>
      <c r="D111" s="292"/>
      <c r="E111" s="295">
        <v>25.0</v>
      </c>
      <c r="F111" s="295">
        <v>25.0</v>
      </c>
      <c r="G111" s="295"/>
      <c r="H111" s="311"/>
      <c r="I111" s="340"/>
      <c r="J111" s="340"/>
      <c r="K111" s="295">
        <f t="shared" si="1"/>
        <v>50</v>
      </c>
      <c r="L111" s="292">
        <f>clasificacion_web!$K111-clasificacion_web!$G111</f>
        <v>50</v>
      </c>
    </row>
    <row r="112" ht="15.75" customHeight="1">
      <c r="A112" s="339">
        <v>5.0</v>
      </c>
      <c r="B112" s="291" t="s">
        <v>38</v>
      </c>
      <c r="C112" s="291" t="s">
        <v>39</v>
      </c>
      <c r="D112" s="292">
        <v>16.0</v>
      </c>
      <c r="E112" s="295">
        <v>8.0</v>
      </c>
      <c r="F112" s="295">
        <v>10.0</v>
      </c>
      <c r="G112" s="295">
        <v>10.0</v>
      </c>
      <c r="H112" s="295">
        <v>6.0</v>
      </c>
      <c r="I112" s="340"/>
      <c r="J112" s="340"/>
      <c r="K112" s="295">
        <f t="shared" si="1"/>
        <v>50</v>
      </c>
      <c r="L112" s="292">
        <f>clasificacion_web!$K112-clasificacion_web!$H112</f>
        <v>44</v>
      </c>
    </row>
    <row r="113" ht="15.75" customHeight="1">
      <c r="A113" s="341">
        <v>5.0</v>
      </c>
      <c r="B113" s="291" t="s">
        <v>40</v>
      </c>
      <c r="C113" s="291" t="s">
        <v>39</v>
      </c>
      <c r="D113" s="292">
        <v>16.0</v>
      </c>
      <c r="E113" s="295">
        <v>8.0</v>
      </c>
      <c r="F113" s="295">
        <v>10.0</v>
      </c>
      <c r="G113" s="295">
        <v>10.0</v>
      </c>
      <c r="H113" s="295">
        <v>6.0</v>
      </c>
      <c r="I113" s="340"/>
      <c r="J113" s="340"/>
      <c r="K113" s="295">
        <f t="shared" si="1"/>
        <v>50</v>
      </c>
      <c r="L113" s="292">
        <f>clasificacion_web!$K113-clasificacion_web!$H113</f>
        <v>44</v>
      </c>
    </row>
    <row r="114" ht="15.75" customHeight="1">
      <c r="A114" s="339">
        <v>6.0</v>
      </c>
      <c r="B114" s="291" t="s">
        <v>78</v>
      </c>
      <c r="C114" s="291" t="s">
        <v>54</v>
      </c>
      <c r="D114" s="292">
        <v>20.0</v>
      </c>
      <c r="E114" s="295">
        <v>20.0</v>
      </c>
      <c r="F114" s="295"/>
      <c r="G114" s="295"/>
      <c r="H114" s="295"/>
      <c r="I114" s="340"/>
      <c r="J114" s="340"/>
      <c r="K114" s="295">
        <f t="shared" si="1"/>
        <v>40</v>
      </c>
      <c r="L114" s="292">
        <f>clasificacion_web!$K114-clasificacion_web!$H114</f>
        <v>40</v>
      </c>
    </row>
    <row r="115" ht="15.75" customHeight="1">
      <c r="A115" s="341">
        <v>6.0</v>
      </c>
      <c r="B115" s="291" t="s">
        <v>53</v>
      </c>
      <c r="C115" s="291" t="s">
        <v>54</v>
      </c>
      <c r="D115" s="292">
        <v>20.0</v>
      </c>
      <c r="E115" s="295">
        <v>20.0</v>
      </c>
      <c r="F115" s="295"/>
      <c r="G115" s="295"/>
      <c r="H115" s="311"/>
      <c r="I115" s="340"/>
      <c r="J115" s="340"/>
      <c r="K115" s="295">
        <f t="shared" si="1"/>
        <v>40</v>
      </c>
      <c r="L115" s="292">
        <f>clasificacion_web!$K115-clasificacion_web!$H115</f>
        <v>40</v>
      </c>
    </row>
    <row r="116" ht="15.75" customHeight="1">
      <c r="A116" s="339">
        <v>7.0</v>
      </c>
      <c r="B116" s="291" t="s">
        <v>86</v>
      </c>
      <c r="C116" s="291" t="s">
        <v>87</v>
      </c>
      <c r="D116" s="292">
        <v>6.0</v>
      </c>
      <c r="E116" s="300">
        <v>5.0</v>
      </c>
      <c r="F116" s="295"/>
      <c r="G116" s="295">
        <v>8.0</v>
      </c>
      <c r="H116" s="300">
        <v>16.0</v>
      </c>
      <c r="I116" s="340"/>
      <c r="J116" s="340"/>
      <c r="K116" s="295">
        <f t="shared" si="1"/>
        <v>35</v>
      </c>
      <c r="L116" s="292">
        <f>clasificacion_web!$K116-clasificacion_web!$F116</f>
        <v>35</v>
      </c>
    </row>
    <row r="117" ht="15.75" customHeight="1">
      <c r="A117" s="341">
        <v>7.0</v>
      </c>
      <c r="B117" s="291" t="s">
        <v>88</v>
      </c>
      <c r="C117" s="291" t="s">
        <v>87</v>
      </c>
      <c r="D117" s="292">
        <v>6.0</v>
      </c>
      <c r="E117" s="300">
        <v>5.0</v>
      </c>
      <c r="F117" s="295"/>
      <c r="G117" s="295">
        <v>8.0</v>
      </c>
      <c r="H117" s="300">
        <v>16.0</v>
      </c>
      <c r="I117" s="340"/>
      <c r="J117" s="340"/>
      <c r="K117" s="295">
        <f t="shared" si="1"/>
        <v>35</v>
      </c>
      <c r="L117" s="292">
        <f>clasificacion_web!$K117-clasificacion_web!$F117</f>
        <v>35</v>
      </c>
    </row>
    <row r="118" ht="15.75" customHeight="1">
      <c r="A118" s="339">
        <v>8.0</v>
      </c>
      <c r="B118" s="291" t="s">
        <v>73</v>
      </c>
      <c r="C118" s="291" t="s">
        <v>74</v>
      </c>
      <c r="D118" s="292">
        <v>8.0</v>
      </c>
      <c r="E118" s="300">
        <v>9.0</v>
      </c>
      <c r="F118" s="295">
        <v>16.0</v>
      </c>
      <c r="G118" s="295"/>
      <c r="H118" s="295"/>
      <c r="I118" s="340"/>
      <c r="J118" s="340"/>
      <c r="K118" s="295">
        <f t="shared" si="1"/>
        <v>33</v>
      </c>
      <c r="L118" s="292">
        <f>clasificacion_web!$K118-clasificacion_web!$H118</f>
        <v>33</v>
      </c>
    </row>
    <row r="119" ht="15.75" customHeight="1">
      <c r="A119" s="341">
        <v>8.0</v>
      </c>
      <c r="B119" s="291" t="s">
        <v>75</v>
      </c>
      <c r="C119" s="291" t="s">
        <v>74</v>
      </c>
      <c r="D119" s="292">
        <v>8.0</v>
      </c>
      <c r="E119" s="300">
        <v>9.0</v>
      </c>
      <c r="F119" s="295">
        <v>16.0</v>
      </c>
      <c r="G119" s="295"/>
      <c r="H119" s="295"/>
      <c r="I119" s="340"/>
      <c r="J119" s="340"/>
      <c r="K119" s="295">
        <f t="shared" si="1"/>
        <v>33</v>
      </c>
      <c r="L119" s="292">
        <f>clasificacion_web!$K119-clasificacion_web!$H119</f>
        <v>33</v>
      </c>
    </row>
    <row r="120" ht="15.75" customHeight="1">
      <c r="A120" s="339">
        <v>9.0</v>
      </c>
      <c r="B120" s="291" t="s">
        <v>90</v>
      </c>
      <c r="C120" s="291" t="s">
        <v>91</v>
      </c>
      <c r="D120" s="292">
        <v>2.0</v>
      </c>
      <c r="E120" s="295">
        <v>1.0</v>
      </c>
      <c r="F120" s="295"/>
      <c r="G120" s="295">
        <v>16.0</v>
      </c>
      <c r="H120" s="295">
        <v>7.0</v>
      </c>
      <c r="I120" s="340"/>
      <c r="J120" s="340"/>
      <c r="K120" s="295">
        <f t="shared" si="1"/>
        <v>26</v>
      </c>
      <c r="L120" s="292">
        <f>clasificacion_web!$K120-clasificacion_web!$F120</f>
        <v>26</v>
      </c>
    </row>
    <row r="121" ht="15.75" customHeight="1">
      <c r="A121" s="341">
        <v>9.0</v>
      </c>
      <c r="B121" s="291" t="s">
        <v>92</v>
      </c>
      <c r="C121" s="291" t="s">
        <v>91</v>
      </c>
      <c r="D121" s="292">
        <v>2.0</v>
      </c>
      <c r="E121" s="295">
        <v>1.0</v>
      </c>
      <c r="F121" s="295"/>
      <c r="G121" s="295">
        <v>16.0</v>
      </c>
      <c r="H121" s="295">
        <v>7.0</v>
      </c>
      <c r="I121" s="340"/>
      <c r="J121" s="340"/>
      <c r="K121" s="295">
        <f t="shared" si="1"/>
        <v>26</v>
      </c>
      <c r="L121" s="292">
        <f>clasificacion_web!$K121-clasificacion_web!$F121</f>
        <v>26</v>
      </c>
    </row>
    <row r="122" ht="15.75" customHeight="1">
      <c r="A122" s="339">
        <v>10.0</v>
      </c>
      <c r="B122" s="291" t="s">
        <v>112</v>
      </c>
      <c r="C122" s="291" t="s">
        <v>113</v>
      </c>
      <c r="D122" s="292">
        <v>4.0</v>
      </c>
      <c r="E122" s="300">
        <v>7.0</v>
      </c>
      <c r="F122" s="295"/>
      <c r="G122" s="295"/>
      <c r="H122" s="295">
        <v>10.0</v>
      </c>
      <c r="I122" s="340"/>
      <c r="J122" s="340"/>
      <c r="K122" s="295">
        <f t="shared" si="1"/>
        <v>21</v>
      </c>
      <c r="L122" s="292">
        <f>clasificacion_web!$K122-clasificacion_web!$G122</f>
        <v>21</v>
      </c>
    </row>
    <row r="123" ht="15.75" customHeight="1">
      <c r="A123" s="341">
        <v>10.0</v>
      </c>
      <c r="B123" s="291" t="s">
        <v>114</v>
      </c>
      <c r="C123" s="291" t="s">
        <v>113</v>
      </c>
      <c r="D123" s="292">
        <v>4.0</v>
      </c>
      <c r="E123" s="300">
        <v>7.0</v>
      </c>
      <c r="F123" s="295"/>
      <c r="G123" s="295"/>
      <c r="H123" s="295">
        <v>10.0</v>
      </c>
      <c r="I123" s="340"/>
      <c r="J123" s="340"/>
      <c r="K123" s="295">
        <f t="shared" si="1"/>
        <v>21</v>
      </c>
      <c r="L123" s="292">
        <f>clasificacion_web!$K123-clasificacion_web!$G123</f>
        <v>21</v>
      </c>
    </row>
    <row r="124" ht="15.75" customHeight="1">
      <c r="A124" s="339">
        <v>11.0</v>
      </c>
      <c r="B124" s="291" t="s">
        <v>67</v>
      </c>
      <c r="C124" s="291" t="s">
        <v>68</v>
      </c>
      <c r="D124" s="292">
        <v>10.0</v>
      </c>
      <c r="E124" s="295"/>
      <c r="F124" s="295"/>
      <c r="G124" s="295"/>
      <c r="H124" s="295"/>
      <c r="I124" s="340"/>
      <c r="J124" s="340"/>
      <c r="K124" s="295">
        <f t="shared" si="1"/>
        <v>10</v>
      </c>
      <c r="L124" s="292">
        <f>clasificacion_web!$K124-clasificacion_web!$G124</f>
        <v>10</v>
      </c>
    </row>
    <row r="125" ht="15.75" customHeight="1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</row>
    <row r="126" ht="15.75" customHeight="1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</row>
    <row r="127" ht="15.75" customHeight="1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</row>
    <row r="128" ht="15.75" customHeight="1">
      <c r="A128" s="285"/>
      <c r="B128" s="285"/>
      <c r="C128" s="285"/>
      <c r="D128" s="286"/>
      <c r="E128" s="286"/>
      <c r="F128" s="286"/>
      <c r="G128" s="286"/>
      <c r="H128" s="286"/>
      <c r="I128" s="286"/>
      <c r="J128" s="286"/>
      <c r="K128" s="287"/>
      <c r="L128" s="287"/>
    </row>
    <row r="129" ht="15.75" customHeight="1">
      <c r="A129" s="338" t="s">
        <v>1</v>
      </c>
      <c r="B129" s="322" t="s">
        <v>2</v>
      </c>
      <c r="C129" s="322" t="s">
        <v>3</v>
      </c>
      <c r="D129" s="289" t="s">
        <v>4</v>
      </c>
      <c r="E129" s="289" t="s">
        <v>5</v>
      </c>
      <c r="F129" s="289" t="s">
        <v>6</v>
      </c>
      <c r="G129" s="289" t="s">
        <v>7</v>
      </c>
      <c r="H129" s="289" t="s">
        <v>8</v>
      </c>
      <c r="I129" s="289" t="s">
        <v>9</v>
      </c>
      <c r="J129" s="289" t="s">
        <v>10</v>
      </c>
      <c r="K129" s="289" t="s">
        <v>491</v>
      </c>
      <c r="L129" s="343" t="s">
        <v>492</v>
      </c>
    </row>
    <row r="130" ht="15.75" customHeight="1">
      <c r="A130" s="344">
        <v>1.0</v>
      </c>
      <c r="B130" s="296" t="s">
        <v>50</v>
      </c>
      <c r="C130" s="295" t="s">
        <v>51</v>
      </c>
      <c r="D130" s="295">
        <v>20.0</v>
      </c>
      <c r="E130" s="295">
        <v>13.0</v>
      </c>
      <c r="F130" s="295">
        <v>13.0</v>
      </c>
      <c r="G130" s="300">
        <v>23.0</v>
      </c>
      <c r="H130" s="300">
        <v>28.0</v>
      </c>
      <c r="I130" s="340"/>
      <c r="J130" s="340"/>
      <c r="K130" s="295">
        <f>SUM(clasificacion_web!$D130:$J130)</f>
        <v>97</v>
      </c>
      <c r="L130" s="295">
        <f>clasificacion_web!$K130-clasificacion_web!$F130</f>
        <v>84</v>
      </c>
    </row>
    <row r="131" ht="15.75" customHeight="1">
      <c r="A131" s="345">
        <v>1.0</v>
      </c>
      <c r="B131" s="296" t="s">
        <v>52</v>
      </c>
      <c r="C131" s="295" t="s">
        <v>51</v>
      </c>
      <c r="D131" s="295">
        <v>20.0</v>
      </c>
      <c r="E131" s="295">
        <v>13.0</v>
      </c>
      <c r="F131" s="295">
        <v>13.0</v>
      </c>
      <c r="G131" s="300">
        <v>23.0</v>
      </c>
      <c r="H131" s="300">
        <v>28.0</v>
      </c>
      <c r="I131" s="340"/>
      <c r="J131" s="340"/>
      <c r="K131" s="295">
        <f>SUM(clasificacion_web!$D131:$J131)</f>
        <v>97</v>
      </c>
      <c r="L131" s="295">
        <f>clasificacion_web!$K131-clasificacion_web!$F131</f>
        <v>84</v>
      </c>
    </row>
    <row r="132" ht="15.75" customHeight="1">
      <c r="A132" s="344">
        <v>2.0</v>
      </c>
      <c r="B132" s="296" t="s">
        <v>47</v>
      </c>
      <c r="C132" s="295" t="s">
        <v>48</v>
      </c>
      <c r="D132" s="295">
        <v>16.0</v>
      </c>
      <c r="E132" s="300">
        <v>19.0</v>
      </c>
      <c r="F132" s="300">
        <v>28.0</v>
      </c>
      <c r="G132" s="300">
        <v>16.0</v>
      </c>
      <c r="H132" s="295">
        <v>16.0</v>
      </c>
      <c r="I132" s="340"/>
      <c r="J132" s="340"/>
      <c r="K132" s="295">
        <f>SUM(clasificacion_web!$D132:$J132)</f>
        <v>95</v>
      </c>
      <c r="L132" s="295">
        <f>clasificacion_web!$K132-clasificacion_web!$H132</f>
        <v>79</v>
      </c>
    </row>
    <row r="133" ht="15.75" customHeight="1">
      <c r="A133" s="345">
        <v>2.0</v>
      </c>
      <c r="B133" s="296" t="s">
        <v>49</v>
      </c>
      <c r="C133" s="295" t="s">
        <v>48</v>
      </c>
      <c r="D133" s="295">
        <v>16.0</v>
      </c>
      <c r="E133" s="300">
        <v>19.0</v>
      </c>
      <c r="F133" s="300">
        <v>28.0</v>
      </c>
      <c r="G133" s="300">
        <v>16.0</v>
      </c>
      <c r="H133" s="295">
        <v>16.0</v>
      </c>
      <c r="I133" s="340"/>
      <c r="J133" s="340"/>
      <c r="K133" s="295">
        <f>SUM(clasificacion_web!$D133:$J133)</f>
        <v>95</v>
      </c>
      <c r="L133" s="295">
        <f>clasificacion_web!$K133-clasificacion_web!$H133</f>
        <v>79</v>
      </c>
    </row>
    <row r="134" ht="15.75" customHeight="1">
      <c r="A134" s="344">
        <v>3.0</v>
      </c>
      <c r="B134" s="296" t="s">
        <v>69</v>
      </c>
      <c r="C134" s="295" t="s">
        <v>70</v>
      </c>
      <c r="D134" s="295"/>
      <c r="E134" s="295">
        <v>25.0</v>
      </c>
      <c r="F134" s="295">
        <v>20.0</v>
      </c>
      <c r="G134" s="300">
        <v>28.0</v>
      </c>
      <c r="H134" s="295">
        <v>20.0</v>
      </c>
      <c r="I134" s="340"/>
      <c r="J134" s="340"/>
      <c r="K134" s="295">
        <f>SUM(clasificacion_web!$D134:$J134)</f>
        <v>93</v>
      </c>
      <c r="L134" s="295">
        <f>clasificacion_web!$K134-clasificacion_web!$D134</f>
        <v>93</v>
      </c>
    </row>
    <row r="135" ht="15.75" customHeight="1">
      <c r="A135" s="345">
        <v>4.0</v>
      </c>
      <c r="B135" s="296" t="s">
        <v>44</v>
      </c>
      <c r="C135" s="295" t="s">
        <v>45</v>
      </c>
      <c r="D135" s="295">
        <v>25.0</v>
      </c>
      <c r="E135" s="300">
        <v>23.0</v>
      </c>
      <c r="F135" s="295">
        <v>16.0</v>
      </c>
      <c r="G135" s="300">
        <v>13.0</v>
      </c>
      <c r="H135" s="300">
        <v>13.0</v>
      </c>
      <c r="I135" s="340"/>
      <c r="J135" s="340"/>
      <c r="K135" s="295">
        <f>SUM(clasificacion_web!$D135:$J135)</f>
        <v>90</v>
      </c>
      <c r="L135" s="295">
        <f>clasificacion_web!$K135-clasificacion_web!$H135</f>
        <v>77</v>
      </c>
    </row>
    <row r="136" ht="15.75" customHeight="1">
      <c r="A136" s="344">
        <v>4.0</v>
      </c>
      <c r="B136" s="296" t="s">
        <v>46</v>
      </c>
      <c r="C136" s="295" t="s">
        <v>45</v>
      </c>
      <c r="D136" s="295">
        <v>25.0</v>
      </c>
      <c r="E136" s="300">
        <v>23.0</v>
      </c>
      <c r="F136" s="295">
        <v>16.0</v>
      </c>
      <c r="G136" s="300">
        <v>13.0</v>
      </c>
      <c r="H136" s="300">
        <v>13.0</v>
      </c>
      <c r="I136" s="340"/>
      <c r="J136" s="340"/>
      <c r="K136" s="295">
        <f>SUM(clasificacion_web!$D136:$J136)</f>
        <v>90</v>
      </c>
      <c r="L136" s="295">
        <f>clasificacion_web!$K136-clasificacion_web!$H136</f>
        <v>77</v>
      </c>
    </row>
    <row r="137" ht="15.75" customHeight="1">
      <c r="A137" s="345">
        <v>5.0</v>
      </c>
      <c r="B137" s="296" t="s">
        <v>102</v>
      </c>
      <c r="C137" s="295" t="s">
        <v>70</v>
      </c>
      <c r="D137" s="295"/>
      <c r="E137" s="295">
        <v>25.0</v>
      </c>
      <c r="F137" s="295">
        <v>20.0</v>
      </c>
      <c r="G137" s="295"/>
      <c r="H137" s="295">
        <v>20.0</v>
      </c>
      <c r="I137" s="340"/>
      <c r="J137" s="340"/>
      <c r="K137" s="295">
        <f>SUM(clasificacion_web!$D137:$J137)</f>
        <v>65</v>
      </c>
      <c r="L137" s="295">
        <f>clasificacion_web!$K137-clasificacion_web!$G137</f>
        <v>65</v>
      </c>
    </row>
    <row r="138" ht="15.75" customHeight="1">
      <c r="A138" s="344">
        <v>6.0</v>
      </c>
      <c r="B138" s="296" t="s">
        <v>76</v>
      </c>
      <c r="C138" s="295" t="s">
        <v>77</v>
      </c>
      <c r="D138" s="295">
        <v>8.0</v>
      </c>
      <c r="E138" s="295"/>
      <c r="F138" s="295">
        <v>10.0</v>
      </c>
      <c r="G138" s="300">
        <v>28.0</v>
      </c>
      <c r="H138" s="295">
        <v>13.0</v>
      </c>
      <c r="I138" s="340"/>
      <c r="J138" s="340"/>
      <c r="K138" s="295">
        <f>SUM(clasificacion_web!$D138:$J138)</f>
        <v>59</v>
      </c>
      <c r="L138" s="295">
        <f>clasificacion_web!$K138-clasificacion_web!$E138</f>
        <v>59</v>
      </c>
    </row>
    <row r="139" ht="15.75" customHeight="1">
      <c r="A139" s="345">
        <v>6.0</v>
      </c>
      <c r="B139" s="296" t="s">
        <v>58</v>
      </c>
      <c r="C139" s="295" t="s">
        <v>59</v>
      </c>
      <c r="D139" s="295">
        <v>10.0</v>
      </c>
      <c r="E139" s="295">
        <v>10.0</v>
      </c>
      <c r="F139" s="300">
        <v>11.0</v>
      </c>
      <c r="G139" s="300">
        <v>19.0</v>
      </c>
      <c r="H139" s="300">
        <v>9.0</v>
      </c>
      <c r="I139" s="340"/>
      <c r="J139" s="340"/>
      <c r="K139" s="295">
        <f>SUM(clasificacion_web!$D139:$J139)</f>
        <v>59</v>
      </c>
      <c r="L139" s="295">
        <f>clasificacion_web!$K139-clasificacion_web!$H139</f>
        <v>50</v>
      </c>
    </row>
    <row r="140" ht="15.75" customHeight="1">
      <c r="A140" s="344">
        <v>7.0</v>
      </c>
      <c r="B140" s="296" t="s">
        <v>89</v>
      </c>
      <c r="C140" s="295" t="s">
        <v>59</v>
      </c>
      <c r="D140" s="295">
        <v>10.0</v>
      </c>
      <c r="E140" s="295">
        <v>10.0</v>
      </c>
      <c r="F140" s="300">
        <v>11.0</v>
      </c>
      <c r="G140" s="295"/>
      <c r="H140" s="300">
        <v>9.0</v>
      </c>
      <c r="I140" s="340"/>
      <c r="J140" s="340"/>
      <c r="K140" s="295">
        <f>SUM(clasificacion_web!$D140:$J140)</f>
        <v>40</v>
      </c>
      <c r="L140" s="295">
        <f>clasificacion_web!$K140-clasificacion_web!$G140</f>
        <v>40</v>
      </c>
    </row>
    <row r="141" ht="15.75" customHeight="1">
      <c r="A141" s="345">
        <v>8.0</v>
      </c>
      <c r="B141" s="296" t="s">
        <v>95</v>
      </c>
      <c r="C141" s="295" t="s">
        <v>96</v>
      </c>
      <c r="D141" s="295">
        <v>4.0</v>
      </c>
      <c r="E141" s="300">
        <v>11.0</v>
      </c>
      <c r="F141" s="295"/>
      <c r="G141" s="295">
        <v>8.0</v>
      </c>
      <c r="H141" s="295">
        <v>7.0</v>
      </c>
      <c r="I141" s="340"/>
      <c r="J141" s="340"/>
      <c r="K141" s="295">
        <f>SUM(clasificacion_web!$D141:$J141)</f>
        <v>30</v>
      </c>
      <c r="L141" s="295">
        <f>clasificacion_web!$K141-clasificacion_web!$F141</f>
        <v>30</v>
      </c>
    </row>
    <row r="142" ht="15.75" customHeight="1">
      <c r="A142" s="344">
        <v>9.0</v>
      </c>
      <c r="B142" s="296" t="s">
        <v>142</v>
      </c>
      <c r="C142" s="295" t="s">
        <v>77</v>
      </c>
      <c r="D142" s="295">
        <v>8.0</v>
      </c>
      <c r="E142" s="295"/>
      <c r="F142" s="295"/>
      <c r="G142" s="295"/>
      <c r="H142" s="295">
        <v>13.0</v>
      </c>
      <c r="I142" s="340"/>
      <c r="J142" s="340"/>
      <c r="K142" s="295">
        <f>SUM(clasificacion_web!$D142:$J142)</f>
        <v>21</v>
      </c>
      <c r="L142" s="295">
        <f>clasificacion_web!$K142-clasificacion_web!$F142</f>
        <v>21</v>
      </c>
    </row>
    <row r="143" ht="15.75" customHeight="1">
      <c r="A143" s="345">
        <v>10.0</v>
      </c>
      <c r="B143" s="296" t="s">
        <v>97</v>
      </c>
      <c r="C143" s="295" t="s">
        <v>85</v>
      </c>
      <c r="D143" s="295">
        <v>2.0</v>
      </c>
      <c r="E143" s="300">
        <v>7.0</v>
      </c>
      <c r="F143" s="295"/>
      <c r="G143" s="300">
        <v>9.0</v>
      </c>
      <c r="H143" s="295"/>
      <c r="I143" s="340"/>
      <c r="J143" s="340"/>
      <c r="K143" s="295">
        <f>SUM(clasificacion_web!$D143:$J143)</f>
        <v>18</v>
      </c>
      <c r="L143" s="295">
        <f>clasificacion_web!$K143-clasificacion_web!$H143</f>
        <v>18</v>
      </c>
    </row>
    <row r="144" ht="15.75" customHeight="1">
      <c r="A144" s="344">
        <v>10.0</v>
      </c>
      <c r="B144" s="296" t="s">
        <v>138</v>
      </c>
      <c r="C144" s="295" t="s">
        <v>96</v>
      </c>
      <c r="D144" s="295"/>
      <c r="E144" s="300">
        <v>11.0</v>
      </c>
      <c r="F144" s="295"/>
      <c r="G144" s="295"/>
      <c r="H144" s="295">
        <v>7.0</v>
      </c>
      <c r="I144" s="340"/>
      <c r="J144" s="340"/>
      <c r="K144" s="295">
        <f>SUM(clasificacion_web!$D144:$J144)</f>
        <v>18</v>
      </c>
      <c r="L144" s="295">
        <f>clasificacion_web!$K144-clasificacion_web!$F144</f>
        <v>18</v>
      </c>
    </row>
    <row r="145" ht="15.75" customHeight="1">
      <c r="A145" s="345">
        <v>11.0</v>
      </c>
      <c r="B145" s="296" t="s">
        <v>53</v>
      </c>
      <c r="C145" s="295" t="s">
        <v>59</v>
      </c>
      <c r="D145" s="295"/>
      <c r="E145" s="295"/>
      <c r="F145" s="295"/>
      <c r="G145" s="295">
        <v>16.0</v>
      </c>
      <c r="H145" s="295"/>
      <c r="I145" s="340"/>
      <c r="J145" s="340"/>
      <c r="K145" s="295">
        <f>SUM(clasificacion_web!$D145:$J145)</f>
        <v>16</v>
      </c>
      <c r="L145" s="295">
        <f>clasificacion_web!$K145-clasificacion_web!$F145</f>
        <v>16</v>
      </c>
    </row>
    <row r="146" ht="15.75" customHeight="1">
      <c r="A146" s="344">
        <v>12.0</v>
      </c>
      <c r="B146" s="296" t="s">
        <v>132</v>
      </c>
      <c r="C146" s="295" t="s">
        <v>133</v>
      </c>
      <c r="D146" s="295">
        <v>13.0</v>
      </c>
      <c r="E146" s="295"/>
      <c r="F146" s="295"/>
      <c r="G146" s="295"/>
      <c r="H146" s="295"/>
      <c r="I146" s="340"/>
      <c r="J146" s="340"/>
      <c r="K146" s="295">
        <f>SUM(clasificacion_web!$D146:$J146)</f>
        <v>13</v>
      </c>
      <c r="L146" s="295">
        <f>clasificacion_web!$K146-clasificacion_web!$F146</f>
        <v>13</v>
      </c>
    </row>
    <row r="147" ht="15.75" customHeight="1">
      <c r="A147" s="345">
        <v>12.0</v>
      </c>
      <c r="B147" s="296" t="s">
        <v>134</v>
      </c>
      <c r="C147" s="295" t="s">
        <v>133</v>
      </c>
      <c r="D147" s="295">
        <v>13.0</v>
      </c>
      <c r="E147" s="295"/>
      <c r="F147" s="295"/>
      <c r="G147" s="295"/>
      <c r="H147" s="295"/>
      <c r="I147" s="340"/>
      <c r="J147" s="340"/>
      <c r="K147" s="295">
        <f>SUM(clasificacion_web!$D147:$J147)</f>
        <v>13</v>
      </c>
      <c r="L147" s="295">
        <f>clasificacion_web!$K147-clasificacion_web!$F147</f>
        <v>13</v>
      </c>
    </row>
    <row r="148" ht="15.75" customHeight="1">
      <c r="A148" s="344">
        <v>13.0</v>
      </c>
      <c r="B148" s="296" t="s">
        <v>109</v>
      </c>
      <c r="C148" s="295" t="s">
        <v>110</v>
      </c>
      <c r="D148" s="295">
        <v>6.0</v>
      </c>
      <c r="E148" s="295"/>
      <c r="F148" s="295">
        <v>6.0</v>
      </c>
      <c r="G148" s="295"/>
      <c r="H148" s="295"/>
      <c r="I148" s="340"/>
      <c r="J148" s="340"/>
      <c r="K148" s="295">
        <f>SUM(clasificacion_web!$D148:$J148)</f>
        <v>12</v>
      </c>
      <c r="L148" s="295">
        <f>clasificacion_web!$K148-clasificacion_web!$H148</f>
        <v>12</v>
      </c>
    </row>
    <row r="149" ht="15.75" customHeight="1">
      <c r="A149" s="345">
        <v>13.0</v>
      </c>
      <c r="B149" s="296" t="s">
        <v>111</v>
      </c>
      <c r="C149" s="295" t="s">
        <v>110</v>
      </c>
      <c r="D149" s="295">
        <v>6.0</v>
      </c>
      <c r="E149" s="295"/>
      <c r="F149" s="295">
        <v>6.0</v>
      </c>
      <c r="G149" s="295"/>
      <c r="H149" s="295"/>
      <c r="I149" s="340"/>
      <c r="J149" s="340"/>
      <c r="K149" s="295">
        <f>SUM(clasificacion_web!$D149:$J149)</f>
        <v>12</v>
      </c>
      <c r="L149" s="295">
        <f>clasificacion_web!$K149-clasificacion_web!$H149</f>
        <v>12</v>
      </c>
    </row>
    <row r="150" ht="15.75" customHeight="1">
      <c r="A150" s="344">
        <v>13.0</v>
      </c>
      <c r="B150" s="296" t="s">
        <v>108</v>
      </c>
      <c r="C150" s="295" t="s">
        <v>96</v>
      </c>
      <c r="D150" s="295">
        <v>4.0</v>
      </c>
      <c r="E150" s="295"/>
      <c r="F150" s="295"/>
      <c r="G150" s="295">
        <v>8.0</v>
      </c>
      <c r="H150" s="295"/>
      <c r="I150" s="340"/>
      <c r="J150" s="340"/>
      <c r="K150" s="295">
        <f>SUM(clasificacion_web!$D150:$J150)</f>
        <v>12</v>
      </c>
      <c r="L150" s="295">
        <f>clasificacion_web!$K150-clasificacion_web!$H150</f>
        <v>12</v>
      </c>
    </row>
    <row r="151" ht="15.75" customHeight="1">
      <c r="A151" s="345">
        <v>14.0</v>
      </c>
      <c r="B151" s="296" t="s">
        <v>125</v>
      </c>
      <c r="C151" s="295" t="s">
        <v>77</v>
      </c>
      <c r="D151" s="295"/>
      <c r="E151" s="295"/>
      <c r="F151" s="295">
        <v>10.0</v>
      </c>
      <c r="G151" s="295"/>
      <c r="H151" s="295"/>
      <c r="I151" s="340"/>
      <c r="J151" s="340"/>
      <c r="K151" s="295">
        <f>SUM(clasificacion_web!$D151:$J151)</f>
        <v>10</v>
      </c>
      <c r="L151" s="295">
        <f>clasificacion_web!$K151-clasificacion_web!$H151</f>
        <v>10</v>
      </c>
    </row>
    <row r="152" ht="15.75" customHeight="1">
      <c r="A152" s="344">
        <v>15.0</v>
      </c>
      <c r="B152" s="296" t="s">
        <v>84</v>
      </c>
      <c r="C152" s="295" t="s">
        <v>85</v>
      </c>
      <c r="D152" s="295">
        <v>2.0</v>
      </c>
      <c r="E152" s="300">
        <v>7.0</v>
      </c>
      <c r="F152" s="295"/>
      <c r="G152" s="295"/>
      <c r="H152" s="295"/>
      <c r="I152" s="340"/>
      <c r="J152" s="340"/>
      <c r="K152" s="295">
        <f>SUM(clasificacion_web!$D152:$J152)</f>
        <v>9</v>
      </c>
      <c r="L152" s="295">
        <f>clasificacion_web!$K152-clasificacion_web!$H152</f>
        <v>9</v>
      </c>
    </row>
    <row r="153" ht="15.75" customHeight="1">
      <c r="A153" s="345">
        <v>15.0</v>
      </c>
      <c r="B153" s="296" t="s">
        <v>127</v>
      </c>
      <c r="C153" s="295" t="s">
        <v>128</v>
      </c>
      <c r="D153" s="295"/>
      <c r="E153" s="295"/>
      <c r="F153" s="295"/>
      <c r="G153" s="300">
        <v>9.0</v>
      </c>
      <c r="H153" s="295"/>
      <c r="I153" s="340"/>
      <c r="J153" s="340"/>
      <c r="K153" s="295">
        <f>SUM(clasificacion_web!$D153:$J153)</f>
        <v>9</v>
      </c>
      <c r="L153" s="295">
        <f>clasificacion_web!$K153-clasificacion_web!$H153</f>
        <v>9</v>
      </c>
    </row>
    <row r="154" ht="15.75" customHeight="1">
      <c r="A154" s="344">
        <v>16.0</v>
      </c>
      <c r="B154" s="296" t="s">
        <v>103</v>
      </c>
      <c r="C154" s="295" t="s">
        <v>104</v>
      </c>
      <c r="D154" s="295">
        <v>1.0</v>
      </c>
      <c r="E154" s="295">
        <v>2.0</v>
      </c>
      <c r="F154" s="295"/>
      <c r="G154" s="295">
        <v>4.0</v>
      </c>
      <c r="H154" s="295"/>
      <c r="I154" s="340"/>
      <c r="J154" s="340"/>
      <c r="K154" s="295">
        <f>SUM(clasificacion_web!$D154:$J154)</f>
        <v>7</v>
      </c>
      <c r="L154" s="295">
        <f>clasificacion_web!$K154-clasificacion_web!$H154</f>
        <v>7</v>
      </c>
    </row>
    <row r="155" ht="15.75" customHeight="1">
      <c r="A155" s="345">
        <v>16.0</v>
      </c>
      <c r="B155" s="296" t="s">
        <v>105</v>
      </c>
      <c r="C155" s="295" t="s">
        <v>104</v>
      </c>
      <c r="D155" s="295">
        <v>1.0</v>
      </c>
      <c r="E155" s="295">
        <v>2.0</v>
      </c>
      <c r="F155" s="295"/>
      <c r="G155" s="295">
        <v>4.0</v>
      </c>
      <c r="H155" s="295"/>
      <c r="I155" s="340"/>
      <c r="J155" s="340"/>
      <c r="K155" s="295">
        <f>SUM(clasificacion_web!$D155:$J155)</f>
        <v>7</v>
      </c>
      <c r="L155" s="295">
        <f>clasificacion_web!$K155-clasificacion_web!$H155</f>
        <v>7</v>
      </c>
    </row>
    <row r="156" ht="15.75" customHeight="1">
      <c r="A156" s="344">
        <v>17.0</v>
      </c>
      <c r="B156" s="296" t="s">
        <v>139</v>
      </c>
      <c r="C156" s="295" t="s">
        <v>140</v>
      </c>
      <c r="D156" s="295"/>
      <c r="E156" s="295">
        <v>6.0</v>
      </c>
      <c r="F156" s="295"/>
      <c r="G156" s="295"/>
      <c r="H156" s="295"/>
      <c r="I156" s="340"/>
      <c r="J156" s="340"/>
      <c r="K156" s="295">
        <f>SUM(clasificacion_web!$D156:$J156)</f>
        <v>6</v>
      </c>
      <c r="L156" s="295">
        <f>clasificacion_web!$K156-clasificacion_web!$H156</f>
        <v>6</v>
      </c>
    </row>
    <row r="157" ht="15.75" customHeight="1">
      <c r="A157" s="345">
        <v>17.0</v>
      </c>
      <c r="B157" s="296" t="s">
        <v>141</v>
      </c>
      <c r="C157" s="295" t="s">
        <v>140</v>
      </c>
      <c r="D157" s="295"/>
      <c r="E157" s="295">
        <v>6.0</v>
      </c>
      <c r="F157" s="295"/>
      <c r="G157" s="295"/>
      <c r="H157" s="295"/>
      <c r="I157" s="340"/>
      <c r="J157" s="340"/>
      <c r="K157" s="295">
        <f>SUM(clasificacion_web!$D157:$J157)</f>
        <v>6</v>
      </c>
      <c r="L157" s="295">
        <f>clasificacion_web!$K157-clasificacion_web!$H157</f>
        <v>6</v>
      </c>
    </row>
    <row r="158" ht="15.75" customHeight="1">
      <c r="A158" s="344">
        <v>18.0</v>
      </c>
      <c r="B158" s="296" t="s">
        <v>106</v>
      </c>
      <c r="C158" s="296" t="s">
        <v>107</v>
      </c>
      <c r="D158" s="295"/>
      <c r="E158" s="295"/>
      <c r="F158" s="295">
        <v>4.0</v>
      </c>
      <c r="G158" s="295"/>
      <c r="H158" s="295"/>
      <c r="I158" s="340"/>
      <c r="J158" s="340"/>
      <c r="K158" s="295">
        <f>SUM(clasificacion_web!$D158:$J158)</f>
        <v>4</v>
      </c>
      <c r="L158" s="295">
        <f>clasificacion_web!$K158-clasificacion_web!$H158</f>
        <v>4</v>
      </c>
    </row>
    <row r="159" ht="15.75" customHeight="1">
      <c r="A159" s="345">
        <v>18.0</v>
      </c>
      <c r="B159" s="296" t="s">
        <v>131</v>
      </c>
      <c r="C159" s="296" t="s">
        <v>107</v>
      </c>
      <c r="D159" s="295"/>
      <c r="E159" s="295"/>
      <c r="F159" s="295">
        <v>4.0</v>
      </c>
      <c r="G159" s="295"/>
      <c r="H159" s="295"/>
      <c r="I159" s="340"/>
      <c r="J159" s="340"/>
      <c r="K159" s="295">
        <f>SUM(clasificacion_web!$D159:$J159)</f>
        <v>4</v>
      </c>
      <c r="L159" s="295">
        <f>clasificacion_web!$K159-clasificacion_web!$H159</f>
        <v>4</v>
      </c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F3"/>
    <mergeCell ref="B4:F4"/>
    <mergeCell ref="B99:J99"/>
  </mergeCells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4.43"/>
    <col customWidth="1" min="3" max="3" width="23.43"/>
    <col customWidth="1" min="4" max="4" width="8.43"/>
    <col customWidth="1" min="5" max="5" width="6.43"/>
    <col customWidth="1" min="6" max="6" width="11.14"/>
    <col customWidth="1" min="7" max="7" width="11.0"/>
    <col customWidth="1" min="8" max="8" width="7.29"/>
    <col customWidth="1" min="9" max="9" width="13.86"/>
    <col customWidth="1" min="10" max="10" width="9.86"/>
    <col customWidth="1" min="11" max="11" width="14.0"/>
    <col customWidth="1" min="13" max="13" width="12.14"/>
    <col customWidth="1" min="14" max="14" width="8.86"/>
    <col customWidth="1" min="15" max="15" width="4.43"/>
    <col customWidth="1" min="16" max="26" width="11.43"/>
  </cols>
  <sheetData>
    <row r="1">
      <c r="A1" s="95"/>
      <c r="B1" s="346" t="s">
        <v>541</v>
      </c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>
      <c r="A2" s="95"/>
      <c r="B2" s="347"/>
      <c r="C2" s="347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>
      <c r="A3" s="95"/>
      <c r="B3" s="348" t="s">
        <v>153</v>
      </c>
      <c r="C3" s="348" t="s">
        <v>542</v>
      </c>
      <c r="D3" s="348" t="s">
        <v>543</v>
      </c>
      <c r="E3" s="348" t="s">
        <v>544</v>
      </c>
      <c r="F3" s="348" t="s">
        <v>545</v>
      </c>
      <c r="G3" s="348" t="s">
        <v>546</v>
      </c>
      <c r="H3" s="348" t="s">
        <v>77</v>
      </c>
      <c r="I3" s="348" t="s">
        <v>74</v>
      </c>
      <c r="J3" s="348" t="s">
        <v>547</v>
      </c>
      <c r="K3" s="348" t="s">
        <v>13</v>
      </c>
      <c r="L3" s="348" t="s">
        <v>484</v>
      </c>
      <c r="M3" s="348" t="s">
        <v>548</v>
      </c>
      <c r="N3" s="348" t="s">
        <v>11</v>
      </c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>
      <c r="A4" s="95">
        <v>1.0</v>
      </c>
      <c r="B4" s="349" t="s">
        <v>34</v>
      </c>
      <c r="C4" s="350" t="str">
        <f>IFERROR(VLOOKUP(Calsificacion_Equipos!$B4,'Listado Pilotos y Equipos'!$B$3:$P$52,14,0),"")</f>
        <v>SLOTFORYOU</v>
      </c>
      <c r="D4" s="350">
        <v>64.0</v>
      </c>
      <c r="E4" s="350">
        <v>70.0</v>
      </c>
      <c r="F4" s="350"/>
      <c r="G4" s="350"/>
      <c r="H4" s="350"/>
      <c r="I4" s="350"/>
      <c r="J4" s="350"/>
      <c r="K4" s="350"/>
      <c r="L4" s="350"/>
      <c r="M4" s="350"/>
      <c r="N4" s="350">
        <f>SUM(Calsificacion_Equipos!$D4:$M4)</f>
        <v>134</v>
      </c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>
      <c r="A5" s="95">
        <v>2.0</v>
      </c>
      <c r="B5" s="350" t="s">
        <v>13</v>
      </c>
      <c r="C5" s="350" t="str">
        <f>IFERROR(VLOOKUP(Calsificacion_Equipos!$B5,'Listado Pilotos y Equipos'!$B$3:$P$52,14,0),"")</f>
        <v>SLOTMANIA</v>
      </c>
      <c r="D5" s="350">
        <v>70.0</v>
      </c>
      <c r="E5" s="350">
        <v>64.0</v>
      </c>
      <c r="F5" s="350"/>
      <c r="G5" s="350"/>
      <c r="H5" s="350"/>
      <c r="I5" s="350"/>
      <c r="J5" s="350"/>
      <c r="K5" s="350"/>
      <c r="L5" s="350"/>
      <c r="M5" s="350"/>
      <c r="N5" s="350">
        <f>SUM(Calsificacion_Equipos!$D5:$M5)</f>
        <v>134</v>
      </c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>
      <c r="A6" s="95">
        <v>3.0</v>
      </c>
      <c r="B6" s="350" t="s">
        <v>25</v>
      </c>
      <c r="C6" s="350" t="str">
        <f>IFERROR(VLOOKUP(Calsificacion_Equipos!$B6,'Listado Pilotos y Equipos'!$B$3:$P$52,14,0),"")</f>
        <v>SLOTFORYOU</v>
      </c>
      <c r="D6" s="350">
        <v>50.0</v>
      </c>
      <c r="E6" s="350">
        <v>55.0</v>
      </c>
      <c r="F6" s="350"/>
      <c r="G6" s="350"/>
      <c r="H6" s="350"/>
      <c r="I6" s="350"/>
      <c r="J6" s="350"/>
      <c r="K6" s="350"/>
      <c r="L6" s="350"/>
      <c r="M6" s="350"/>
      <c r="N6" s="350">
        <f>SUM(Calsificacion_Equipos!$D6:$M6)</f>
        <v>105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>
      <c r="A7" s="95">
        <v>4.0</v>
      </c>
      <c r="B7" s="350" t="s">
        <v>209</v>
      </c>
      <c r="C7" s="350" t="str">
        <f>IFERROR(VLOOKUP(Calsificacion_Equipos!$B7,'Listado Pilotos y Equipos'!$B$3:$P$52,14,0),"")</f>
        <v>EL SOT</v>
      </c>
      <c r="D7" s="350">
        <v>52.0</v>
      </c>
      <c r="E7" s="350">
        <v>50.0</v>
      </c>
      <c r="F7" s="350"/>
      <c r="G7" s="350"/>
      <c r="H7" s="350"/>
      <c r="I7" s="350"/>
      <c r="J7" s="350"/>
      <c r="K7" s="350"/>
      <c r="L7" s="350"/>
      <c r="M7" s="350"/>
      <c r="N7" s="350">
        <f>SUM(Calsificacion_Equipos!$D7:$M7)</f>
        <v>102</v>
      </c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>
      <c r="A8" s="95">
        <v>5.0</v>
      </c>
      <c r="B8" s="350" t="s">
        <v>206</v>
      </c>
      <c r="C8" s="350" t="str">
        <f>IFERROR(VLOOKUP(Calsificacion_Equipos!$B8,'Listado Pilotos y Equipos'!$B$3:$P$52,14,0),"")</f>
        <v>EL SOT</v>
      </c>
      <c r="D8" s="350">
        <v>55.0</v>
      </c>
      <c r="E8" s="350">
        <v>43.0</v>
      </c>
      <c r="F8" s="350"/>
      <c r="G8" s="350"/>
      <c r="H8" s="350"/>
      <c r="I8" s="350"/>
      <c r="J8" s="350"/>
      <c r="K8" s="350"/>
      <c r="L8" s="350"/>
      <c r="M8" s="350"/>
      <c r="N8" s="350">
        <f>SUM(Calsificacion_Equipos!$D8:$M8)</f>
        <v>98</v>
      </c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>
      <c r="A9" s="95">
        <v>6.0</v>
      </c>
      <c r="B9" s="350" t="s">
        <v>460</v>
      </c>
      <c r="C9" s="350" t="str">
        <f>IFERROR(VLOOKUP(Calsificacion_Equipos!$B9,'Listado Pilotos y Equipos'!$B$3:$P$52,14,0),"")</f>
        <v>EL SOT</v>
      </c>
      <c r="D9" s="350">
        <v>44.0</v>
      </c>
      <c r="E9" s="350">
        <v>52.0</v>
      </c>
      <c r="F9" s="350"/>
      <c r="G9" s="350"/>
      <c r="H9" s="350"/>
      <c r="I9" s="350"/>
      <c r="J9" s="350"/>
      <c r="K9" s="350"/>
      <c r="L9" s="350"/>
      <c r="M9" s="350"/>
      <c r="N9" s="350">
        <f>SUM(Calsificacion_Equipos!$D9:$M9)</f>
        <v>96</v>
      </c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>
      <c r="A10" s="95">
        <v>7.0</v>
      </c>
      <c r="B10" s="350" t="s">
        <v>37</v>
      </c>
      <c r="C10" s="350" t="str">
        <f>IFERROR(VLOOKUP(Calsificacion_Equipos!$B10,'Listado Pilotos y Equipos'!$B$3:$P$52,14,0),"")</f>
        <v>SLOTFORYOU</v>
      </c>
      <c r="D10" s="350">
        <v>36.0</v>
      </c>
      <c r="E10" s="350">
        <v>59.0</v>
      </c>
      <c r="F10" s="350"/>
      <c r="G10" s="350"/>
      <c r="H10" s="350"/>
      <c r="I10" s="350"/>
      <c r="J10" s="350"/>
      <c r="K10" s="350"/>
      <c r="L10" s="350"/>
      <c r="M10" s="350"/>
      <c r="N10" s="350">
        <f>SUM(Calsificacion_Equipos!$D10:$M10)</f>
        <v>95</v>
      </c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>
      <c r="A11" s="95">
        <v>8.0</v>
      </c>
      <c r="B11" s="350" t="s">
        <v>217</v>
      </c>
      <c r="C11" s="350" t="str">
        <f>IFERROR(VLOOKUP(Calsificacion_Equipos!$B11,'Listado Pilotos y Equipos'!$B$3:$P$52,14,0),"")</f>
        <v>SLOTFORYOU</v>
      </c>
      <c r="D11" s="350">
        <v>59.0</v>
      </c>
      <c r="E11" s="350">
        <v>34.0</v>
      </c>
      <c r="F11" s="350"/>
      <c r="G11" s="350"/>
      <c r="H11" s="350"/>
      <c r="I11" s="350"/>
      <c r="J11" s="350"/>
      <c r="K11" s="350"/>
      <c r="L11" s="350"/>
      <c r="M11" s="350"/>
      <c r="N11" s="350">
        <f>SUM(Calsificacion_Equipos!$D11:$M11)</f>
        <v>93</v>
      </c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>
      <c r="A12" s="95">
        <v>9.0</v>
      </c>
      <c r="B12" s="350" t="s">
        <v>212</v>
      </c>
      <c r="C12" s="350" t="str">
        <f>IFERROR(VLOOKUP(Calsificacion_Equipos!$B12,'Listado Pilotos y Equipos'!$B$3:$P$52,14,0),"")</f>
        <v>EL SOT</v>
      </c>
      <c r="D12" s="350">
        <v>43.0</v>
      </c>
      <c r="E12" s="350">
        <v>48.0</v>
      </c>
      <c r="F12" s="350"/>
      <c r="G12" s="350"/>
      <c r="H12" s="350"/>
      <c r="I12" s="350"/>
      <c r="J12" s="350"/>
      <c r="K12" s="350"/>
      <c r="L12" s="350"/>
      <c r="M12" s="350"/>
      <c r="N12" s="350">
        <f>SUM(Calsificacion_Equipos!$D12:$M12)</f>
        <v>91</v>
      </c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95">
        <v>10.0</v>
      </c>
      <c r="B13" s="350" t="s">
        <v>466</v>
      </c>
      <c r="C13" s="350" t="str">
        <f>IFERROR(VLOOKUP(Calsificacion_Equipos!$B13,'Listado Pilotos y Equipos'!$B$3:$P$52,14,0),"")</f>
        <v>SLOTMANIA</v>
      </c>
      <c r="D13" s="350">
        <v>48.0</v>
      </c>
      <c r="E13" s="350">
        <v>41.0</v>
      </c>
      <c r="F13" s="350"/>
      <c r="G13" s="350"/>
      <c r="H13" s="350"/>
      <c r="I13" s="350"/>
      <c r="J13" s="350"/>
      <c r="K13" s="350"/>
      <c r="L13" s="350"/>
      <c r="M13" s="350"/>
      <c r="N13" s="350">
        <f>SUM(Calsificacion_Equipos!$D13:$M13)</f>
        <v>89</v>
      </c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>
      <c r="A14" s="95">
        <v>11.0</v>
      </c>
      <c r="B14" s="350" t="s">
        <v>229</v>
      </c>
      <c r="C14" s="350" t="str">
        <f>IFERROR(VLOOKUP(Calsificacion_Equipos!$B14,'Listado Pilotos y Equipos'!$B$3:$P$52,14,0),"")</f>
        <v>SLOTFORYOU</v>
      </c>
      <c r="D14" s="350">
        <v>42.0</v>
      </c>
      <c r="E14" s="350">
        <v>44.0</v>
      </c>
      <c r="F14" s="350"/>
      <c r="G14" s="350"/>
      <c r="H14" s="350"/>
      <c r="I14" s="350"/>
      <c r="J14" s="350"/>
      <c r="K14" s="350"/>
      <c r="L14" s="350"/>
      <c r="M14" s="350"/>
      <c r="N14" s="350">
        <f>SUM(Calsificacion_Equipos!$D14:$M14)</f>
        <v>86</v>
      </c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95">
        <v>12.0</v>
      </c>
      <c r="B15" s="350" t="s">
        <v>61</v>
      </c>
      <c r="C15" s="350" t="str">
        <f>IFERROR(VLOOKUP(Calsificacion_Equipos!$B15,'Listado Pilotos y Equipos'!$B$3:$P$52,14,0),"")</f>
        <v>DREAM SLOT</v>
      </c>
      <c r="D15" s="350">
        <v>39.0</v>
      </c>
      <c r="E15" s="350">
        <v>40.0</v>
      </c>
      <c r="F15" s="350"/>
      <c r="G15" s="350"/>
      <c r="H15" s="350"/>
      <c r="I15" s="350"/>
      <c r="J15" s="350"/>
      <c r="K15" s="350"/>
      <c r="L15" s="350"/>
      <c r="M15" s="350"/>
      <c r="N15" s="350">
        <f>SUM(Calsificacion_Equipos!$D15:$M15)</f>
        <v>79</v>
      </c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95">
        <v>13.0</v>
      </c>
      <c r="B16" s="351" t="s">
        <v>473</v>
      </c>
      <c r="C16" s="350" t="str">
        <f>IFERROR(VLOOKUP(Calsificacion_Equipos!$B16,'Listado Pilotos y Equipos'!$B$3:$P$52,14,0),"")</f>
        <v/>
      </c>
      <c r="D16" s="350">
        <v>37.0</v>
      </c>
      <c r="E16" s="350">
        <v>39.0</v>
      </c>
      <c r="F16" s="350"/>
      <c r="G16" s="350"/>
      <c r="H16" s="350"/>
      <c r="I16" s="350"/>
      <c r="J16" s="350"/>
      <c r="K16" s="350"/>
      <c r="L16" s="350"/>
      <c r="M16" s="350"/>
      <c r="N16" s="350">
        <f>SUM(Calsificacion_Equipos!$D16:$M16)</f>
        <v>76</v>
      </c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>
      <c r="A17" s="95">
        <v>14.0</v>
      </c>
      <c r="B17" s="350" t="s">
        <v>39</v>
      </c>
      <c r="C17" s="350" t="str">
        <f>IFERROR(VLOOKUP(Calsificacion_Equipos!$B17,'Listado Pilotos y Equipos'!$B$3:$P$52,14,0),"")</f>
        <v>EL SOT</v>
      </c>
      <c r="D17" s="350">
        <v>40.0</v>
      </c>
      <c r="E17" s="350">
        <v>32.0</v>
      </c>
      <c r="F17" s="350"/>
      <c r="G17" s="350"/>
      <c r="H17" s="350"/>
      <c r="I17" s="350"/>
      <c r="J17" s="350"/>
      <c r="K17" s="350"/>
      <c r="L17" s="350"/>
      <c r="M17" s="350"/>
      <c r="N17" s="350">
        <f>SUM(Calsificacion_Equipos!$D17:$M17)</f>
        <v>72</v>
      </c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95">
        <v>15.0</v>
      </c>
      <c r="B18" s="350" t="s">
        <v>472</v>
      </c>
      <c r="C18" s="350" t="str">
        <f>IFERROR(VLOOKUP(Calsificacion_Equipos!$B18,'Listado Pilotos y Equipos'!$B$3:$P$52,14,0),"")</f>
        <v>EL SOT</v>
      </c>
      <c r="D18" s="350">
        <v>35.0</v>
      </c>
      <c r="E18" s="350">
        <v>36.0</v>
      </c>
      <c r="F18" s="350"/>
      <c r="G18" s="350"/>
      <c r="H18" s="350"/>
      <c r="I18" s="350"/>
      <c r="J18" s="350"/>
      <c r="K18" s="350"/>
      <c r="L18" s="350"/>
      <c r="M18" s="350"/>
      <c r="N18" s="350">
        <f>SUM(Calsificacion_Equipos!$D18:$M18)</f>
        <v>71</v>
      </c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>
      <c r="A19" s="95">
        <v>16.0</v>
      </c>
      <c r="B19" s="350" t="s">
        <v>177</v>
      </c>
      <c r="C19" s="350" t="str">
        <f>IFERROR(VLOOKUP(Calsificacion_Equipos!$B19,'Listado Pilotos y Equipos'!$B$3:$P$52,14,0),"")</f>
        <v>EL SOT</v>
      </c>
      <c r="D19" s="350">
        <v>33.0</v>
      </c>
      <c r="E19" s="350">
        <v>33.0</v>
      </c>
      <c r="F19" s="350"/>
      <c r="G19" s="350"/>
      <c r="H19" s="350"/>
      <c r="I19" s="350"/>
      <c r="J19" s="350"/>
      <c r="K19" s="350"/>
      <c r="L19" s="350"/>
      <c r="M19" s="350"/>
      <c r="N19" s="350">
        <f>SUM(Calsificacion_Equipos!$D19:$M19)</f>
        <v>66</v>
      </c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A20" s="95">
        <v>17.0</v>
      </c>
      <c r="B20" s="350" t="s">
        <v>42</v>
      </c>
      <c r="C20" s="350" t="str">
        <f>IFERROR(VLOOKUP(Calsificacion_Equipos!$B20,'Listado Pilotos y Equipos'!$B$3:$P$52,14,0),"")</f>
        <v>EL SOT</v>
      </c>
      <c r="D20" s="350">
        <v>38.0</v>
      </c>
      <c r="E20" s="350">
        <v>28.0</v>
      </c>
      <c r="F20" s="350"/>
      <c r="G20" s="350"/>
      <c r="H20" s="350"/>
      <c r="I20" s="350"/>
      <c r="J20" s="350"/>
      <c r="K20" s="350"/>
      <c r="L20" s="350"/>
      <c r="M20" s="350"/>
      <c r="N20" s="350">
        <f>SUM(Calsificacion_Equipos!$D20:$M20)</f>
        <v>66</v>
      </c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ht="15.75" customHeight="1">
      <c r="A21" s="95">
        <v>18.0</v>
      </c>
      <c r="B21" s="350" t="s">
        <v>51</v>
      </c>
      <c r="C21" s="350" t="str">
        <f>IFERROR(VLOOKUP(Calsificacion_Equipos!$B21,'Listado Pilotos y Equipos'!$B$3:$P$52,14,0),"")</f>
        <v>BUDELLETS</v>
      </c>
      <c r="D21" s="350">
        <v>32.0</v>
      </c>
      <c r="E21" s="350">
        <v>30.0</v>
      </c>
      <c r="F21" s="350"/>
      <c r="G21" s="350"/>
      <c r="H21" s="350"/>
      <c r="I21" s="350"/>
      <c r="J21" s="350"/>
      <c r="K21" s="350"/>
      <c r="L21" s="350"/>
      <c r="M21" s="350"/>
      <c r="N21" s="350">
        <f>SUM(Calsificacion_Equipos!$D21:$M21)</f>
        <v>62</v>
      </c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95">
        <v>19.0</v>
      </c>
      <c r="B22" s="350" t="s">
        <v>74</v>
      </c>
      <c r="C22" s="350" t="str">
        <f>IFERROR(VLOOKUP(Calsificacion_Equipos!$B22,'Listado Pilotos y Equipos'!$B$3:$P$52,14,0),"")</f>
        <v>GASCLAVAT</v>
      </c>
      <c r="D22" s="350">
        <v>31.0</v>
      </c>
      <c r="E22" s="350">
        <v>29.0</v>
      </c>
      <c r="F22" s="350"/>
      <c r="G22" s="350"/>
      <c r="H22" s="350"/>
      <c r="I22" s="350"/>
      <c r="J22" s="350"/>
      <c r="K22" s="350"/>
      <c r="L22" s="350"/>
      <c r="M22" s="350"/>
      <c r="N22" s="350">
        <f>SUM(Calsificacion_Equipos!$D22:$M22)</f>
        <v>60</v>
      </c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95">
        <v>20.0</v>
      </c>
      <c r="B23" s="350" t="s">
        <v>226</v>
      </c>
      <c r="C23" s="350" t="str">
        <f>IFERROR(VLOOKUP(Calsificacion_Equipos!$B23,'Listado Pilotos y Equipos'!$B$3:$P$52,14,0),"")</f>
        <v>GASCLAVAT</v>
      </c>
      <c r="D23" s="350">
        <v>28.0</v>
      </c>
      <c r="E23" s="350">
        <v>31.0</v>
      </c>
      <c r="F23" s="350"/>
      <c r="G23" s="350"/>
      <c r="H23" s="350"/>
      <c r="I23" s="350"/>
      <c r="J23" s="350"/>
      <c r="K23" s="350"/>
      <c r="L23" s="350"/>
      <c r="M23" s="350"/>
      <c r="N23" s="350">
        <f>SUM(Calsificacion_Equipos!$D23:$M23)</f>
        <v>59</v>
      </c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95">
        <v>21.0</v>
      </c>
      <c r="B24" s="350" t="s">
        <v>163</v>
      </c>
      <c r="C24" s="350" t="str">
        <f>IFERROR(VLOOKUP(Calsificacion_Equipos!$B24,'Listado Pilotos y Equipos'!$B$3:$P$52,14,0),"")</f>
        <v>SLOTSAB</v>
      </c>
      <c r="D24" s="350">
        <v>30.0</v>
      </c>
      <c r="E24" s="350">
        <v>23.0</v>
      </c>
      <c r="F24" s="350"/>
      <c r="G24" s="350"/>
      <c r="H24" s="350"/>
      <c r="I24" s="350"/>
      <c r="J24" s="350"/>
      <c r="K24" s="350"/>
      <c r="L24" s="350"/>
      <c r="M24" s="350"/>
      <c r="N24" s="350">
        <f>SUM(Calsificacion_Equipos!$D24:$M24)</f>
        <v>53</v>
      </c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95">
        <v>22.0</v>
      </c>
      <c r="B25" s="350" t="s">
        <v>59</v>
      </c>
      <c r="C25" s="350" t="str">
        <f>IFERROR(VLOOKUP(Calsificacion_Equipos!$B25,'Listado Pilotos y Equipos'!$B$3:$P$52,14,0),"")</f>
        <v>EL SOT</v>
      </c>
      <c r="D25" s="350">
        <v>25.0</v>
      </c>
      <c r="E25" s="350">
        <v>26.0</v>
      </c>
      <c r="F25" s="350"/>
      <c r="G25" s="350"/>
      <c r="H25" s="350"/>
      <c r="I25" s="350"/>
      <c r="J25" s="350"/>
      <c r="K25" s="350"/>
      <c r="L25" s="350"/>
      <c r="M25" s="350"/>
      <c r="N25" s="350">
        <f>SUM(Calsificacion_Equipos!$D25:$M25)</f>
        <v>51</v>
      </c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95">
        <v>23.0</v>
      </c>
      <c r="B26" s="350" t="s">
        <v>113</v>
      </c>
      <c r="C26" s="350" t="str">
        <f>IFERROR(VLOOKUP(Calsificacion_Equipos!$B26,'Listado Pilotos y Equipos'!$B$3:$P$52,14,0),"")</f>
        <v>SLOTSAB</v>
      </c>
      <c r="D26" s="350">
        <v>20.0</v>
      </c>
      <c r="E26" s="350">
        <v>27.0</v>
      </c>
      <c r="F26" s="350"/>
      <c r="G26" s="350"/>
      <c r="H26" s="350"/>
      <c r="I26" s="350"/>
      <c r="J26" s="350"/>
      <c r="K26" s="350"/>
      <c r="L26" s="350"/>
      <c r="M26" s="350"/>
      <c r="N26" s="350">
        <f>SUM(Calsificacion_Equipos!$D26:$M26)</f>
        <v>47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95">
        <v>24.0</v>
      </c>
      <c r="B27" s="350" t="s">
        <v>96</v>
      </c>
      <c r="C27" s="350" t="str">
        <f>IFERROR(VLOOKUP(Calsificacion_Equipos!$B27,'Listado Pilotos y Equipos'!$B$3:$P$52,14,0),"")</f>
        <v/>
      </c>
      <c r="D27" s="350">
        <v>22.0</v>
      </c>
      <c r="E27" s="350">
        <v>25.0</v>
      </c>
      <c r="F27" s="350"/>
      <c r="G27" s="350"/>
      <c r="H27" s="350"/>
      <c r="I27" s="350"/>
      <c r="J27" s="350"/>
      <c r="K27" s="350"/>
      <c r="L27" s="350"/>
      <c r="M27" s="350"/>
      <c r="N27" s="350">
        <f>SUM(Calsificacion_Equipos!$D27:$M27)</f>
        <v>47</v>
      </c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95">
        <v>25.0</v>
      </c>
      <c r="B28" s="350" t="s">
        <v>549</v>
      </c>
      <c r="C28" s="350" t="str">
        <f>IFERROR(VLOOKUP(Calsificacion_Equipos!$B28,'Listado Pilotos y Equipos'!$B$3:$P$52,14,0),"")</f>
        <v/>
      </c>
      <c r="D28" s="350">
        <v>46.0</v>
      </c>
      <c r="E28" s="350"/>
      <c r="F28" s="350"/>
      <c r="G28" s="350"/>
      <c r="H28" s="350"/>
      <c r="I28" s="350"/>
      <c r="J28" s="350"/>
      <c r="K28" s="350"/>
      <c r="L28" s="350"/>
      <c r="M28" s="350"/>
      <c r="N28" s="350">
        <f>SUM(Calsificacion_Equipos!$D28:$M28)</f>
        <v>46</v>
      </c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95">
        <v>26.0</v>
      </c>
      <c r="B29" s="352" t="s">
        <v>68</v>
      </c>
      <c r="C29" s="350" t="str">
        <f>IFERROR(VLOOKUP(Calsificacion_Equipos!$B29,'Listado Pilotos y Equipos'!$B$3:$P$52,14,0),"")</f>
        <v>RCT Vallès-Rodamon Slot</v>
      </c>
      <c r="D29" s="350"/>
      <c r="E29" s="350">
        <v>42.0</v>
      </c>
      <c r="F29" s="350"/>
      <c r="G29" s="350"/>
      <c r="H29" s="350"/>
      <c r="I29" s="350"/>
      <c r="J29" s="350"/>
      <c r="K29" s="350"/>
      <c r="L29" s="350"/>
      <c r="M29" s="350"/>
      <c r="N29" s="350">
        <f>SUM(Calsificacion_Equipos!$D29:$M29)</f>
        <v>42</v>
      </c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95">
        <v>27.0</v>
      </c>
      <c r="B30" s="349" t="s">
        <v>464</v>
      </c>
      <c r="C30" s="350" t="str">
        <f>IFERROR(VLOOKUP(Calsificacion_Equipos!$B30,'Listado Pilotos y Equipos'!$B$3:$P$52,14,0),"")</f>
        <v>EL SOT</v>
      </c>
      <c r="D30" s="350">
        <v>41.0</v>
      </c>
      <c r="E30" s="350"/>
      <c r="F30" s="350"/>
      <c r="G30" s="350"/>
      <c r="H30" s="350"/>
      <c r="I30" s="350"/>
      <c r="J30" s="350"/>
      <c r="K30" s="350"/>
      <c r="L30" s="350"/>
      <c r="M30" s="350"/>
      <c r="N30" s="350">
        <f>SUM(Calsificacion_Equipos!$D30:$M30)</f>
        <v>41</v>
      </c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ht="15.75" customHeight="1">
      <c r="A31" s="95">
        <v>28.0</v>
      </c>
      <c r="B31" s="350" t="s">
        <v>399</v>
      </c>
      <c r="C31" s="350" t="str">
        <f>IFERROR(VLOOKUP(Calsificacion_Equipos!$B31,'Listado Pilotos y Equipos'!$B$3:$P$52,14,0),"")</f>
        <v>CRONO</v>
      </c>
      <c r="D31" s="350">
        <v>18.0</v>
      </c>
      <c r="E31" s="350">
        <v>22.0</v>
      </c>
      <c r="F31" s="350"/>
      <c r="G31" s="350"/>
      <c r="H31" s="350"/>
      <c r="I31" s="350"/>
      <c r="J31" s="350"/>
      <c r="K31" s="350"/>
      <c r="L31" s="350"/>
      <c r="M31" s="350"/>
      <c r="N31" s="350">
        <f>SUM(Calsificacion_Equipos!$D31:$M31)</f>
        <v>40</v>
      </c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ht="15.75" customHeight="1">
      <c r="A32" s="95">
        <v>29.0</v>
      </c>
      <c r="B32" s="350" t="s">
        <v>234</v>
      </c>
      <c r="C32" s="350" t="str">
        <f>IFERROR(VLOOKUP(Calsificacion_Equipos!$B32,'Listado Pilotos y Equipos'!$B$3:$P$52,14,0),"")</f>
        <v>CRONO</v>
      </c>
      <c r="D32" s="350">
        <v>19.0</v>
      </c>
      <c r="E32" s="350">
        <v>20.0</v>
      </c>
      <c r="F32" s="350"/>
      <c r="G32" s="350"/>
      <c r="H32" s="350"/>
      <c r="I32" s="350"/>
      <c r="J32" s="350"/>
      <c r="K32" s="350"/>
      <c r="L32" s="350"/>
      <c r="M32" s="350"/>
      <c r="N32" s="350">
        <f>SUM(Calsificacion_Equipos!$D32:$M32)</f>
        <v>39</v>
      </c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ht="15.75" customHeight="1">
      <c r="A33" s="95">
        <v>30.0</v>
      </c>
      <c r="B33" s="352" t="s">
        <v>181</v>
      </c>
      <c r="C33" s="350" t="str">
        <f>IFERROR(VLOOKUP(Calsificacion_Equipos!$B33,'Listado Pilotos y Equipos'!$B$3:$P$52,14,0),"")</f>
        <v>SLOTFORYOU</v>
      </c>
      <c r="D33" s="350"/>
      <c r="E33" s="350">
        <v>38.0</v>
      </c>
      <c r="F33" s="350"/>
      <c r="G33" s="350"/>
      <c r="H33" s="350"/>
      <c r="I33" s="350"/>
      <c r="J33" s="350"/>
      <c r="K33" s="350"/>
      <c r="L33" s="350"/>
      <c r="M33" s="350"/>
      <c r="N33" s="350">
        <f>SUM(Calsificacion_Equipos!$D33:$M33)</f>
        <v>38</v>
      </c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ht="15.75" customHeight="1">
      <c r="A34" s="95">
        <v>31.0</v>
      </c>
      <c r="B34" s="352" t="s">
        <v>193</v>
      </c>
      <c r="C34" s="350" t="str">
        <f>IFERROR(VLOOKUP(Calsificacion_Equipos!$B34,'Listado Pilotos y Equipos'!$B$3:$P$52,14,0),"")</f>
        <v>SLOTMANIA</v>
      </c>
      <c r="D34" s="350"/>
      <c r="E34" s="350">
        <v>37.0</v>
      </c>
      <c r="F34" s="350"/>
      <c r="G34" s="350"/>
      <c r="H34" s="350"/>
      <c r="I34" s="350"/>
      <c r="J34" s="350"/>
      <c r="K34" s="350"/>
      <c r="L34" s="350"/>
      <c r="M34" s="350"/>
      <c r="N34" s="350">
        <f>SUM(Calsificacion_Equipos!$D34:$M34)</f>
        <v>37</v>
      </c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15.75" customHeight="1">
      <c r="A35" s="95">
        <v>32.0</v>
      </c>
      <c r="B35" s="352" t="s">
        <v>70</v>
      </c>
      <c r="C35" s="350" t="str">
        <f>IFERROR(VLOOKUP(Calsificacion_Equipos!$B35,'Listado Pilotos y Equipos'!$B$3:$P$52,14,0),"")</f>
        <v>DREAM SLOT</v>
      </c>
      <c r="D35" s="350"/>
      <c r="E35" s="350">
        <v>35.0</v>
      </c>
      <c r="F35" s="350"/>
      <c r="G35" s="350"/>
      <c r="H35" s="350"/>
      <c r="I35" s="350"/>
      <c r="J35" s="350"/>
      <c r="K35" s="350"/>
      <c r="L35" s="350"/>
      <c r="M35" s="350"/>
      <c r="N35" s="350">
        <f>SUM(Calsificacion_Equipos!$D35:$M35)</f>
        <v>35</v>
      </c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15.75" customHeight="1">
      <c r="A36" s="95">
        <v>33.0</v>
      </c>
      <c r="B36" s="349" t="s">
        <v>124</v>
      </c>
      <c r="C36" s="350" t="str">
        <f>IFERROR(VLOOKUP(Calsificacion_Equipos!$B36,'Listado Pilotos y Equipos'!$B$3:$P$52,14,0),"")</f>
        <v>RCT Vallès-Rodamon Slot</v>
      </c>
      <c r="D36" s="350">
        <v>34.0</v>
      </c>
      <c r="E36" s="350"/>
      <c r="F36" s="350"/>
      <c r="G36" s="350"/>
      <c r="H36" s="350"/>
      <c r="I36" s="350"/>
      <c r="J36" s="350"/>
      <c r="K36" s="350"/>
      <c r="L36" s="350"/>
      <c r="M36" s="350"/>
      <c r="N36" s="350">
        <f>SUM(Calsificacion_Equipos!$D36:$M36)</f>
        <v>34</v>
      </c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15.75" customHeight="1">
      <c r="A37" s="95">
        <v>34.0</v>
      </c>
      <c r="B37" s="350" t="s">
        <v>465</v>
      </c>
      <c r="C37" s="350" t="str">
        <f>IFERROR(VLOOKUP(Calsificacion_Equipos!$B37,'Listado Pilotos y Equipos'!$B$3:$P$52,14,0),"")</f>
        <v>SLOTMANIA</v>
      </c>
      <c r="D37" s="350">
        <v>29.0</v>
      </c>
      <c r="E37" s="350"/>
      <c r="F37" s="350"/>
      <c r="G37" s="350"/>
      <c r="H37" s="350"/>
      <c r="I37" s="350"/>
      <c r="J37" s="350"/>
      <c r="K37" s="350"/>
      <c r="L37" s="350"/>
      <c r="M37" s="350"/>
      <c r="N37" s="350">
        <f>SUM(Calsificacion_Equipos!$D37:$M37)</f>
        <v>29</v>
      </c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5.75" customHeight="1">
      <c r="A38" s="95">
        <v>35.0</v>
      </c>
      <c r="B38" s="350" t="s">
        <v>133</v>
      </c>
      <c r="C38" s="350" t="str">
        <f>IFERROR(VLOOKUP(Calsificacion_Equipos!$B38,'Listado Pilotos y Equipos'!$B$3:$P$52,14,0),"")</f>
        <v/>
      </c>
      <c r="D38" s="350">
        <v>27.0</v>
      </c>
      <c r="E38" s="350"/>
      <c r="F38" s="350"/>
      <c r="G38" s="350"/>
      <c r="H38" s="350"/>
      <c r="I38" s="350"/>
      <c r="J38" s="350"/>
      <c r="K38" s="350"/>
      <c r="L38" s="350"/>
      <c r="M38" s="350"/>
      <c r="N38" s="350">
        <f>SUM(Calsificacion_Equipos!$D38:$M38)</f>
        <v>27</v>
      </c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5.75" customHeight="1">
      <c r="A39" s="95">
        <v>36.0</v>
      </c>
      <c r="B39" s="350" t="s">
        <v>136</v>
      </c>
      <c r="C39" s="350" t="str">
        <f>IFERROR(VLOOKUP(Calsificacion_Equipos!$B39,'Listado Pilotos y Equipos'!$B$3:$P$52,14,0),"")</f>
        <v/>
      </c>
      <c r="D39" s="350">
        <v>26.0</v>
      </c>
      <c r="E39" s="350"/>
      <c r="F39" s="350"/>
      <c r="G39" s="350"/>
      <c r="H39" s="350"/>
      <c r="I39" s="350"/>
      <c r="J39" s="350"/>
      <c r="K39" s="350"/>
      <c r="L39" s="350"/>
      <c r="M39" s="350"/>
      <c r="N39" s="350">
        <f>SUM(Calsificacion_Equipos!$D39:$M39)</f>
        <v>26</v>
      </c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ht="15.75" customHeight="1">
      <c r="A40" s="95">
        <v>37.0</v>
      </c>
      <c r="B40" s="350" t="s">
        <v>77</v>
      </c>
      <c r="C40" s="350" t="str">
        <f>IFERROR(VLOOKUP(Calsificacion_Equipos!$B40,'Listado Pilotos y Equipos'!$B$3:$P$52,14,0),"")</f>
        <v>SCM</v>
      </c>
      <c r="D40" s="350">
        <v>24.0</v>
      </c>
      <c r="E40" s="350"/>
      <c r="F40" s="350"/>
      <c r="G40" s="350"/>
      <c r="H40" s="350"/>
      <c r="I40" s="350"/>
      <c r="J40" s="350"/>
      <c r="K40" s="350"/>
      <c r="L40" s="350"/>
      <c r="M40" s="350"/>
      <c r="N40" s="350">
        <f>SUM(Calsificacion_Equipos!$D40:$M40)</f>
        <v>24</v>
      </c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ht="15.75" customHeight="1">
      <c r="A41" s="95">
        <v>38.0</v>
      </c>
      <c r="B41" s="352" t="s">
        <v>400</v>
      </c>
      <c r="C41" s="350" t="str">
        <f>IFERROR(VLOOKUP(Calsificacion_Equipos!$B41,'Listado Pilotos y Equipos'!$B$3:$P$52,14,0),"")</f>
        <v>CRONO</v>
      </c>
      <c r="D41" s="350"/>
      <c r="E41" s="350">
        <v>24.0</v>
      </c>
      <c r="F41" s="350"/>
      <c r="G41" s="350"/>
      <c r="H41" s="350"/>
      <c r="I41" s="350"/>
      <c r="J41" s="350"/>
      <c r="K41" s="350"/>
      <c r="L41" s="350"/>
      <c r="M41" s="350"/>
      <c r="N41" s="350">
        <f>SUM(Calsificacion_Equipos!$D41:$M41)</f>
        <v>24</v>
      </c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ht="15.75" customHeight="1">
      <c r="A42" s="95">
        <v>39.0</v>
      </c>
      <c r="B42" s="350" t="s">
        <v>462</v>
      </c>
      <c r="C42" s="350" t="str">
        <f>IFERROR(VLOOKUP(Calsificacion_Equipos!$B42,'Listado Pilotos y Equipos'!$B$3:$P$52,14,0),"")</f>
        <v>GASCLAVAT</v>
      </c>
      <c r="D42" s="350">
        <v>23.0</v>
      </c>
      <c r="E42" s="350"/>
      <c r="F42" s="350"/>
      <c r="G42" s="350"/>
      <c r="H42" s="350"/>
      <c r="I42" s="350"/>
      <c r="J42" s="350"/>
      <c r="K42" s="350"/>
      <c r="L42" s="350"/>
      <c r="M42" s="350"/>
      <c r="N42" s="350">
        <f>SUM(Calsificacion_Equipos!$D42:$M42)</f>
        <v>23</v>
      </c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ht="15.75" customHeight="1">
      <c r="A43" s="95">
        <v>40.0</v>
      </c>
      <c r="B43" s="350" t="s">
        <v>458</v>
      </c>
      <c r="C43" s="350" t="str">
        <f>IFERROR(VLOOKUP(Calsificacion_Equipos!$B43,'Listado Pilotos y Equipos'!$B$3:$P$52,14,0),"")</f>
        <v>GASCLAVAT</v>
      </c>
      <c r="D43" s="350">
        <v>21.0</v>
      </c>
      <c r="E43" s="350"/>
      <c r="F43" s="350"/>
      <c r="G43" s="350"/>
      <c r="H43" s="350"/>
      <c r="I43" s="350"/>
      <c r="J43" s="350"/>
      <c r="K43" s="350"/>
      <c r="L43" s="350"/>
      <c r="M43" s="350"/>
      <c r="N43" s="350">
        <f>SUM(Calsificacion_Equipos!$D43:$M43)</f>
        <v>21</v>
      </c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ht="15.75" customHeight="1">
      <c r="A44" s="95">
        <v>41.0</v>
      </c>
      <c r="B44" s="353"/>
      <c r="C44" s="347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ht="15.75" customHeight="1">
      <c r="A45" s="95">
        <v>42.0</v>
      </c>
      <c r="B45" s="353"/>
      <c r="C45" s="347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ht="15.75" customHeight="1">
      <c r="A46" s="95">
        <v>43.0</v>
      </c>
      <c r="B46" s="353"/>
      <c r="C46" s="347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ht="15.75" customHeight="1">
      <c r="A47" s="95">
        <v>44.0</v>
      </c>
      <c r="B47" s="353"/>
      <c r="C47" s="347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ht="15.75" customHeight="1">
      <c r="A48" s="95">
        <v>45.0</v>
      </c>
      <c r="B48" s="353"/>
      <c r="C48" s="347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ht="15.75" customHeight="1">
      <c r="A49" s="95">
        <v>46.0</v>
      </c>
      <c r="B49" s="353"/>
      <c r="C49" s="347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ht="15.75" customHeight="1">
      <c r="A50" s="95">
        <v>47.0</v>
      </c>
      <c r="B50" s="353"/>
      <c r="C50" s="347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ht="15.75" customHeight="1">
      <c r="A51" s="95">
        <v>48.0</v>
      </c>
      <c r="B51" s="353"/>
      <c r="C51" s="347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ht="15.75" customHeight="1">
      <c r="A52" s="95">
        <v>49.0</v>
      </c>
      <c r="B52" s="353"/>
      <c r="C52" s="347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ht="15.75" customHeight="1">
      <c r="A53" s="95">
        <v>50.0</v>
      </c>
      <c r="B53" s="353"/>
      <c r="C53" s="347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ht="15.75" customHeight="1">
      <c r="A54" s="95">
        <v>51.0</v>
      </c>
      <c r="B54" s="353"/>
      <c r="C54" s="347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ht="15.75" customHeight="1">
      <c r="A55" s="95">
        <v>52.0</v>
      </c>
      <c r="B55" s="353"/>
      <c r="C55" s="347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ht="15.75" customHeight="1">
      <c r="A56" s="95">
        <v>53.0</v>
      </c>
      <c r="B56" s="353"/>
      <c r="C56" s="347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ht="15.75" customHeight="1">
      <c r="A57" s="95">
        <v>54.0</v>
      </c>
      <c r="B57" s="353"/>
      <c r="C57" s="347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ht="15.75" customHeight="1">
      <c r="A58" s="95">
        <v>55.0</v>
      </c>
      <c r="B58" s="353"/>
      <c r="C58" s="347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ht="15.75" customHeight="1">
      <c r="A59" s="95">
        <v>56.0</v>
      </c>
      <c r="B59" s="353"/>
      <c r="C59" s="347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ht="15.75" customHeight="1">
      <c r="A60" s="95">
        <v>57.0</v>
      </c>
      <c r="B60" s="353"/>
      <c r="C60" s="347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ht="15.75" customHeight="1">
      <c r="A61" s="95">
        <v>58.0</v>
      </c>
      <c r="B61" s="353"/>
      <c r="C61" s="347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ht="15.75" customHeight="1">
      <c r="A62" s="95">
        <v>59.0</v>
      </c>
      <c r="B62" s="353"/>
      <c r="C62" s="347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ht="15.75" customHeight="1">
      <c r="A63" s="95">
        <v>60.0</v>
      </c>
      <c r="B63" s="353"/>
      <c r="C63" s="347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ht="15.75" customHeight="1">
      <c r="A64" s="95">
        <v>61.0</v>
      </c>
      <c r="B64" s="353"/>
      <c r="C64" s="347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ht="15.75" customHeight="1">
      <c r="A65" s="95">
        <v>62.0</v>
      </c>
      <c r="B65" s="353"/>
      <c r="C65" s="347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ht="15.75" customHeight="1">
      <c r="A66" s="95">
        <v>63.0</v>
      </c>
      <c r="B66" s="353"/>
      <c r="C66" s="347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ht="15.75" customHeight="1">
      <c r="A67" s="95">
        <v>64.0</v>
      </c>
      <c r="B67" s="353"/>
      <c r="C67" s="347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ht="15.75" customHeight="1">
      <c r="A68" s="95">
        <v>65.0</v>
      </c>
      <c r="B68" s="353"/>
      <c r="C68" s="347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ht="15.75" customHeight="1">
      <c r="A69" s="95">
        <v>66.0</v>
      </c>
      <c r="B69" s="353"/>
      <c r="C69" s="347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ht="15.75" customHeight="1">
      <c r="A70" s="95">
        <v>67.0</v>
      </c>
      <c r="B70" s="353"/>
      <c r="C70" s="347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ht="15.75" customHeight="1">
      <c r="A71" s="95">
        <v>68.0</v>
      </c>
      <c r="B71" s="353"/>
      <c r="C71" s="347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ht="15.75" customHeight="1">
      <c r="A72" s="95">
        <v>69.0</v>
      </c>
      <c r="B72" s="353"/>
      <c r="C72" s="347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ht="15.75" customHeight="1">
      <c r="A73" s="95">
        <v>70.0</v>
      </c>
      <c r="B73" s="353"/>
      <c r="C73" s="347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ht="15.75" customHeight="1">
      <c r="A74" s="95">
        <v>71.0</v>
      </c>
      <c r="B74" s="353"/>
      <c r="C74" s="347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ht="15.75" customHeight="1">
      <c r="A75" s="95">
        <v>72.0</v>
      </c>
      <c r="B75" s="353"/>
      <c r="C75" s="347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ht="15.75" customHeight="1">
      <c r="A76" s="95">
        <v>73.0</v>
      </c>
      <c r="B76" s="353"/>
      <c r="C76" s="347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ht="15.75" customHeight="1">
      <c r="A77" s="95">
        <v>74.0</v>
      </c>
      <c r="B77" s="353"/>
      <c r="C77" s="347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ht="15.75" customHeight="1">
      <c r="A78" s="95">
        <v>75.0</v>
      </c>
      <c r="B78" s="353"/>
      <c r="C78" s="347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ht="15.75" customHeight="1">
      <c r="A79" s="95">
        <v>76.0</v>
      </c>
      <c r="B79" s="353"/>
      <c r="C79" s="347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ht="15.75" customHeight="1">
      <c r="A80" s="95">
        <v>77.0</v>
      </c>
      <c r="B80" s="353"/>
      <c r="C80" s="347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ht="15.75" customHeight="1">
      <c r="A81" s="95">
        <v>78.0</v>
      </c>
      <c r="B81" s="353"/>
      <c r="C81" s="347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ht="15.75" customHeight="1">
      <c r="A82" s="95">
        <v>79.0</v>
      </c>
      <c r="B82" s="353"/>
      <c r="C82" s="347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ht="15.75" customHeight="1">
      <c r="A83" s="95">
        <v>80.0</v>
      </c>
      <c r="B83" s="353"/>
      <c r="C83" s="347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ht="15.75" customHeight="1">
      <c r="A84" s="95">
        <v>81.0</v>
      </c>
      <c r="B84" s="353"/>
      <c r="C84" s="347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ht="15.75" customHeight="1">
      <c r="A85" s="95">
        <v>82.0</v>
      </c>
      <c r="B85" s="353"/>
      <c r="C85" s="347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ht="15.75" customHeight="1">
      <c r="A86" s="95">
        <v>83.0</v>
      </c>
      <c r="B86" s="353"/>
      <c r="C86" s="347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ht="15.75" customHeight="1">
      <c r="A87" s="95">
        <v>84.0</v>
      </c>
      <c r="B87" s="353"/>
      <c r="C87" s="347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ht="15.75" customHeight="1">
      <c r="A88" s="95"/>
      <c r="B88" s="353"/>
      <c r="C88" s="347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ht="15.75" customHeight="1">
      <c r="A89" s="95"/>
      <c r="B89" s="353"/>
      <c r="C89" s="347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ht="15.75" customHeight="1">
      <c r="A90" s="95"/>
      <c r="B90" s="353"/>
      <c r="C90" s="347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ht="15.75" customHeight="1">
      <c r="A91" s="95"/>
      <c r="B91" s="353"/>
      <c r="C91" s="347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ht="15.75" customHeight="1">
      <c r="A92" s="95"/>
      <c r="B92" s="353"/>
      <c r="C92" s="347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ht="15.75" customHeight="1">
      <c r="A93" s="95"/>
      <c r="B93" s="353"/>
      <c r="C93" s="347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ht="15.75" customHeight="1">
      <c r="A94" s="95"/>
      <c r="B94" s="353"/>
      <c r="C94" s="347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ht="15.75" customHeight="1">
      <c r="A95" s="95"/>
      <c r="B95" s="353"/>
      <c r="C95" s="347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ht="15.75" customHeight="1">
      <c r="A96" s="95"/>
      <c r="B96" s="353"/>
      <c r="C96" s="347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ht="15.75" customHeight="1">
      <c r="A97" s="95"/>
      <c r="B97" s="353"/>
      <c r="C97" s="347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ht="15.75" customHeight="1">
      <c r="A98" s="95"/>
      <c r="B98" s="353"/>
      <c r="C98" s="347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ht="15.75" customHeight="1">
      <c r="A99" s="95"/>
      <c r="B99" s="353"/>
      <c r="C99" s="347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ht="15.75" customHeight="1">
      <c r="A100" s="95"/>
      <c r="B100" s="353"/>
      <c r="C100" s="347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ht="15.75" customHeight="1">
      <c r="A101" s="95"/>
      <c r="B101" s="353"/>
      <c r="C101" s="347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ht="15.75" customHeight="1">
      <c r="A102" s="95"/>
      <c r="B102" s="353"/>
      <c r="C102" s="347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ht="15.75" customHeight="1">
      <c r="A103" s="95"/>
      <c r="B103" s="353"/>
      <c r="C103" s="347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ht="15.75" customHeight="1">
      <c r="A104" s="95"/>
      <c r="B104" s="353"/>
      <c r="C104" s="347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ht="15.75" customHeight="1">
      <c r="A105" s="95"/>
      <c r="B105" s="353"/>
      <c r="C105" s="347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ht="15.75" customHeight="1">
      <c r="A106" s="95"/>
      <c r="B106" s="353"/>
      <c r="C106" s="347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ht="15.75" customHeight="1">
      <c r="A107" s="95"/>
      <c r="B107" s="353"/>
      <c r="C107" s="347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ht="15.75" customHeight="1">
      <c r="A108" s="95"/>
      <c r="B108" s="353"/>
      <c r="C108" s="347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ht="15.75" customHeight="1">
      <c r="A109" s="95"/>
      <c r="B109" s="353"/>
      <c r="C109" s="347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ht="15.75" customHeight="1">
      <c r="A110" s="95"/>
      <c r="B110" s="353"/>
      <c r="C110" s="347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ht="15.75" customHeight="1">
      <c r="A111" s="95"/>
      <c r="B111" s="353"/>
      <c r="C111" s="347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ht="15.75" customHeight="1">
      <c r="A112" s="95"/>
      <c r="B112" s="353"/>
      <c r="C112" s="347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ht="15.75" customHeight="1">
      <c r="A113" s="95"/>
      <c r="B113" s="353"/>
      <c r="C113" s="347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ht="15.75" customHeight="1">
      <c r="A114" s="95"/>
      <c r="B114" s="353"/>
      <c r="C114" s="347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ht="15.75" customHeight="1">
      <c r="A115" s="95"/>
      <c r="B115" s="353"/>
      <c r="C115" s="347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ht="15.75" customHeight="1">
      <c r="A116" s="95"/>
      <c r="B116" s="353"/>
      <c r="C116" s="347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ht="15.75" customHeight="1">
      <c r="A117" s="95"/>
      <c r="B117" s="353"/>
      <c r="C117" s="347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ht="15.75" customHeight="1">
      <c r="A118" s="95"/>
      <c r="B118" s="353"/>
      <c r="C118" s="347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ht="15.75" customHeight="1">
      <c r="A119" s="95"/>
      <c r="B119" s="353"/>
      <c r="C119" s="347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ht="15.75" customHeight="1">
      <c r="A120" s="95"/>
      <c r="B120" s="353"/>
      <c r="C120" s="347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ht="15.75" customHeight="1">
      <c r="A121" s="95"/>
      <c r="B121" s="353"/>
      <c r="C121" s="347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ht="15.75" customHeight="1">
      <c r="A122" s="95"/>
      <c r="B122" s="353"/>
      <c r="C122" s="347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ht="15.75" customHeight="1">
      <c r="A123" s="95"/>
      <c r="B123" s="353"/>
      <c r="C123" s="347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ht="15.75" customHeight="1">
      <c r="A124" s="95"/>
      <c r="B124" s="353"/>
      <c r="C124" s="347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ht="15.75" customHeight="1">
      <c r="A125" s="95"/>
      <c r="B125" s="353"/>
      <c r="C125" s="347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ht="15.75" customHeight="1">
      <c r="A126" s="95"/>
      <c r="B126" s="353"/>
      <c r="C126" s="347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ht="15.75" customHeight="1">
      <c r="A127" s="95"/>
      <c r="B127" s="353"/>
      <c r="C127" s="347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ht="15.75" customHeight="1">
      <c r="A128" s="95"/>
      <c r="B128" s="353"/>
      <c r="C128" s="347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ht="15.75" customHeight="1">
      <c r="A129" s="95"/>
      <c r="B129" s="353"/>
      <c r="C129" s="347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ht="15.75" customHeight="1">
      <c r="A130" s="95"/>
      <c r="B130" s="353"/>
      <c r="C130" s="347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ht="15.75" customHeight="1">
      <c r="A131" s="95"/>
      <c r="B131" s="353"/>
      <c r="C131" s="347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ht="15.75" customHeight="1">
      <c r="A132" s="95"/>
      <c r="B132" s="353"/>
      <c r="C132" s="347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ht="15.75" customHeight="1">
      <c r="A133" s="95"/>
      <c r="B133" s="353"/>
      <c r="C133" s="347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ht="15.75" customHeight="1">
      <c r="A134" s="95"/>
      <c r="B134" s="353"/>
      <c r="C134" s="347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ht="15.75" customHeight="1">
      <c r="A135" s="95"/>
      <c r="B135" s="353"/>
      <c r="C135" s="347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ht="15.75" customHeight="1">
      <c r="A136" s="95"/>
      <c r="B136" s="353"/>
      <c r="C136" s="347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ht="15.75" customHeight="1">
      <c r="A137" s="95"/>
      <c r="B137" s="353"/>
      <c r="C137" s="347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ht="15.75" customHeight="1">
      <c r="A138" s="95"/>
      <c r="B138" s="353"/>
      <c r="C138" s="347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ht="15.75" customHeight="1">
      <c r="A139" s="95"/>
      <c r="B139" s="353"/>
      <c r="C139" s="347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ht="15.75" customHeight="1">
      <c r="A140" s="95"/>
      <c r="B140" s="353"/>
      <c r="C140" s="347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ht="15.75" customHeight="1">
      <c r="A141" s="95"/>
      <c r="B141" s="353"/>
      <c r="C141" s="347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ht="15.75" customHeight="1">
      <c r="A142" s="95"/>
      <c r="B142" s="353"/>
      <c r="C142" s="347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ht="15.75" customHeight="1">
      <c r="A143" s="95"/>
      <c r="B143" s="353"/>
      <c r="C143" s="347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ht="15.75" customHeight="1">
      <c r="A144" s="95"/>
      <c r="B144" s="353"/>
      <c r="C144" s="347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ht="15.75" customHeight="1">
      <c r="A145" s="95"/>
      <c r="B145" s="353"/>
      <c r="C145" s="347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ht="15.75" customHeight="1">
      <c r="A146" s="95"/>
      <c r="B146" s="353"/>
      <c r="C146" s="347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ht="15.75" customHeight="1">
      <c r="A147" s="95"/>
      <c r="B147" s="353"/>
      <c r="C147" s="347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ht="15.75" customHeight="1">
      <c r="A148" s="95"/>
      <c r="B148" s="353"/>
      <c r="C148" s="347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ht="15.75" customHeight="1">
      <c r="A149" s="95"/>
      <c r="B149" s="353"/>
      <c r="C149" s="347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ht="15.75" customHeight="1">
      <c r="A150" s="95"/>
      <c r="B150" s="353"/>
      <c r="C150" s="347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ht="15.75" customHeight="1">
      <c r="A151" s="95"/>
      <c r="B151" s="353"/>
      <c r="C151" s="347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ht="15.75" customHeight="1">
      <c r="A152" s="95"/>
      <c r="B152" s="353"/>
      <c r="C152" s="347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ht="15.75" customHeight="1">
      <c r="A153" s="95"/>
      <c r="B153" s="353"/>
      <c r="C153" s="347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ht="15.75" customHeight="1">
      <c r="A154" s="95"/>
      <c r="B154" s="353"/>
      <c r="C154" s="347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ht="15.75" customHeight="1">
      <c r="A155" s="95"/>
      <c r="B155" s="353"/>
      <c r="C155" s="347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ht="15.75" customHeight="1">
      <c r="A156" s="95"/>
      <c r="B156" s="353"/>
      <c r="C156" s="347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ht="15.75" customHeight="1">
      <c r="A157" s="95"/>
      <c r="B157" s="353"/>
      <c r="C157" s="347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ht="15.75" customHeight="1">
      <c r="A158" s="95"/>
      <c r="B158" s="353"/>
      <c r="C158" s="347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ht="15.75" customHeight="1">
      <c r="A159" s="95"/>
      <c r="B159" s="353"/>
      <c r="C159" s="347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ht="15.75" customHeight="1">
      <c r="A160" s="95"/>
      <c r="B160" s="353"/>
      <c r="C160" s="347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ht="15.75" customHeight="1">
      <c r="A161" s="95"/>
      <c r="B161" s="353"/>
      <c r="C161" s="347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ht="15.75" customHeight="1">
      <c r="A162" s="95"/>
      <c r="B162" s="353"/>
      <c r="C162" s="347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ht="15.75" customHeight="1">
      <c r="A163" s="95"/>
      <c r="B163" s="353"/>
      <c r="C163" s="347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ht="15.75" customHeight="1">
      <c r="A164" s="95"/>
      <c r="B164" s="353"/>
      <c r="C164" s="347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ht="15.75" customHeight="1">
      <c r="A165" s="95"/>
      <c r="B165" s="353"/>
      <c r="C165" s="347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ht="15.75" customHeight="1">
      <c r="A166" s="95"/>
      <c r="B166" s="353"/>
      <c r="C166" s="347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ht="15.75" customHeight="1">
      <c r="A167" s="95"/>
      <c r="B167" s="353"/>
      <c r="C167" s="347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ht="15.75" customHeight="1">
      <c r="A168" s="95"/>
      <c r="B168" s="353"/>
      <c r="C168" s="347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ht="15.75" customHeight="1">
      <c r="A169" s="95"/>
      <c r="B169" s="353"/>
      <c r="C169" s="347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ht="15.75" customHeight="1">
      <c r="A170" s="95"/>
      <c r="B170" s="353"/>
      <c r="C170" s="347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ht="15.75" customHeight="1">
      <c r="A171" s="95"/>
      <c r="B171" s="353"/>
      <c r="C171" s="347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ht="15.75" customHeight="1">
      <c r="A172" s="95"/>
      <c r="B172" s="353"/>
      <c r="C172" s="347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ht="15.75" customHeight="1">
      <c r="A173" s="95"/>
      <c r="B173" s="353"/>
      <c r="C173" s="347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ht="15.75" customHeight="1">
      <c r="A174" s="95"/>
      <c r="B174" s="353"/>
      <c r="C174" s="347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ht="15.75" customHeight="1">
      <c r="A175" s="95"/>
      <c r="B175" s="353"/>
      <c r="C175" s="347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ht="15.75" customHeight="1">
      <c r="A176" s="95"/>
      <c r="B176" s="353"/>
      <c r="C176" s="347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ht="15.75" customHeight="1">
      <c r="A177" s="95"/>
      <c r="B177" s="353"/>
      <c r="C177" s="347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ht="15.75" customHeight="1">
      <c r="A178" s="95"/>
      <c r="B178" s="353"/>
      <c r="C178" s="347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ht="15.75" customHeight="1">
      <c r="A179" s="95"/>
      <c r="B179" s="353"/>
      <c r="C179" s="347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ht="15.75" customHeight="1">
      <c r="A180" s="95"/>
      <c r="B180" s="353"/>
      <c r="C180" s="347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ht="15.75" customHeight="1">
      <c r="A181" s="95"/>
      <c r="B181" s="353"/>
      <c r="C181" s="347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ht="15.75" customHeight="1">
      <c r="A182" s="95"/>
      <c r="B182" s="353"/>
      <c r="C182" s="347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ht="15.75" customHeight="1">
      <c r="A183" s="95"/>
      <c r="B183" s="353"/>
      <c r="C183" s="347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ht="15.75" customHeight="1">
      <c r="A184" s="95"/>
      <c r="B184" s="353"/>
      <c r="C184" s="347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ht="15.75" customHeight="1">
      <c r="A185" s="95"/>
      <c r="B185" s="353"/>
      <c r="C185" s="347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ht="15.75" customHeight="1">
      <c r="A186" s="95"/>
      <c r="B186" s="353"/>
      <c r="C186" s="347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ht="15.75" customHeight="1">
      <c r="A187" s="95"/>
      <c r="B187" s="353"/>
      <c r="C187" s="347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ht="15.75" customHeight="1">
      <c r="A188" s="95"/>
      <c r="B188" s="353"/>
      <c r="C188" s="347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ht="15.75" customHeight="1">
      <c r="A189" s="95"/>
      <c r="B189" s="353"/>
      <c r="C189" s="347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ht="15.75" customHeight="1">
      <c r="A190" s="95"/>
      <c r="B190" s="353"/>
      <c r="C190" s="347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ht="15.75" customHeight="1">
      <c r="A191" s="95"/>
      <c r="B191" s="353"/>
      <c r="C191" s="347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ht="15.75" customHeight="1">
      <c r="A192" s="95"/>
      <c r="B192" s="353"/>
      <c r="C192" s="347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ht="15.75" customHeight="1">
      <c r="A193" s="95"/>
      <c r="B193" s="353"/>
      <c r="C193" s="347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ht="15.75" customHeight="1">
      <c r="A194" s="95"/>
      <c r="B194" s="353"/>
      <c r="C194" s="347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ht="15.75" customHeight="1">
      <c r="A195" s="95"/>
      <c r="B195" s="353"/>
      <c r="C195" s="347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ht="15.75" customHeight="1">
      <c r="A196" s="95"/>
      <c r="B196" s="353"/>
      <c r="C196" s="347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ht="15.75" customHeight="1">
      <c r="A197" s="95"/>
      <c r="B197" s="353"/>
      <c r="C197" s="347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ht="15.75" customHeight="1">
      <c r="A198" s="95"/>
      <c r="B198" s="353"/>
      <c r="C198" s="347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ht="15.75" customHeight="1">
      <c r="A199" s="95"/>
      <c r="B199" s="353"/>
      <c r="C199" s="347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ht="15.75" customHeight="1">
      <c r="A200" s="95"/>
      <c r="B200" s="353"/>
      <c r="C200" s="347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ht="15.75" customHeight="1">
      <c r="A201" s="95"/>
      <c r="B201" s="353"/>
      <c r="C201" s="347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ht="15.75" customHeight="1">
      <c r="A202" s="95"/>
      <c r="B202" s="353"/>
      <c r="C202" s="347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ht="15.75" customHeight="1">
      <c r="A203" s="95"/>
      <c r="B203" s="353"/>
      <c r="C203" s="347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ht="15.75" customHeight="1">
      <c r="A204" s="95"/>
      <c r="B204" s="353"/>
      <c r="C204" s="347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ht="15.75" customHeight="1">
      <c r="A205" s="95"/>
      <c r="B205" s="353"/>
      <c r="C205" s="347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ht="15.75" customHeight="1">
      <c r="A206" s="95"/>
      <c r="B206" s="353"/>
      <c r="C206" s="347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ht="15.75" customHeight="1">
      <c r="A207" s="95"/>
      <c r="B207" s="353"/>
      <c r="C207" s="347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ht="15.75" customHeight="1">
      <c r="A208" s="95"/>
      <c r="B208" s="353"/>
      <c r="C208" s="347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ht="15.75" customHeight="1">
      <c r="A209" s="95"/>
      <c r="B209" s="353"/>
      <c r="C209" s="347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ht="15.75" customHeight="1">
      <c r="A210" s="95"/>
      <c r="B210" s="353"/>
      <c r="C210" s="347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ht="15.75" customHeight="1">
      <c r="A211" s="95"/>
      <c r="B211" s="353"/>
      <c r="C211" s="347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ht="15.75" customHeight="1">
      <c r="A212" s="95"/>
      <c r="B212" s="353"/>
      <c r="C212" s="347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ht="15.75" customHeight="1">
      <c r="A213" s="95"/>
      <c r="B213" s="353"/>
      <c r="C213" s="347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ht="15.75" customHeight="1">
      <c r="A214" s="95"/>
      <c r="B214" s="353"/>
      <c r="C214" s="347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ht="15.75" customHeight="1">
      <c r="A215" s="95"/>
      <c r="B215" s="353"/>
      <c r="C215" s="347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ht="15.75" customHeight="1">
      <c r="A216" s="95"/>
      <c r="B216" s="353"/>
      <c r="C216" s="347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ht="15.75" customHeight="1">
      <c r="A217" s="95"/>
      <c r="B217" s="353"/>
      <c r="C217" s="347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ht="15.75" customHeight="1">
      <c r="A218" s="95"/>
      <c r="B218" s="353"/>
      <c r="C218" s="347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ht="15.75" customHeight="1">
      <c r="A219" s="95"/>
      <c r="B219" s="353"/>
      <c r="C219" s="347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ht="15.75" customHeight="1">
      <c r="A220" s="95"/>
      <c r="B220" s="353"/>
      <c r="C220" s="347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ht="15.75" customHeight="1">
      <c r="A221" s="95"/>
      <c r="B221" s="353"/>
      <c r="C221" s="347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15.75" customHeight="1">
      <c r="A222" s="95"/>
      <c r="B222" s="353"/>
      <c r="C222" s="347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ht="15.75" customHeight="1">
      <c r="A223" s="95"/>
      <c r="B223" s="353"/>
      <c r="C223" s="347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ht="15.75" customHeight="1">
      <c r="A224" s="95"/>
      <c r="B224" s="353"/>
      <c r="C224" s="347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ht="15.75" customHeight="1">
      <c r="A225" s="95"/>
      <c r="B225" s="353"/>
      <c r="C225" s="347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ht="15.75" customHeight="1">
      <c r="A226" s="95"/>
      <c r="B226" s="353"/>
      <c r="C226" s="347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ht="15.75" customHeight="1">
      <c r="A227" s="95"/>
      <c r="B227" s="353"/>
      <c r="C227" s="347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ht="15.75" customHeight="1">
      <c r="A228" s="95"/>
      <c r="B228" s="353"/>
      <c r="C228" s="347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ht="15.75" customHeight="1">
      <c r="A229" s="95"/>
      <c r="B229" s="353"/>
      <c r="C229" s="347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ht="15.75" customHeight="1">
      <c r="A230" s="95"/>
      <c r="B230" s="353"/>
      <c r="C230" s="347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15.75" customHeight="1">
      <c r="A231" s="95"/>
      <c r="B231" s="353"/>
      <c r="C231" s="347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15.75" customHeight="1">
      <c r="A232" s="95"/>
      <c r="B232" s="353"/>
      <c r="C232" s="347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15.75" customHeight="1">
      <c r="A233" s="95"/>
      <c r="B233" s="353"/>
      <c r="C233" s="347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15.75" customHeight="1">
      <c r="A234" s="95"/>
      <c r="B234" s="353"/>
      <c r="C234" s="347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15.75" customHeight="1">
      <c r="A235" s="95"/>
      <c r="B235" s="353"/>
      <c r="C235" s="347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15.75" customHeight="1">
      <c r="A236" s="95"/>
      <c r="B236" s="353"/>
      <c r="C236" s="347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15.75" customHeight="1">
      <c r="A237" s="95"/>
      <c r="B237" s="353"/>
      <c r="C237" s="347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15.75" customHeight="1">
      <c r="A238" s="95"/>
      <c r="B238" s="353"/>
      <c r="C238" s="347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15.75" customHeight="1">
      <c r="A239" s="95"/>
      <c r="B239" s="353"/>
      <c r="C239" s="347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15.75" customHeight="1">
      <c r="A240" s="95"/>
      <c r="B240" s="353"/>
      <c r="C240" s="347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15.75" customHeight="1">
      <c r="A241" s="95"/>
      <c r="B241" s="353"/>
      <c r="C241" s="347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15.75" customHeight="1">
      <c r="A242" s="95"/>
      <c r="B242" s="353"/>
      <c r="C242" s="347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15.75" customHeight="1">
      <c r="A243" s="95"/>
      <c r="B243" s="353"/>
      <c r="C243" s="347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15.75" customHeight="1">
      <c r="A244" s="95"/>
      <c r="B244" s="353"/>
      <c r="C244" s="347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15.75" customHeight="1">
      <c r="A245" s="95"/>
      <c r="B245" s="353"/>
      <c r="C245" s="347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15.75" customHeight="1">
      <c r="A246" s="95"/>
      <c r="B246" s="353"/>
      <c r="C246" s="347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15.75" customHeight="1">
      <c r="A247" s="95"/>
      <c r="B247" s="353"/>
      <c r="C247" s="347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15.75" customHeight="1">
      <c r="A248" s="95"/>
      <c r="B248" s="353"/>
      <c r="C248" s="347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15.75" customHeight="1">
      <c r="A249" s="95"/>
      <c r="B249" s="353"/>
      <c r="C249" s="347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15.75" customHeight="1">
      <c r="A250" s="95"/>
      <c r="B250" s="353"/>
      <c r="C250" s="347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15.75" customHeight="1">
      <c r="A251" s="95"/>
      <c r="B251" s="353"/>
      <c r="C251" s="347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15.75" customHeight="1">
      <c r="A252" s="95"/>
      <c r="B252" s="353"/>
      <c r="C252" s="347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ht="15.75" customHeight="1">
      <c r="A253" s="95"/>
      <c r="B253" s="353"/>
      <c r="C253" s="347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ht="15.75" customHeight="1">
      <c r="A254" s="95"/>
      <c r="B254" s="353"/>
      <c r="C254" s="347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ht="15.75" customHeight="1">
      <c r="A255" s="95"/>
      <c r="B255" s="353"/>
      <c r="C255" s="347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ht="15.75" customHeight="1">
      <c r="A256" s="95"/>
      <c r="B256" s="353"/>
      <c r="C256" s="347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ht="15.75" customHeight="1">
      <c r="A257" s="95"/>
      <c r="B257" s="353"/>
      <c r="C257" s="347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ht="15.75" customHeight="1">
      <c r="A258" s="95"/>
      <c r="B258" s="353"/>
      <c r="C258" s="347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ht="15.75" customHeight="1">
      <c r="A259" s="95"/>
      <c r="B259" s="353"/>
      <c r="C259" s="347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ht="15.75" customHeight="1">
      <c r="A260" s="95"/>
      <c r="B260" s="353"/>
      <c r="C260" s="347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ht="15.75" customHeight="1">
      <c r="A261" s="95"/>
      <c r="B261" s="353"/>
      <c r="C261" s="347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ht="15.75" customHeight="1">
      <c r="A262" s="95"/>
      <c r="B262" s="353"/>
      <c r="C262" s="347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ht="15.75" customHeight="1">
      <c r="A263" s="95"/>
      <c r="B263" s="353"/>
      <c r="C263" s="347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ht="15.75" customHeight="1">
      <c r="A264" s="95"/>
      <c r="B264" s="353"/>
      <c r="C264" s="347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ht="15.75" customHeight="1">
      <c r="A265" s="95"/>
      <c r="B265" s="353"/>
      <c r="C265" s="347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ht="15.75" customHeight="1">
      <c r="A266" s="95"/>
      <c r="B266" s="353"/>
      <c r="C266" s="347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ht="15.75" customHeight="1">
      <c r="A267" s="95"/>
      <c r="B267" s="353"/>
      <c r="C267" s="347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ht="15.75" customHeight="1">
      <c r="A268" s="95"/>
      <c r="B268" s="353"/>
      <c r="C268" s="347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ht="15.75" customHeight="1">
      <c r="A269" s="95"/>
      <c r="B269" s="353"/>
      <c r="C269" s="347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ht="15.75" customHeight="1">
      <c r="A270" s="95"/>
      <c r="B270" s="353"/>
      <c r="C270" s="347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ht="15.75" customHeight="1">
      <c r="A271" s="95"/>
      <c r="B271" s="353"/>
      <c r="C271" s="347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ht="15.75" customHeight="1">
      <c r="A272" s="95"/>
      <c r="B272" s="353"/>
      <c r="C272" s="347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ht="15.75" customHeight="1">
      <c r="A273" s="95"/>
      <c r="B273" s="353"/>
      <c r="C273" s="347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ht="15.75" customHeight="1">
      <c r="A274" s="95"/>
      <c r="B274" s="353"/>
      <c r="C274" s="347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ht="15.75" customHeight="1">
      <c r="A275" s="95"/>
      <c r="B275" s="353"/>
      <c r="C275" s="347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ht="15.75" customHeight="1">
      <c r="A276" s="95"/>
      <c r="B276" s="353"/>
      <c r="C276" s="347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ht="15.75" customHeight="1">
      <c r="A277" s="95"/>
      <c r="B277" s="353"/>
      <c r="C277" s="347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ht="15.75" customHeight="1">
      <c r="A278" s="95"/>
      <c r="B278" s="353"/>
      <c r="C278" s="347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ht="15.75" customHeight="1">
      <c r="A279" s="95"/>
      <c r="B279" s="353"/>
      <c r="C279" s="347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ht="15.75" customHeight="1">
      <c r="A280" s="95"/>
      <c r="B280" s="353"/>
      <c r="C280" s="347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ht="15.75" customHeight="1">
      <c r="A281" s="95"/>
      <c r="B281" s="353"/>
      <c r="C281" s="347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ht="15.75" customHeight="1">
      <c r="A282" s="95"/>
      <c r="B282" s="353"/>
      <c r="C282" s="347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ht="15.75" customHeight="1">
      <c r="A283" s="95"/>
      <c r="B283" s="353"/>
      <c r="C283" s="347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ht="15.75" customHeight="1">
      <c r="A284" s="95"/>
      <c r="B284" s="353"/>
      <c r="C284" s="347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ht="15.75" customHeight="1">
      <c r="A285" s="95"/>
      <c r="B285" s="353"/>
      <c r="C285" s="347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ht="15.75" customHeight="1">
      <c r="A286" s="95"/>
      <c r="B286" s="353"/>
      <c r="C286" s="347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ht="15.75" customHeight="1">
      <c r="A287" s="95"/>
      <c r="B287" s="353"/>
      <c r="C287" s="347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5.0"/>
    <col customWidth="1" min="3" max="3" width="9.71"/>
    <col customWidth="1" min="4" max="4" width="6.43"/>
    <col customWidth="1" min="5" max="5" width="11.14"/>
    <col customWidth="1" min="6" max="6" width="11.0"/>
    <col customWidth="1" min="7" max="7" width="7.29"/>
    <col customWidth="1" min="8" max="8" width="13.86"/>
    <col customWidth="1" min="9" max="9" width="9.86"/>
    <col customWidth="1" min="10" max="10" width="14.0"/>
    <col customWidth="1" min="12" max="12" width="12.14"/>
    <col customWidth="1" min="13" max="13" width="8.86"/>
  </cols>
  <sheetData>
    <row r="1">
      <c r="A1" s="95"/>
      <c r="B1" s="346" t="s">
        <v>550</v>
      </c>
      <c r="H1" s="95"/>
      <c r="I1" s="95"/>
      <c r="J1" s="95"/>
      <c r="K1" s="95"/>
      <c r="L1" s="95"/>
      <c r="M1" s="95"/>
    </row>
    <row r="2">
      <c r="A2" s="95"/>
      <c r="B2" s="347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>
      <c r="A3" s="95"/>
      <c r="B3" s="348" t="s">
        <v>551</v>
      </c>
      <c r="C3" s="348" t="s">
        <v>543</v>
      </c>
      <c r="D3" s="348" t="s">
        <v>544</v>
      </c>
      <c r="E3" s="348" t="s">
        <v>545</v>
      </c>
      <c r="F3" s="348" t="s">
        <v>546</v>
      </c>
      <c r="G3" s="348" t="s">
        <v>77</v>
      </c>
      <c r="H3" s="348" t="s">
        <v>74</v>
      </c>
      <c r="I3" s="348" t="s">
        <v>547</v>
      </c>
      <c r="J3" s="348" t="s">
        <v>13</v>
      </c>
      <c r="K3" s="348" t="s">
        <v>484</v>
      </c>
      <c r="L3" s="348" t="s">
        <v>485</v>
      </c>
      <c r="M3" s="348" t="s">
        <v>11</v>
      </c>
    </row>
    <row r="4">
      <c r="A4" s="95">
        <v>1.0</v>
      </c>
      <c r="B4" s="352" t="str">
        <f>Tabla_de_Datos_COPA_PALMARES!H21</f>
        <v>SLOTFORYOU</v>
      </c>
      <c r="C4" s="350">
        <f>64+50</f>
        <v>114</v>
      </c>
      <c r="D4" s="350">
        <f>70+55</f>
        <v>125</v>
      </c>
      <c r="E4" s="350"/>
      <c r="F4" s="350"/>
      <c r="G4" s="350"/>
      <c r="H4" s="350"/>
      <c r="I4" s="350"/>
      <c r="J4" s="350"/>
      <c r="K4" s="350">
        <f>SUM(Clasificacion_Clubs!$C4:$J4)</f>
        <v>239</v>
      </c>
      <c r="L4" s="350"/>
      <c r="M4" s="350"/>
    </row>
    <row r="5">
      <c r="A5" s="95">
        <v>2.0</v>
      </c>
      <c r="B5" s="352" t="str">
        <f>Tabla_de_Datos_COPA_PALMARES!H20</f>
        <v>SLOTMANIA</v>
      </c>
      <c r="C5" s="350">
        <f>70+48</f>
        <v>118</v>
      </c>
      <c r="D5" s="350">
        <f>64+41</f>
        <v>105</v>
      </c>
      <c r="E5" s="350"/>
      <c r="F5" s="350"/>
      <c r="G5" s="350"/>
      <c r="H5" s="350"/>
      <c r="I5" s="350"/>
      <c r="J5" s="350"/>
      <c r="K5" s="350">
        <f>SUM(Clasificacion_Clubs!$C5:$J5)</f>
        <v>223</v>
      </c>
      <c r="L5" s="350"/>
      <c r="M5" s="350"/>
    </row>
    <row r="6">
      <c r="A6" s="95">
        <v>3.0</v>
      </c>
      <c r="B6" s="352" t="str">
        <f>Tabla_de_Datos_COPA_PALMARES!H19</f>
        <v>EL SOT</v>
      </c>
      <c r="C6" s="350">
        <f>52+55</f>
        <v>107</v>
      </c>
      <c r="D6" s="350">
        <f>50+52</f>
        <v>102</v>
      </c>
      <c r="E6" s="350"/>
      <c r="F6" s="350"/>
      <c r="G6" s="350"/>
      <c r="H6" s="350"/>
      <c r="I6" s="350"/>
      <c r="J6" s="350"/>
      <c r="K6" s="350">
        <f>SUM(Clasificacion_Clubs!$C6:$J6)</f>
        <v>209</v>
      </c>
      <c r="L6" s="350"/>
      <c r="M6" s="350"/>
    </row>
    <row r="7">
      <c r="A7" s="95">
        <v>4.0</v>
      </c>
      <c r="B7" s="352" t="str">
        <f>Tabla_de_Datos_COPA_PALMARES!H26</f>
        <v>SLOTSAB</v>
      </c>
      <c r="C7" s="350">
        <f>37+30</f>
        <v>67</v>
      </c>
      <c r="D7" s="350">
        <f>39+27</f>
        <v>66</v>
      </c>
      <c r="E7" s="350"/>
      <c r="F7" s="350"/>
      <c r="G7" s="350"/>
      <c r="H7" s="350"/>
      <c r="I7" s="350"/>
      <c r="J7" s="350"/>
      <c r="K7" s="350">
        <f>SUM(Clasificacion_Clubs!$C7:$J7)</f>
        <v>133</v>
      </c>
      <c r="L7" s="350"/>
      <c r="M7" s="350"/>
    </row>
    <row r="8">
      <c r="A8" s="95">
        <v>5.0</v>
      </c>
      <c r="B8" s="352" t="str">
        <f>Tabla_de_Datos_COPA_PALMARES!H25</f>
        <v>GASCLAVAT</v>
      </c>
      <c r="C8" s="350">
        <f>31+28</f>
        <v>59</v>
      </c>
      <c r="D8" s="350">
        <f>31+29</f>
        <v>60</v>
      </c>
      <c r="E8" s="350"/>
      <c r="F8" s="350"/>
      <c r="G8" s="350"/>
      <c r="H8" s="350"/>
      <c r="I8" s="350"/>
      <c r="J8" s="350"/>
      <c r="K8" s="350">
        <f>SUM(Clasificacion_Clubs!$C8:$J8)</f>
        <v>119</v>
      </c>
      <c r="L8" s="350"/>
      <c r="M8" s="350"/>
    </row>
    <row r="9">
      <c r="A9" s="95">
        <v>6.0</v>
      </c>
      <c r="B9" s="352" t="str">
        <f>Tabla_de_Datos_COPA_PALMARES!H29</f>
        <v>DREAM SLOT</v>
      </c>
      <c r="C9" s="350">
        <v>39.0</v>
      </c>
      <c r="D9" s="350">
        <f>40+35</f>
        <v>75</v>
      </c>
      <c r="E9" s="350"/>
      <c r="F9" s="350"/>
      <c r="G9" s="350"/>
      <c r="H9" s="350"/>
      <c r="I9" s="350"/>
      <c r="J9" s="350"/>
      <c r="K9" s="350">
        <f>SUM(Clasificacion_Clubs!$C9:$J9)</f>
        <v>114</v>
      </c>
      <c r="L9" s="350"/>
      <c r="M9" s="350"/>
    </row>
    <row r="10">
      <c r="A10" s="95">
        <v>7.0</v>
      </c>
      <c r="B10" s="352" t="str">
        <f>Tabla_de_Datos_COPA_PALMARES!H30</f>
        <v>CRONO</v>
      </c>
      <c r="C10" s="350">
        <f>18+19</f>
        <v>37</v>
      </c>
      <c r="D10" s="350">
        <f>22+20</f>
        <v>42</v>
      </c>
      <c r="E10" s="350"/>
      <c r="F10" s="350"/>
      <c r="G10" s="350"/>
      <c r="H10" s="350"/>
      <c r="I10" s="350"/>
      <c r="J10" s="350"/>
      <c r="K10" s="350">
        <f>SUM(Clasificacion_Clubs!$C10:$J10)</f>
        <v>79</v>
      </c>
      <c r="L10" s="350"/>
      <c r="M10" s="350"/>
    </row>
    <row r="11">
      <c r="A11" s="95">
        <v>8.0</v>
      </c>
      <c r="B11" s="352" t="str">
        <f>Tabla_de_Datos_COPA_PALMARES!H28</f>
        <v>RCT Vallès-Rodamon Slot</v>
      </c>
      <c r="C11" s="350">
        <v>34.0</v>
      </c>
      <c r="D11" s="350">
        <v>42.0</v>
      </c>
      <c r="E11" s="350"/>
      <c r="F11" s="350"/>
      <c r="G11" s="350"/>
      <c r="H11" s="350"/>
      <c r="I11" s="350"/>
      <c r="J11" s="350"/>
      <c r="K11" s="350">
        <f>SUM(Clasificacion_Clubs!$C11:$J11)</f>
        <v>76</v>
      </c>
      <c r="L11" s="350"/>
      <c r="M11" s="350"/>
    </row>
    <row r="12">
      <c r="A12" s="95">
        <v>9.0</v>
      </c>
      <c r="B12" s="352" t="str">
        <f>Tabla_de_Datos_COPA_PALMARES!H24</f>
        <v>BUDELLETS</v>
      </c>
      <c r="C12" s="350">
        <v>32.0</v>
      </c>
      <c r="D12" s="350">
        <v>30.0</v>
      </c>
      <c r="E12" s="350"/>
      <c r="F12" s="350"/>
      <c r="G12" s="350"/>
      <c r="H12" s="350"/>
      <c r="I12" s="350"/>
      <c r="J12" s="350"/>
      <c r="K12" s="350">
        <f>SUM(Clasificacion_Clubs!$C12:$J12)</f>
        <v>62</v>
      </c>
      <c r="L12" s="350"/>
      <c r="M12" s="350"/>
    </row>
    <row r="13">
      <c r="A13" s="95">
        <v>10.0</v>
      </c>
      <c r="B13" s="352" t="str">
        <f>Tabla_de_Datos_COPA_PALMARES!H23</f>
        <v>SCM</v>
      </c>
      <c r="C13" s="350">
        <v>24.0</v>
      </c>
      <c r="D13" s="350"/>
      <c r="E13" s="350"/>
      <c r="F13" s="350"/>
      <c r="G13" s="350"/>
      <c r="H13" s="350"/>
      <c r="I13" s="350"/>
      <c r="J13" s="350"/>
      <c r="K13" s="350">
        <f>SUM(Clasificacion_Clubs!$C13:$J13)</f>
        <v>24</v>
      </c>
      <c r="L13" s="350"/>
      <c r="M13" s="350"/>
    </row>
    <row r="14">
      <c r="A14" s="95">
        <v>11.0</v>
      </c>
      <c r="B14" s="352" t="str">
        <f>Tabla_de_Datos_COPA_PALMARES!H22</f>
        <v>SLOTCAR</v>
      </c>
      <c r="C14" s="350"/>
      <c r="D14" s="350"/>
      <c r="E14" s="350"/>
      <c r="F14" s="350"/>
      <c r="G14" s="350"/>
      <c r="H14" s="350"/>
      <c r="I14" s="350"/>
      <c r="J14" s="350"/>
      <c r="K14" s="350">
        <f>SUM(Clasificacion_Clubs!$C14:$J14)</f>
        <v>0</v>
      </c>
      <c r="L14" s="350"/>
      <c r="M14" s="350"/>
    </row>
    <row r="15">
      <c r="A15" s="95">
        <v>12.0</v>
      </c>
      <c r="B15" s="352" t="str">
        <f>Tabla_de_Datos_COPA_PALMARES!H27</f>
        <v>CRICRAC</v>
      </c>
      <c r="C15" s="350"/>
      <c r="D15" s="350"/>
      <c r="E15" s="350"/>
      <c r="F15" s="350"/>
      <c r="G15" s="350"/>
      <c r="H15" s="350"/>
      <c r="I15" s="350"/>
      <c r="J15" s="350"/>
      <c r="K15" s="350">
        <f>SUM(Clasificacion_Clubs!$C15:$J15)</f>
        <v>0</v>
      </c>
      <c r="L15" s="350"/>
      <c r="M15" s="350"/>
    </row>
    <row r="16">
      <c r="A16" s="95">
        <v>13.0</v>
      </c>
      <c r="B16" s="352"/>
      <c r="C16" s="350"/>
      <c r="D16" s="350"/>
      <c r="E16" s="350"/>
      <c r="F16" s="350"/>
      <c r="G16" s="350"/>
      <c r="H16" s="350"/>
      <c r="I16" s="350"/>
      <c r="J16" s="350"/>
      <c r="K16" s="350">
        <f>SUM(Clasificacion_Clubs!$C16:$J16)</f>
        <v>0</v>
      </c>
      <c r="L16" s="350"/>
      <c r="M16" s="350"/>
    </row>
    <row r="17">
      <c r="A17" s="95">
        <v>14.0</v>
      </c>
      <c r="B17" s="352"/>
      <c r="C17" s="350"/>
      <c r="D17" s="350"/>
      <c r="E17" s="350"/>
      <c r="F17" s="350"/>
      <c r="G17" s="350"/>
      <c r="H17" s="350"/>
      <c r="I17" s="350"/>
      <c r="J17" s="350"/>
      <c r="K17" s="350">
        <f>SUM(Clasificacion_Clubs!$C17:$J17)</f>
        <v>0</v>
      </c>
      <c r="L17" s="350"/>
      <c r="M17" s="350"/>
    </row>
    <row r="18">
      <c r="A18" s="95">
        <v>15.0</v>
      </c>
      <c r="B18" s="353"/>
      <c r="C18" s="354"/>
      <c r="D18" s="354"/>
      <c r="E18" s="354"/>
      <c r="F18" s="354"/>
      <c r="G18" s="354"/>
      <c r="H18" s="354"/>
      <c r="I18" s="354"/>
      <c r="J18" s="354"/>
      <c r="K18" s="354"/>
      <c r="L18" s="354"/>
      <c r="M18" s="355"/>
    </row>
    <row r="19">
      <c r="A19" s="95">
        <v>16.0</v>
      </c>
      <c r="B19" s="353"/>
      <c r="C19" s="354"/>
      <c r="D19" s="354"/>
      <c r="E19" s="354"/>
      <c r="F19" s="354"/>
      <c r="G19" s="354"/>
      <c r="H19" s="354"/>
      <c r="I19" s="354"/>
      <c r="J19" s="354"/>
      <c r="K19" s="354"/>
      <c r="L19" s="354"/>
      <c r="M19" s="355"/>
    </row>
    <row r="20">
      <c r="A20" s="95">
        <v>17.0</v>
      </c>
      <c r="B20" s="353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5"/>
    </row>
    <row r="21" ht="15.75" customHeight="1">
      <c r="A21" s="95">
        <v>18.0</v>
      </c>
      <c r="B21" s="353"/>
      <c r="C21" s="354"/>
      <c r="D21" s="354"/>
      <c r="E21" s="354"/>
      <c r="F21" s="354"/>
      <c r="G21" s="354"/>
      <c r="H21" s="354"/>
      <c r="I21" s="354"/>
      <c r="J21" s="354"/>
      <c r="K21" s="354"/>
      <c r="L21" s="354"/>
      <c r="M21" s="355"/>
    </row>
    <row r="22" ht="15.75" customHeight="1">
      <c r="A22" s="95">
        <v>19.0</v>
      </c>
      <c r="B22" s="353"/>
      <c r="C22" s="354"/>
      <c r="D22" s="354"/>
      <c r="E22" s="354"/>
      <c r="F22" s="354"/>
      <c r="G22" s="354"/>
      <c r="H22" s="354"/>
      <c r="I22" s="354"/>
      <c r="J22" s="354"/>
      <c r="K22" s="354"/>
      <c r="L22" s="354"/>
      <c r="M22" s="355"/>
    </row>
    <row r="23" ht="15.75" customHeight="1">
      <c r="A23" s="95">
        <v>20.0</v>
      </c>
      <c r="B23" s="353"/>
      <c r="C23" s="354"/>
      <c r="D23" s="354"/>
      <c r="E23" s="354"/>
      <c r="F23" s="354"/>
      <c r="G23" s="354"/>
      <c r="H23" s="354"/>
      <c r="I23" s="354"/>
      <c r="J23" s="354"/>
      <c r="K23" s="354"/>
      <c r="L23" s="354"/>
      <c r="M23" s="355"/>
    </row>
    <row r="24" ht="15.75" customHeight="1">
      <c r="A24" s="95">
        <v>21.0</v>
      </c>
      <c r="B24" s="353"/>
      <c r="C24" s="354"/>
      <c r="D24" s="354"/>
      <c r="E24" s="354"/>
      <c r="F24" s="354"/>
      <c r="G24" s="354"/>
      <c r="H24" s="354"/>
      <c r="I24" s="354"/>
      <c r="J24" s="354"/>
      <c r="K24" s="354"/>
      <c r="L24" s="354"/>
      <c r="M24" s="355"/>
    </row>
    <row r="25" ht="15.75" customHeight="1">
      <c r="A25" s="95">
        <v>22.0</v>
      </c>
      <c r="B25" s="353"/>
      <c r="C25" s="354"/>
      <c r="D25" s="354"/>
      <c r="E25" s="354"/>
      <c r="F25" s="354"/>
      <c r="G25" s="354"/>
      <c r="H25" s="354"/>
      <c r="I25" s="354"/>
      <c r="J25" s="354"/>
      <c r="K25" s="354"/>
      <c r="L25" s="354"/>
      <c r="M25" s="355"/>
    </row>
    <row r="26" ht="15.75" customHeight="1">
      <c r="A26" s="95">
        <v>23.0</v>
      </c>
      <c r="B26" s="353"/>
      <c r="C26" s="354"/>
      <c r="D26" s="354"/>
      <c r="E26" s="354"/>
      <c r="F26" s="354"/>
      <c r="G26" s="354"/>
      <c r="H26" s="354"/>
      <c r="I26" s="354"/>
      <c r="J26" s="354"/>
      <c r="K26" s="354"/>
      <c r="L26" s="354"/>
      <c r="M26" s="355"/>
    </row>
    <row r="27" ht="15.75" customHeight="1">
      <c r="A27" s="95">
        <v>24.0</v>
      </c>
      <c r="B27" s="353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5"/>
    </row>
    <row r="28" ht="15.75" customHeight="1">
      <c r="A28" s="95">
        <v>25.0</v>
      </c>
      <c r="B28" s="353"/>
      <c r="C28" s="354"/>
      <c r="D28" s="354"/>
      <c r="E28" s="354"/>
      <c r="F28" s="354"/>
      <c r="G28" s="354"/>
      <c r="H28" s="354"/>
      <c r="I28" s="354"/>
      <c r="J28" s="354"/>
      <c r="K28" s="354"/>
      <c r="L28" s="354"/>
      <c r="M28" s="355"/>
    </row>
    <row r="29" ht="15.75" customHeight="1">
      <c r="A29" s="95">
        <v>26.0</v>
      </c>
      <c r="B29" s="353"/>
      <c r="C29" s="354"/>
      <c r="D29" s="354"/>
      <c r="E29" s="354"/>
      <c r="F29" s="354"/>
      <c r="G29" s="354"/>
      <c r="H29" s="354"/>
      <c r="I29" s="354"/>
      <c r="J29" s="354"/>
      <c r="K29" s="354"/>
      <c r="L29" s="354"/>
      <c r="M29" s="355"/>
    </row>
    <row r="30" ht="15.75" customHeight="1">
      <c r="A30" s="95">
        <v>27.0</v>
      </c>
      <c r="B30" s="353"/>
      <c r="C30" s="354"/>
      <c r="D30" s="354"/>
      <c r="E30" s="354"/>
      <c r="F30" s="354"/>
      <c r="G30" s="354"/>
      <c r="H30" s="354"/>
      <c r="I30" s="354"/>
      <c r="J30" s="354"/>
      <c r="K30" s="354"/>
      <c r="L30" s="354"/>
      <c r="M30" s="355"/>
    </row>
    <row r="31" ht="15.75" customHeight="1">
      <c r="A31" s="95">
        <v>28.0</v>
      </c>
      <c r="B31" s="353"/>
      <c r="C31" s="354"/>
      <c r="D31" s="354"/>
      <c r="E31" s="354"/>
      <c r="F31" s="354"/>
      <c r="G31" s="354"/>
      <c r="H31" s="354"/>
      <c r="I31" s="354"/>
      <c r="J31" s="354"/>
      <c r="K31" s="354"/>
      <c r="L31" s="354"/>
      <c r="M31" s="355"/>
    </row>
    <row r="32" ht="15.75" customHeight="1">
      <c r="A32" s="95">
        <v>29.0</v>
      </c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5"/>
    </row>
    <row r="33" ht="15.75" customHeight="1">
      <c r="A33" s="95">
        <v>30.0</v>
      </c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4"/>
      <c r="M33" s="355"/>
    </row>
    <row r="34" ht="15.75" customHeight="1">
      <c r="A34" s="95">
        <v>31.0</v>
      </c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4"/>
      <c r="M34" s="355"/>
    </row>
    <row r="35" ht="15.75" customHeight="1">
      <c r="A35" s="95">
        <v>32.0</v>
      </c>
      <c r="B35" s="353"/>
      <c r="C35" s="354"/>
      <c r="D35" s="354"/>
      <c r="E35" s="354"/>
      <c r="F35" s="354"/>
      <c r="G35" s="354"/>
      <c r="H35" s="354"/>
      <c r="I35" s="354"/>
      <c r="J35" s="354"/>
      <c r="K35" s="354"/>
      <c r="L35" s="354"/>
      <c r="M35" s="355"/>
    </row>
    <row r="36" ht="15.75" customHeight="1">
      <c r="A36" s="95">
        <v>33.0</v>
      </c>
      <c r="B36" s="353"/>
      <c r="C36" s="354"/>
      <c r="D36" s="354"/>
      <c r="E36" s="354"/>
      <c r="F36" s="354"/>
      <c r="G36" s="354"/>
      <c r="H36" s="354"/>
      <c r="I36" s="354"/>
      <c r="J36" s="354"/>
      <c r="K36" s="354"/>
      <c r="L36" s="354"/>
      <c r="M36" s="355"/>
    </row>
    <row r="37" ht="15.75" customHeight="1">
      <c r="A37" s="95">
        <v>34.0</v>
      </c>
      <c r="B37" s="353"/>
      <c r="C37" s="354"/>
      <c r="D37" s="354"/>
      <c r="E37" s="354"/>
      <c r="F37" s="354"/>
      <c r="G37" s="354"/>
      <c r="H37" s="354"/>
      <c r="I37" s="354"/>
      <c r="J37" s="354"/>
      <c r="K37" s="354"/>
      <c r="L37" s="354"/>
      <c r="M37" s="355"/>
    </row>
    <row r="38" ht="15.75" customHeight="1">
      <c r="A38" s="95">
        <v>35.0</v>
      </c>
      <c r="B38" s="353"/>
      <c r="C38" s="354"/>
      <c r="D38" s="354"/>
      <c r="E38" s="354"/>
      <c r="F38" s="354"/>
      <c r="G38" s="354"/>
      <c r="H38" s="354"/>
      <c r="I38" s="354"/>
      <c r="J38" s="354"/>
      <c r="K38" s="354"/>
      <c r="L38" s="354"/>
      <c r="M38" s="355"/>
    </row>
    <row r="39" ht="15.75" customHeight="1">
      <c r="A39" s="95">
        <v>36.0</v>
      </c>
      <c r="B39" s="353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5"/>
    </row>
    <row r="40" ht="15.75" customHeight="1">
      <c r="A40" s="95">
        <v>37.0</v>
      </c>
      <c r="B40" s="353"/>
      <c r="C40" s="354"/>
      <c r="D40" s="354"/>
      <c r="E40" s="354"/>
      <c r="F40" s="354"/>
      <c r="G40" s="354"/>
      <c r="H40" s="354"/>
      <c r="I40" s="354"/>
      <c r="J40" s="354"/>
      <c r="K40" s="354"/>
      <c r="L40" s="354"/>
      <c r="M40" s="355"/>
    </row>
    <row r="41" ht="15.75" customHeight="1">
      <c r="A41" s="95">
        <v>38.0</v>
      </c>
      <c r="B41" s="353"/>
      <c r="C41" s="354"/>
      <c r="D41" s="354"/>
      <c r="E41" s="354"/>
      <c r="F41" s="354"/>
      <c r="G41" s="354"/>
      <c r="H41" s="354"/>
      <c r="I41" s="354"/>
      <c r="J41" s="354"/>
      <c r="K41" s="354"/>
      <c r="L41" s="354"/>
      <c r="M41" s="355"/>
    </row>
    <row r="42" ht="15.75" customHeight="1">
      <c r="A42" s="95">
        <v>39.0</v>
      </c>
      <c r="B42" s="353"/>
      <c r="C42" s="354"/>
      <c r="D42" s="354"/>
      <c r="E42" s="354"/>
      <c r="F42" s="354"/>
      <c r="G42" s="354"/>
      <c r="H42" s="354"/>
      <c r="I42" s="354"/>
      <c r="J42" s="354"/>
      <c r="K42" s="354"/>
      <c r="L42" s="354"/>
      <c r="M42" s="355"/>
    </row>
    <row r="43" ht="15.75" customHeight="1">
      <c r="A43" s="95">
        <v>40.0</v>
      </c>
      <c r="B43" s="353"/>
      <c r="C43" s="354"/>
      <c r="D43" s="354"/>
      <c r="E43" s="354"/>
      <c r="F43" s="354"/>
      <c r="G43" s="354"/>
      <c r="H43" s="354"/>
      <c r="I43" s="354"/>
      <c r="J43" s="354"/>
      <c r="K43" s="354"/>
      <c r="L43" s="354"/>
      <c r="M43" s="355"/>
    </row>
    <row r="44" ht="15.75" customHeight="1">
      <c r="A44" s="95">
        <v>41.0</v>
      </c>
      <c r="B44" s="353"/>
      <c r="C44" s="354"/>
      <c r="D44" s="354"/>
      <c r="E44" s="354"/>
      <c r="F44" s="354"/>
      <c r="G44" s="354"/>
      <c r="H44" s="354"/>
      <c r="I44" s="354"/>
      <c r="J44" s="354"/>
      <c r="K44" s="354"/>
      <c r="L44" s="354"/>
      <c r="M44" s="355"/>
    </row>
    <row r="45" ht="15.75" customHeight="1">
      <c r="A45" s="95">
        <v>42.0</v>
      </c>
      <c r="B45" s="353"/>
      <c r="C45" s="354"/>
      <c r="D45" s="354"/>
      <c r="E45" s="354"/>
      <c r="F45" s="354"/>
      <c r="G45" s="354"/>
      <c r="H45" s="354"/>
      <c r="I45" s="354"/>
      <c r="J45" s="354"/>
      <c r="K45" s="354"/>
      <c r="L45" s="354"/>
      <c r="M45" s="355"/>
    </row>
    <row r="46" ht="15.75" customHeight="1">
      <c r="A46" s="95">
        <v>43.0</v>
      </c>
      <c r="B46" s="353"/>
      <c r="C46" s="354"/>
      <c r="D46" s="354"/>
      <c r="E46" s="354"/>
      <c r="F46" s="354"/>
      <c r="G46" s="354"/>
      <c r="H46" s="354"/>
      <c r="I46" s="354"/>
      <c r="J46" s="354"/>
      <c r="K46" s="354"/>
      <c r="L46" s="354"/>
      <c r="M46" s="355"/>
    </row>
    <row r="47" ht="15.75" customHeight="1">
      <c r="A47" s="95">
        <v>44.0</v>
      </c>
      <c r="B47" s="353"/>
      <c r="C47" s="354"/>
      <c r="D47" s="354"/>
      <c r="E47" s="354"/>
      <c r="F47" s="354"/>
      <c r="G47" s="354"/>
      <c r="H47" s="354"/>
      <c r="I47" s="354"/>
      <c r="J47" s="354"/>
      <c r="K47" s="354"/>
      <c r="L47" s="354"/>
      <c r="M47" s="355"/>
    </row>
    <row r="48" ht="15.75" customHeight="1">
      <c r="A48" s="95">
        <v>45.0</v>
      </c>
      <c r="B48" s="353"/>
      <c r="C48" s="354"/>
      <c r="D48" s="354"/>
      <c r="E48" s="354"/>
      <c r="F48" s="354"/>
      <c r="G48" s="354"/>
      <c r="H48" s="354"/>
      <c r="I48" s="354"/>
      <c r="J48" s="354"/>
      <c r="K48" s="354"/>
      <c r="L48" s="354"/>
      <c r="M48" s="355"/>
    </row>
    <row r="49" ht="15.75" customHeight="1">
      <c r="A49" s="95">
        <v>46.0</v>
      </c>
      <c r="B49" s="353"/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5"/>
    </row>
    <row r="50" ht="15.75" customHeight="1">
      <c r="A50" s="95">
        <v>47.0</v>
      </c>
      <c r="B50" s="353"/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5"/>
    </row>
    <row r="51" ht="15.75" customHeight="1">
      <c r="A51" s="95">
        <v>48.0</v>
      </c>
      <c r="B51" s="353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5"/>
    </row>
    <row r="52" ht="15.75" customHeight="1">
      <c r="A52" s="95">
        <v>49.0</v>
      </c>
      <c r="B52" s="353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5"/>
    </row>
    <row r="53" ht="15.75" customHeight="1">
      <c r="A53" s="95">
        <v>50.0</v>
      </c>
      <c r="B53" s="353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5"/>
    </row>
    <row r="54" ht="15.75" customHeight="1">
      <c r="A54" s="95">
        <v>51.0</v>
      </c>
      <c r="B54" s="353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5"/>
    </row>
    <row r="55" ht="15.75" customHeight="1">
      <c r="A55" s="95">
        <v>52.0</v>
      </c>
      <c r="B55" s="353"/>
      <c r="C55" s="354"/>
      <c r="D55" s="354"/>
      <c r="E55" s="354"/>
      <c r="F55" s="354"/>
      <c r="G55" s="354"/>
      <c r="H55" s="354"/>
      <c r="I55" s="354"/>
      <c r="J55" s="354"/>
      <c r="K55" s="354"/>
      <c r="L55" s="354"/>
      <c r="M55" s="355"/>
    </row>
    <row r="56" ht="15.75" customHeight="1">
      <c r="A56" s="95">
        <v>53.0</v>
      </c>
      <c r="B56" s="353"/>
      <c r="C56" s="354"/>
      <c r="D56" s="354"/>
      <c r="E56" s="354"/>
      <c r="F56" s="354"/>
      <c r="G56" s="354"/>
      <c r="H56" s="354"/>
      <c r="I56" s="354"/>
      <c r="J56" s="354"/>
      <c r="K56" s="354"/>
      <c r="L56" s="354"/>
      <c r="M56" s="355"/>
    </row>
    <row r="57" ht="15.75" customHeight="1">
      <c r="A57" s="95">
        <v>54.0</v>
      </c>
      <c r="B57" s="353"/>
      <c r="C57" s="354"/>
      <c r="D57" s="354"/>
      <c r="E57" s="354"/>
      <c r="F57" s="354"/>
      <c r="G57" s="354"/>
      <c r="H57" s="354"/>
      <c r="I57" s="354"/>
      <c r="J57" s="354"/>
      <c r="K57" s="354"/>
      <c r="L57" s="354"/>
      <c r="M57" s="355"/>
    </row>
    <row r="58" ht="15.75" customHeight="1">
      <c r="A58" s="95">
        <v>55.0</v>
      </c>
      <c r="B58" s="353"/>
      <c r="C58" s="354"/>
      <c r="D58" s="354"/>
      <c r="E58" s="354"/>
      <c r="F58" s="354"/>
      <c r="G58" s="354"/>
      <c r="H58" s="354"/>
      <c r="I58" s="354"/>
      <c r="J58" s="354"/>
      <c r="K58" s="354"/>
      <c r="L58" s="354"/>
      <c r="M58" s="355"/>
    </row>
    <row r="59" ht="15.75" customHeight="1">
      <c r="A59" s="95">
        <v>56.0</v>
      </c>
      <c r="B59" s="353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5"/>
    </row>
    <row r="60" ht="15.75" customHeight="1">
      <c r="A60" s="95">
        <v>57.0</v>
      </c>
      <c r="B60" s="353"/>
      <c r="C60" s="354"/>
      <c r="D60" s="354"/>
      <c r="E60" s="354"/>
      <c r="F60" s="354"/>
      <c r="G60" s="354"/>
      <c r="H60" s="354"/>
      <c r="I60" s="354"/>
      <c r="J60" s="354"/>
      <c r="K60" s="354"/>
      <c r="L60" s="354"/>
      <c r="M60" s="355"/>
    </row>
    <row r="61" ht="15.75" customHeight="1">
      <c r="A61" s="95">
        <v>58.0</v>
      </c>
      <c r="B61" s="353"/>
      <c r="C61" s="354"/>
      <c r="D61" s="354"/>
      <c r="E61" s="354"/>
      <c r="F61" s="354"/>
      <c r="G61" s="354"/>
      <c r="H61" s="354"/>
      <c r="I61" s="354"/>
      <c r="J61" s="354"/>
      <c r="K61" s="354"/>
      <c r="L61" s="354"/>
      <c r="M61" s="355"/>
    </row>
    <row r="62" ht="15.75" customHeight="1">
      <c r="A62" s="95">
        <v>59.0</v>
      </c>
      <c r="B62" s="353"/>
      <c r="C62" s="354"/>
      <c r="D62" s="354"/>
      <c r="E62" s="354"/>
      <c r="F62" s="354"/>
      <c r="G62" s="354"/>
      <c r="H62" s="354"/>
      <c r="I62" s="354"/>
      <c r="J62" s="354"/>
      <c r="K62" s="354"/>
      <c r="L62" s="354"/>
      <c r="M62" s="355"/>
    </row>
    <row r="63" ht="15.75" customHeight="1">
      <c r="A63" s="95">
        <v>60.0</v>
      </c>
      <c r="B63" s="353"/>
      <c r="C63" s="354"/>
      <c r="D63" s="354"/>
      <c r="E63" s="354"/>
      <c r="F63" s="354"/>
      <c r="G63" s="354"/>
      <c r="H63" s="354"/>
      <c r="I63" s="354"/>
      <c r="J63" s="354"/>
      <c r="K63" s="354"/>
      <c r="L63" s="354"/>
      <c r="M63" s="355"/>
    </row>
    <row r="64" ht="15.75" customHeight="1">
      <c r="A64" s="95">
        <v>61.0</v>
      </c>
      <c r="B64" s="353"/>
      <c r="C64" s="354"/>
      <c r="D64" s="354"/>
      <c r="E64" s="354"/>
      <c r="F64" s="354"/>
      <c r="G64" s="354"/>
      <c r="H64" s="354"/>
      <c r="I64" s="354"/>
      <c r="J64" s="354"/>
      <c r="K64" s="354"/>
      <c r="L64" s="354"/>
      <c r="M64" s="355"/>
    </row>
    <row r="65" ht="15.75" customHeight="1">
      <c r="A65" s="95">
        <v>62.0</v>
      </c>
      <c r="B65" s="353"/>
      <c r="C65" s="354"/>
      <c r="D65" s="354"/>
      <c r="E65" s="354"/>
      <c r="F65" s="354"/>
      <c r="G65" s="354"/>
      <c r="H65" s="354"/>
      <c r="I65" s="354"/>
      <c r="J65" s="354"/>
      <c r="K65" s="354"/>
      <c r="L65" s="354"/>
      <c r="M65" s="355"/>
    </row>
    <row r="66" ht="15.75" customHeight="1">
      <c r="A66" s="95">
        <v>63.0</v>
      </c>
      <c r="B66" s="353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5"/>
    </row>
    <row r="67" ht="15.75" customHeight="1">
      <c r="A67" s="95">
        <v>64.0</v>
      </c>
      <c r="B67" s="353"/>
      <c r="C67" s="354"/>
      <c r="D67" s="354"/>
      <c r="E67" s="354"/>
      <c r="F67" s="354"/>
      <c r="G67" s="354"/>
      <c r="H67" s="354"/>
      <c r="I67" s="354"/>
      <c r="J67" s="354"/>
      <c r="K67" s="354"/>
      <c r="L67" s="354"/>
      <c r="M67" s="355"/>
    </row>
    <row r="68" ht="15.75" customHeight="1">
      <c r="A68" s="95">
        <v>65.0</v>
      </c>
      <c r="B68" s="353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5"/>
    </row>
    <row r="69" ht="15.75" customHeight="1">
      <c r="A69" s="95">
        <v>66.0</v>
      </c>
      <c r="B69" s="353"/>
      <c r="C69" s="354"/>
      <c r="D69" s="354"/>
      <c r="E69" s="354"/>
      <c r="F69" s="354"/>
      <c r="G69" s="354"/>
      <c r="H69" s="354"/>
      <c r="I69" s="354"/>
      <c r="J69" s="354"/>
      <c r="K69" s="354"/>
      <c r="L69" s="354"/>
      <c r="M69" s="355"/>
    </row>
    <row r="70" ht="15.75" customHeight="1">
      <c r="A70" s="95">
        <v>67.0</v>
      </c>
      <c r="B70" s="353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5"/>
    </row>
    <row r="71" ht="15.75" customHeight="1">
      <c r="A71" s="95">
        <v>68.0</v>
      </c>
      <c r="B71" s="353"/>
      <c r="C71" s="354"/>
      <c r="D71" s="354"/>
      <c r="E71" s="354"/>
      <c r="F71" s="354"/>
      <c r="G71" s="354"/>
      <c r="H71" s="354"/>
      <c r="I71" s="354"/>
      <c r="J71" s="354"/>
      <c r="K71" s="354"/>
      <c r="L71" s="354"/>
      <c r="M71" s="355"/>
    </row>
    <row r="72" ht="15.75" customHeight="1">
      <c r="A72" s="95">
        <v>69.0</v>
      </c>
      <c r="B72" s="353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5"/>
    </row>
    <row r="73" ht="15.75" customHeight="1">
      <c r="A73" s="95">
        <v>70.0</v>
      </c>
      <c r="B73" s="353"/>
      <c r="C73" s="354"/>
      <c r="D73" s="354"/>
      <c r="E73" s="354"/>
      <c r="F73" s="354"/>
      <c r="G73" s="354"/>
      <c r="H73" s="354"/>
      <c r="I73" s="354"/>
      <c r="J73" s="354"/>
      <c r="K73" s="354"/>
      <c r="L73" s="354"/>
      <c r="M73" s="355"/>
    </row>
    <row r="74" ht="15.75" customHeight="1">
      <c r="A74" s="95">
        <v>71.0</v>
      </c>
      <c r="B74" s="353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5"/>
    </row>
    <row r="75" ht="15.75" customHeight="1">
      <c r="A75" s="95">
        <v>72.0</v>
      </c>
      <c r="B75" s="353"/>
      <c r="C75" s="354"/>
      <c r="D75" s="354"/>
      <c r="E75" s="354"/>
      <c r="F75" s="354"/>
      <c r="G75" s="354"/>
      <c r="H75" s="354"/>
      <c r="I75" s="354"/>
      <c r="J75" s="354"/>
      <c r="K75" s="354"/>
      <c r="L75" s="354"/>
      <c r="M75" s="355"/>
    </row>
    <row r="76" ht="15.75" customHeight="1">
      <c r="A76" s="95">
        <v>73.0</v>
      </c>
      <c r="B76" s="353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5"/>
    </row>
    <row r="77" ht="15.75" customHeight="1">
      <c r="A77" s="95">
        <v>74.0</v>
      </c>
      <c r="B77" s="353"/>
      <c r="C77" s="354"/>
      <c r="D77" s="354"/>
      <c r="E77" s="354"/>
      <c r="F77" s="354"/>
      <c r="G77" s="354"/>
      <c r="H77" s="354"/>
      <c r="I77" s="354"/>
      <c r="J77" s="354"/>
      <c r="K77" s="354"/>
      <c r="L77" s="354"/>
      <c r="M77" s="355"/>
    </row>
    <row r="78" ht="15.75" customHeight="1">
      <c r="A78" s="95">
        <v>75.0</v>
      </c>
      <c r="B78" s="353"/>
      <c r="C78" s="354"/>
      <c r="D78" s="354"/>
      <c r="E78" s="354"/>
      <c r="F78" s="354"/>
      <c r="G78" s="354"/>
      <c r="H78" s="354"/>
      <c r="I78" s="354"/>
      <c r="J78" s="354"/>
      <c r="K78" s="354"/>
      <c r="L78" s="354"/>
      <c r="M78" s="355"/>
    </row>
    <row r="79" ht="15.75" customHeight="1">
      <c r="A79" s="95">
        <v>76.0</v>
      </c>
      <c r="B79" s="353"/>
      <c r="C79" s="354"/>
      <c r="D79" s="354"/>
      <c r="E79" s="354"/>
      <c r="F79" s="354"/>
      <c r="G79" s="354"/>
      <c r="H79" s="354"/>
      <c r="I79" s="354"/>
      <c r="J79" s="354"/>
      <c r="K79" s="354"/>
      <c r="L79" s="354"/>
      <c r="M79" s="355"/>
    </row>
    <row r="80" ht="15.75" customHeight="1">
      <c r="A80" s="95">
        <v>77.0</v>
      </c>
      <c r="B80" s="353"/>
      <c r="C80" s="354"/>
      <c r="D80" s="354"/>
      <c r="E80" s="354"/>
      <c r="F80" s="354"/>
      <c r="G80" s="354"/>
      <c r="H80" s="354"/>
      <c r="I80" s="354"/>
      <c r="J80" s="354"/>
      <c r="K80" s="354"/>
      <c r="L80" s="354"/>
      <c r="M80" s="355"/>
    </row>
    <row r="81" ht="15.75" customHeight="1">
      <c r="A81" s="95">
        <v>78.0</v>
      </c>
      <c r="B81" s="353"/>
      <c r="C81" s="354"/>
      <c r="D81" s="354"/>
      <c r="E81" s="354"/>
      <c r="F81" s="354"/>
      <c r="G81" s="354"/>
      <c r="H81" s="354"/>
      <c r="I81" s="354"/>
      <c r="J81" s="354"/>
      <c r="K81" s="354"/>
      <c r="L81" s="354"/>
      <c r="M81" s="355"/>
    </row>
    <row r="82" ht="15.75" customHeight="1">
      <c r="A82" s="95">
        <v>79.0</v>
      </c>
      <c r="B82" s="353"/>
      <c r="C82" s="354"/>
      <c r="D82" s="354"/>
      <c r="E82" s="354"/>
      <c r="F82" s="354"/>
      <c r="G82" s="354"/>
      <c r="H82" s="354"/>
      <c r="I82" s="354"/>
      <c r="J82" s="354"/>
      <c r="K82" s="354"/>
      <c r="L82" s="354"/>
      <c r="M82" s="355"/>
    </row>
    <row r="83" ht="15.75" customHeight="1">
      <c r="A83" s="95">
        <v>80.0</v>
      </c>
      <c r="B83" s="353"/>
      <c r="C83" s="354"/>
      <c r="D83" s="354"/>
      <c r="E83" s="354"/>
      <c r="F83" s="354"/>
      <c r="G83" s="354"/>
      <c r="H83" s="354"/>
      <c r="I83" s="354"/>
      <c r="J83" s="354"/>
      <c r="K83" s="354"/>
      <c r="L83" s="354"/>
      <c r="M83" s="355"/>
    </row>
    <row r="84" ht="15.75" customHeight="1">
      <c r="A84" s="95">
        <v>81.0</v>
      </c>
      <c r="B84" s="353"/>
      <c r="C84" s="354"/>
      <c r="D84" s="354"/>
      <c r="E84" s="354"/>
      <c r="F84" s="354"/>
      <c r="G84" s="354"/>
      <c r="H84" s="354"/>
      <c r="I84" s="354"/>
      <c r="J84" s="354"/>
      <c r="K84" s="354"/>
      <c r="L84" s="354"/>
      <c r="M84" s="355"/>
    </row>
    <row r="85" ht="15.75" customHeight="1">
      <c r="A85" s="95">
        <v>82.0</v>
      </c>
      <c r="B85" s="353"/>
      <c r="C85" s="354"/>
      <c r="D85" s="354"/>
      <c r="E85" s="354"/>
      <c r="F85" s="354"/>
      <c r="G85" s="354"/>
      <c r="H85" s="354"/>
      <c r="I85" s="354"/>
      <c r="J85" s="354"/>
      <c r="K85" s="354"/>
      <c r="L85" s="354"/>
      <c r="M85" s="355"/>
    </row>
    <row r="86" ht="15.75" customHeight="1">
      <c r="A86" s="95">
        <v>83.0</v>
      </c>
      <c r="B86" s="353"/>
      <c r="C86" s="354"/>
      <c r="D86" s="354"/>
      <c r="E86" s="354"/>
      <c r="F86" s="354"/>
      <c r="G86" s="354"/>
      <c r="H86" s="354"/>
      <c r="I86" s="354"/>
      <c r="J86" s="354"/>
      <c r="K86" s="354"/>
      <c r="L86" s="354"/>
      <c r="M86" s="355"/>
    </row>
    <row r="87" ht="15.75" customHeight="1">
      <c r="A87" s="95">
        <v>84.0</v>
      </c>
      <c r="B87" s="353"/>
      <c r="C87" s="354"/>
      <c r="D87" s="354"/>
      <c r="E87" s="354"/>
      <c r="F87" s="354"/>
      <c r="G87" s="354"/>
      <c r="H87" s="354"/>
      <c r="I87" s="354"/>
      <c r="J87" s="354"/>
      <c r="K87" s="354"/>
      <c r="L87" s="354"/>
      <c r="M87" s="355"/>
    </row>
    <row r="88" ht="15.75" customHeight="1">
      <c r="A88" s="95">
        <v>85.0</v>
      </c>
      <c r="B88" s="353"/>
      <c r="C88" s="354"/>
      <c r="D88" s="354"/>
      <c r="E88" s="354"/>
      <c r="F88" s="354"/>
      <c r="G88" s="354"/>
      <c r="H88" s="354"/>
      <c r="I88" s="354"/>
      <c r="J88" s="354"/>
      <c r="K88" s="354"/>
      <c r="L88" s="354"/>
      <c r="M88" s="355"/>
    </row>
    <row r="89" ht="15.75" customHeight="1">
      <c r="A89" s="95">
        <v>86.0</v>
      </c>
      <c r="B89" s="353"/>
      <c r="C89" s="354"/>
      <c r="D89" s="354"/>
      <c r="E89" s="354"/>
      <c r="F89" s="354"/>
      <c r="G89" s="354"/>
      <c r="H89" s="354"/>
      <c r="I89" s="354"/>
      <c r="J89" s="354"/>
      <c r="K89" s="354"/>
      <c r="L89" s="354"/>
      <c r="M89" s="355"/>
    </row>
    <row r="90" ht="15.75" customHeight="1">
      <c r="A90" s="95">
        <v>87.0</v>
      </c>
      <c r="B90" s="353"/>
      <c r="C90" s="354"/>
      <c r="D90" s="354"/>
      <c r="E90" s="354"/>
      <c r="F90" s="354"/>
      <c r="G90" s="354"/>
      <c r="H90" s="354"/>
      <c r="I90" s="354"/>
      <c r="J90" s="354"/>
      <c r="K90" s="354"/>
      <c r="L90" s="354"/>
      <c r="M90" s="355"/>
    </row>
    <row r="91" ht="15.75" customHeight="1">
      <c r="A91" s="95">
        <v>88.0</v>
      </c>
      <c r="B91" s="353"/>
      <c r="C91" s="354"/>
      <c r="D91" s="354"/>
      <c r="E91" s="354"/>
      <c r="F91" s="354"/>
      <c r="G91" s="354"/>
      <c r="H91" s="354"/>
      <c r="I91" s="354"/>
      <c r="J91" s="354"/>
      <c r="K91" s="354"/>
      <c r="L91" s="354"/>
      <c r="M91" s="355"/>
    </row>
    <row r="92" ht="15.75" customHeight="1">
      <c r="A92" s="95">
        <v>89.0</v>
      </c>
      <c r="B92" s="353"/>
      <c r="C92" s="354"/>
      <c r="D92" s="354"/>
      <c r="E92" s="354"/>
      <c r="F92" s="354"/>
      <c r="G92" s="354"/>
      <c r="H92" s="354"/>
      <c r="I92" s="354"/>
      <c r="J92" s="354"/>
      <c r="K92" s="354"/>
      <c r="L92" s="354"/>
      <c r="M92" s="355"/>
    </row>
    <row r="93" ht="15.75" customHeight="1">
      <c r="A93" s="95">
        <v>90.0</v>
      </c>
      <c r="B93" s="353"/>
      <c r="C93" s="354"/>
      <c r="D93" s="354"/>
      <c r="E93" s="354"/>
      <c r="F93" s="354"/>
      <c r="G93" s="354"/>
      <c r="H93" s="354"/>
      <c r="I93" s="354"/>
      <c r="J93" s="354"/>
      <c r="K93" s="354"/>
      <c r="L93" s="354"/>
      <c r="M93" s="355"/>
    </row>
    <row r="94" ht="15.75" customHeight="1">
      <c r="A94" s="95">
        <v>91.0</v>
      </c>
      <c r="B94" s="353"/>
      <c r="C94" s="354"/>
      <c r="D94" s="354"/>
      <c r="E94" s="354"/>
      <c r="F94" s="354"/>
      <c r="G94" s="354"/>
      <c r="H94" s="354"/>
      <c r="I94" s="354"/>
      <c r="J94" s="354"/>
      <c r="K94" s="354"/>
      <c r="L94" s="354"/>
      <c r="M94" s="355"/>
    </row>
    <row r="95" ht="15.75" customHeight="1">
      <c r="A95" s="95">
        <v>92.0</v>
      </c>
      <c r="B95" s="353"/>
      <c r="C95" s="354"/>
      <c r="D95" s="354"/>
      <c r="E95" s="354"/>
      <c r="F95" s="354"/>
      <c r="G95" s="354"/>
      <c r="H95" s="354"/>
      <c r="I95" s="354"/>
      <c r="J95" s="354"/>
      <c r="K95" s="354"/>
      <c r="L95" s="354"/>
      <c r="M95" s="355"/>
    </row>
    <row r="96" ht="15.75" customHeight="1">
      <c r="A96" s="95">
        <v>93.0</v>
      </c>
      <c r="B96" s="353"/>
      <c r="C96" s="354"/>
      <c r="D96" s="354"/>
      <c r="E96" s="354"/>
      <c r="F96" s="354"/>
      <c r="G96" s="354"/>
      <c r="H96" s="354"/>
      <c r="I96" s="354"/>
      <c r="J96" s="354"/>
      <c r="K96" s="354"/>
      <c r="L96" s="354"/>
      <c r="M96" s="355"/>
    </row>
    <row r="97" ht="15.75" customHeight="1">
      <c r="A97" s="95">
        <v>94.0</v>
      </c>
      <c r="B97" s="353"/>
      <c r="C97" s="354"/>
      <c r="D97" s="354"/>
      <c r="E97" s="354"/>
      <c r="F97" s="354"/>
      <c r="G97" s="354"/>
      <c r="H97" s="354"/>
      <c r="I97" s="354"/>
      <c r="J97" s="354"/>
      <c r="K97" s="354"/>
      <c r="L97" s="354"/>
      <c r="M97" s="355"/>
    </row>
    <row r="98" ht="15.75" customHeight="1">
      <c r="A98" s="95">
        <v>95.0</v>
      </c>
      <c r="B98" s="353"/>
      <c r="C98" s="354"/>
      <c r="D98" s="354"/>
      <c r="E98" s="354"/>
      <c r="F98" s="354"/>
      <c r="G98" s="354"/>
      <c r="H98" s="354"/>
      <c r="I98" s="354"/>
      <c r="J98" s="354"/>
      <c r="K98" s="354"/>
      <c r="L98" s="354"/>
      <c r="M98" s="355"/>
    </row>
    <row r="99" ht="15.75" customHeight="1">
      <c r="A99" s="95">
        <v>96.0</v>
      </c>
      <c r="B99" s="353"/>
      <c r="C99" s="354"/>
      <c r="D99" s="354"/>
      <c r="E99" s="354"/>
      <c r="F99" s="354"/>
      <c r="G99" s="354"/>
      <c r="H99" s="354"/>
      <c r="I99" s="354"/>
      <c r="J99" s="354"/>
      <c r="K99" s="354"/>
      <c r="L99" s="354"/>
      <c r="M99" s="355"/>
    </row>
    <row r="100" ht="15.75" customHeight="1">
      <c r="A100" s="95">
        <v>97.0</v>
      </c>
      <c r="B100" s="353"/>
      <c r="C100" s="354"/>
      <c r="D100" s="354"/>
      <c r="E100" s="354"/>
      <c r="F100" s="354"/>
      <c r="G100" s="354"/>
      <c r="H100" s="354"/>
      <c r="I100" s="354"/>
      <c r="J100" s="354"/>
      <c r="K100" s="354"/>
      <c r="L100" s="354"/>
      <c r="M100" s="355"/>
    </row>
    <row r="101" ht="15.75" customHeight="1">
      <c r="A101" s="95">
        <v>98.0</v>
      </c>
      <c r="B101" s="353"/>
      <c r="C101" s="354"/>
      <c r="D101" s="354"/>
      <c r="E101" s="354"/>
      <c r="F101" s="354"/>
      <c r="G101" s="354"/>
      <c r="H101" s="354"/>
      <c r="I101" s="354"/>
      <c r="J101" s="354"/>
      <c r="K101" s="354"/>
      <c r="L101" s="354"/>
      <c r="M101" s="355"/>
    </row>
    <row r="102" ht="15.75" customHeight="1">
      <c r="A102" s="95">
        <v>99.0</v>
      </c>
      <c r="B102" s="353"/>
      <c r="C102" s="354"/>
      <c r="D102" s="354"/>
      <c r="E102" s="354"/>
      <c r="F102" s="354"/>
      <c r="G102" s="354"/>
      <c r="H102" s="354"/>
      <c r="I102" s="354"/>
      <c r="J102" s="354"/>
      <c r="K102" s="354"/>
      <c r="L102" s="354"/>
      <c r="M102" s="355"/>
    </row>
    <row r="103" ht="15.75" customHeight="1">
      <c r="A103" s="95">
        <v>100.0</v>
      </c>
      <c r="B103" s="353"/>
      <c r="C103" s="354"/>
      <c r="D103" s="354"/>
      <c r="E103" s="354"/>
      <c r="F103" s="354"/>
      <c r="G103" s="354"/>
      <c r="H103" s="354"/>
      <c r="I103" s="354"/>
      <c r="J103" s="354"/>
      <c r="K103" s="354"/>
      <c r="L103" s="354"/>
      <c r="M103" s="355"/>
    </row>
    <row r="104" ht="15.75" customHeight="1">
      <c r="A104" s="95">
        <v>101.0</v>
      </c>
      <c r="B104" s="353"/>
      <c r="C104" s="354"/>
      <c r="D104" s="354"/>
      <c r="E104" s="354"/>
      <c r="F104" s="354"/>
      <c r="G104" s="354"/>
      <c r="H104" s="354"/>
      <c r="I104" s="354"/>
      <c r="J104" s="354"/>
      <c r="K104" s="354"/>
      <c r="L104" s="354"/>
      <c r="M104" s="355"/>
    </row>
    <row r="105" ht="15.75" customHeight="1">
      <c r="A105" s="95">
        <v>102.0</v>
      </c>
      <c r="B105" s="353"/>
      <c r="C105" s="354"/>
      <c r="D105" s="354"/>
      <c r="E105" s="354"/>
      <c r="F105" s="354"/>
      <c r="G105" s="354"/>
      <c r="H105" s="354"/>
      <c r="I105" s="354"/>
      <c r="J105" s="354"/>
      <c r="K105" s="354"/>
      <c r="L105" s="354"/>
      <c r="M105" s="355"/>
    </row>
    <row r="106" ht="15.75" customHeight="1">
      <c r="A106" s="95">
        <v>103.0</v>
      </c>
      <c r="B106" s="353"/>
      <c r="C106" s="354"/>
      <c r="D106" s="354"/>
      <c r="E106" s="354"/>
      <c r="F106" s="354"/>
      <c r="G106" s="354"/>
      <c r="H106" s="354"/>
      <c r="I106" s="354"/>
      <c r="J106" s="354"/>
      <c r="K106" s="354"/>
      <c r="L106" s="354"/>
      <c r="M106" s="355"/>
    </row>
    <row r="107" ht="15.75" customHeight="1">
      <c r="A107" s="95">
        <v>104.0</v>
      </c>
      <c r="B107" s="353"/>
      <c r="C107" s="354"/>
      <c r="D107" s="354"/>
      <c r="E107" s="354"/>
      <c r="F107" s="354"/>
      <c r="G107" s="354"/>
      <c r="H107" s="354"/>
      <c r="I107" s="354"/>
      <c r="J107" s="354"/>
      <c r="K107" s="354"/>
      <c r="L107" s="354"/>
      <c r="M107" s="355"/>
    </row>
    <row r="108" ht="15.75" customHeight="1">
      <c r="A108" s="95">
        <v>105.0</v>
      </c>
      <c r="B108" s="353"/>
      <c r="C108" s="354"/>
      <c r="D108" s="354"/>
      <c r="E108" s="354"/>
      <c r="F108" s="354"/>
      <c r="G108" s="354"/>
      <c r="H108" s="354"/>
      <c r="I108" s="354"/>
      <c r="J108" s="354"/>
      <c r="K108" s="354"/>
      <c r="L108" s="354"/>
      <c r="M108" s="355"/>
    </row>
    <row r="109" ht="15.75" customHeight="1">
      <c r="A109" s="95">
        <v>106.0</v>
      </c>
      <c r="B109" s="353"/>
      <c r="C109" s="354"/>
      <c r="D109" s="354"/>
      <c r="E109" s="354"/>
      <c r="F109" s="354"/>
      <c r="G109" s="354"/>
      <c r="H109" s="354"/>
      <c r="I109" s="354"/>
      <c r="J109" s="354"/>
      <c r="K109" s="354"/>
      <c r="L109" s="354"/>
      <c r="M109" s="355"/>
    </row>
    <row r="110" ht="15.75" customHeight="1">
      <c r="A110" s="95">
        <v>107.0</v>
      </c>
      <c r="B110" s="353"/>
      <c r="C110" s="354"/>
      <c r="D110" s="354"/>
      <c r="E110" s="354"/>
      <c r="F110" s="354"/>
      <c r="G110" s="354"/>
      <c r="H110" s="354"/>
      <c r="I110" s="354"/>
      <c r="J110" s="354"/>
      <c r="K110" s="354"/>
      <c r="L110" s="354"/>
      <c r="M110" s="355"/>
    </row>
    <row r="111" ht="15.75" customHeight="1">
      <c r="A111" s="95">
        <v>108.0</v>
      </c>
      <c r="B111" s="353"/>
      <c r="C111" s="354"/>
      <c r="D111" s="354"/>
      <c r="E111" s="354"/>
      <c r="F111" s="354"/>
      <c r="G111" s="354"/>
      <c r="H111" s="354"/>
      <c r="I111" s="354"/>
      <c r="J111" s="354"/>
      <c r="K111" s="354"/>
      <c r="L111" s="354"/>
      <c r="M111" s="355"/>
    </row>
    <row r="112" ht="15.75" customHeight="1">
      <c r="A112" s="95">
        <v>109.0</v>
      </c>
      <c r="B112" s="356"/>
      <c r="C112" s="357"/>
      <c r="D112" s="357"/>
      <c r="E112" s="357"/>
      <c r="F112" s="357"/>
      <c r="G112" s="357"/>
      <c r="H112" s="357"/>
      <c r="I112" s="357"/>
      <c r="J112" s="357"/>
      <c r="K112" s="357"/>
      <c r="L112" s="357"/>
      <c r="M112" s="358"/>
    </row>
    <row r="113" ht="15.75" customHeight="1">
      <c r="A113" s="95">
        <v>110.0</v>
      </c>
      <c r="B113" s="353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</row>
    <row r="114" ht="15.75" customHeight="1">
      <c r="A114" s="95">
        <v>111.0</v>
      </c>
      <c r="B114" s="353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</row>
    <row r="115" ht="15.75" customHeight="1">
      <c r="A115" s="95">
        <v>112.0</v>
      </c>
      <c r="B115" s="353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</row>
    <row r="116" ht="15.75" customHeight="1">
      <c r="A116" s="95">
        <v>113.0</v>
      </c>
      <c r="B116" s="353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</row>
    <row r="117" ht="15.75" customHeight="1">
      <c r="A117" s="95">
        <v>114.0</v>
      </c>
      <c r="B117" s="353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</row>
    <row r="118" ht="15.75" customHeight="1">
      <c r="A118" s="95">
        <v>115.0</v>
      </c>
      <c r="B118" s="353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</row>
    <row r="119" ht="15.75" customHeight="1">
      <c r="A119" s="95">
        <v>116.0</v>
      </c>
      <c r="B119" s="353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</row>
    <row r="120" ht="15.75" customHeight="1">
      <c r="A120" s="95">
        <v>117.0</v>
      </c>
      <c r="B120" s="353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</row>
    <row r="121" ht="15.75" customHeight="1">
      <c r="A121" s="95">
        <v>118.0</v>
      </c>
      <c r="B121" s="353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</row>
    <row r="122" ht="15.75" customHeight="1">
      <c r="A122" s="95">
        <v>119.0</v>
      </c>
      <c r="B122" s="353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</row>
    <row r="123" ht="15.75" customHeight="1">
      <c r="A123" s="95">
        <v>120.0</v>
      </c>
      <c r="B123" s="353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</row>
    <row r="124" ht="15.75" customHeight="1">
      <c r="A124" s="95">
        <v>121.0</v>
      </c>
      <c r="B124" s="353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</row>
    <row r="125" ht="15.75" customHeight="1">
      <c r="A125" s="95">
        <v>122.0</v>
      </c>
      <c r="B125" s="353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</row>
    <row r="126" ht="15.75" customHeight="1">
      <c r="A126" s="95">
        <v>123.0</v>
      </c>
      <c r="B126" s="353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</row>
    <row r="127" ht="15.75" customHeight="1">
      <c r="A127" s="95">
        <v>124.0</v>
      </c>
      <c r="B127" s="353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</row>
    <row r="128" ht="15.75" customHeight="1">
      <c r="A128" s="95">
        <v>125.0</v>
      </c>
      <c r="B128" s="353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</row>
    <row r="129" ht="15.75" customHeight="1">
      <c r="A129" s="95">
        <v>126.0</v>
      </c>
      <c r="B129" s="353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</row>
    <row r="130" ht="15.75" customHeight="1">
      <c r="A130" s="95">
        <v>127.0</v>
      </c>
      <c r="B130" s="353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</row>
    <row r="131" ht="15.75" customHeight="1">
      <c r="A131" s="95">
        <v>128.0</v>
      </c>
      <c r="B131" s="353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</row>
    <row r="132" ht="15.75" customHeight="1">
      <c r="A132" s="95">
        <v>129.0</v>
      </c>
      <c r="B132" s="353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</row>
    <row r="133" ht="15.75" customHeight="1">
      <c r="A133" s="95">
        <v>130.0</v>
      </c>
      <c r="B133" s="353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</row>
    <row r="134" ht="15.75" customHeight="1">
      <c r="A134" s="95">
        <v>131.0</v>
      </c>
      <c r="B134" s="353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</row>
    <row r="135" ht="15.75" customHeight="1">
      <c r="A135" s="95">
        <v>132.0</v>
      </c>
      <c r="B135" s="353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</row>
    <row r="136" ht="15.75" customHeight="1">
      <c r="A136" s="95">
        <v>133.0</v>
      </c>
      <c r="B136" s="353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</row>
    <row r="137" ht="15.75" customHeight="1">
      <c r="A137" s="95">
        <v>134.0</v>
      </c>
      <c r="B137" s="353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</row>
    <row r="138" ht="15.75" customHeight="1">
      <c r="A138" s="95">
        <v>135.0</v>
      </c>
      <c r="B138" s="353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</row>
    <row r="139" ht="15.75" customHeight="1">
      <c r="A139" s="95">
        <v>136.0</v>
      </c>
      <c r="B139" s="353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</row>
    <row r="140" ht="15.75" customHeight="1">
      <c r="A140" s="95">
        <v>137.0</v>
      </c>
      <c r="B140" s="353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</row>
    <row r="141" ht="15.75" customHeight="1">
      <c r="A141" s="95">
        <v>138.0</v>
      </c>
      <c r="B141" s="353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</row>
    <row r="142" ht="15.75" customHeight="1">
      <c r="A142" s="95">
        <v>139.0</v>
      </c>
      <c r="B142" s="353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</row>
    <row r="143" ht="15.75" customHeight="1">
      <c r="A143" s="95">
        <v>140.0</v>
      </c>
      <c r="B143" s="353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</row>
    <row r="144" ht="15.75" customHeight="1">
      <c r="A144" s="95">
        <v>141.0</v>
      </c>
      <c r="B144" s="353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</row>
    <row r="145" ht="15.75" customHeight="1">
      <c r="A145" s="95">
        <v>142.0</v>
      </c>
      <c r="B145" s="353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</row>
    <row r="146" ht="15.75" customHeight="1">
      <c r="A146" s="95">
        <v>143.0</v>
      </c>
      <c r="B146" s="353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</row>
    <row r="147" ht="15.75" customHeight="1">
      <c r="A147" s="95">
        <v>144.0</v>
      </c>
      <c r="B147" s="353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</row>
    <row r="148" ht="15.75" customHeight="1">
      <c r="A148" s="95">
        <v>145.0</v>
      </c>
      <c r="B148" s="353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</row>
    <row r="149" ht="15.75" customHeight="1">
      <c r="A149" s="95">
        <v>146.0</v>
      </c>
      <c r="B149" s="353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</row>
    <row r="150" ht="15.75" customHeight="1">
      <c r="A150" s="95">
        <v>147.0</v>
      </c>
      <c r="B150" s="353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</row>
    <row r="151" ht="15.75" customHeight="1">
      <c r="A151" s="95">
        <v>148.0</v>
      </c>
      <c r="B151" s="353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</row>
    <row r="152" ht="15.75" customHeight="1">
      <c r="A152" s="95">
        <v>149.0</v>
      </c>
      <c r="B152" s="353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</row>
    <row r="153" ht="15.75" customHeight="1">
      <c r="A153" s="95">
        <v>150.0</v>
      </c>
      <c r="B153" s="353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</row>
    <row r="154" ht="15.75" customHeight="1">
      <c r="A154" s="95">
        <v>151.0</v>
      </c>
      <c r="B154" s="353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</row>
    <row r="155" ht="15.75" customHeight="1">
      <c r="A155" s="95">
        <v>152.0</v>
      </c>
      <c r="B155" s="353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</row>
    <row r="156" ht="15.75" customHeight="1">
      <c r="A156" s="95">
        <v>153.0</v>
      </c>
      <c r="B156" s="353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</row>
    <row r="157" ht="15.75" customHeight="1">
      <c r="A157" s="95">
        <v>154.0</v>
      </c>
      <c r="B157" s="353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</row>
    <row r="158" ht="15.75" customHeight="1">
      <c r="A158" s="95">
        <v>155.0</v>
      </c>
      <c r="B158" s="353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</row>
    <row r="159" ht="15.75" customHeight="1">
      <c r="A159" s="95">
        <v>156.0</v>
      </c>
      <c r="B159" s="353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</row>
    <row r="160" ht="15.75" customHeight="1">
      <c r="A160" s="95">
        <v>157.0</v>
      </c>
      <c r="B160" s="353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</row>
    <row r="161" ht="15.75" customHeight="1">
      <c r="A161" s="95">
        <v>158.0</v>
      </c>
      <c r="B161" s="353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</row>
    <row r="162" ht="15.75" customHeight="1">
      <c r="A162" s="95">
        <v>159.0</v>
      </c>
      <c r="B162" s="353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</row>
    <row r="163" ht="15.75" customHeight="1">
      <c r="A163" s="95">
        <v>160.0</v>
      </c>
      <c r="B163" s="353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</row>
    <row r="164" ht="15.75" customHeight="1">
      <c r="A164" s="95">
        <v>161.0</v>
      </c>
      <c r="B164" s="353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</row>
    <row r="165" ht="15.75" customHeight="1">
      <c r="A165" s="95">
        <v>162.0</v>
      </c>
      <c r="B165" s="353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</row>
    <row r="166" ht="15.75" customHeight="1">
      <c r="A166" s="95">
        <v>163.0</v>
      </c>
      <c r="B166" s="353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</row>
    <row r="167" ht="15.75" customHeight="1">
      <c r="A167" s="95">
        <v>164.0</v>
      </c>
      <c r="B167" s="353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</row>
    <row r="168" ht="15.75" customHeight="1">
      <c r="A168" s="95">
        <v>165.0</v>
      </c>
      <c r="B168" s="353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</row>
    <row r="169" ht="15.75" customHeight="1">
      <c r="A169" s="95">
        <v>166.0</v>
      </c>
      <c r="B169" s="353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</row>
    <row r="170" ht="15.75" customHeight="1">
      <c r="A170" s="95">
        <v>167.0</v>
      </c>
      <c r="B170" s="353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</row>
    <row r="171" ht="15.75" customHeight="1">
      <c r="A171" s="95">
        <v>168.0</v>
      </c>
      <c r="B171" s="353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</row>
    <row r="172" ht="15.75" customHeight="1">
      <c r="A172" s="95">
        <v>169.0</v>
      </c>
      <c r="B172" s="353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</row>
    <row r="173" ht="15.75" customHeight="1">
      <c r="A173" s="95">
        <v>170.0</v>
      </c>
      <c r="B173" s="353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</row>
    <row r="174" ht="15.75" customHeight="1">
      <c r="A174" s="95">
        <v>171.0</v>
      </c>
      <c r="B174" s="353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</row>
    <row r="175" ht="15.75" customHeight="1">
      <c r="A175" s="95">
        <v>172.0</v>
      </c>
      <c r="B175" s="353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</row>
    <row r="176" ht="15.75" customHeight="1">
      <c r="A176" s="95">
        <v>173.0</v>
      </c>
      <c r="B176" s="353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</row>
    <row r="177" ht="15.75" customHeight="1">
      <c r="A177" s="95">
        <v>174.0</v>
      </c>
      <c r="B177" s="353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</row>
    <row r="178" ht="15.75" customHeight="1">
      <c r="A178" s="95">
        <v>175.0</v>
      </c>
      <c r="B178" s="353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</row>
    <row r="179" ht="15.75" customHeight="1">
      <c r="A179" s="95">
        <v>176.0</v>
      </c>
      <c r="B179" s="353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</row>
    <row r="180" ht="15.75" customHeight="1">
      <c r="A180" s="95">
        <v>177.0</v>
      </c>
      <c r="B180" s="353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</row>
    <row r="181" ht="15.75" customHeight="1">
      <c r="A181" s="95">
        <v>178.0</v>
      </c>
      <c r="B181" s="353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</row>
    <row r="182" ht="15.75" customHeight="1">
      <c r="A182" s="95">
        <v>179.0</v>
      </c>
      <c r="B182" s="353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</row>
    <row r="183" ht="15.75" customHeight="1">
      <c r="A183" s="95">
        <v>180.0</v>
      </c>
      <c r="B183" s="353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</row>
    <row r="184" ht="15.75" customHeight="1">
      <c r="A184" s="95">
        <v>181.0</v>
      </c>
      <c r="B184" s="353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</row>
    <row r="185" ht="15.75" customHeight="1">
      <c r="A185" s="95">
        <v>182.0</v>
      </c>
      <c r="B185" s="353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</row>
    <row r="186" ht="15.75" customHeight="1">
      <c r="A186" s="95">
        <v>183.0</v>
      </c>
      <c r="B186" s="353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</row>
    <row r="187" ht="15.75" customHeight="1">
      <c r="A187" s="95">
        <v>184.0</v>
      </c>
      <c r="B187" s="353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</row>
    <row r="188" ht="15.75" customHeight="1">
      <c r="A188" s="95">
        <v>185.0</v>
      </c>
      <c r="B188" s="353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</row>
    <row r="189" ht="15.75" customHeight="1">
      <c r="A189" s="95">
        <v>186.0</v>
      </c>
      <c r="B189" s="353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</row>
    <row r="190" ht="15.75" customHeight="1">
      <c r="A190" s="95"/>
      <c r="B190" s="353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</row>
    <row r="191" ht="15.75" customHeight="1">
      <c r="A191" s="95"/>
      <c r="B191" s="353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</row>
    <row r="192" ht="15.75" customHeight="1">
      <c r="A192" s="95"/>
      <c r="B192" s="353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</row>
    <row r="193" ht="15.75" customHeight="1">
      <c r="A193" s="95"/>
      <c r="B193" s="353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</row>
    <row r="194" ht="15.75" customHeight="1">
      <c r="A194" s="95"/>
      <c r="B194" s="353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</row>
    <row r="195" ht="15.75" customHeight="1">
      <c r="A195" s="95"/>
      <c r="B195" s="353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</row>
    <row r="196" ht="15.75" customHeight="1">
      <c r="A196" s="95"/>
      <c r="B196" s="353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</row>
    <row r="197" ht="15.75" customHeight="1">
      <c r="A197" s="95"/>
      <c r="B197" s="353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</row>
    <row r="198" ht="15.75" customHeight="1">
      <c r="A198" s="95"/>
      <c r="B198" s="353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</row>
    <row r="199" ht="15.75" customHeight="1">
      <c r="A199" s="95"/>
      <c r="B199" s="353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</row>
    <row r="200" ht="15.75" customHeight="1">
      <c r="A200" s="95"/>
      <c r="B200" s="353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</row>
    <row r="201" ht="15.75" customHeight="1">
      <c r="A201" s="95"/>
      <c r="B201" s="353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</row>
    <row r="202" ht="15.75" customHeight="1">
      <c r="A202" s="95"/>
      <c r="B202" s="353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</row>
    <row r="203" ht="15.75" customHeight="1">
      <c r="A203" s="95"/>
      <c r="B203" s="353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</row>
    <row r="204" ht="15.75" customHeight="1">
      <c r="A204" s="95"/>
      <c r="B204" s="353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</row>
    <row r="205" ht="15.75" customHeight="1">
      <c r="A205" s="95"/>
      <c r="B205" s="353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</row>
    <row r="206" ht="15.75" customHeight="1">
      <c r="A206" s="95"/>
      <c r="B206" s="353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</row>
    <row r="207" ht="15.75" customHeight="1">
      <c r="A207" s="95"/>
      <c r="B207" s="353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</row>
    <row r="208" ht="15.75" customHeight="1">
      <c r="A208" s="95"/>
      <c r="B208" s="353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</row>
    <row r="209" ht="15.75" customHeight="1">
      <c r="A209" s="95"/>
      <c r="B209" s="353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</row>
    <row r="210" ht="15.75" customHeight="1">
      <c r="A210" s="95"/>
      <c r="B210" s="353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</row>
    <row r="211" ht="15.75" customHeight="1">
      <c r="A211" s="95"/>
      <c r="B211" s="353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</row>
    <row r="212" ht="15.75" customHeight="1">
      <c r="A212" s="95"/>
      <c r="B212" s="353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</row>
    <row r="213" ht="15.75" customHeight="1">
      <c r="A213" s="95"/>
      <c r="B213" s="353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</row>
    <row r="214" ht="15.75" customHeight="1">
      <c r="A214" s="95"/>
      <c r="B214" s="353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</row>
    <row r="215" ht="15.75" customHeight="1">
      <c r="A215" s="95"/>
      <c r="B215" s="353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</row>
    <row r="216" ht="15.75" customHeight="1">
      <c r="A216" s="95"/>
      <c r="B216" s="353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</row>
    <row r="217" ht="15.75" customHeight="1">
      <c r="A217" s="95"/>
      <c r="B217" s="353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</row>
    <row r="218" ht="15.75" customHeight="1">
      <c r="A218" s="95"/>
      <c r="B218" s="353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</row>
    <row r="219" ht="15.75" customHeight="1">
      <c r="A219" s="95"/>
      <c r="B219" s="353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</row>
    <row r="220" ht="15.75" customHeight="1">
      <c r="A220" s="95"/>
      <c r="B220" s="353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</row>
    <row r="221" ht="15.75" customHeight="1">
      <c r="A221" s="95"/>
      <c r="B221" s="353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</row>
    <row r="222" ht="15.75" customHeight="1">
      <c r="A222" s="95"/>
      <c r="B222" s="353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</row>
    <row r="223" ht="15.75" customHeight="1">
      <c r="A223" s="95"/>
      <c r="B223" s="353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</row>
    <row r="224" ht="15.75" customHeight="1">
      <c r="A224" s="95"/>
      <c r="B224" s="353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</row>
    <row r="225" ht="15.75" customHeight="1">
      <c r="A225" s="95"/>
      <c r="B225" s="353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</row>
    <row r="226" ht="15.75" customHeight="1">
      <c r="A226" s="95"/>
      <c r="B226" s="353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</row>
    <row r="227" ht="15.75" customHeight="1">
      <c r="A227" s="95"/>
      <c r="B227" s="353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</row>
    <row r="228" ht="15.75" customHeight="1">
      <c r="A228" s="95"/>
      <c r="B228" s="353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</row>
    <row r="229" ht="15.75" customHeight="1">
      <c r="A229" s="95"/>
      <c r="B229" s="353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</row>
    <row r="230" ht="15.75" customHeight="1">
      <c r="A230" s="95"/>
      <c r="B230" s="353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</row>
    <row r="231" ht="15.75" customHeight="1">
      <c r="A231" s="95"/>
      <c r="B231" s="353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</row>
    <row r="232" ht="15.75" customHeight="1">
      <c r="A232" s="95"/>
      <c r="B232" s="353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</row>
    <row r="233" ht="15.75" customHeight="1">
      <c r="A233" s="95"/>
      <c r="B233" s="353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</row>
    <row r="234" ht="15.75" customHeight="1">
      <c r="A234" s="95"/>
      <c r="B234" s="353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</row>
    <row r="235" ht="15.75" customHeight="1">
      <c r="A235" s="95"/>
      <c r="B235" s="353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</row>
    <row r="236" ht="15.75" customHeight="1">
      <c r="A236" s="95"/>
      <c r="B236" s="353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</row>
    <row r="237" ht="15.75" customHeight="1">
      <c r="A237" s="95"/>
      <c r="B237" s="353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</row>
    <row r="238" ht="15.75" customHeight="1">
      <c r="A238" s="95"/>
      <c r="B238" s="353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</row>
    <row r="239" ht="15.75" customHeight="1">
      <c r="A239" s="95"/>
      <c r="B239" s="353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</row>
    <row r="240" ht="15.75" customHeight="1">
      <c r="A240" s="95"/>
      <c r="B240" s="353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</row>
    <row r="241" ht="15.75" customHeight="1">
      <c r="A241" s="95"/>
      <c r="B241" s="353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</row>
    <row r="242" ht="15.75" customHeight="1">
      <c r="A242" s="95"/>
      <c r="B242" s="353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</row>
    <row r="243" ht="15.75" customHeight="1">
      <c r="A243" s="95"/>
      <c r="B243" s="353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</row>
    <row r="244" ht="15.75" customHeight="1">
      <c r="A244" s="95"/>
      <c r="B244" s="353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</row>
    <row r="245" ht="15.75" customHeight="1">
      <c r="A245" s="95"/>
      <c r="B245" s="353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</row>
    <row r="246" ht="15.75" customHeight="1">
      <c r="A246" s="95"/>
      <c r="B246" s="353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</row>
    <row r="247" ht="15.75" customHeight="1">
      <c r="A247" s="95"/>
      <c r="B247" s="353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</row>
    <row r="248" ht="15.75" customHeight="1">
      <c r="A248" s="95"/>
      <c r="B248" s="353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</row>
    <row r="249" ht="15.75" customHeight="1">
      <c r="A249" s="95"/>
      <c r="B249" s="353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</row>
    <row r="250" ht="15.75" customHeight="1">
      <c r="A250" s="95"/>
      <c r="B250" s="353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</row>
    <row r="251" ht="15.75" customHeight="1">
      <c r="A251" s="95"/>
      <c r="B251" s="353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</row>
    <row r="252" ht="15.75" customHeight="1">
      <c r="A252" s="95"/>
      <c r="B252" s="353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</row>
    <row r="253" ht="15.75" customHeight="1">
      <c r="A253" s="95"/>
      <c r="B253" s="353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</row>
    <row r="254" ht="15.75" customHeight="1">
      <c r="A254" s="95"/>
      <c r="B254" s="353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</row>
    <row r="255" ht="15.75" customHeight="1">
      <c r="A255" s="95"/>
      <c r="B255" s="353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</row>
    <row r="256" ht="15.75" customHeight="1">
      <c r="A256" s="95"/>
      <c r="B256" s="353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</row>
    <row r="257" ht="15.75" customHeight="1">
      <c r="A257" s="95"/>
      <c r="B257" s="353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</row>
    <row r="258" ht="15.75" customHeight="1">
      <c r="A258" s="95"/>
      <c r="B258" s="353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</row>
    <row r="259" ht="15.75" customHeight="1">
      <c r="A259" s="95"/>
      <c r="B259" s="353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</row>
    <row r="260" ht="15.75" customHeight="1">
      <c r="A260" s="95"/>
      <c r="B260" s="353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</row>
    <row r="261" ht="15.75" customHeight="1">
      <c r="A261" s="95"/>
      <c r="B261" s="353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</row>
    <row r="262" ht="15.75" customHeight="1">
      <c r="A262" s="95"/>
      <c r="B262" s="353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</row>
    <row r="263" ht="15.75" customHeight="1">
      <c r="A263" s="95"/>
      <c r="B263" s="353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</row>
    <row r="264" ht="15.75" customHeight="1">
      <c r="A264" s="95"/>
      <c r="B264" s="353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</row>
    <row r="265" ht="15.75" customHeight="1">
      <c r="A265" s="95"/>
      <c r="B265" s="353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</row>
    <row r="266" ht="15.75" customHeight="1">
      <c r="A266" s="95"/>
      <c r="B266" s="353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</row>
    <row r="267" ht="15.75" customHeight="1">
      <c r="A267" s="95"/>
      <c r="B267" s="353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</row>
    <row r="268" ht="15.75" customHeight="1">
      <c r="A268" s="95"/>
      <c r="B268" s="353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</row>
    <row r="269" ht="15.75" customHeight="1">
      <c r="A269" s="95"/>
      <c r="B269" s="353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</row>
    <row r="270" ht="15.75" customHeight="1">
      <c r="A270" s="95"/>
      <c r="B270" s="353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</row>
    <row r="271" ht="15.75" customHeight="1">
      <c r="A271" s="95"/>
      <c r="B271" s="353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</row>
    <row r="272" ht="15.75" customHeight="1">
      <c r="A272" s="95"/>
      <c r="B272" s="353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</row>
    <row r="273" ht="15.75" customHeight="1">
      <c r="A273" s="95"/>
      <c r="B273" s="353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</row>
    <row r="274" ht="15.75" customHeight="1">
      <c r="A274" s="95"/>
      <c r="B274" s="353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</row>
    <row r="275" ht="15.75" customHeight="1">
      <c r="A275" s="95"/>
      <c r="B275" s="353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</row>
    <row r="276" ht="15.75" customHeight="1">
      <c r="A276" s="95"/>
      <c r="B276" s="353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</row>
    <row r="277" ht="15.75" customHeight="1">
      <c r="A277" s="95"/>
      <c r="B277" s="353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</row>
    <row r="278" ht="15.75" customHeight="1">
      <c r="A278" s="95"/>
      <c r="B278" s="353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</row>
    <row r="279" ht="15.75" customHeight="1">
      <c r="A279" s="95"/>
      <c r="B279" s="353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</row>
    <row r="280" ht="15.75" customHeight="1">
      <c r="A280" s="95"/>
      <c r="B280" s="353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</row>
    <row r="281" ht="15.75" customHeight="1">
      <c r="A281" s="95"/>
      <c r="B281" s="353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</row>
    <row r="282" ht="15.75" customHeight="1">
      <c r="A282" s="95"/>
      <c r="B282" s="353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</row>
    <row r="283" ht="15.75" customHeight="1">
      <c r="A283" s="95"/>
      <c r="B283" s="353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</row>
    <row r="284" ht="15.75" customHeight="1">
      <c r="A284" s="95"/>
      <c r="B284" s="353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</row>
    <row r="285" ht="15.75" customHeight="1">
      <c r="A285" s="95"/>
      <c r="B285" s="353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</row>
    <row r="286" ht="15.75" customHeight="1">
      <c r="A286" s="95"/>
      <c r="B286" s="353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</row>
    <row r="287" ht="15.75" customHeight="1">
      <c r="A287" s="95"/>
      <c r="B287" s="353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</row>
    <row r="288" ht="15.75" customHeight="1">
      <c r="A288" s="95"/>
      <c r="B288" s="353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</row>
    <row r="289" ht="15.75" customHeight="1">
      <c r="A289" s="95"/>
      <c r="B289" s="353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</row>
    <row r="290" ht="15.75" customHeight="1">
      <c r="A290" s="95"/>
      <c r="B290" s="353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</row>
    <row r="291" ht="15.75" customHeight="1">
      <c r="A291" s="95"/>
      <c r="B291" s="353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</row>
    <row r="292" ht="15.75" customHeight="1">
      <c r="A292" s="95"/>
      <c r="B292" s="353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</row>
    <row r="293" ht="15.75" customHeight="1">
      <c r="A293" s="95"/>
      <c r="B293" s="353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</row>
    <row r="294" ht="15.75" customHeight="1">
      <c r="A294" s="95"/>
      <c r="B294" s="353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</row>
    <row r="295" ht="15.75" customHeight="1">
      <c r="A295" s="95"/>
      <c r="B295" s="353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</row>
    <row r="296" ht="15.75" customHeight="1">
      <c r="A296" s="95"/>
      <c r="B296" s="353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</row>
    <row r="297" ht="15.75" customHeight="1">
      <c r="A297" s="95"/>
      <c r="B297" s="353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</row>
    <row r="298" ht="15.75" customHeight="1">
      <c r="A298" s="95"/>
      <c r="B298" s="353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</row>
    <row r="299" ht="15.75" customHeight="1">
      <c r="A299" s="95"/>
      <c r="B299" s="353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</row>
    <row r="300" ht="15.75" customHeight="1">
      <c r="A300" s="95"/>
      <c r="B300" s="353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</row>
    <row r="301" ht="15.75" customHeight="1">
      <c r="A301" s="95"/>
      <c r="B301" s="353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</row>
    <row r="302" ht="15.75" customHeight="1">
      <c r="A302" s="95"/>
      <c r="B302" s="353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</row>
    <row r="303" ht="15.75" customHeight="1">
      <c r="A303" s="95"/>
      <c r="B303" s="353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</row>
    <row r="304" ht="15.75" customHeight="1">
      <c r="A304" s="95"/>
      <c r="B304" s="353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</row>
    <row r="305" ht="15.75" customHeight="1">
      <c r="A305" s="95"/>
      <c r="B305" s="353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</row>
    <row r="306" ht="15.75" customHeight="1">
      <c r="A306" s="95"/>
      <c r="B306" s="353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</row>
    <row r="307" ht="15.75" customHeight="1">
      <c r="A307" s="95"/>
      <c r="B307" s="353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</row>
    <row r="308" ht="15.75" customHeight="1">
      <c r="A308" s="95"/>
      <c r="B308" s="353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</row>
    <row r="309" ht="15.75" customHeight="1">
      <c r="A309" s="95"/>
      <c r="B309" s="353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</row>
    <row r="310" ht="15.75" customHeight="1">
      <c r="A310" s="95"/>
      <c r="B310" s="353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</row>
    <row r="311" ht="15.75" customHeight="1">
      <c r="A311" s="95"/>
      <c r="B311" s="353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</row>
    <row r="312" ht="15.75" customHeight="1">
      <c r="A312" s="95"/>
      <c r="B312" s="353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</row>
    <row r="313" ht="15.75" customHeight="1">
      <c r="A313" s="95"/>
      <c r="B313" s="353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</row>
    <row r="314" ht="15.75" customHeight="1">
      <c r="A314" s="95"/>
      <c r="B314" s="353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</row>
    <row r="315" ht="15.75" customHeight="1">
      <c r="A315" s="95"/>
      <c r="B315" s="353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</row>
    <row r="316" ht="15.75" customHeight="1">
      <c r="A316" s="95"/>
      <c r="B316" s="353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</row>
    <row r="317" ht="15.75" customHeight="1">
      <c r="A317" s="95"/>
      <c r="B317" s="353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</row>
    <row r="318" ht="15.75" customHeight="1">
      <c r="A318" s="95"/>
      <c r="B318" s="353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</row>
    <row r="319" ht="15.75" customHeight="1">
      <c r="A319" s="95"/>
      <c r="B319" s="353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</row>
    <row r="320" ht="15.75" customHeight="1">
      <c r="A320" s="95"/>
      <c r="B320" s="353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</row>
    <row r="321" ht="15.75" customHeight="1">
      <c r="A321" s="95"/>
      <c r="B321" s="353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</row>
    <row r="322" ht="15.75" customHeight="1">
      <c r="A322" s="95"/>
      <c r="B322" s="353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</row>
    <row r="323" ht="15.75" customHeight="1">
      <c r="A323" s="95"/>
      <c r="B323" s="353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</row>
    <row r="324" ht="15.75" customHeight="1">
      <c r="A324" s="95"/>
      <c r="B324" s="353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</row>
    <row r="325" ht="15.75" customHeight="1">
      <c r="A325" s="95"/>
      <c r="B325" s="353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</row>
    <row r="326" ht="15.75" customHeight="1">
      <c r="A326" s="95"/>
      <c r="B326" s="353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</row>
    <row r="327" ht="15.75" customHeight="1">
      <c r="A327" s="95"/>
      <c r="B327" s="353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</row>
    <row r="328" ht="15.75" customHeight="1">
      <c r="A328" s="95"/>
      <c r="B328" s="353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</row>
    <row r="329" ht="15.75" customHeight="1">
      <c r="A329" s="95"/>
      <c r="B329" s="353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</row>
    <row r="330" ht="15.75" customHeight="1">
      <c r="A330" s="95"/>
      <c r="B330" s="353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</row>
    <row r="331" ht="15.75" customHeight="1">
      <c r="A331" s="95"/>
      <c r="B331" s="353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</row>
    <row r="332" ht="15.75" customHeight="1">
      <c r="A332" s="95"/>
      <c r="B332" s="353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</row>
    <row r="333" ht="15.75" customHeight="1">
      <c r="A333" s="95"/>
      <c r="B333" s="353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</row>
    <row r="334" ht="15.75" customHeight="1">
      <c r="A334" s="95"/>
      <c r="B334" s="353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</row>
    <row r="335" ht="15.75" customHeight="1">
      <c r="A335" s="95"/>
      <c r="B335" s="353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</row>
    <row r="336" ht="15.75" customHeight="1">
      <c r="A336" s="95"/>
      <c r="B336" s="353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</row>
    <row r="337" ht="15.75" customHeight="1">
      <c r="A337" s="95"/>
      <c r="B337" s="353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</row>
    <row r="338" ht="15.75" customHeight="1">
      <c r="A338" s="95"/>
      <c r="B338" s="353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</row>
    <row r="339" ht="15.75" customHeight="1">
      <c r="A339" s="95"/>
      <c r="B339" s="353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</row>
    <row r="340" ht="15.75" customHeight="1">
      <c r="A340" s="95"/>
      <c r="B340" s="353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</row>
    <row r="341" ht="15.75" customHeight="1">
      <c r="A341" s="95"/>
      <c r="B341" s="353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</row>
    <row r="342" ht="15.75" customHeight="1">
      <c r="A342" s="95"/>
      <c r="B342" s="353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</row>
    <row r="343" ht="15.75" customHeight="1">
      <c r="A343" s="95"/>
      <c r="B343" s="353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</row>
    <row r="344" ht="15.75" customHeight="1">
      <c r="A344" s="95"/>
      <c r="B344" s="353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</row>
    <row r="345" ht="15.75" customHeight="1">
      <c r="A345" s="95"/>
      <c r="B345" s="353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</row>
    <row r="346" ht="15.75" customHeight="1">
      <c r="A346" s="95"/>
      <c r="B346" s="353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</row>
    <row r="347" ht="15.75" customHeight="1">
      <c r="A347" s="95"/>
      <c r="B347" s="353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</row>
    <row r="348" ht="15.75" customHeight="1">
      <c r="A348" s="95"/>
      <c r="B348" s="353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</row>
    <row r="349" ht="15.75" customHeight="1">
      <c r="A349" s="95"/>
      <c r="B349" s="353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</row>
    <row r="350" ht="15.75" customHeight="1">
      <c r="A350" s="95"/>
      <c r="B350" s="353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</row>
    <row r="351" ht="15.75" customHeight="1">
      <c r="A351" s="95"/>
      <c r="B351" s="353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</row>
    <row r="352" ht="15.75" customHeight="1">
      <c r="A352" s="95"/>
      <c r="B352" s="353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</row>
    <row r="353" ht="15.75" customHeight="1">
      <c r="A353" s="95"/>
      <c r="B353" s="353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</row>
    <row r="354" ht="15.75" customHeight="1">
      <c r="A354" s="95"/>
      <c r="B354" s="353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</row>
    <row r="355" ht="15.75" customHeight="1">
      <c r="A355" s="95"/>
      <c r="B355" s="353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</row>
    <row r="356" ht="15.75" customHeight="1">
      <c r="A356" s="95"/>
      <c r="B356" s="353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</row>
    <row r="357" ht="15.75" customHeight="1">
      <c r="A357" s="95"/>
      <c r="B357" s="353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</row>
    <row r="358" ht="15.75" customHeight="1">
      <c r="A358" s="95"/>
      <c r="B358" s="353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</row>
    <row r="359" ht="15.75" customHeight="1">
      <c r="A359" s="95"/>
      <c r="B359" s="353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</row>
    <row r="360" ht="15.75" customHeight="1">
      <c r="A360" s="95"/>
      <c r="B360" s="353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</row>
    <row r="361" ht="15.75" customHeight="1">
      <c r="A361" s="95"/>
      <c r="B361" s="353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</row>
    <row r="362" ht="15.75" customHeight="1">
      <c r="A362" s="95"/>
      <c r="B362" s="353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</row>
    <row r="363" ht="15.75" customHeight="1">
      <c r="A363" s="95"/>
      <c r="B363" s="353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</row>
    <row r="364" ht="15.75" customHeight="1">
      <c r="A364" s="95"/>
      <c r="B364" s="353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</row>
    <row r="365" ht="15.75" customHeight="1">
      <c r="A365" s="95"/>
      <c r="B365" s="353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</row>
    <row r="366" ht="15.75" customHeight="1">
      <c r="A366" s="95"/>
      <c r="B366" s="353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</row>
    <row r="367" ht="15.75" customHeight="1">
      <c r="A367" s="95"/>
      <c r="B367" s="353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</row>
    <row r="368" ht="15.75" customHeight="1">
      <c r="A368" s="95"/>
      <c r="B368" s="353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</row>
    <row r="369" ht="15.75" customHeight="1">
      <c r="A369" s="95"/>
      <c r="B369" s="353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</row>
    <row r="370" ht="15.75" customHeight="1">
      <c r="A370" s="95"/>
      <c r="B370" s="353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</row>
    <row r="371" ht="15.75" customHeight="1">
      <c r="A371" s="95"/>
      <c r="B371" s="353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</row>
    <row r="372" ht="15.75" customHeight="1">
      <c r="A372" s="95"/>
      <c r="B372" s="353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</row>
    <row r="373" ht="15.75" customHeight="1">
      <c r="A373" s="95"/>
      <c r="B373" s="353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</row>
    <row r="374" ht="15.75" customHeight="1">
      <c r="A374" s="95"/>
      <c r="B374" s="353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</row>
    <row r="375" ht="15.75" customHeight="1">
      <c r="A375" s="95"/>
      <c r="B375" s="353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</row>
    <row r="376" ht="15.75" customHeight="1">
      <c r="A376" s="95"/>
      <c r="B376" s="353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</row>
    <row r="377" ht="15.75" customHeight="1">
      <c r="A377" s="95"/>
      <c r="B377" s="353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</row>
    <row r="378" ht="15.75" customHeight="1">
      <c r="A378" s="95"/>
      <c r="B378" s="353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</row>
    <row r="379" ht="15.75" customHeight="1">
      <c r="A379" s="95"/>
      <c r="B379" s="353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</row>
    <row r="380" ht="15.75" customHeight="1">
      <c r="A380" s="95"/>
      <c r="B380" s="353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</row>
    <row r="381" ht="15.75" customHeight="1">
      <c r="A381" s="95"/>
      <c r="B381" s="353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</row>
    <row r="382" ht="15.75" customHeight="1">
      <c r="A382" s="95"/>
      <c r="B382" s="353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</row>
    <row r="383" ht="15.75" customHeight="1">
      <c r="A383" s="95"/>
      <c r="B383" s="353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</row>
    <row r="384" ht="15.75" customHeight="1">
      <c r="A384" s="95"/>
      <c r="B384" s="353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</row>
    <row r="385" ht="15.75" customHeight="1">
      <c r="A385" s="95"/>
      <c r="B385" s="353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</row>
    <row r="386" ht="15.75" customHeight="1">
      <c r="A386" s="95"/>
      <c r="B386" s="353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</row>
    <row r="387" ht="15.75" customHeight="1">
      <c r="A387" s="95"/>
      <c r="B387" s="353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</row>
    <row r="388" ht="15.75" customHeight="1">
      <c r="A388" s="95"/>
      <c r="B388" s="353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</row>
    <row r="389" ht="15.75" customHeight="1">
      <c r="A389" s="95"/>
      <c r="B389" s="353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</row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35.0"/>
    <col customWidth="1" min="3" max="6" width="10.71"/>
  </cols>
  <sheetData>
    <row r="1">
      <c r="A1" s="359" t="s">
        <v>552</v>
      </c>
      <c r="B1" s="360" t="s">
        <v>13</v>
      </c>
    </row>
    <row r="2">
      <c r="A2" s="359" t="s">
        <v>553</v>
      </c>
      <c r="B2" s="360" t="s">
        <v>554</v>
      </c>
    </row>
    <row r="3">
      <c r="A3" s="359" t="s">
        <v>555</v>
      </c>
      <c r="B3" s="360" t="s">
        <v>212</v>
      </c>
    </row>
    <row r="4">
      <c r="A4" s="359" t="s">
        <v>556</v>
      </c>
      <c r="B4" s="360" t="s">
        <v>557</v>
      </c>
    </row>
    <row r="5">
      <c r="A5" s="359" t="s">
        <v>558</v>
      </c>
      <c r="B5" s="360" t="s">
        <v>196</v>
      </c>
      <c r="C5" s="95">
        <v>55.0</v>
      </c>
    </row>
    <row r="6">
      <c r="A6" s="359" t="s">
        <v>559</v>
      </c>
      <c r="B6" s="360" t="s">
        <v>217</v>
      </c>
    </row>
    <row r="7">
      <c r="A7" s="359" t="s">
        <v>560</v>
      </c>
      <c r="B7" s="360" t="s">
        <v>561</v>
      </c>
    </row>
    <row r="8">
      <c r="A8" s="359" t="s">
        <v>562</v>
      </c>
      <c r="B8" s="360" t="s">
        <v>51</v>
      </c>
      <c r="C8" s="95">
        <v>49.0</v>
      </c>
    </row>
    <row r="9">
      <c r="A9" s="359" t="s">
        <v>563</v>
      </c>
      <c r="B9" s="360" t="s">
        <v>564</v>
      </c>
      <c r="C9" s="95">
        <v>47.0</v>
      </c>
    </row>
    <row r="10">
      <c r="A10" s="359" t="s">
        <v>565</v>
      </c>
      <c r="B10" s="360" t="s">
        <v>42</v>
      </c>
    </row>
    <row r="11">
      <c r="A11" s="359" t="s">
        <v>566</v>
      </c>
      <c r="B11" s="360" t="s">
        <v>567</v>
      </c>
    </row>
    <row r="12">
      <c r="A12" s="359" t="s">
        <v>568</v>
      </c>
      <c r="B12" s="360" t="s">
        <v>569</v>
      </c>
    </row>
    <row r="13">
      <c r="A13" s="359" t="s">
        <v>570</v>
      </c>
      <c r="B13" s="360" t="s">
        <v>571</v>
      </c>
      <c r="C13" s="95">
        <v>43.0</v>
      </c>
    </row>
    <row r="14">
      <c r="A14" s="359" t="s">
        <v>572</v>
      </c>
      <c r="B14" s="360" t="s">
        <v>226</v>
      </c>
    </row>
    <row r="15">
      <c r="A15" s="359" t="s">
        <v>573</v>
      </c>
      <c r="B15" s="360" t="s">
        <v>193</v>
      </c>
    </row>
    <row r="16">
      <c r="A16" s="359" t="s">
        <v>574</v>
      </c>
      <c r="B16" s="360" t="s">
        <v>229</v>
      </c>
      <c r="C16" s="95">
        <v>40.0</v>
      </c>
    </row>
    <row r="17">
      <c r="A17" s="359" t="s">
        <v>575</v>
      </c>
      <c r="B17" s="360" t="s">
        <v>576</v>
      </c>
      <c r="C17" s="95">
        <v>39.0</v>
      </c>
    </row>
    <row r="18">
      <c r="A18" s="359" t="s">
        <v>577</v>
      </c>
      <c r="B18" s="360" t="s">
        <v>578</v>
      </c>
    </row>
    <row r="19">
      <c r="A19" s="359" t="s">
        <v>579</v>
      </c>
      <c r="B19" s="360" t="s">
        <v>77</v>
      </c>
    </row>
    <row r="20">
      <c r="A20" s="359" t="s">
        <v>580</v>
      </c>
      <c r="B20" s="360" t="s">
        <v>581</v>
      </c>
      <c r="C20" s="95">
        <v>36.0</v>
      </c>
    </row>
    <row r="21" ht="15.75" customHeight="1">
      <c r="A21" s="359" t="s">
        <v>582</v>
      </c>
      <c r="B21" s="360" t="s">
        <v>583</v>
      </c>
    </row>
    <row r="22" ht="15.75" customHeight="1">
      <c r="A22" s="359" t="s">
        <v>584</v>
      </c>
      <c r="B22" s="360" t="s">
        <v>489</v>
      </c>
    </row>
    <row r="23" ht="15.75" customHeight="1">
      <c r="A23" s="359" t="s">
        <v>585</v>
      </c>
      <c r="B23" s="360" t="s">
        <v>586</v>
      </c>
    </row>
    <row r="24" ht="15.75" customHeight="1">
      <c r="A24" s="359" t="s">
        <v>587</v>
      </c>
      <c r="B24" s="360" t="s">
        <v>588</v>
      </c>
    </row>
    <row r="25" ht="15.75" customHeight="1">
      <c r="A25" s="359" t="s">
        <v>589</v>
      </c>
      <c r="B25" s="360" t="s">
        <v>590</v>
      </c>
      <c r="C25" s="95">
        <v>31.0</v>
      </c>
    </row>
    <row r="26" ht="15.75" customHeight="1">
      <c r="A26" s="359" t="s">
        <v>591</v>
      </c>
      <c r="B26" s="360"/>
    </row>
    <row r="27" ht="15.75" customHeight="1">
      <c r="A27" s="359" t="s">
        <v>592</v>
      </c>
      <c r="B27" s="360"/>
    </row>
    <row r="28" ht="15.75" customHeight="1">
      <c r="A28" s="359" t="s">
        <v>593</v>
      </c>
      <c r="B28" s="360"/>
    </row>
    <row r="29" ht="15.75" customHeight="1">
      <c r="A29" s="359" t="s">
        <v>594</v>
      </c>
      <c r="B29" s="360"/>
    </row>
    <row r="30" ht="15.75" customHeight="1">
      <c r="A30" s="359" t="s">
        <v>595</v>
      </c>
      <c r="B30" s="360"/>
    </row>
    <row r="31" ht="15.75" customHeight="1">
      <c r="A31" s="359" t="s">
        <v>596</v>
      </c>
      <c r="B31" s="360"/>
    </row>
    <row r="32" ht="15.75" customHeight="1">
      <c r="A32" s="359" t="s">
        <v>597</v>
      </c>
      <c r="B32" s="360"/>
    </row>
    <row r="33" ht="15.75" customHeight="1">
      <c r="A33" s="359" t="s">
        <v>598</v>
      </c>
      <c r="B33" s="360"/>
    </row>
    <row r="34" ht="15.75" customHeight="1">
      <c r="A34" s="359" t="s">
        <v>599</v>
      </c>
      <c r="B34" s="360"/>
    </row>
    <row r="35" ht="15.75" customHeight="1">
      <c r="A35" s="359" t="s">
        <v>600</v>
      </c>
      <c r="B35" s="360"/>
    </row>
    <row r="36" ht="15.75" customHeight="1">
      <c r="A36" s="359" t="s">
        <v>601</v>
      </c>
      <c r="B36" s="360"/>
    </row>
    <row r="37" ht="15.75" customHeight="1">
      <c r="A37" s="359" t="s">
        <v>602</v>
      </c>
      <c r="B37" s="360"/>
    </row>
    <row r="38" ht="15.75" customHeight="1">
      <c r="A38" s="359" t="s">
        <v>603</v>
      </c>
      <c r="B38" s="360"/>
    </row>
    <row r="39" ht="15.75" customHeight="1">
      <c r="A39" s="359" t="s">
        <v>604</v>
      </c>
      <c r="B39" s="360"/>
    </row>
    <row r="40" ht="15.75" customHeight="1">
      <c r="A40" s="359" t="s">
        <v>605</v>
      </c>
      <c r="B40" s="360"/>
    </row>
    <row r="41" ht="15.75" customHeight="1">
      <c r="A41" s="359" t="s">
        <v>606</v>
      </c>
      <c r="B41" s="360"/>
    </row>
    <row r="42" ht="15.75" customHeight="1">
      <c r="A42" s="359" t="s">
        <v>607</v>
      </c>
      <c r="B42" s="360"/>
    </row>
    <row r="43" ht="15.75" customHeight="1">
      <c r="A43" s="359" t="s">
        <v>608</v>
      </c>
      <c r="B43" s="360"/>
    </row>
    <row r="44" ht="15.75" customHeight="1">
      <c r="A44" s="359" t="s">
        <v>609</v>
      </c>
      <c r="B44" s="360"/>
    </row>
    <row r="45" ht="15.75" customHeight="1">
      <c r="A45" s="359" t="s">
        <v>610</v>
      </c>
      <c r="B45" s="360"/>
    </row>
    <row r="46" ht="15.75" customHeight="1">
      <c r="A46" s="359" t="s">
        <v>611</v>
      </c>
      <c r="B46" s="360"/>
    </row>
    <row r="47" ht="15.75" customHeight="1">
      <c r="A47" s="359" t="s">
        <v>612</v>
      </c>
      <c r="B47" s="360"/>
    </row>
    <row r="48" ht="15.75" customHeight="1">
      <c r="A48" s="359" t="s">
        <v>613</v>
      </c>
      <c r="B48" s="360"/>
    </row>
    <row r="49" ht="15.75" customHeight="1">
      <c r="A49" s="359" t="s">
        <v>614</v>
      </c>
      <c r="B49" s="360"/>
    </row>
    <row r="50" ht="15.75" customHeight="1">
      <c r="A50" s="359" t="s">
        <v>615</v>
      </c>
      <c r="B50" s="360"/>
    </row>
    <row r="51" ht="15.75" customHeight="1">
      <c r="A51" s="359" t="s">
        <v>616</v>
      </c>
      <c r="B51" s="360"/>
    </row>
    <row r="52" ht="15.75" customHeight="1">
      <c r="A52" s="359" t="s">
        <v>617</v>
      </c>
      <c r="B52" s="360"/>
    </row>
    <row r="53" ht="15.75" customHeight="1">
      <c r="A53" s="346"/>
      <c r="B53" s="360"/>
    </row>
    <row r="54" ht="15.75" customHeight="1">
      <c r="A54" s="346"/>
      <c r="B54" s="360"/>
    </row>
    <row r="55" ht="15.75" customHeight="1">
      <c r="A55" s="346"/>
      <c r="B55" s="360"/>
    </row>
    <row r="56" ht="15.75" customHeight="1">
      <c r="A56" s="346"/>
      <c r="B56" s="360"/>
    </row>
    <row r="57" ht="15.75" customHeight="1">
      <c r="A57" s="346"/>
      <c r="B57" s="360"/>
    </row>
    <row r="58" ht="15.75" customHeight="1">
      <c r="A58" s="346"/>
      <c r="B58" s="360"/>
    </row>
    <row r="59" ht="15.75" customHeight="1">
      <c r="A59" s="346"/>
      <c r="B59" s="360"/>
    </row>
    <row r="60" ht="15.75" customHeight="1">
      <c r="A60" s="346"/>
      <c r="B60" s="360"/>
    </row>
    <row r="61" ht="15.75" customHeight="1">
      <c r="A61" s="346"/>
      <c r="B61" s="360"/>
    </row>
    <row r="62" ht="15.75" customHeight="1">
      <c r="A62" s="346"/>
      <c r="B62" s="360"/>
    </row>
    <row r="63" ht="15.75" customHeight="1">
      <c r="A63" s="346"/>
      <c r="B63" s="360"/>
    </row>
    <row r="64" ht="15.75" customHeight="1">
      <c r="A64" s="346"/>
      <c r="B64" s="360"/>
    </row>
    <row r="65" ht="15.75" customHeight="1">
      <c r="A65" s="346"/>
      <c r="B65" s="360"/>
    </row>
    <row r="66" ht="15.75" customHeight="1">
      <c r="A66" s="346"/>
      <c r="B66" s="360"/>
    </row>
    <row r="67" ht="15.75" customHeight="1">
      <c r="A67" s="346"/>
      <c r="B67" s="360"/>
    </row>
    <row r="68" ht="15.75" customHeight="1">
      <c r="A68" s="346"/>
      <c r="B68" s="360"/>
    </row>
    <row r="69" ht="15.75" customHeight="1">
      <c r="A69" s="346"/>
      <c r="B69" s="360"/>
    </row>
    <row r="70" ht="15.75" customHeight="1">
      <c r="A70" s="346"/>
      <c r="B70" s="360"/>
    </row>
    <row r="71" ht="15.75" customHeight="1">
      <c r="A71" s="346"/>
      <c r="B71" s="360"/>
    </row>
    <row r="72" ht="15.75" customHeight="1">
      <c r="A72" s="346"/>
      <c r="B72" s="360"/>
    </row>
    <row r="73" ht="15.75" customHeight="1">
      <c r="A73" s="346"/>
      <c r="B73" s="360"/>
    </row>
    <row r="74" ht="15.75" customHeight="1">
      <c r="A74" s="346"/>
      <c r="B74" s="360"/>
    </row>
    <row r="75" ht="15.75" customHeight="1">
      <c r="A75" s="346"/>
      <c r="B75" s="360"/>
    </row>
    <row r="76" ht="15.75" customHeight="1">
      <c r="A76" s="346"/>
      <c r="B76" s="360"/>
    </row>
    <row r="77" ht="15.75" customHeight="1">
      <c r="A77" s="346"/>
      <c r="B77" s="360"/>
    </row>
    <row r="78" ht="15.75" customHeight="1">
      <c r="A78" s="346"/>
      <c r="B78" s="360"/>
    </row>
    <row r="79" ht="15.75" customHeight="1">
      <c r="A79" s="346"/>
      <c r="B79" s="360"/>
    </row>
    <row r="80" ht="15.75" customHeight="1">
      <c r="A80" s="346"/>
      <c r="B80" s="360"/>
    </row>
    <row r="81" ht="15.75" customHeight="1">
      <c r="A81" s="346"/>
      <c r="B81" s="360"/>
    </row>
    <row r="82" ht="15.75" customHeight="1">
      <c r="A82" s="346"/>
      <c r="B82" s="360"/>
    </row>
    <row r="83" ht="15.75" customHeight="1">
      <c r="A83" s="346"/>
      <c r="B83" s="360"/>
    </row>
    <row r="84" ht="15.75" customHeight="1">
      <c r="A84" s="346"/>
      <c r="B84" s="360"/>
    </row>
    <row r="85" ht="15.75" customHeight="1">
      <c r="A85" s="346"/>
      <c r="B85" s="360"/>
    </row>
    <row r="86" ht="15.75" customHeight="1">
      <c r="A86" s="346"/>
      <c r="B86" s="360"/>
    </row>
    <row r="87" ht="15.75" customHeight="1">
      <c r="A87" s="346"/>
      <c r="B87" s="360"/>
    </row>
    <row r="88" ht="15.75" customHeight="1">
      <c r="A88" s="346"/>
      <c r="B88" s="360"/>
    </row>
    <row r="89" ht="15.75" customHeight="1">
      <c r="A89" s="346"/>
      <c r="B89" s="360"/>
    </row>
    <row r="90" ht="15.75" customHeight="1">
      <c r="A90" s="346"/>
      <c r="B90" s="360"/>
    </row>
    <row r="91" ht="15.75" customHeight="1">
      <c r="A91" s="346"/>
      <c r="B91" s="360"/>
    </row>
    <row r="92" ht="15.75" customHeight="1">
      <c r="A92" s="346"/>
      <c r="B92" s="360"/>
    </row>
    <row r="93" ht="15.75" customHeight="1">
      <c r="A93" s="346"/>
      <c r="B93" s="360"/>
    </row>
    <row r="94" ht="15.75" customHeight="1">
      <c r="A94" s="346"/>
      <c r="B94" s="360"/>
    </row>
    <row r="95" ht="15.75" customHeight="1">
      <c r="A95" s="346"/>
      <c r="B95" s="360"/>
    </row>
    <row r="96" ht="15.75" customHeight="1">
      <c r="A96" s="346"/>
      <c r="B96" s="360"/>
    </row>
    <row r="97" ht="15.75" customHeight="1">
      <c r="A97" s="346"/>
      <c r="B97" s="360"/>
    </row>
    <row r="98" ht="15.75" customHeight="1">
      <c r="A98" s="346"/>
      <c r="B98" s="360"/>
    </row>
    <row r="99" ht="15.75" customHeight="1">
      <c r="A99" s="346"/>
      <c r="B99" s="360"/>
    </row>
    <row r="100" ht="15.75" customHeight="1">
      <c r="A100" s="346"/>
      <c r="B100" s="360"/>
    </row>
    <row r="101" ht="15.75" customHeight="1">
      <c r="A101" s="346"/>
      <c r="B101" s="360"/>
    </row>
    <row r="102" ht="15.75" customHeight="1">
      <c r="A102" s="346"/>
      <c r="B102" s="360"/>
    </row>
    <row r="103" ht="15.75" customHeight="1">
      <c r="A103" s="346"/>
      <c r="B103" s="360"/>
    </row>
    <row r="104" ht="15.75" customHeight="1">
      <c r="A104" s="346"/>
      <c r="B104" s="360"/>
    </row>
    <row r="105" ht="15.75" customHeight="1">
      <c r="A105" s="346"/>
      <c r="B105" s="360"/>
    </row>
    <row r="106" ht="15.75" customHeight="1">
      <c r="A106" s="346"/>
      <c r="B106" s="360"/>
    </row>
    <row r="107" ht="15.75" customHeight="1">
      <c r="A107" s="346"/>
      <c r="B107" s="360"/>
    </row>
    <row r="108" ht="15.75" customHeight="1">
      <c r="A108" s="346"/>
      <c r="B108" s="360"/>
    </row>
    <row r="109" ht="15.75" customHeight="1">
      <c r="A109" s="346"/>
      <c r="B109" s="360"/>
    </row>
    <row r="110" ht="15.75" customHeight="1">
      <c r="A110" s="346"/>
      <c r="B110" s="360"/>
    </row>
    <row r="111" ht="15.75" customHeight="1">
      <c r="A111" s="346"/>
      <c r="B111" s="360"/>
    </row>
    <row r="112" ht="15.75" customHeight="1">
      <c r="A112" s="346"/>
      <c r="B112" s="360"/>
    </row>
    <row r="113" ht="15.75" customHeight="1">
      <c r="A113" s="346"/>
      <c r="B113" s="360"/>
    </row>
    <row r="114" ht="15.75" customHeight="1">
      <c r="A114" s="346"/>
      <c r="B114" s="360"/>
    </row>
    <row r="115" ht="15.75" customHeight="1">
      <c r="A115" s="346"/>
      <c r="B115" s="360"/>
    </row>
    <row r="116" ht="15.75" customHeight="1">
      <c r="A116" s="346"/>
      <c r="B116" s="360"/>
    </row>
    <row r="117" ht="15.75" customHeight="1">
      <c r="A117" s="346"/>
      <c r="B117" s="360"/>
    </row>
    <row r="118" ht="15.75" customHeight="1">
      <c r="A118" s="346"/>
      <c r="B118" s="360"/>
    </row>
    <row r="119" ht="15.75" customHeight="1">
      <c r="A119" s="346"/>
      <c r="B119" s="360"/>
    </row>
    <row r="120" ht="15.75" customHeight="1">
      <c r="A120" s="346"/>
      <c r="B120" s="360"/>
    </row>
    <row r="121" ht="15.75" customHeight="1">
      <c r="A121" s="346"/>
      <c r="B121" s="360"/>
    </row>
    <row r="122" ht="15.75" customHeight="1">
      <c r="A122" s="346"/>
      <c r="B122" s="360"/>
    </row>
    <row r="123" ht="15.75" customHeight="1">
      <c r="A123" s="346"/>
      <c r="B123" s="360"/>
    </row>
    <row r="124" ht="15.75" customHeight="1">
      <c r="A124" s="346"/>
      <c r="B124" s="360"/>
    </row>
    <row r="125" ht="15.75" customHeight="1">
      <c r="A125" s="346"/>
      <c r="B125" s="360"/>
    </row>
    <row r="126" ht="15.75" customHeight="1">
      <c r="A126" s="346"/>
      <c r="B126" s="360"/>
    </row>
    <row r="127" ht="15.75" customHeight="1">
      <c r="A127" s="346"/>
      <c r="B127" s="360"/>
    </row>
    <row r="128" ht="15.75" customHeight="1">
      <c r="A128" s="346"/>
      <c r="B128" s="360"/>
    </row>
    <row r="129" ht="15.75" customHeight="1">
      <c r="A129" s="346"/>
      <c r="B129" s="360"/>
    </row>
    <row r="130" ht="15.75" customHeight="1">
      <c r="A130" s="346"/>
      <c r="B130" s="360"/>
    </row>
    <row r="131" ht="15.75" customHeight="1">
      <c r="A131" s="346"/>
      <c r="B131" s="360"/>
    </row>
    <row r="132" ht="15.75" customHeight="1">
      <c r="A132" s="346"/>
      <c r="B132" s="360"/>
    </row>
    <row r="133" ht="15.75" customHeight="1">
      <c r="A133" s="346"/>
      <c r="B133" s="360"/>
    </row>
    <row r="134" ht="15.75" customHeight="1">
      <c r="A134" s="346"/>
      <c r="B134" s="360"/>
    </row>
    <row r="135" ht="15.75" customHeight="1">
      <c r="A135" s="346"/>
      <c r="B135" s="360"/>
    </row>
    <row r="136" ht="15.75" customHeight="1">
      <c r="A136" s="346"/>
      <c r="B136" s="360"/>
    </row>
    <row r="137" ht="15.75" customHeight="1">
      <c r="A137" s="346"/>
      <c r="B137" s="360"/>
    </row>
    <row r="138" ht="15.75" customHeight="1">
      <c r="A138" s="346"/>
      <c r="B138" s="360"/>
    </row>
    <row r="139" ht="15.75" customHeight="1">
      <c r="A139" s="346"/>
      <c r="B139" s="360"/>
    </row>
    <row r="140" ht="15.75" customHeight="1">
      <c r="A140" s="346"/>
      <c r="B140" s="360"/>
    </row>
    <row r="141" ht="15.75" customHeight="1">
      <c r="A141" s="346"/>
      <c r="B141" s="360"/>
    </row>
    <row r="142" ht="15.75" customHeight="1">
      <c r="A142" s="346"/>
      <c r="B142" s="360"/>
    </row>
    <row r="143" ht="15.75" customHeight="1">
      <c r="A143" s="346"/>
      <c r="B143" s="360"/>
    </row>
    <row r="144" ht="15.75" customHeight="1">
      <c r="A144" s="346"/>
      <c r="B144" s="360"/>
    </row>
    <row r="145" ht="15.75" customHeight="1">
      <c r="A145" s="346"/>
      <c r="B145" s="360"/>
    </row>
    <row r="146" ht="15.75" customHeight="1">
      <c r="A146" s="346"/>
      <c r="B146" s="360"/>
    </row>
    <row r="147" ht="15.75" customHeight="1">
      <c r="A147" s="346"/>
      <c r="B147" s="360"/>
    </row>
    <row r="148" ht="15.75" customHeight="1">
      <c r="A148" s="346"/>
      <c r="B148" s="360"/>
    </row>
    <row r="149" ht="15.75" customHeight="1">
      <c r="A149" s="346"/>
      <c r="B149" s="360"/>
    </row>
    <row r="150" ht="15.75" customHeight="1">
      <c r="A150" s="346"/>
      <c r="B150" s="360"/>
    </row>
    <row r="151" ht="15.75" customHeight="1">
      <c r="A151" s="346"/>
      <c r="B151" s="360"/>
    </row>
    <row r="152" ht="15.75" customHeight="1">
      <c r="A152" s="346"/>
      <c r="B152" s="360"/>
    </row>
    <row r="153" ht="15.75" customHeight="1">
      <c r="A153" s="346"/>
      <c r="B153" s="360"/>
    </row>
    <row r="154" ht="15.75" customHeight="1">
      <c r="A154" s="346"/>
      <c r="B154" s="360"/>
    </row>
    <row r="155" ht="15.75" customHeight="1">
      <c r="A155" s="346"/>
      <c r="B155" s="360"/>
    </row>
    <row r="156" ht="15.75" customHeight="1">
      <c r="A156" s="346"/>
      <c r="B156" s="360"/>
    </row>
    <row r="157" ht="15.75" customHeight="1">
      <c r="A157" s="346"/>
      <c r="B157" s="360"/>
    </row>
    <row r="158" ht="15.75" customHeight="1">
      <c r="A158" s="346"/>
      <c r="B158" s="360"/>
    </row>
    <row r="159" ht="15.75" customHeight="1">
      <c r="A159" s="346"/>
      <c r="B159" s="360"/>
    </row>
    <row r="160" ht="15.75" customHeight="1">
      <c r="A160" s="346"/>
      <c r="B160" s="360"/>
    </row>
    <row r="161" ht="15.75" customHeight="1">
      <c r="A161" s="346"/>
      <c r="B161" s="360"/>
    </row>
    <row r="162" ht="15.75" customHeight="1">
      <c r="A162" s="346"/>
      <c r="B162" s="360"/>
    </row>
    <row r="163" ht="15.75" customHeight="1">
      <c r="A163" s="346"/>
      <c r="B163" s="360"/>
    </row>
    <row r="164" ht="15.75" customHeight="1">
      <c r="A164" s="346"/>
      <c r="B164" s="360"/>
    </row>
    <row r="165" ht="15.75" customHeight="1">
      <c r="A165" s="346"/>
      <c r="B165" s="360"/>
    </row>
    <row r="166" ht="15.75" customHeight="1">
      <c r="A166" s="346"/>
      <c r="B166" s="360"/>
    </row>
    <row r="167" ht="15.75" customHeight="1">
      <c r="A167" s="346"/>
      <c r="B167" s="360"/>
    </row>
    <row r="168" ht="15.75" customHeight="1">
      <c r="A168" s="346"/>
      <c r="B168" s="360"/>
    </row>
    <row r="169" ht="15.75" customHeight="1">
      <c r="A169" s="346"/>
      <c r="B169" s="360"/>
    </row>
    <row r="170" ht="15.75" customHeight="1">
      <c r="A170" s="346"/>
      <c r="B170" s="360"/>
    </row>
    <row r="171" ht="15.75" customHeight="1">
      <c r="A171" s="346"/>
      <c r="B171" s="360"/>
    </row>
    <row r="172" ht="15.75" customHeight="1">
      <c r="A172" s="346"/>
      <c r="B172" s="360"/>
    </row>
    <row r="173" ht="15.75" customHeight="1">
      <c r="A173" s="346"/>
      <c r="B173" s="360"/>
    </row>
    <row r="174" ht="15.75" customHeight="1">
      <c r="A174" s="346"/>
      <c r="B174" s="360"/>
    </row>
    <row r="175" ht="15.75" customHeight="1">
      <c r="A175" s="346"/>
      <c r="B175" s="360"/>
    </row>
    <row r="176" ht="15.75" customHeight="1">
      <c r="A176" s="346"/>
      <c r="B176" s="360"/>
    </row>
    <row r="177" ht="15.75" customHeight="1">
      <c r="A177" s="346"/>
      <c r="B177" s="360"/>
    </row>
    <row r="178" ht="15.75" customHeight="1">
      <c r="A178" s="346"/>
      <c r="B178" s="360"/>
    </row>
    <row r="179" ht="15.75" customHeight="1">
      <c r="A179" s="346"/>
      <c r="B179" s="360"/>
    </row>
    <row r="180" ht="15.75" customHeight="1">
      <c r="A180" s="346"/>
      <c r="B180" s="360"/>
    </row>
    <row r="181" ht="15.75" customHeight="1">
      <c r="A181" s="346"/>
      <c r="B181" s="360"/>
    </row>
    <row r="182" ht="15.75" customHeight="1">
      <c r="A182" s="346"/>
      <c r="B182" s="360"/>
    </row>
    <row r="183" ht="15.75" customHeight="1">
      <c r="A183" s="346"/>
      <c r="B183" s="360"/>
    </row>
    <row r="184" ht="15.75" customHeight="1">
      <c r="A184" s="346"/>
      <c r="B184" s="360"/>
    </row>
    <row r="185" ht="15.75" customHeight="1">
      <c r="A185" s="346"/>
      <c r="B185" s="360"/>
    </row>
    <row r="186" ht="15.75" customHeight="1">
      <c r="A186" s="346"/>
      <c r="B186" s="360"/>
    </row>
    <row r="187" ht="15.75" customHeight="1">
      <c r="A187" s="346"/>
      <c r="B187" s="360"/>
    </row>
    <row r="188" ht="15.75" customHeight="1">
      <c r="A188" s="346"/>
      <c r="B188" s="360"/>
    </row>
    <row r="189" ht="15.75" customHeight="1">
      <c r="A189" s="346"/>
      <c r="B189" s="360"/>
    </row>
    <row r="190" ht="15.75" customHeight="1">
      <c r="A190" s="346"/>
      <c r="B190" s="360"/>
    </row>
    <row r="191" ht="15.75" customHeight="1">
      <c r="A191" s="346"/>
      <c r="B191" s="360"/>
    </row>
    <row r="192" ht="15.75" customHeight="1">
      <c r="A192" s="346"/>
      <c r="B192" s="360"/>
    </row>
    <row r="193" ht="15.75" customHeight="1">
      <c r="A193" s="346"/>
      <c r="B193" s="360"/>
    </row>
    <row r="194" ht="15.75" customHeight="1">
      <c r="A194" s="346"/>
      <c r="B194" s="360"/>
    </row>
    <row r="195" ht="15.75" customHeight="1">
      <c r="A195" s="346"/>
      <c r="B195" s="360"/>
    </row>
    <row r="196" ht="15.75" customHeight="1">
      <c r="A196" s="346"/>
      <c r="B196" s="360"/>
    </row>
    <row r="197" ht="15.75" customHeight="1">
      <c r="A197" s="346"/>
      <c r="B197" s="360"/>
    </row>
    <row r="198" ht="15.75" customHeight="1">
      <c r="A198" s="346"/>
      <c r="B198" s="360"/>
    </row>
    <row r="199" ht="15.75" customHeight="1">
      <c r="A199" s="346"/>
      <c r="B199" s="360"/>
    </row>
    <row r="200" ht="15.75" customHeight="1">
      <c r="A200" s="346"/>
      <c r="B200" s="360"/>
    </row>
    <row r="201" ht="15.75" customHeight="1">
      <c r="A201" s="346"/>
      <c r="B201" s="360"/>
    </row>
    <row r="202" ht="15.75" customHeight="1">
      <c r="A202" s="346"/>
      <c r="B202" s="360"/>
    </row>
    <row r="203" ht="15.75" customHeight="1">
      <c r="A203" s="346"/>
      <c r="B203" s="360"/>
    </row>
    <row r="204" ht="15.75" customHeight="1">
      <c r="A204" s="346"/>
      <c r="B204" s="360"/>
    </row>
    <row r="205" ht="15.75" customHeight="1">
      <c r="A205" s="346"/>
      <c r="B205" s="360"/>
    </row>
    <row r="206" ht="15.75" customHeight="1">
      <c r="A206" s="346"/>
      <c r="B206" s="360"/>
    </row>
    <row r="207" ht="15.75" customHeight="1">
      <c r="A207" s="346"/>
      <c r="B207" s="360"/>
    </row>
    <row r="208" ht="15.75" customHeight="1">
      <c r="A208" s="346"/>
      <c r="B208" s="360"/>
    </row>
    <row r="209" ht="15.75" customHeight="1">
      <c r="A209" s="346"/>
      <c r="B209" s="360"/>
    </row>
    <row r="210" ht="15.75" customHeight="1">
      <c r="A210" s="346"/>
      <c r="B210" s="360"/>
    </row>
    <row r="211" ht="15.75" customHeight="1">
      <c r="A211" s="346"/>
      <c r="B211" s="360"/>
    </row>
    <row r="212" ht="15.75" customHeight="1">
      <c r="A212" s="346"/>
      <c r="B212" s="360"/>
    </row>
    <row r="213" ht="15.75" customHeight="1">
      <c r="A213" s="346"/>
      <c r="B213" s="360"/>
    </row>
    <row r="214" ht="15.75" customHeight="1">
      <c r="A214" s="346"/>
      <c r="B214" s="360"/>
    </row>
    <row r="215" ht="15.75" customHeight="1">
      <c r="A215" s="346"/>
      <c r="B215" s="360"/>
    </row>
    <row r="216" ht="15.75" customHeight="1">
      <c r="A216" s="346"/>
      <c r="B216" s="360"/>
    </row>
    <row r="217" ht="15.75" customHeight="1">
      <c r="A217" s="346"/>
      <c r="B217" s="360"/>
    </row>
    <row r="218" ht="15.75" customHeight="1">
      <c r="A218" s="346"/>
      <c r="B218" s="360"/>
    </row>
    <row r="219" ht="15.75" customHeight="1">
      <c r="A219" s="346"/>
      <c r="B219" s="360"/>
    </row>
    <row r="220" ht="15.75" customHeight="1">
      <c r="A220" s="346"/>
      <c r="B220" s="360"/>
    </row>
    <row r="221" ht="15.75" customHeight="1">
      <c r="A221" s="346"/>
      <c r="B221" s="360"/>
    </row>
    <row r="222" ht="15.75" customHeight="1">
      <c r="A222" s="346"/>
      <c r="B222" s="360"/>
    </row>
    <row r="223" ht="15.75" customHeight="1">
      <c r="A223" s="346"/>
      <c r="B223" s="360"/>
    </row>
    <row r="224" ht="15.75" customHeight="1">
      <c r="A224" s="346"/>
      <c r="B224" s="360"/>
    </row>
    <row r="225" ht="15.75" customHeight="1">
      <c r="A225" s="346"/>
      <c r="B225" s="360"/>
    </row>
    <row r="226" ht="15.75" customHeight="1">
      <c r="A226" s="346"/>
      <c r="B226" s="360"/>
    </row>
    <row r="227" ht="15.75" customHeight="1">
      <c r="A227" s="346"/>
      <c r="B227" s="360"/>
    </row>
    <row r="228" ht="15.75" customHeight="1">
      <c r="A228" s="346"/>
      <c r="B228" s="360"/>
    </row>
    <row r="229" ht="15.75" customHeight="1">
      <c r="A229" s="346"/>
      <c r="B229" s="360"/>
    </row>
    <row r="230" ht="15.75" customHeight="1">
      <c r="A230" s="346"/>
      <c r="B230" s="360"/>
    </row>
    <row r="231" ht="15.75" customHeight="1">
      <c r="A231" s="346"/>
      <c r="B231" s="360"/>
    </row>
    <row r="232" ht="15.75" customHeight="1">
      <c r="A232" s="346"/>
      <c r="B232" s="360"/>
    </row>
    <row r="233" ht="15.75" customHeight="1">
      <c r="A233" s="346"/>
      <c r="B233" s="360"/>
    </row>
    <row r="234" ht="15.75" customHeight="1">
      <c r="A234" s="346"/>
      <c r="B234" s="360"/>
    </row>
    <row r="235" ht="15.75" customHeight="1">
      <c r="A235" s="346"/>
      <c r="B235" s="360"/>
    </row>
    <row r="236" ht="15.75" customHeight="1">
      <c r="A236" s="346"/>
      <c r="B236" s="360"/>
    </row>
    <row r="237" ht="15.75" customHeight="1">
      <c r="A237" s="346"/>
      <c r="B237" s="360"/>
    </row>
    <row r="238" ht="15.75" customHeight="1">
      <c r="A238" s="346"/>
      <c r="B238" s="360"/>
    </row>
    <row r="239" ht="15.75" customHeight="1">
      <c r="A239" s="346"/>
      <c r="B239" s="360"/>
    </row>
    <row r="240" ht="15.75" customHeight="1">
      <c r="A240" s="346"/>
      <c r="B240" s="360"/>
    </row>
    <row r="241" ht="15.75" customHeight="1">
      <c r="A241" s="346"/>
      <c r="B241" s="360"/>
    </row>
    <row r="242" ht="15.75" customHeight="1">
      <c r="A242" s="346"/>
      <c r="B242" s="360"/>
    </row>
    <row r="243" ht="15.75" customHeight="1">
      <c r="A243" s="346"/>
      <c r="B243" s="360"/>
    </row>
    <row r="244" ht="15.75" customHeight="1">
      <c r="A244" s="346"/>
      <c r="B244" s="360"/>
    </row>
    <row r="245" ht="15.75" customHeight="1">
      <c r="A245" s="346"/>
      <c r="B245" s="360"/>
    </row>
    <row r="246" ht="15.75" customHeight="1">
      <c r="A246" s="346"/>
      <c r="B246" s="360"/>
    </row>
    <row r="247" ht="15.75" customHeight="1">
      <c r="A247" s="346"/>
      <c r="B247" s="360"/>
    </row>
    <row r="248" ht="15.75" customHeight="1">
      <c r="A248" s="346"/>
      <c r="B248" s="360"/>
    </row>
    <row r="249" ht="15.75" customHeight="1">
      <c r="A249" s="346"/>
      <c r="B249" s="360"/>
    </row>
    <row r="250" ht="15.75" customHeight="1">
      <c r="A250" s="346"/>
      <c r="B250" s="360"/>
    </row>
    <row r="251" ht="15.75" customHeight="1">
      <c r="A251" s="346"/>
      <c r="B251" s="360"/>
    </row>
    <row r="252" ht="15.75" customHeight="1">
      <c r="A252" s="346"/>
      <c r="B252" s="360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26.43"/>
    <col customWidth="1" min="3" max="3" width="17.86"/>
    <col customWidth="1" hidden="1" min="4" max="4" width="16.29"/>
    <col customWidth="1" min="5" max="5" width="17.29"/>
    <col customWidth="1" hidden="1" min="6" max="6" width="17.29"/>
    <col customWidth="1" min="7" max="7" width="17.29"/>
    <col customWidth="1" min="8" max="8" width="24.43"/>
    <col customWidth="1" hidden="1" min="9" max="9" width="16.29"/>
    <col customWidth="1" min="10" max="10" width="17.29"/>
    <col customWidth="1" hidden="1" min="11" max="11" width="17.29"/>
    <col customWidth="1" min="12" max="12" width="17.29"/>
    <col customWidth="1" min="13" max="13" width="15.86"/>
    <col customWidth="1" hidden="1" min="14" max="14" width="16.43"/>
    <col customWidth="1" min="15" max="15" width="20.86"/>
    <col customWidth="1" min="16" max="16" width="16.43"/>
    <col customWidth="1" hidden="1" min="17" max="17" width="5.71"/>
    <col customWidth="1" hidden="1" min="18" max="18" width="4.43"/>
    <col customWidth="1" hidden="1" min="19" max="19" width="3.29"/>
    <col customWidth="1" hidden="1" min="20" max="20" width="9.43"/>
    <col customWidth="1" hidden="1" min="21" max="21" width="6.43"/>
    <col customWidth="1" min="22" max="22" width="11.43"/>
    <col customWidth="1" min="23" max="23" width="20.71"/>
    <col customWidth="1" min="24" max="24" width="31.43"/>
    <col customWidth="1" hidden="1" min="25" max="25" width="15.29"/>
    <col customWidth="1" min="26" max="26" width="16.29"/>
    <col customWidth="1" min="27" max="27" width="20.86"/>
    <col customWidth="1" hidden="1" min="28" max="28" width="16.43"/>
    <col customWidth="1" min="29" max="29" width="11.43"/>
    <col customWidth="1" min="30" max="30" width="19.43"/>
    <col customWidth="1" min="31" max="31" width="22.29"/>
    <col customWidth="1" min="32" max="32" width="21.0"/>
    <col customWidth="1" min="33" max="33" width="22.29"/>
  </cols>
  <sheetData>
    <row r="1">
      <c r="A1" s="95"/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95"/>
      <c r="R1" s="95"/>
      <c r="S1" s="95"/>
      <c r="T1" s="95"/>
      <c r="U1" s="95"/>
      <c r="V1" s="95"/>
      <c r="W1" s="347"/>
      <c r="X1" s="347"/>
      <c r="Y1" s="95"/>
      <c r="Z1" s="95"/>
      <c r="AA1" s="95"/>
      <c r="AB1" s="95"/>
      <c r="AC1" s="95"/>
      <c r="AD1" s="95"/>
      <c r="AE1" s="95"/>
      <c r="AF1" s="95"/>
      <c r="AG1" s="95"/>
    </row>
    <row r="2">
      <c r="A2" s="95"/>
      <c r="B2" s="349" t="s">
        <v>618</v>
      </c>
      <c r="C2" s="349" t="s">
        <v>619</v>
      </c>
      <c r="D2" s="349" t="s">
        <v>620</v>
      </c>
      <c r="E2" s="349" t="s">
        <v>621</v>
      </c>
      <c r="F2" s="349" t="s">
        <v>622</v>
      </c>
      <c r="G2" s="349" t="s">
        <v>623</v>
      </c>
      <c r="H2" s="349" t="s">
        <v>624</v>
      </c>
      <c r="I2" s="349" t="s">
        <v>625</v>
      </c>
      <c r="J2" s="349" t="s">
        <v>626</v>
      </c>
      <c r="K2" s="349" t="s">
        <v>627</v>
      </c>
      <c r="L2" s="349" t="s">
        <v>628</v>
      </c>
      <c r="M2" s="349" t="s">
        <v>629</v>
      </c>
      <c r="N2" s="349" t="s">
        <v>630</v>
      </c>
      <c r="O2" s="349" t="s">
        <v>631</v>
      </c>
      <c r="P2" s="349" t="s">
        <v>632</v>
      </c>
      <c r="Q2" s="95"/>
      <c r="R2" s="361" t="s">
        <v>633</v>
      </c>
      <c r="S2" s="361" t="s">
        <v>634</v>
      </c>
      <c r="T2" s="362" t="s">
        <v>635</v>
      </c>
      <c r="U2" s="362" t="s">
        <v>636</v>
      </c>
      <c r="V2" s="95"/>
      <c r="W2" s="363" t="s">
        <v>637</v>
      </c>
      <c r="X2" s="363" t="s">
        <v>638</v>
      </c>
      <c r="Y2" s="364" t="s">
        <v>639</v>
      </c>
      <c r="Z2" s="364" t="s">
        <v>625</v>
      </c>
      <c r="AA2" s="363" t="s">
        <v>640</v>
      </c>
      <c r="AB2" s="363" t="s">
        <v>641</v>
      </c>
      <c r="AC2" s="95"/>
      <c r="AD2" s="95" t="s">
        <v>642</v>
      </c>
      <c r="AE2" s="95" t="s">
        <v>643</v>
      </c>
      <c r="AF2" s="95" t="s">
        <v>644</v>
      </c>
      <c r="AG2" s="95" t="s">
        <v>643</v>
      </c>
    </row>
    <row r="3">
      <c r="A3" s="95"/>
      <c r="B3" s="349" t="s">
        <v>94</v>
      </c>
      <c r="C3" s="349" t="s">
        <v>645</v>
      </c>
      <c r="D3" s="365" t="str">
        <f>IFERROR(VLOOKUP('Listado Pilotos y Equipos'!$C3,'Listado Pilotos y Equipos'!$W$3:$AB$162,3,0),"")</f>
        <v>1</v>
      </c>
      <c r="E3" s="365" t="str">
        <f>IFERROR(VLOOKUP('Listado Pilotos y Equipos'!$C3,'Listado Pilotos y Equipos'!$W$3:$AB$162,4,0),"")</f>
        <v>Platino</v>
      </c>
      <c r="F3" s="349" t="str">
        <f>VLOOKUP('Listado Pilotos y Equipos'!$C3,'Listado Pilotos y Equipos'!$W$3:$AB$162,6,TRUE)</f>
        <v>2</v>
      </c>
      <c r="G3" s="349" t="str">
        <f>VLOOKUP('Listado Pilotos y Equipos'!$C3,'Listado Pilotos y Equipos'!$W$3:$AB$162,5,TRUE)</f>
        <v>11 al 20</v>
      </c>
      <c r="H3" s="349" t="s">
        <v>198</v>
      </c>
      <c r="I3" s="365" t="str">
        <f>IFERROR(VLOOKUP('Listado Pilotos y Equipos'!$H3,'Listado Pilotos y Equipos'!$W$3:$AB$162,3,0),"")</f>
        <v>1</v>
      </c>
      <c r="J3" s="365" t="str">
        <f>IFERROR(VLOOKUP('Listado Pilotos y Equipos'!$H3,'Listado Pilotos y Equipos'!$W$3:$AB$162,4,0),"")</f>
        <v>Platino</v>
      </c>
      <c r="K3" s="349" t="str">
        <f>VLOOKUP('Listado Pilotos y Equipos'!$H3,'Listado Pilotos y Equipos'!$W$3:$AB$162,6,TRUE)</f>
        <v>1</v>
      </c>
      <c r="L3" s="349" t="str">
        <f>VLOOKUP(H3,'Listado Pilotos y Equipos'!$W$3:$AB$162,5,TRUE)</f>
        <v>1 AL 10</v>
      </c>
      <c r="M3" s="365" t="s">
        <v>187</v>
      </c>
      <c r="N3" s="365"/>
      <c r="O3" s="349"/>
      <c r="P3" s="349" t="s">
        <v>287</v>
      </c>
      <c r="Q3" s="366" t="str">
        <f>IFERROR(IF(AND('Listado Pilotos y Equipos'!$D3=Tabla_de_Datos_COPA_PALMARES!$D$3,'Listado Pilotos y Equipos'!$I3=Tabla_de_Datos_COPA_PALMARES!$D$3,'Listado Pilotos y Equipos'!$M3=Tabla_de_Datos_COPA_PALMARES!$B$4),"ALARMA",IF(AND('Listado Pilotos y Equipos'!$D3=Tabla_de_Datos_COPA_PALMARES!$D$3,'Listado Pilotos y Equipos'!$I3=Tabla_de_Datos_COPA_PALMARES!$D$4,'Listado Pilotos y Equipos'!$M3=Tabla_de_Datos_COPA_PALMARES!$B$4),"ALARMA",IF(AND('Listado Pilotos y Equipos'!$D3=Tabla_de_Datos_COPA_PALMARES!$D$4,'Listado Pilotos y Equipos'!$I3=Tabla_de_Datos_COPA_PALMARES!$D$3,'Listado Pilotos y Equipos'!$M3=Tabla_de_Datos_COPA_PALMARES!$B$4),"ALARMA",IF(AND('Listado Pilotos y Equipos'!$D3=Tabla_de_Datos_COPA_PALMARES!$D$3,'Listado Pilotos y Equipos'!$I3=Tabla_de_Datos_COPA_PALMARES!$D$5,'Listado Pilotos y Equipos'!$M3=Tabla_de_Datos_COPA_PALMARES!$B$4),"ALARMA",IF(AND('Listado Pilotos y Equipos'!$D3=Tabla_de_Datos_COPA_PALMARES!$D$5,'Listado Pilotos y Equipos'!$I3=Tabla_de_Datos_COPA_PALMARES!$D$3,'Listado Pilotos y Equipos'!$M3=Tabla_de_Datos_COPA_PALMARES!$B$4),"ALARMA",IF(AND('Listado Pilotos y Equipos'!$D3=Tabla_de_Datos_COPA_PALMARES!$D$3,'Listado Pilotos y Equipos'!$I3=Tabla_de_Datos_COPA_PALMARES!$D$6,'Listado Pilotos y Equipos'!$M3=Tabla_de_Datos_COPA_PALMARES!$B$4),"ALARMA",IF(AND('Listado Pilotos y Equipos'!$D3=Tabla_de_Datos_COPA_PALMARES!$D$6,'Listado Pilotos y Equipos'!$I3=Tabla_de_Datos_COPA_PALMARES!$D$3,'Listado Pilotos y Equipos'!$M3=Tabla_de_Datos_COPA_PALMARES!$B$4),"ALARMA",IF(AND('Listado Pilotos y Equipos'!$D3=Tabla_de_Datos_COPA_PALMARES!$D$4,'Listado Pilotos y Equipos'!$I3=Tabla_de_Datos_COPA_PALMARES!$D$4,'Listado Pilotos y Equipos'!$M3=Tabla_de_Datos_COPA_PALMARES!$B$4),"ALARMA",IF(AND('Listado Pilotos y Equipos'!$D3=Tabla_de_Datos_COPA_PALMARES!$D$4,'Listado Pilotos y Equipos'!$I3=Tabla_de_Datos_COPA_PALMARES!$D$5,'Listado Pilotos y Equipos'!$M3=Tabla_de_Datos_COPA_PALMARES!$B$4),"ALARMA",IF(AND('Listado Pilotos y Equipos'!$D3=Tabla_de_Datos_COPA_PALMARES!$D$5,'Listado Pilotos y Equipos'!$I3=Tabla_de_Datos_COPA_PALMARES!$D$4,'Listado Pilotos y Equipos'!$M3=Tabla_de_Datos_COPA_PALMARES!$B$4),"ALARMA","")))))))))),"")</f>
        <v/>
      </c>
      <c r="R3" s="367" t="str">
        <f>IF(AND('Listado Pilotos y Equipos'!$D3=Tabla_de_Datos_COPA_PALMARES!$D$4,'Listado Pilotos y Equipos'!$I3=Tabla_de_Datos_COPA_PALMARES!$D$4,'Listado Pilotos y Equipos'!$M3=Tabla_de_Datos_COPA_PALMARES!$B$5),Tabla_de_Datos_COPA_PALMARES!$H$15,IF(AND('Listado Pilotos y Equipos'!$D3=Tabla_de_Datos_COPA_PALMARES!$D$3,'Listado Pilotos y Equipos'!$I3=Tabla_de_Datos_COPA_PALMARES!$D$3,'Listado Pilotos y Equipos'!$M3=Tabla_de_Datos_COPA_PALMARES!$B$5),Tabla_de_Datos_COPA_PALMARES!$H$14,IF(AND('Listado Pilotos y Equipos'!$D3=Tabla_de_Datos_COPA_PALMARES!$D$3,'Listado Pilotos y Equipos'!$I3=Tabla_de_Datos_COPA_PALMARES!$D$4,'Listado Pilotos y Equipos'!$M3=Tabla_de_Datos_COPA_PALMARES!$B$5),Tabla_de_Datos_COPA_PALMARES!$H$14,IF(AND('Listado Pilotos y Equipos'!$D3=Tabla_de_Datos_COPA_PALMARES!$D$4,'Listado Pilotos y Equipos'!$I3=Tabla_de_Datos_COPA_PALMARES!$D$3,'Listado Pilotos y Equipos'!$M3=Tabla_de_Datos_COPA_PALMARES!$B$5),Tabla_de_Datos_COPA_PALMARES!$H$14,IF(AND('Listado Pilotos y Equipos'!$D3=Tabla_de_Datos_COPA_PALMARES!$D$3,'Listado Pilotos y Equipos'!$I3=Tabla_de_Datos_COPA_PALMARES!$D$5,'Listado Pilotos y Equipos'!$M3=Tabla_de_Datos_COPA_PALMARES!$B$5),Tabla_de_Datos_COPA_PALMARES!$H$15,IF(AND('Listado Pilotos y Equipos'!$D3=Tabla_de_Datos_COPA_PALMARES!$D$5,'Listado Pilotos y Equipos'!$I3=Tabla_de_Datos_COPA_PALMARES!$D$3,'Listado Pilotos y Equipos'!$M3=Tabla_de_Datos_COPA_PALMARES!$B$5),Tabla_de_Datos_COPA_PALMARES!$H$15,""))))))</f>
        <v/>
      </c>
      <c r="S3" s="95" t="str">
        <f>IF(AND('Listado Pilotos y Equipos'!$D3=Tabla_de_Datos_COPA_PALMARES!$D$3,
'Listado Pilotos y Equipos'!$I3=Tabla_de_Datos_COPA_PALMARES!$D$3,
'Listado Pilotos y Equipos'!$F3=Tabla_de_Datos_COPA_PALMARES!$C$24,
'Listado Pilotos y Equipos'!$K3=Tabla_de_Datos_COPA_PALMARES!$C$24,
'Listado Pilotos y Equipos'!$M3=Tabla_de_Datos_COPA_PALMARES!$B$3),
Tabla_de_Datos_COPA_PALMARES!$H$9,
IF(AND('Listado Pilotos y Equipos'!$D3=Tabla_de_Datos_COPA_PALMARES!$D$3,
'Listado Pilotos y Equipos'!$I3=Tabla_de_Datos_COPA_PALMARES!$D$3,
'Listado Pilotos y Equipos'!$F3&lt;='Listado Pilotos y Equipos'!$K3,
'Listado Pilotos y Equipos'!$M3=Tabla_de_Datos_COPA_PALMARES!$B$3),
Tabla_de_Datos_COPA_PALMARES!$H$9,
IF(AND('Listado Pilotos y Equipos'!$D3=Tabla_de_Datos_COPA_PALMARES!$D$3,
'Listado Pilotos y Equipos'!$I3=Tabla_de_Datos_COPA_PALMARES!$D$4,
'Listado Pilotos y Equipos'!$F3&lt;='Listado Pilotos y Equipos'!$K3,
'Listado Pilotos y Equipos'!$M3=Tabla_de_Datos_COPA_PALMARES!$B$3),
Tabla_de_Datos_COPA_PALMARES!$H$9,
IF(AND('Listado Pilotos y Equipos'!$D3=Tabla_de_Datos_COPA_PALMARES!$D$4,
'Listado Pilotos y Equipos'!$I3=Tabla_de_Datos_COPA_PALMARES!$D$3,
'Listado Pilotos y Equipos'!$F3&lt;='Listado Pilotos y Equipos'!$K3,
'Listado Pilotos y Equipos'!$M3=Tabla_de_Datos_COPA_PALMARES!$B$3),
Tabla_de_Datos_COPA_PALMARES!$H$9,
IF(AND('Listado Pilotos y Equipos'!$D3=Tabla_de_Datos_COPA_PALMARES!$D$3,
'Listado Pilotos y Equipos'!$I3=Tabla_de_Datos_COPA_PALMARES!$D$5,
'Listado Pilotos y Equipos'!$F3&lt;='Listado Pilotos y Equipos'!$K3,
'Listado Pilotos y Equipos'!$M3=Tabla_de_Datos_COPA_PALMARES!$B$3),
Tabla_de_Datos_COPA_PALMARES!$H$9,
IF(AND('Listado Pilotos y Equipos'!$D3=Tabla_de_Datos_COPA_PALMARES!$D$5,
'Listado Pilotos y Equipos'!$I3=Tabla_de_Datos_COPA_PALMARES!$D$3,
'Listado Pilotos y Equipos'!$F3&lt;='Listado Pilotos y Equipos'!$K3,
'Listado Pilotos y Equipos'!$M3=Tabla_de_Datos_COPA_PALMARES!$B$3),
Tabla_de_Datos_COPA_PALMARES!$H$9,
IF(AND('Listado Pilotos y Equipos'!$D3=Tabla_de_Datos_COPA_PALMARES!$D$3,
'Listado Pilotos y Equipos'!$I3=Tabla_de_Datos_COPA_PALMARES!$D$6,
'Listado Pilotos y Equipos'!$F3&lt;='Listado Pilotos y Equipos'!$K3,
'Listado Pilotos y Equipos'!$M3=Tabla_de_Datos_COPA_PALMARES!$B$3),
Tabla_de_Datos_COPA_PALMARES!$H$9,
IF(AND('Listado Pilotos y Equipos'!$D3=Tabla_de_Datos_COPA_PALMARES!$D$6,
'Listado Pilotos y Equipos'!$I3=Tabla_de_Datos_COPA_PALMARES!$D$3,
'Listado Pilotos y Equipos'!$F3&lt;='Listado Pilotos y Equipos'!$K3,
'Listado Pilotos y Equipos'!$M3=Tabla_de_Datos_COPA_PALMARES!$B$3),
Tabla_de_Datos_COPA_PALMARES!$H$9,
IF(AND('Listado Pilotos y Equipos'!$D3=Tabla_de_Datos_COPA_PALMARES!$D$4,
'Listado Pilotos y Equipos'!$I3=Tabla_de_Datos_COPA_PALMARES!$D$4,
'Listado Pilotos y Equipos'!$F3=Tabla_de_Datos_COPA_PALMARES!$C$24,
'Listado Pilotos y Equipos'!$K3=Tabla_de_Datos_COPA_PALMARES!$C$24,
'Listado Pilotos y Equipos'!$M3=Tabla_de_Datos_COPA_PALMARES!$B$3),
Tabla_de_Datos_COPA_PALMARES!$H$9,
IF(AND('Listado Pilotos y Equipos'!$D3=Tabla_de_Datos_COPA_PALMARES!$D$4,
'Listado Pilotos y Equipos'!$I3=Tabla_de_Datos_COPA_PALMARES!$D$4,
'Listado Pilotos y Equipos'!$F3&lt;='Listado Pilotos y Equipos'!$K3,
'Listado Pilotos y Equipos'!$M3=Tabla_de_Datos_COPA_PALMARES!$B$3),
Tabla_de_Datos_COPA_PALMARES!$H$9,))))))))))</f>
        <v/>
      </c>
      <c r="T3" s="95" t="str">
        <f>IF(AND('Listado Pilotos y Equipos'!$D3=Tabla_de_Datos_COPA_PALMARES!$D$3,
'Listado Pilotos y Equipos'!$I3=Tabla_de_Datos_COPA_PALMARES!$D$3,
'Listado Pilotos y Equipos'!$M3=Tabla_de_Datos_COPA_PALMARES!$B$3,
'Listado Pilotos y Equipos'!$F3=Tabla_de_Datos_COPA_PALMARES!$C$25,
'Listado Pilotos y Equipos'!$K3=Tabla_de_Datos_COPA_PALMARES!$C$25),
Tabla_de_Datos_COPA_PALMARES!$H$10,
IF(AND('Listado Pilotos y Equipos'!$D3=Tabla_de_Datos_COPA_PALMARES!$D$3,
'Listado Pilotos y Equipos'!$I3=Tabla_de_Datos_COPA_PALMARES!$D$3,
'Listado Pilotos y Equipos'!$M3=Tabla_de_Datos_COPA_PALMARES!$B$3,
'Listado Pilotos y Equipos'!$F3=Tabla_de_Datos_COPA_PALMARES!$C$26,
'Listado Pilotos y Equipos'!$K3=Tabla_de_Datos_COPA_PALMARES!$C$26),
Tabla_de_Datos_COPA_PALMARES!$H$10,
IF(AND('Listado Pilotos y Equipos'!$D3=Tabla_de_Datos_COPA_PALMARES!$D$3,
'Listado Pilotos y Equipos'!$I3=Tabla_de_Datos_COPA_PALMARES!$D$4,
'Listado Pilotos y Equipos'!$M3=Tabla_de_Datos_COPA_PALMARES!$B$3,
'Listado Pilotos y Equipos'!$F3=Tabla_de_Datos_COPA_PALMARES!$C$25,
'Listado Pilotos y Equipos'!$F3&lt;='Listado Pilotos y Equipos'!$K3),
Tabla_de_Datos_COPA_PALMARES!$H$10,
IF(AND('Listado Pilotos y Equipos'!$D3=Tabla_de_Datos_COPA_PALMARES!$D$4,
'Listado Pilotos y Equipos'!$I3=Tabla_de_Datos_COPA_PALMARES!$D$3,
'Listado Pilotos y Equipos'!$M3=Tabla_de_Datos_COPA_PALMARES!$B$3,
'Listado Pilotos y Equipos'!$F3=Tabla_de_Datos_COPA_PALMARES!$C$25,
'Listado Pilotos y Equipos'!$F3&lt;='Listado Pilotos y Equipos'!$K3),
Tabla_de_Datos_COPA_PALMARES!$H$10,
IF(AND('Listado Pilotos y Equipos'!$D3=Tabla_de_Datos_COPA_PALMARES!$D$3,
'Listado Pilotos y Equipos'!$I3=Tabla_de_Datos_COPA_PALMARES!$D$5,
'Listado Pilotos y Equipos'!$M3=Tabla_de_Datos_COPA_PALMARES!$B$3,
'Listado Pilotos y Equipos'!$F3=Tabla_de_Datos_COPA_PALMARES!$C$25,
'Listado Pilotos y Equipos'!$F3&lt;='Listado Pilotos y Equipos'!$K3),
Tabla_de_Datos_COPA_PALMARES!$H$10,
IF(AND('Listado Pilotos y Equipos'!$D3=Tabla_de_Datos_COPA_PALMARES!$D$5,
'Listado Pilotos y Equipos'!$I3=Tabla_de_Datos_COPA_PALMARES!$D$3,
'Listado Pilotos y Equipos'!$M3=Tabla_de_Datos_COPA_PALMARES!$B$3,
'Listado Pilotos y Equipos'!$F3=Tabla_de_Datos_COPA_PALMARES!$C$25,
'Listado Pilotos y Equipos'!$F3&lt;='Listado Pilotos y Equipos'!$K3),
Tabla_de_Datos_COPA_PALMARES!$H$10,
IF(AND('Listado Pilotos y Equipos'!$D3=Tabla_de_Datos_COPA_PALMARES!$D$3,
'Listado Pilotos y Equipos'!$I3=Tabla_de_Datos_COPA_PALMARES!$D$6,
'Listado Pilotos y Equipos'!$M3=Tabla_de_Datos_COPA_PALMARES!$B$3,
'Listado Pilotos y Equipos'!$F3=Tabla_de_Datos_COPA_PALMARES!$C$25,
'Listado Pilotos y Equipos'!$F3&lt;='Listado Pilotos y Equipos'!$K3),
Tabla_de_Datos_COPA_PALMARES!$H$10,
IF(AND('Listado Pilotos y Equipos'!$D3=Tabla_de_Datos_COPA_PALMARES!$D$6,
'Listado Pilotos y Equipos'!$I3=Tabla_de_Datos_COPA_PALMARES!$D$3,
'Listado Pilotos y Equipos'!$M3=Tabla_de_Datos_COPA_PALMARES!$B$3,
'Listado Pilotos y Equipos'!$F3=Tabla_de_Datos_COPA_PALMARES!$C$25,
'Listado Pilotos y Equipos'!$F3&lt;='Listado Pilotos y Equipos'!$K3),
Tabla_de_Datos_COPA_PALMARES!$H$10,IF(AND('Listado Pilotos y Equipos'!$D3=Tabla_de_Datos_COPA_PALMARES!$D$4,
'Listado Pilotos y Equipos'!$I3=Tabla_de_Datos_COPA_PALMARES!$D$4,
'Listado Pilotos y Equipos'!$M3=Tabla_de_Datos_COPA_PALMARES!$B$3,
'Listado Pilotos y Equipos'!$F3=Tabla_de_Datos_COPA_PALMARES!$C$25,
'Listado Pilotos y Equipos'!$K3=Tabla_de_Datos_COPA_PALMARES!$C$25),
Tabla_de_Datos_COPA_PALMARES!$H$10,
IF(AND('Listado Pilotos y Equipos'!$D3=Tabla_de_Datos_COPA_PALMARES!$D$4,
'Listado Pilotos y Equipos'!$I3=Tabla_de_Datos_COPA_PALMARES!$D$5,
'Listado Pilotos y Equipos'!$M3=Tabla_de_Datos_COPA_PALMARES!$B$3,
'Listado Pilotos y Equipos'!$F3=Tabla_de_Datos_COPA_PALMARES!$C$25,
'Listado Pilotos y Equipos'!$F3&lt;='Listado Pilotos y Equipos'!$K3),
Tabla_de_Datos_COPA_PALMARES!$H$10,
IF(AND('Listado Pilotos y Equipos'!$D3=Tabla_de_Datos_COPA_PALMARES!$D$5,
'Listado Pilotos y Equipos'!$I3=Tabla_de_Datos_COPA_PALMARES!$D$4,
'Listado Pilotos y Equipos'!$M3=Tabla_de_Datos_COPA_PALMARES!$B$3,
'Listado Pilotos y Equipos'!$F3=Tabla_de_Datos_COPA_PALMARES!$C$25,
'Listado Pilotos y Equipos'!$F3&lt;='Listado Pilotos y Equipos'!$K3),
Tabla_de_Datos_COPA_PALMARES!$H$10,
IF(AND('Listado Pilotos y Equipos'!$D3=Tabla_de_Datos_COPA_PALMARES!$D$4,
'Listado Pilotos y Equipos'!$I3=Tabla_de_Datos_COPA_PALMARES!$D$6,
'Listado Pilotos y Equipos'!$M3=Tabla_de_Datos_COPA_PALMARES!$B$3,
'Listado Pilotos y Equipos'!$F3=Tabla_de_Datos_COPA_PALMARES!$C$25,
'Listado Pilotos y Equipos'!$F3&lt;='Listado Pilotos y Equipos'!$K3),
Tabla_de_Datos_COPA_PALMARES!$H$10,
IF(AND('Listado Pilotos y Equipos'!$D3=Tabla_de_Datos_COPA_PALMARES!$D$6,
'Listado Pilotos y Equipos'!$I3=Tabla_de_Datos_COPA_PALMARES!$D$4,
'Listado Pilotos y Equipos'!$M3=Tabla_de_Datos_COPA_PALMARES!$B$3,
'Listado Pilotos y Equipos'!$F3=Tabla_de_Datos_COPA_PALMARES!$C$25,
'Listado Pilotos y Equipos'!$F3&lt;='Listado Pilotos y Equipos'!$K3),
Tabla_de_Datos_COPA_PALMARES!$H$10,)))))))))))))</f>
        <v/>
      </c>
      <c r="U3" s="95" t="str">
        <f>IF(AND('Listado Pilotos y Equipos'!$D3=Tabla_de_Datos_COPA_PALMARES!$D$3,
'Listado Pilotos y Equipos'!$I3=Tabla_de_Datos_COPA_PALMARES!$D$4,
'Listado Pilotos y Equipos'!$F3=Tabla_de_Datos_COPA_PALMARES!$C$26,
'Listado Pilotos y Equipos'!$K3=Tabla_de_Datos_COPA_PALMARES!$C$26,
'Listado Pilotos y Equipos'!$M3=Tabla_de_Datos_COPA_PALMARES!$B$3),
Tabla_de_Datos_COPA_PALMARES!$H$11,
IF(AND('Listado Pilotos y Equipos'!$D3=Tabla_de_Datos_COPA_PALMARES!$D$4,
'Listado Pilotos y Equipos'!$I3=Tabla_de_Datos_COPA_PALMARES!$D$3,
'Listado Pilotos y Equipos'!$F3=Tabla_de_Datos_COPA_PALMARES!$C$26,
'Listado Pilotos y Equipos'!$K3=Tabla_de_Datos_COPA_PALMARES!$C$26,
'Listado Pilotos y Equipos'!$M3=Tabla_de_Datos_COPA_PALMARES!$B$3),
Tabla_de_Datos_COPA_PALMARES!$H$11,
IF(AND('Listado Pilotos y Equipos'!$D3=Tabla_de_Datos_COPA_PALMARES!$D$3,
'Listado Pilotos y Equipos'!$I3=Tabla_de_Datos_COPA_PALMARES!$D$5,
'Listado Pilotos y Equipos'!$F3=Tabla_de_Datos_COPA_PALMARES!$C$26,
'Listado Pilotos y Equipos'!$K3=Tabla_de_Datos_COPA_PALMARES!$C$26,
'Listado Pilotos y Equipos'!$M3=Tabla_de_Datos_COPA_PALMARES!$B$3),
Tabla_de_Datos_COPA_PALMARES!$H$11,
IF(AND('Listado Pilotos y Equipos'!$D3=Tabla_de_Datos_COPA_PALMARES!$D$5,
'Listado Pilotos y Equipos'!$I3=Tabla_de_Datos_COPA_PALMARES!$D$3,
'Listado Pilotos y Equipos'!$F3=Tabla_de_Datos_COPA_PALMARES!$C$26,
'Listado Pilotos y Equipos'!$K3=Tabla_de_Datos_COPA_PALMARES!$C$26,
'Listado Pilotos y Equipos'!$M3=Tabla_de_Datos_COPA_PALMARES!$B$3),
Tabla_de_Datos_COPA_PALMARES!$H$11,
IF(AND('Listado Pilotos y Equipos'!$D3=Tabla_de_Datos_COPA_PALMARES!$D$3,
'Listado Pilotos y Equipos'!$I3=Tabla_de_Datos_COPA_PALMARES!$D$6,
'Listado Pilotos y Equipos'!$F3=Tabla_de_Datos_COPA_PALMARES!$C$26,
'Listado Pilotos y Equipos'!$K3=Tabla_de_Datos_COPA_PALMARES!$C$26,
'Listado Pilotos y Equipos'!$M3=Tabla_de_Datos_COPA_PALMARES!$B$3),
Tabla_de_Datos_COPA_PALMARES!$H$11,
IF(AND('Listado Pilotos y Equipos'!$D3=Tabla_de_Datos_COPA_PALMARES!$D$6,
'Listado Pilotos y Equipos'!$I3=Tabla_de_Datos_COPA_PALMARES!$D$3,
'Listado Pilotos y Equipos'!$F3=Tabla_de_Datos_COPA_PALMARES!$C$26,
'Listado Pilotos y Equipos'!$K3=Tabla_de_Datos_COPA_PALMARES!$C$26,
'Listado Pilotos y Equipos'!$M3=Tabla_de_Datos_COPA_PALMARES!$B$3),
Tabla_de_Datos_COPA_PALMARES!$H$11,
IF(AND('Listado Pilotos y Equipos'!$D3=Tabla_de_Datos_COPA_PALMARES!$D$4,
'Listado Pilotos y Equipos'!$I3=Tabla_de_Datos_COPA_PALMARES!$D$4,
'Listado Pilotos y Equipos'!$F3=Tabla_de_Datos_COPA_PALMARES!$C$26,
'Listado Pilotos y Equipos'!$K3=Tabla_de_Datos_COPA_PALMARES!$C$26,
'Listado Pilotos y Equipos'!$M3=Tabla_de_Datos_COPA_PALMARES!$B$3),
Tabla_de_Datos_COPA_PALMARES!$H$11,)))))))</f>
        <v/>
      </c>
      <c r="V3" s="95"/>
      <c r="W3" s="349" t="s">
        <v>172</v>
      </c>
      <c r="X3" s="349" t="s">
        <v>646</v>
      </c>
      <c r="Y3" s="349" t="str">
        <f>VLOOKUP(X3,Tabla_de_Datos_COPA_PALMARES!$B$9:$C$21,2,0)</f>
        <v>4</v>
      </c>
      <c r="Z3" s="365" t="str">
        <f>IFERROR(VLOOKUP('Listado Pilotos y Equipos'!$X3,Tabla_de_Datos_COPA_PALMARES!$B$9:$D$21,3,0),"")</f>
        <v>Bronce</v>
      </c>
      <c r="AA3" s="349" t="s">
        <v>647</v>
      </c>
      <c r="AB3" s="349" t="str">
        <f>VLOOKUP('Listado Pilotos y Equipos'!$AA3,Tabla_de_Datos_COPA_PALMARES!$B$24:$C$26,2,TRUE)</f>
        <v>3</v>
      </c>
      <c r="AC3" s="95"/>
      <c r="AD3" s="347" t="str">
        <f>'Listado Pilotos y Equipos'!$C3</f>
        <v>Israel Gomez</v>
      </c>
      <c r="AE3" s="347" t="str">
        <f>'Listado Pilotos y Equipos'!$B3</f>
        <v>CRIC-CRAC</v>
      </c>
      <c r="AF3" s="347" t="str">
        <f>'Listado Pilotos y Equipos'!$H3</f>
        <v>Valeri Jonama</v>
      </c>
      <c r="AG3" s="347" t="str">
        <f>'Listado Pilotos y Equipos'!$B3</f>
        <v>CRIC-CRAC</v>
      </c>
    </row>
    <row r="4">
      <c r="A4" s="95"/>
      <c r="B4" s="349" t="s">
        <v>206</v>
      </c>
      <c r="C4" s="349" t="s">
        <v>207</v>
      </c>
      <c r="D4" s="365" t="str">
        <f>IFERROR(VLOOKUP('Listado Pilotos y Equipos'!$C4,'Listado Pilotos y Equipos'!$W$3:$AB$162,3,0),"")</f>
        <v>1</v>
      </c>
      <c r="E4" s="365" t="str">
        <f>IFERROR(VLOOKUP('Listado Pilotos y Equipos'!$C4,'Listado Pilotos y Equipos'!$W$3:$AB$162,4,0),"")</f>
        <v>Platino</v>
      </c>
      <c r="F4" s="349" t="str">
        <f>VLOOKUP('Listado Pilotos y Equipos'!$C4,'Listado Pilotos y Equipos'!$W$3:$AB$162,6,TRUE)</f>
        <v>1</v>
      </c>
      <c r="G4" s="349" t="str">
        <f>VLOOKUP('Listado Pilotos y Equipos'!$C4,'Listado Pilotos y Equipos'!$W$3:$AB$162,5,TRUE)</f>
        <v>1 AL 10</v>
      </c>
      <c r="H4" s="349" t="s">
        <v>208</v>
      </c>
      <c r="I4" s="365" t="str">
        <f>IFERROR(VLOOKUP('Listado Pilotos y Equipos'!$H4,'Listado Pilotos y Equipos'!$W$3:$AB$162,3,0),"")</f>
        <v>2</v>
      </c>
      <c r="J4" s="365" t="str">
        <f>IFERROR(VLOOKUP('Listado Pilotos y Equipos'!$H4,'Listado Pilotos y Equipos'!$W$3:$AB$162,4,0),"")</f>
        <v>Oro</v>
      </c>
      <c r="K4" s="349" t="str">
        <f>VLOOKUP('Listado Pilotos y Equipos'!$H4,'Listado Pilotos y Equipos'!$W$3:$AB$162,6,TRUE)</f>
        <v>1</v>
      </c>
      <c r="L4" s="349" t="str">
        <f>VLOOKUP(H4,'Listado Pilotos y Equipos'!$W$3:$AB$162,5,TRUE)</f>
        <v>1 AL 10</v>
      </c>
      <c r="M4" s="365" t="s">
        <v>187</v>
      </c>
      <c r="N4" s="365"/>
      <c r="O4" s="349" t="s">
        <v>648</v>
      </c>
      <c r="P4" s="349" t="s">
        <v>287</v>
      </c>
      <c r="Q4" s="366" t="str">
        <f>IFERROR(IF(AND('Listado Pilotos y Equipos'!$D4=Tabla_de_Datos_COPA_PALMARES!$D$3,'Listado Pilotos y Equipos'!$I4=Tabla_de_Datos_COPA_PALMARES!$D$3,'Listado Pilotos y Equipos'!$M4=Tabla_de_Datos_COPA_PALMARES!$B$4),"ALARMA",IF(AND('Listado Pilotos y Equipos'!$D4=Tabla_de_Datos_COPA_PALMARES!$D$3,'Listado Pilotos y Equipos'!$I4=Tabla_de_Datos_COPA_PALMARES!$D$4,'Listado Pilotos y Equipos'!$M4=Tabla_de_Datos_COPA_PALMARES!$B$4),"ALARMA",IF(AND('Listado Pilotos y Equipos'!$D4=Tabla_de_Datos_COPA_PALMARES!$D$4,'Listado Pilotos y Equipos'!$I4=Tabla_de_Datos_COPA_PALMARES!$D$3,'Listado Pilotos y Equipos'!$M4=Tabla_de_Datos_COPA_PALMARES!$B$4),"ALARMA",IF(AND('Listado Pilotos y Equipos'!$D4=Tabla_de_Datos_COPA_PALMARES!$D$3,'Listado Pilotos y Equipos'!$I4=Tabla_de_Datos_COPA_PALMARES!$D$5,'Listado Pilotos y Equipos'!$M4=Tabla_de_Datos_COPA_PALMARES!$B$4),"ALARMA",IF(AND('Listado Pilotos y Equipos'!$D4=Tabla_de_Datos_COPA_PALMARES!$D$5,'Listado Pilotos y Equipos'!$I4=Tabla_de_Datos_COPA_PALMARES!$D$3,'Listado Pilotos y Equipos'!$M4=Tabla_de_Datos_COPA_PALMARES!$B$4),"ALARMA",IF(AND('Listado Pilotos y Equipos'!$D4=Tabla_de_Datos_COPA_PALMARES!$D$3,'Listado Pilotos y Equipos'!$I4=Tabla_de_Datos_COPA_PALMARES!$D$6,'Listado Pilotos y Equipos'!$M4=Tabla_de_Datos_COPA_PALMARES!$B$4),"ALARMA",IF(AND('Listado Pilotos y Equipos'!$D4=Tabla_de_Datos_COPA_PALMARES!$D$6,'Listado Pilotos y Equipos'!$I4=Tabla_de_Datos_COPA_PALMARES!$D$3,'Listado Pilotos y Equipos'!$M4=Tabla_de_Datos_COPA_PALMARES!$B$4),"ALARMA",IF(AND('Listado Pilotos y Equipos'!$D4=Tabla_de_Datos_COPA_PALMARES!$D$4,'Listado Pilotos y Equipos'!$I4=Tabla_de_Datos_COPA_PALMARES!$D$4,'Listado Pilotos y Equipos'!$M4=Tabla_de_Datos_COPA_PALMARES!$B$4),"ALARMA",IF(AND('Listado Pilotos y Equipos'!$D4=Tabla_de_Datos_COPA_PALMARES!$D$4,'Listado Pilotos y Equipos'!$I4=Tabla_de_Datos_COPA_PALMARES!$D$5,'Listado Pilotos y Equipos'!$M4=Tabla_de_Datos_COPA_PALMARES!$B$4),"ALARMA",IF(AND('Listado Pilotos y Equipos'!$D4=Tabla_de_Datos_COPA_PALMARES!$D$5,'Listado Pilotos y Equipos'!$I4=Tabla_de_Datos_COPA_PALMARES!$D$4,'Listado Pilotos y Equipos'!$M4=Tabla_de_Datos_COPA_PALMARES!$B$4),"ALARMA","")))))))))),"")</f>
        <v/>
      </c>
      <c r="R4" s="367" t="str">
        <f>IF(AND('Listado Pilotos y Equipos'!$D4=Tabla_de_Datos_COPA_PALMARES!$D$4,'Listado Pilotos y Equipos'!$I4=Tabla_de_Datos_COPA_PALMARES!$D$4,'Listado Pilotos y Equipos'!$M4=Tabla_de_Datos_COPA_PALMARES!$B$5),Tabla_de_Datos_COPA_PALMARES!$H$15,IF(AND('Listado Pilotos y Equipos'!$D4=Tabla_de_Datos_COPA_PALMARES!$D$3,'Listado Pilotos y Equipos'!$I4=Tabla_de_Datos_COPA_PALMARES!$D$3,'Listado Pilotos y Equipos'!$M4=Tabla_de_Datos_COPA_PALMARES!$B$5),Tabla_de_Datos_COPA_PALMARES!$H$14,IF(AND('Listado Pilotos y Equipos'!$D4=Tabla_de_Datos_COPA_PALMARES!$D$3,'Listado Pilotos y Equipos'!$I4=Tabla_de_Datos_COPA_PALMARES!$D$4,'Listado Pilotos y Equipos'!$M4=Tabla_de_Datos_COPA_PALMARES!$B$5),Tabla_de_Datos_COPA_PALMARES!$H$14,IF(AND('Listado Pilotos y Equipos'!$D4=Tabla_de_Datos_COPA_PALMARES!$D$4,'Listado Pilotos y Equipos'!$I4=Tabla_de_Datos_COPA_PALMARES!$D$3,'Listado Pilotos y Equipos'!$M4=Tabla_de_Datos_COPA_PALMARES!$B$5),Tabla_de_Datos_COPA_PALMARES!$H$14,IF(AND('Listado Pilotos y Equipos'!$D4=Tabla_de_Datos_COPA_PALMARES!$D$3,'Listado Pilotos y Equipos'!$I4=Tabla_de_Datos_COPA_PALMARES!$D$5,'Listado Pilotos y Equipos'!$M4=Tabla_de_Datos_COPA_PALMARES!$B$5),Tabla_de_Datos_COPA_PALMARES!$H$15,IF(AND('Listado Pilotos y Equipos'!$D4=Tabla_de_Datos_COPA_PALMARES!$D$5,'Listado Pilotos y Equipos'!$I4=Tabla_de_Datos_COPA_PALMARES!$D$3,'Listado Pilotos y Equipos'!$M4=Tabla_de_Datos_COPA_PALMARES!$B$5),Tabla_de_Datos_COPA_PALMARES!$H$15,""))))))</f>
        <v/>
      </c>
      <c r="S4" s="347" t="str">
        <f>IF(AND('Listado Pilotos y Equipos'!$D4=Tabla_de_Datos_COPA_PALMARES!$D$3,
'Listado Pilotos y Equipos'!$I4=Tabla_de_Datos_COPA_PALMARES!$D$3,
'Listado Pilotos y Equipos'!$F4=Tabla_de_Datos_COPA_PALMARES!$C$24,
'Listado Pilotos y Equipos'!$K4=Tabla_de_Datos_COPA_PALMARES!$C$24,
'Listado Pilotos y Equipos'!$M4=Tabla_de_Datos_COPA_PALMARES!$B$3),
Tabla_de_Datos_COPA_PALMARES!$H$9,
IF(AND('Listado Pilotos y Equipos'!$D4=Tabla_de_Datos_COPA_PALMARES!$D$3,
'Listado Pilotos y Equipos'!$I4=Tabla_de_Datos_COPA_PALMARES!$D$3,
'Listado Pilotos y Equipos'!$F4&lt;='Listado Pilotos y Equipos'!$K4,
'Listado Pilotos y Equipos'!$M4=Tabla_de_Datos_COPA_PALMARES!$B$3),
Tabla_de_Datos_COPA_PALMARES!$H$9,
IF(AND('Listado Pilotos y Equipos'!$D4=Tabla_de_Datos_COPA_PALMARES!$D$3,
'Listado Pilotos y Equipos'!$I4=Tabla_de_Datos_COPA_PALMARES!$D$4,
'Listado Pilotos y Equipos'!$F4&lt;='Listado Pilotos y Equipos'!$K4,
'Listado Pilotos y Equipos'!$M4=Tabla_de_Datos_COPA_PALMARES!$B$3),
Tabla_de_Datos_COPA_PALMARES!$H$9,
IF(AND('Listado Pilotos y Equipos'!$D4=Tabla_de_Datos_COPA_PALMARES!$D$4,
'Listado Pilotos y Equipos'!$I4=Tabla_de_Datos_COPA_PALMARES!$D$3,
'Listado Pilotos y Equipos'!$F4&lt;='Listado Pilotos y Equipos'!$K4,
'Listado Pilotos y Equipos'!$M4=Tabla_de_Datos_COPA_PALMARES!$B$3),
Tabla_de_Datos_COPA_PALMARES!$H$9,
IF(AND('Listado Pilotos y Equipos'!$D4=Tabla_de_Datos_COPA_PALMARES!$D$3,
'Listado Pilotos y Equipos'!$I4=Tabla_de_Datos_COPA_PALMARES!$D$5,
'Listado Pilotos y Equipos'!$F4&lt;='Listado Pilotos y Equipos'!$K4,
'Listado Pilotos y Equipos'!$M4=Tabla_de_Datos_COPA_PALMARES!$B$3),
Tabla_de_Datos_COPA_PALMARES!$H$9,
IF(AND('Listado Pilotos y Equipos'!$D4=Tabla_de_Datos_COPA_PALMARES!$D$5,
'Listado Pilotos y Equipos'!$I4=Tabla_de_Datos_COPA_PALMARES!$D$3,
'Listado Pilotos y Equipos'!$F4&lt;='Listado Pilotos y Equipos'!$K4,
'Listado Pilotos y Equipos'!$M4=Tabla_de_Datos_COPA_PALMARES!$B$3),
Tabla_de_Datos_COPA_PALMARES!$H$9,
IF(AND('Listado Pilotos y Equipos'!$D4=Tabla_de_Datos_COPA_PALMARES!$D$3,
'Listado Pilotos y Equipos'!$I4=Tabla_de_Datos_COPA_PALMARES!$D$6,
'Listado Pilotos y Equipos'!$F4&lt;='Listado Pilotos y Equipos'!$K4,
'Listado Pilotos y Equipos'!$M4=Tabla_de_Datos_COPA_PALMARES!$B$3),
Tabla_de_Datos_COPA_PALMARES!$H$9,
IF(AND('Listado Pilotos y Equipos'!$D4=Tabla_de_Datos_COPA_PALMARES!$D$6,
'Listado Pilotos y Equipos'!$I4=Tabla_de_Datos_COPA_PALMARES!$D$3,
'Listado Pilotos y Equipos'!$F4&lt;='Listado Pilotos y Equipos'!$K4,
'Listado Pilotos y Equipos'!$M4=Tabla_de_Datos_COPA_PALMARES!$B$3),
Tabla_de_Datos_COPA_PALMARES!$H$9,
IF(AND('Listado Pilotos y Equipos'!$D4=Tabla_de_Datos_COPA_PALMARES!$D$4,
'Listado Pilotos y Equipos'!$I4=Tabla_de_Datos_COPA_PALMARES!$D$4,
'Listado Pilotos y Equipos'!$F4=Tabla_de_Datos_COPA_PALMARES!$C$24,
'Listado Pilotos y Equipos'!$K4=Tabla_de_Datos_COPA_PALMARES!$C$24,
'Listado Pilotos y Equipos'!$M4=Tabla_de_Datos_COPA_PALMARES!$B$3),
Tabla_de_Datos_COPA_PALMARES!$H$9,
IF(AND('Listado Pilotos y Equipos'!$D4=Tabla_de_Datos_COPA_PALMARES!$D$4,
'Listado Pilotos y Equipos'!$I4=Tabla_de_Datos_COPA_PALMARES!$D$4,
'Listado Pilotos y Equipos'!$F4&lt;='Listado Pilotos y Equipos'!$K4,
'Listado Pilotos y Equipos'!$M4=Tabla_de_Datos_COPA_PALMARES!$B$3),
Tabla_de_Datos_COPA_PALMARES!$H$9,))))))))))</f>
        <v>H1</v>
      </c>
      <c r="T4" s="95" t="str">
        <f>IF(AND('Listado Pilotos y Equipos'!$D4=Tabla_de_Datos_COPA_PALMARES!$D$3,
'Listado Pilotos y Equipos'!$I4=Tabla_de_Datos_COPA_PALMARES!$D$3,
'Listado Pilotos y Equipos'!$M4=Tabla_de_Datos_COPA_PALMARES!$B$3,
'Listado Pilotos y Equipos'!$F4=Tabla_de_Datos_COPA_PALMARES!$C$25,
'Listado Pilotos y Equipos'!$K4=Tabla_de_Datos_COPA_PALMARES!$C$25),
Tabla_de_Datos_COPA_PALMARES!$H$10,
IF(AND('Listado Pilotos y Equipos'!$D4=Tabla_de_Datos_COPA_PALMARES!$D$3,
'Listado Pilotos y Equipos'!$I4=Tabla_de_Datos_COPA_PALMARES!$D$3,
'Listado Pilotos y Equipos'!$M4=Tabla_de_Datos_COPA_PALMARES!$B$3,
'Listado Pilotos y Equipos'!$F4=Tabla_de_Datos_COPA_PALMARES!$C$26,
'Listado Pilotos y Equipos'!$K4=Tabla_de_Datos_COPA_PALMARES!$C$26),
Tabla_de_Datos_COPA_PALMARES!$H$10,
IF(AND('Listado Pilotos y Equipos'!$D4=Tabla_de_Datos_COPA_PALMARES!$D$3,
'Listado Pilotos y Equipos'!$I4=Tabla_de_Datos_COPA_PALMARES!$D$4,
'Listado Pilotos y Equipos'!$M4=Tabla_de_Datos_COPA_PALMARES!$B$3,
'Listado Pilotos y Equipos'!$F4=Tabla_de_Datos_COPA_PALMARES!$C$25,
'Listado Pilotos y Equipos'!$F4&lt;='Listado Pilotos y Equipos'!$K4),
Tabla_de_Datos_COPA_PALMARES!$H$10,
IF(AND('Listado Pilotos y Equipos'!$D4=Tabla_de_Datos_COPA_PALMARES!$D$4,
'Listado Pilotos y Equipos'!$I4=Tabla_de_Datos_COPA_PALMARES!$D$3,
'Listado Pilotos y Equipos'!$M4=Tabla_de_Datos_COPA_PALMARES!$B$3,
'Listado Pilotos y Equipos'!$F4=Tabla_de_Datos_COPA_PALMARES!$C$25,
'Listado Pilotos y Equipos'!$F4&lt;='Listado Pilotos y Equipos'!$K4),
Tabla_de_Datos_COPA_PALMARES!$H$10,
IF(AND('Listado Pilotos y Equipos'!$D4=Tabla_de_Datos_COPA_PALMARES!$D$3,
'Listado Pilotos y Equipos'!$I4=Tabla_de_Datos_COPA_PALMARES!$D$5,
'Listado Pilotos y Equipos'!$M4=Tabla_de_Datos_COPA_PALMARES!$B$3,
'Listado Pilotos y Equipos'!$F4=Tabla_de_Datos_COPA_PALMARES!$C$25,
'Listado Pilotos y Equipos'!$F4&lt;='Listado Pilotos y Equipos'!$K4),
Tabla_de_Datos_COPA_PALMARES!$H$10,
IF(AND('Listado Pilotos y Equipos'!$D4=Tabla_de_Datos_COPA_PALMARES!$D$5,
'Listado Pilotos y Equipos'!$I4=Tabla_de_Datos_COPA_PALMARES!$D$3,
'Listado Pilotos y Equipos'!$M4=Tabla_de_Datos_COPA_PALMARES!$B$3,
'Listado Pilotos y Equipos'!$F4=Tabla_de_Datos_COPA_PALMARES!$C$25,
'Listado Pilotos y Equipos'!$F4&lt;='Listado Pilotos y Equipos'!$K4),
Tabla_de_Datos_COPA_PALMARES!$H$10,
IF(AND('Listado Pilotos y Equipos'!$D4=Tabla_de_Datos_COPA_PALMARES!$D$3,
'Listado Pilotos y Equipos'!$I4=Tabla_de_Datos_COPA_PALMARES!$D$6,
'Listado Pilotos y Equipos'!$M4=Tabla_de_Datos_COPA_PALMARES!$B$3,
'Listado Pilotos y Equipos'!$F4=Tabla_de_Datos_COPA_PALMARES!$C$25,
'Listado Pilotos y Equipos'!$F4&lt;='Listado Pilotos y Equipos'!$K4),
Tabla_de_Datos_COPA_PALMARES!$H$10,
IF(AND('Listado Pilotos y Equipos'!$D4=Tabla_de_Datos_COPA_PALMARES!$D$6,
'Listado Pilotos y Equipos'!$I4=Tabla_de_Datos_COPA_PALMARES!$D$3,
'Listado Pilotos y Equipos'!$M4=Tabla_de_Datos_COPA_PALMARES!$B$3,
'Listado Pilotos y Equipos'!$F4=Tabla_de_Datos_COPA_PALMARES!$C$25,
'Listado Pilotos y Equipos'!$F4&lt;='Listado Pilotos y Equipos'!$K4),
Tabla_de_Datos_COPA_PALMARES!$H$10,IF(AND('Listado Pilotos y Equipos'!$D4=Tabla_de_Datos_COPA_PALMARES!$D$4,
'Listado Pilotos y Equipos'!$I4=Tabla_de_Datos_COPA_PALMARES!$D$4,
'Listado Pilotos y Equipos'!$M4=Tabla_de_Datos_COPA_PALMARES!$B$3,
'Listado Pilotos y Equipos'!$F4=Tabla_de_Datos_COPA_PALMARES!$C$25,
'Listado Pilotos y Equipos'!$K4=Tabla_de_Datos_COPA_PALMARES!$C$25),
Tabla_de_Datos_COPA_PALMARES!$H$10,
IF(AND('Listado Pilotos y Equipos'!$D4=Tabla_de_Datos_COPA_PALMARES!$D$4,
'Listado Pilotos y Equipos'!$I4=Tabla_de_Datos_COPA_PALMARES!$D$5,
'Listado Pilotos y Equipos'!$M4=Tabla_de_Datos_COPA_PALMARES!$B$3,
'Listado Pilotos y Equipos'!$F4=Tabla_de_Datos_COPA_PALMARES!$C$25,
'Listado Pilotos y Equipos'!$F4&lt;='Listado Pilotos y Equipos'!$K4),
Tabla_de_Datos_COPA_PALMARES!$H$10,
IF(AND('Listado Pilotos y Equipos'!$D4=Tabla_de_Datos_COPA_PALMARES!$D$5,
'Listado Pilotos y Equipos'!$I4=Tabla_de_Datos_COPA_PALMARES!$D$4,
'Listado Pilotos y Equipos'!$M4=Tabla_de_Datos_COPA_PALMARES!$B$3,
'Listado Pilotos y Equipos'!$F4=Tabla_de_Datos_COPA_PALMARES!$C$25,
'Listado Pilotos y Equipos'!$F4&lt;='Listado Pilotos y Equipos'!$K4),
Tabla_de_Datos_COPA_PALMARES!$H$10,
IF(AND('Listado Pilotos y Equipos'!$D4=Tabla_de_Datos_COPA_PALMARES!$D$4,
'Listado Pilotos y Equipos'!$I4=Tabla_de_Datos_COPA_PALMARES!$D$6,
'Listado Pilotos y Equipos'!$M4=Tabla_de_Datos_COPA_PALMARES!$B$3,
'Listado Pilotos y Equipos'!$F4=Tabla_de_Datos_COPA_PALMARES!$C$25,
'Listado Pilotos y Equipos'!$F4&lt;='Listado Pilotos y Equipos'!$K4),
Tabla_de_Datos_COPA_PALMARES!$H$10,
IF(AND('Listado Pilotos y Equipos'!$D4=Tabla_de_Datos_COPA_PALMARES!$D$6,
'Listado Pilotos y Equipos'!$I4=Tabla_de_Datos_COPA_PALMARES!$D$4,
'Listado Pilotos y Equipos'!$M4=Tabla_de_Datos_COPA_PALMARES!$B$3,
'Listado Pilotos y Equipos'!$F4=Tabla_de_Datos_COPA_PALMARES!$C$25,
'Listado Pilotos y Equipos'!$F4&lt;='Listado Pilotos y Equipos'!$K4),
Tabla_de_Datos_COPA_PALMARES!$H$10,)))))))))))))</f>
        <v/>
      </c>
      <c r="U4" s="95" t="str">
        <f>IF(AND('Listado Pilotos y Equipos'!$D4=Tabla_de_Datos_COPA_PALMARES!$D$3,
'Listado Pilotos y Equipos'!$I4=Tabla_de_Datos_COPA_PALMARES!$D$4,
'Listado Pilotos y Equipos'!$F4=Tabla_de_Datos_COPA_PALMARES!$C$26,
'Listado Pilotos y Equipos'!$K4=Tabla_de_Datos_COPA_PALMARES!$C$26,
'Listado Pilotos y Equipos'!$M4=Tabla_de_Datos_COPA_PALMARES!$B$3),
Tabla_de_Datos_COPA_PALMARES!$H$11,
IF(AND('Listado Pilotos y Equipos'!$D4=Tabla_de_Datos_COPA_PALMARES!$D$4,
'Listado Pilotos y Equipos'!$I4=Tabla_de_Datos_COPA_PALMARES!$D$3,
'Listado Pilotos y Equipos'!$F4=Tabla_de_Datos_COPA_PALMARES!$C$26,
'Listado Pilotos y Equipos'!$K4=Tabla_de_Datos_COPA_PALMARES!$C$26,
'Listado Pilotos y Equipos'!$M4=Tabla_de_Datos_COPA_PALMARES!$B$3),
Tabla_de_Datos_COPA_PALMARES!$H$11,
IF(AND('Listado Pilotos y Equipos'!$D4=Tabla_de_Datos_COPA_PALMARES!$D$3,
'Listado Pilotos y Equipos'!$I4=Tabla_de_Datos_COPA_PALMARES!$D$5,
'Listado Pilotos y Equipos'!$F4=Tabla_de_Datos_COPA_PALMARES!$C$26,
'Listado Pilotos y Equipos'!$K4=Tabla_de_Datos_COPA_PALMARES!$C$26,
'Listado Pilotos y Equipos'!$M4=Tabla_de_Datos_COPA_PALMARES!$B$3),
Tabla_de_Datos_COPA_PALMARES!$H$11,
IF(AND('Listado Pilotos y Equipos'!$D4=Tabla_de_Datos_COPA_PALMARES!$D$5,
'Listado Pilotos y Equipos'!$I4=Tabla_de_Datos_COPA_PALMARES!$D$3,
'Listado Pilotos y Equipos'!$F4=Tabla_de_Datos_COPA_PALMARES!$C$26,
'Listado Pilotos y Equipos'!$K4=Tabla_de_Datos_COPA_PALMARES!$C$26,
'Listado Pilotos y Equipos'!$M4=Tabla_de_Datos_COPA_PALMARES!$B$3),
Tabla_de_Datos_COPA_PALMARES!$H$11,
IF(AND('Listado Pilotos y Equipos'!$D4=Tabla_de_Datos_COPA_PALMARES!$D$3,
'Listado Pilotos y Equipos'!$I4=Tabla_de_Datos_COPA_PALMARES!$D$6,
'Listado Pilotos y Equipos'!$F4=Tabla_de_Datos_COPA_PALMARES!$C$26,
'Listado Pilotos y Equipos'!$K4=Tabla_de_Datos_COPA_PALMARES!$C$26,
'Listado Pilotos y Equipos'!$M4=Tabla_de_Datos_COPA_PALMARES!$B$3),
Tabla_de_Datos_COPA_PALMARES!$H$11,
IF(AND('Listado Pilotos y Equipos'!$D4=Tabla_de_Datos_COPA_PALMARES!$D$6,
'Listado Pilotos y Equipos'!$I4=Tabla_de_Datos_COPA_PALMARES!$D$3,
'Listado Pilotos y Equipos'!$F4=Tabla_de_Datos_COPA_PALMARES!$C$26,
'Listado Pilotos y Equipos'!$K4=Tabla_de_Datos_COPA_PALMARES!$C$26,
'Listado Pilotos y Equipos'!$M4=Tabla_de_Datos_COPA_PALMARES!$B$3),
Tabla_de_Datos_COPA_PALMARES!$H$11,
IF(AND('Listado Pilotos y Equipos'!$D4=Tabla_de_Datos_COPA_PALMARES!$D$4,
'Listado Pilotos y Equipos'!$I4=Tabla_de_Datos_COPA_PALMARES!$D$4,
'Listado Pilotos y Equipos'!$F4=Tabla_de_Datos_COPA_PALMARES!$C$26,
'Listado Pilotos y Equipos'!$K4=Tabla_de_Datos_COPA_PALMARES!$C$26,
'Listado Pilotos y Equipos'!$M4=Tabla_de_Datos_COPA_PALMARES!$B$3),
Tabla_de_Datos_COPA_PALMARES!$H$11,)))))))</f>
        <v/>
      </c>
      <c r="V4" s="95"/>
      <c r="W4" s="349" t="s">
        <v>216</v>
      </c>
      <c r="X4" s="349" t="s">
        <v>649</v>
      </c>
      <c r="Y4" s="349" t="str">
        <f>VLOOKUP(X4,Tabla_de_Datos_COPA_PALMARES!$B$9:$C$21,2,0)</f>
        <v>2</v>
      </c>
      <c r="Z4" s="365" t="str">
        <f>IFERROR(VLOOKUP('Listado Pilotos y Equipos'!$X4,Tabla_de_Datos_COPA_PALMARES!$B$9:$D$21,3,0),"")</f>
        <v>Oro</v>
      </c>
      <c r="AA4" s="349" t="s">
        <v>650</v>
      </c>
      <c r="AB4" s="349" t="str">
        <f>VLOOKUP('Listado Pilotos y Equipos'!$AA4,Tabla_de_Datos_COPA_PALMARES!$B$24:$C$26,2,TRUE)</f>
        <v>2</v>
      </c>
      <c r="AC4" s="95"/>
      <c r="AD4" s="347" t="str">
        <f>'Listado Pilotos y Equipos'!$C4</f>
        <v>Alex Robles</v>
      </c>
      <c r="AE4" s="347" t="str">
        <f>'Listado Pilotos y Equipos'!$B4</f>
        <v>EL SOT FU</v>
      </c>
      <c r="AF4" s="347" t="str">
        <f>'Listado Pilotos y Equipos'!$H4</f>
        <v>Jordi Robles</v>
      </c>
      <c r="AG4" s="347" t="str">
        <f>'Listado Pilotos y Equipos'!$B4</f>
        <v>EL SOT FU</v>
      </c>
    </row>
    <row r="5">
      <c r="A5" s="95"/>
      <c r="B5" s="349" t="s">
        <v>458</v>
      </c>
      <c r="C5" s="349" t="s">
        <v>651</v>
      </c>
      <c r="D5" s="365" t="str">
        <f>IFERROR(VLOOKUP('Listado Pilotos y Equipos'!$C5,'Listado Pilotos y Equipos'!$W$3:$AB$162,3,0),"")</f>
        <v>4</v>
      </c>
      <c r="E5" s="365" t="str">
        <f>IFERROR(VLOOKUP('Listado Pilotos y Equipos'!$C5,'Listado Pilotos y Equipos'!$W$3:$AB$162,4,0),"")</f>
        <v>Bronce</v>
      </c>
      <c r="F5" s="349" t="str">
        <f>VLOOKUP('Listado Pilotos y Equipos'!$C5,'Listado Pilotos y Equipos'!$W$3:$AB$162,6,TRUE)</f>
        <v>3</v>
      </c>
      <c r="G5" s="349" t="str">
        <f>VLOOKUP('Listado Pilotos y Equipos'!$C5,'Listado Pilotos y Equipos'!$W$3:$AB$162,5,TRUE)</f>
        <v>21 o más</v>
      </c>
      <c r="H5" s="349" t="s">
        <v>652</v>
      </c>
      <c r="I5" s="365" t="str">
        <f>IFERROR(VLOOKUP('Listado Pilotos y Equipos'!$H5,'Listado Pilotos y Equipos'!$W$3:$AB$162,3,0),"")</f>
        <v>4</v>
      </c>
      <c r="J5" s="365" t="str">
        <f>IFERROR(VLOOKUP('Listado Pilotos y Equipos'!$H5,'Listado Pilotos y Equipos'!$W$3:$AB$162,4,0),"")</f>
        <v>Bronce</v>
      </c>
      <c r="K5" s="349" t="str">
        <f>VLOOKUP('Listado Pilotos y Equipos'!$H5,'Listado Pilotos y Equipos'!$W$3:$AB$162,6,TRUE)</f>
        <v>3</v>
      </c>
      <c r="L5" s="349" t="str">
        <f>VLOOKUP(H5,'Listado Pilotos y Equipos'!$W$3:$AB$162,5,TRUE)</f>
        <v>21 o más</v>
      </c>
      <c r="M5" s="365" t="s">
        <v>162</v>
      </c>
      <c r="N5" s="365"/>
      <c r="O5" s="349" t="s">
        <v>74</v>
      </c>
      <c r="P5" s="349" t="s">
        <v>287</v>
      </c>
      <c r="Q5" s="366" t="str">
        <f>IFERROR(IF(AND('Listado Pilotos y Equipos'!$D5=Tabla_de_Datos_COPA_PALMARES!$D$3,'Listado Pilotos y Equipos'!$I5=Tabla_de_Datos_COPA_PALMARES!$D$3,'Listado Pilotos y Equipos'!$M5=Tabla_de_Datos_COPA_PALMARES!$B$4),"ALARMA",IF(AND('Listado Pilotos y Equipos'!$D5=Tabla_de_Datos_COPA_PALMARES!$D$3,'Listado Pilotos y Equipos'!$I5=Tabla_de_Datos_COPA_PALMARES!$D$4,'Listado Pilotos y Equipos'!$M5=Tabla_de_Datos_COPA_PALMARES!$B$4),"ALARMA",IF(AND('Listado Pilotos y Equipos'!$D5=Tabla_de_Datos_COPA_PALMARES!$D$4,'Listado Pilotos y Equipos'!$I5=Tabla_de_Datos_COPA_PALMARES!$D$3,'Listado Pilotos y Equipos'!$M5=Tabla_de_Datos_COPA_PALMARES!$B$4),"ALARMA",IF(AND('Listado Pilotos y Equipos'!$D5=Tabla_de_Datos_COPA_PALMARES!$D$3,'Listado Pilotos y Equipos'!$I5=Tabla_de_Datos_COPA_PALMARES!$D$5,'Listado Pilotos y Equipos'!$M5=Tabla_de_Datos_COPA_PALMARES!$B$4),"ALARMA",IF(AND('Listado Pilotos y Equipos'!$D5=Tabla_de_Datos_COPA_PALMARES!$D$5,'Listado Pilotos y Equipos'!$I5=Tabla_de_Datos_COPA_PALMARES!$D$3,'Listado Pilotos y Equipos'!$M5=Tabla_de_Datos_COPA_PALMARES!$B$4),"ALARMA",IF(AND('Listado Pilotos y Equipos'!$D5=Tabla_de_Datos_COPA_PALMARES!$D$3,'Listado Pilotos y Equipos'!$I5=Tabla_de_Datos_COPA_PALMARES!$D$6,'Listado Pilotos y Equipos'!$M5=Tabla_de_Datos_COPA_PALMARES!$B$4),"ALARMA",IF(AND('Listado Pilotos y Equipos'!$D5=Tabla_de_Datos_COPA_PALMARES!$D$6,'Listado Pilotos y Equipos'!$I5=Tabla_de_Datos_COPA_PALMARES!$D$3,'Listado Pilotos y Equipos'!$M5=Tabla_de_Datos_COPA_PALMARES!$B$4),"ALARMA",IF(AND('Listado Pilotos y Equipos'!$D5=Tabla_de_Datos_COPA_PALMARES!$D$4,'Listado Pilotos y Equipos'!$I5=Tabla_de_Datos_COPA_PALMARES!$D$4,'Listado Pilotos y Equipos'!$M5=Tabla_de_Datos_COPA_PALMARES!$B$4),"ALARMA",IF(AND('Listado Pilotos y Equipos'!$D5=Tabla_de_Datos_COPA_PALMARES!$D$4,'Listado Pilotos y Equipos'!$I5=Tabla_de_Datos_COPA_PALMARES!$D$5,'Listado Pilotos y Equipos'!$M5=Tabla_de_Datos_COPA_PALMARES!$B$4),"ALARMA",IF(AND('Listado Pilotos y Equipos'!$D5=Tabla_de_Datos_COPA_PALMARES!$D$5,'Listado Pilotos y Equipos'!$I5=Tabla_de_Datos_COPA_PALMARES!$D$4,'Listado Pilotos y Equipos'!$M5=Tabla_de_Datos_COPA_PALMARES!$B$4),"ALARMA","")))))))))),"")</f>
        <v/>
      </c>
      <c r="R5" s="367" t="str">
        <f>IF(AND('Listado Pilotos y Equipos'!$D5=Tabla_de_Datos_COPA_PALMARES!$D$4,'Listado Pilotos y Equipos'!$I5=Tabla_de_Datos_COPA_PALMARES!$D$4,'Listado Pilotos y Equipos'!$M5=Tabla_de_Datos_COPA_PALMARES!$B$5),Tabla_de_Datos_COPA_PALMARES!$H$15,IF(AND('Listado Pilotos y Equipos'!$D5=Tabla_de_Datos_COPA_PALMARES!$D$3,'Listado Pilotos y Equipos'!$I5=Tabla_de_Datos_COPA_PALMARES!$D$3,'Listado Pilotos y Equipos'!$M5=Tabla_de_Datos_COPA_PALMARES!$B$5),Tabla_de_Datos_COPA_PALMARES!$H$14,IF(AND('Listado Pilotos y Equipos'!$D5=Tabla_de_Datos_COPA_PALMARES!$D$3,'Listado Pilotos y Equipos'!$I5=Tabla_de_Datos_COPA_PALMARES!$D$4,'Listado Pilotos y Equipos'!$M5=Tabla_de_Datos_COPA_PALMARES!$B$5),Tabla_de_Datos_COPA_PALMARES!$H$14,IF(AND('Listado Pilotos y Equipos'!$D5=Tabla_de_Datos_COPA_PALMARES!$D$4,'Listado Pilotos y Equipos'!$I5=Tabla_de_Datos_COPA_PALMARES!$D$3,'Listado Pilotos y Equipos'!$M5=Tabla_de_Datos_COPA_PALMARES!$B$5),Tabla_de_Datos_COPA_PALMARES!$H$14,IF(AND('Listado Pilotos y Equipos'!$D5=Tabla_de_Datos_COPA_PALMARES!$D$3,'Listado Pilotos y Equipos'!$I5=Tabla_de_Datos_COPA_PALMARES!$D$5,'Listado Pilotos y Equipos'!$M5=Tabla_de_Datos_COPA_PALMARES!$B$5),Tabla_de_Datos_COPA_PALMARES!$H$15,IF(AND('Listado Pilotos y Equipos'!$D5=Tabla_de_Datos_COPA_PALMARES!$D$5,'Listado Pilotos y Equipos'!$I5=Tabla_de_Datos_COPA_PALMARES!$D$3,'Listado Pilotos y Equipos'!$M5=Tabla_de_Datos_COPA_PALMARES!$B$5),Tabla_de_Datos_COPA_PALMARES!$H$15,""))))))</f>
        <v/>
      </c>
      <c r="S5" s="95" t="str">
        <f>IF(AND('Listado Pilotos y Equipos'!$D5=Tabla_de_Datos_COPA_PALMARES!$D$3,
'Listado Pilotos y Equipos'!$I5=Tabla_de_Datos_COPA_PALMARES!$D$3,
'Listado Pilotos y Equipos'!$F5=Tabla_de_Datos_COPA_PALMARES!$C$24,
'Listado Pilotos y Equipos'!$K5=Tabla_de_Datos_COPA_PALMARES!$C$24,
'Listado Pilotos y Equipos'!$M5=Tabla_de_Datos_COPA_PALMARES!$B$3),
Tabla_de_Datos_COPA_PALMARES!$H$9,
IF(AND('Listado Pilotos y Equipos'!$D5=Tabla_de_Datos_COPA_PALMARES!$D$3,
'Listado Pilotos y Equipos'!$I5=Tabla_de_Datos_COPA_PALMARES!$D$3,
'Listado Pilotos y Equipos'!$F5&lt;='Listado Pilotos y Equipos'!$K5,
'Listado Pilotos y Equipos'!$M5=Tabla_de_Datos_COPA_PALMARES!$B$3),
Tabla_de_Datos_COPA_PALMARES!$H$9,
IF(AND('Listado Pilotos y Equipos'!$D5=Tabla_de_Datos_COPA_PALMARES!$D$3,
'Listado Pilotos y Equipos'!$I5=Tabla_de_Datos_COPA_PALMARES!$D$4,
'Listado Pilotos y Equipos'!$F5&lt;='Listado Pilotos y Equipos'!$K5,
'Listado Pilotos y Equipos'!$M5=Tabla_de_Datos_COPA_PALMARES!$B$3),
Tabla_de_Datos_COPA_PALMARES!$H$9,
IF(AND('Listado Pilotos y Equipos'!$D5=Tabla_de_Datos_COPA_PALMARES!$D$4,
'Listado Pilotos y Equipos'!$I5=Tabla_de_Datos_COPA_PALMARES!$D$3,
'Listado Pilotos y Equipos'!$F5&lt;='Listado Pilotos y Equipos'!$K5,
'Listado Pilotos y Equipos'!$M5=Tabla_de_Datos_COPA_PALMARES!$B$3),
Tabla_de_Datos_COPA_PALMARES!$H$9,
IF(AND('Listado Pilotos y Equipos'!$D5=Tabla_de_Datos_COPA_PALMARES!$D$3,
'Listado Pilotos y Equipos'!$I5=Tabla_de_Datos_COPA_PALMARES!$D$5,
'Listado Pilotos y Equipos'!$F5&lt;='Listado Pilotos y Equipos'!$K5,
'Listado Pilotos y Equipos'!$M5=Tabla_de_Datos_COPA_PALMARES!$B$3),
Tabla_de_Datos_COPA_PALMARES!$H$9,
IF(AND('Listado Pilotos y Equipos'!$D5=Tabla_de_Datos_COPA_PALMARES!$D$5,
'Listado Pilotos y Equipos'!$I5=Tabla_de_Datos_COPA_PALMARES!$D$3,
'Listado Pilotos y Equipos'!$F5&lt;='Listado Pilotos y Equipos'!$K5,
'Listado Pilotos y Equipos'!$M5=Tabla_de_Datos_COPA_PALMARES!$B$3),
Tabla_de_Datos_COPA_PALMARES!$H$9,
IF(AND('Listado Pilotos y Equipos'!$D5=Tabla_de_Datos_COPA_PALMARES!$D$3,
'Listado Pilotos y Equipos'!$I5=Tabla_de_Datos_COPA_PALMARES!$D$6,
'Listado Pilotos y Equipos'!$F5&lt;='Listado Pilotos y Equipos'!$K5,
'Listado Pilotos y Equipos'!$M5=Tabla_de_Datos_COPA_PALMARES!$B$3),
Tabla_de_Datos_COPA_PALMARES!$H$9,
IF(AND('Listado Pilotos y Equipos'!$D5=Tabla_de_Datos_COPA_PALMARES!$D$6,
'Listado Pilotos y Equipos'!$I5=Tabla_de_Datos_COPA_PALMARES!$D$3,
'Listado Pilotos y Equipos'!$F5&lt;='Listado Pilotos y Equipos'!$K5,
'Listado Pilotos y Equipos'!$M5=Tabla_de_Datos_COPA_PALMARES!$B$3),
Tabla_de_Datos_COPA_PALMARES!$H$9,
IF(AND('Listado Pilotos y Equipos'!$D5=Tabla_de_Datos_COPA_PALMARES!$D$4,
'Listado Pilotos y Equipos'!$I5=Tabla_de_Datos_COPA_PALMARES!$D$4,
'Listado Pilotos y Equipos'!$F5=Tabla_de_Datos_COPA_PALMARES!$C$24,
'Listado Pilotos y Equipos'!$K5=Tabla_de_Datos_COPA_PALMARES!$C$24,
'Listado Pilotos y Equipos'!$M5=Tabla_de_Datos_COPA_PALMARES!$B$3),
Tabla_de_Datos_COPA_PALMARES!$H$9,
IF(AND('Listado Pilotos y Equipos'!$D5=Tabla_de_Datos_COPA_PALMARES!$D$4,
'Listado Pilotos y Equipos'!$I5=Tabla_de_Datos_COPA_PALMARES!$D$4,
'Listado Pilotos y Equipos'!$F5&lt;='Listado Pilotos y Equipos'!$K5,
'Listado Pilotos y Equipos'!$M5=Tabla_de_Datos_COPA_PALMARES!$B$3),
Tabla_de_Datos_COPA_PALMARES!$H$9,))))))))))</f>
        <v/>
      </c>
      <c r="T5" s="95" t="str">
        <f>IF(AND('Listado Pilotos y Equipos'!$D5=Tabla_de_Datos_COPA_PALMARES!$D$3,
'Listado Pilotos y Equipos'!$I5=Tabla_de_Datos_COPA_PALMARES!$D$3,
'Listado Pilotos y Equipos'!$M5=Tabla_de_Datos_COPA_PALMARES!$B$3,
'Listado Pilotos y Equipos'!$F5=Tabla_de_Datos_COPA_PALMARES!$C$25,
'Listado Pilotos y Equipos'!$K5=Tabla_de_Datos_COPA_PALMARES!$C$25),
Tabla_de_Datos_COPA_PALMARES!$H$10,
IF(AND('Listado Pilotos y Equipos'!$D5=Tabla_de_Datos_COPA_PALMARES!$D$3,
'Listado Pilotos y Equipos'!$I5=Tabla_de_Datos_COPA_PALMARES!$D$3,
'Listado Pilotos y Equipos'!$M5=Tabla_de_Datos_COPA_PALMARES!$B$3,
'Listado Pilotos y Equipos'!$F5=Tabla_de_Datos_COPA_PALMARES!$C$26,
'Listado Pilotos y Equipos'!$K5=Tabla_de_Datos_COPA_PALMARES!$C$26),
Tabla_de_Datos_COPA_PALMARES!$H$10,
IF(AND('Listado Pilotos y Equipos'!$D5=Tabla_de_Datos_COPA_PALMARES!$D$3,
'Listado Pilotos y Equipos'!$I5=Tabla_de_Datos_COPA_PALMARES!$D$4,
'Listado Pilotos y Equipos'!$M5=Tabla_de_Datos_COPA_PALMARES!$B$3,
'Listado Pilotos y Equipos'!$F5=Tabla_de_Datos_COPA_PALMARES!$C$25,
'Listado Pilotos y Equipos'!$F5&lt;='Listado Pilotos y Equipos'!$K5),
Tabla_de_Datos_COPA_PALMARES!$H$10,
IF(AND('Listado Pilotos y Equipos'!$D5=Tabla_de_Datos_COPA_PALMARES!$D$4,
'Listado Pilotos y Equipos'!$I5=Tabla_de_Datos_COPA_PALMARES!$D$3,
'Listado Pilotos y Equipos'!$M5=Tabla_de_Datos_COPA_PALMARES!$B$3,
'Listado Pilotos y Equipos'!$F5=Tabla_de_Datos_COPA_PALMARES!$C$25,
'Listado Pilotos y Equipos'!$F5&lt;='Listado Pilotos y Equipos'!$K5),
Tabla_de_Datos_COPA_PALMARES!$H$10,
IF(AND('Listado Pilotos y Equipos'!$D5=Tabla_de_Datos_COPA_PALMARES!$D$3,
'Listado Pilotos y Equipos'!$I5=Tabla_de_Datos_COPA_PALMARES!$D$5,
'Listado Pilotos y Equipos'!$M5=Tabla_de_Datos_COPA_PALMARES!$B$3,
'Listado Pilotos y Equipos'!$F5=Tabla_de_Datos_COPA_PALMARES!$C$25,
'Listado Pilotos y Equipos'!$F5&lt;='Listado Pilotos y Equipos'!$K5),
Tabla_de_Datos_COPA_PALMARES!$H$10,
IF(AND('Listado Pilotos y Equipos'!$D5=Tabla_de_Datos_COPA_PALMARES!$D$5,
'Listado Pilotos y Equipos'!$I5=Tabla_de_Datos_COPA_PALMARES!$D$3,
'Listado Pilotos y Equipos'!$M5=Tabla_de_Datos_COPA_PALMARES!$B$3,
'Listado Pilotos y Equipos'!$F5=Tabla_de_Datos_COPA_PALMARES!$C$25,
'Listado Pilotos y Equipos'!$F5&lt;='Listado Pilotos y Equipos'!$K5),
Tabla_de_Datos_COPA_PALMARES!$H$10,
IF(AND('Listado Pilotos y Equipos'!$D5=Tabla_de_Datos_COPA_PALMARES!$D$3,
'Listado Pilotos y Equipos'!$I5=Tabla_de_Datos_COPA_PALMARES!$D$6,
'Listado Pilotos y Equipos'!$M5=Tabla_de_Datos_COPA_PALMARES!$B$3,
'Listado Pilotos y Equipos'!$F5=Tabla_de_Datos_COPA_PALMARES!$C$25,
'Listado Pilotos y Equipos'!$F5&lt;='Listado Pilotos y Equipos'!$K5),
Tabla_de_Datos_COPA_PALMARES!$H$10,
IF(AND('Listado Pilotos y Equipos'!$D5=Tabla_de_Datos_COPA_PALMARES!$D$6,
'Listado Pilotos y Equipos'!$I5=Tabla_de_Datos_COPA_PALMARES!$D$3,
'Listado Pilotos y Equipos'!$M5=Tabla_de_Datos_COPA_PALMARES!$B$3,
'Listado Pilotos y Equipos'!$F5=Tabla_de_Datos_COPA_PALMARES!$C$25,
'Listado Pilotos y Equipos'!$F5&lt;='Listado Pilotos y Equipos'!$K5),
Tabla_de_Datos_COPA_PALMARES!$H$10,IF(AND('Listado Pilotos y Equipos'!$D5=Tabla_de_Datos_COPA_PALMARES!$D$4,
'Listado Pilotos y Equipos'!$I5=Tabla_de_Datos_COPA_PALMARES!$D$4,
'Listado Pilotos y Equipos'!$M5=Tabla_de_Datos_COPA_PALMARES!$B$3,
'Listado Pilotos y Equipos'!$F5=Tabla_de_Datos_COPA_PALMARES!$C$25,
'Listado Pilotos y Equipos'!$K5=Tabla_de_Datos_COPA_PALMARES!$C$25),
Tabla_de_Datos_COPA_PALMARES!$H$10,
IF(AND('Listado Pilotos y Equipos'!$D5=Tabla_de_Datos_COPA_PALMARES!$D$4,
'Listado Pilotos y Equipos'!$I5=Tabla_de_Datos_COPA_PALMARES!$D$5,
'Listado Pilotos y Equipos'!$M5=Tabla_de_Datos_COPA_PALMARES!$B$3,
'Listado Pilotos y Equipos'!$F5=Tabla_de_Datos_COPA_PALMARES!$C$25,
'Listado Pilotos y Equipos'!$F5&lt;='Listado Pilotos y Equipos'!$K5),
Tabla_de_Datos_COPA_PALMARES!$H$10,
IF(AND('Listado Pilotos y Equipos'!$D5=Tabla_de_Datos_COPA_PALMARES!$D$5,
'Listado Pilotos y Equipos'!$I5=Tabla_de_Datos_COPA_PALMARES!$D$4,
'Listado Pilotos y Equipos'!$M5=Tabla_de_Datos_COPA_PALMARES!$B$3,
'Listado Pilotos y Equipos'!$F5=Tabla_de_Datos_COPA_PALMARES!$C$25,
'Listado Pilotos y Equipos'!$F5&lt;='Listado Pilotos y Equipos'!$K5),
Tabla_de_Datos_COPA_PALMARES!$H$10,
IF(AND('Listado Pilotos y Equipos'!$D5=Tabla_de_Datos_COPA_PALMARES!$D$4,
'Listado Pilotos y Equipos'!$I5=Tabla_de_Datos_COPA_PALMARES!$D$6,
'Listado Pilotos y Equipos'!$M5=Tabla_de_Datos_COPA_PALMARES!$B$3,
'Listado Pilotos y Equipos'!$F5=Tabla_de_Datos_COPA_PALMARES!$C$25,
'Listado Pilotos y Equipos'!$F5&lt;='Listado Pilotos y Equipos'!$K5),
Tabla_de_Datos_COPA_PALMARES!$H$10,
IF(AND('Listado Pilotos y Equipos'!$D5=Tabla_de_Datos_COPA_PALMARES!$D$6,
'Listado Pilotos y Equipos'!$I5=Tabla_de_Datos_COPA_PALMARES!$D$4,
'Listado Pilotos y Equipos'!$M5=Tabla_de_Datos_COPA_PALMARES!$B$3,
'Listado Pilotos y Equipos'!$F5=Tabla_de_Datos_COPA_PALMARES!$C$25,
'Listado Pilotos y Equipos'!$F5&lt;='Listado Pilotos y Equipos'!$K5),
Tabla_de_Datos_COPA_PALMARES!$H$10,)))))))))))))</f>
        <v/>
      </c>
      <c r="U5" s="95" t="str">
        <f>IF(AND('Listado Pilotos y Equipos'!$D5=Tabla_de_Datos_COPA_PALMARES!$D$3,
'Listado Pilotos y Equipos'!$I5=Tabla_de_Datos_COPA_PALMARES!$D$4,
'Listado Pilotos y Equipos'!$F5=Tabla_de_Datos_COPA_PALMARES!$C$26,
'Listado Pilotos y Equipos'!$K5=Tabla_de_Datos_COPA_PALMARES!$C$26,
'Listado Pilotos y Equipos'!$M5=Tabla_de_Datos_COPA_PALMARES!$B$3),
Tabla_de_Datos_COPA_PALMARES!$H$11,
IF(AND('Listado Pilotos y Equipos'!$D5=Tabla_de_Datos_COPA_PALMARES!$D$4,
'Listado Pilotos y Equipos'!$I5=Tabla_de_Datos_COPA_PALMARES!$D$3,
'Listado Pilotos y Equipos'!$F5=Tabla_de_Datos_COPA_PALMARES!$C$26,
'Listado Pilotos y Equipos'!$K5=Tabla_de_Datos_COPA_PALMARES!$C$26,
'Listado Pilotos y Equipos'!$M5=Tabla_de_Datos_COPA_PALMARES!$B$3),
Tabla_de_Datos_COPA_PALMARES!$H$11,
IF(AND('Listado Pilotos y Equipos'!$D5=Tabla_de_Datos_COPA_PALMARES!$D$3,
'Listado Pilotos y Equipos'!$I5=Tabla_de_Datos_COPA_PALMARES!$D$5,
'Listado Pilotos y Equipos'!$F5=Tabla_de_Datos_COPA_PALMARES!$C$26,
'Listado Pilotos y Equipos'!$K5=Tabla_de_Datos_COPA_PALMARES!$C$26,
'Listado Pilotos y Equipos'!$M5=Tabla_de_Datos_COPA_PALMARES!$B$3),
Tabla_de_Datos_COPA_PALMARES!$H$11,
IF(AND('Listado Pilotos y Equipos'!$D5=Tabla_de_Datos_COPA_PALMARES!$D$5,
'Listado Pilotos y Equipos'!$I5=Tabla_de_Datos_COPA_PALMARES!$D$3,
'Listado Pilotos y Equipos'!$F5=Tabla_de_Datos_COPA_PALMARES!$C$26,
'Listado Pilotos y Equipos'!$K5=Tabla_de_Datos_COPA_PALMARES!$C$26,
'Listado Pilotos y Equipos'!$M5=Tabla_de_Datos_COPA_PALMARES!$B$3),
Tabla_de_Datos_COPA_PALMARES!$H$11,
IF(AND('Listado Pilotos y Equipos'!$D5=Tabla_de_Datos_COPA_PALMARES!$D$3,
'Listado Pilotos y Equipos'!$I5=Tabla_de_Datos_COPA_PALMARES!$D$6,
'Listado Pilotos y Equipos'!$F5=Tabla_de_Datos_COPA_PALMARES!$C$26,
'Listado Pilotos y Equipos'!$K5=Tabla_de_Datos_COPA_PALMARES!$C$26,
'Listado Pilotos y Equipos'!$M5=Tabla_de_Datos_COPA_PALMARES!$B$3),
Tabla_de_Datos_COPA_PALMARES!$H$11,
IF(AND('Listado Pilotos y Equipos'!$D5=Tabla_de_Datos_COPA_PALMARES!$D$6,
'Listado Pilotos y Equipos'!$I5=Tabla_de_Datos_COPA_PALMARES!$D$3,
'Listado Pilotos y Equipos'!$F5=Tabla_de_Datos_COPA_PALMARES!$C$26,
'Listado Pilotos y Equipos'!$K5=Tabla_de_Datos_COPA_PALMARES!$C$26,
'Listado Pilotos y Equipos'!$M5=Tabla_de_Datos_COPA_PALMARES!$B$3),
Tabla_de_Datos_COPA_PALMARES!$H$11,
IF(AND('Listado Pilotos y Equipos'!$D5=Tabla_de_Datos_COPA_PALMARES!$D$4,
'Listado Pilotos y Equipos'!$I5=Tabla_de_Datos_COPA_PALMARES!$D$4,
'Listado Pilotos y Equipos'!$F5=Tabla_de_Datos_COPA_PALMARES!$C$26,
'Listado Pilotos y Equipos'!$K5=Tabla_de_Datos_COPA_PALMARES!$C$26,
'Listado Pilotos y Equipos'!$M5=Tabla_de_Datos_COPA_PALMARES!$B$3),
Tabla_de_Datos_COPA_PALMARES!$H$11,)))))))</f>
        <v/>
      </c>
      <c r="V5" s="95"/>
      <c r="W5" s="349" t="s">
        <v>195</v>
      </c>
      <c r="X5" s="349" t="s">
        <v>646</v>
      </c>
      <c r="Y5" s="349" t="str">
        <f>VLOOKUP(X5,Tabla_de_Datos_COPA_PALMARES!$B$9:$C$21,2,0)</f>
        <v>4</v>
      </c>
      <c r="Z5" s="365" t="str">
        <f>IFERROR(VLOOKUP('Listado Pilotos y Equipos'!$X5,Tabla_de_Datos_COPA_PALMARES!$B$9:$D$21,3,0),"")</f>
        <v>Bronce</v>
      </c>
      <c r="AA5" s="349" t="s">
        <v>647</v>
      </c>
      <c r="AB5" s="349" t="str">
        <f>VLOOKUP('Listado Pilotos y Equipos'!$AA5,Tabla_de_Datos_COPA_PALMARES!$B$24:$C$26,2,TRUE)</f>
        <v>3</v>
      </c>
      <c r="AC5" s="95"/>
      <c r="AD5" s="347" t="str">
        <f>'Listado Pilotos y Equipos'!$C5</f>
        <v>Jesus Jodar</v>
      </c>
      <c r="AE5" s="347" t="str">
        <f>'Listado Pilotos y Equipos'!$B5</f>
        <v>GASCLAVAT JOAL</v>
      </c>
      <c r="AF5" s="347" t="str">
        <f>'Listado Pilotos y Equipos'!$H5</f>
        <v>Lluis Aldea</v>
      </c>
      <c r="AG5" s="347" t="str">
        <f>'Listado Pilotos y Equipos'!$B5</f>
        <v>GASCLAVAT JOAL</v>
      </c>
    </row>
    <row r="6">
      <c r="A6" s="95"/>
      <c r="B6" s="349" t="s">
        <v>25</v>
      </c>
      <c r="C6" s="349" t="s">
        <v>215</v>
      </c>
      <c r="D6" s="365" t="str">
        <f>IFERROR(VLOOKUP('Listado Pilotos y Equipos'!$C6,'Listado Pilotos y Equipos'!$W$3:$AB$162,3,0),"")</f>
        <v>2</v>
      </c>
      <c r="E6" s="365" t="str">
        <f>IFERROR(VLOOKUP('Listado Pilotos y Equipos'!$C6,'Listado Pilotos y Equipos'!$W$3:$AB$162,4,0),"")</f>
        <v>Oro</v>
      </c>
      <c r="F6" s="349" t="str">
        <f>VLOOKUP('Listado Pilotos y Equipos'!$C6,'Listado Pilotos y Equipos'!$W$3:$AB$162,6,TRUE)</f>
        <v>3</v>
      </c>
      <c r="G6" s="349" t="str">
        <f>VLOOKUP('Listado Pilotos y Equipos'!$C6,'Listado Pilotos y Equipos'!$W$3:$AB$162,5,TRUE)</f>
        <v>21 o más</v>
      </c>
      <c r="H6" s="349" t="s">
        <v>216</v>
      </c>
      <c r="I6" s="365" t="str">
        <f>IFERROR(VLOOKUP('Listado Pilotos y Equipos'!$H6,'Listado Pilotos y Equipos'!$W$3:$AB$162,3,0),"")</f>
        <v>2</v>
      </c>
      <c r="J6" s="365" t="str">
        <f>IFERROR(VLOOKUP('Listado Pilotos y Equipos'!$H6,'Listado Pilotos y Equipos'!$W$3:$AB$162,4,0),"")</f>
        <v>Oro</v>
      </c>
      <c r="K6" s="349" t="str">
        <f>VLOOKUP('Listado Pilotos y Equipos'!$H6,'Listado Pilotos y Equipos'!$W$3:$AB$162,6,TRUE)</f>
        <v>2</v>
      </c>
      <c r="L6" s="349" t="str">
        <f>VLOOKUP(H6,'Listado Pilotos y Equipos'!$W$3:$AB$162,5,TRUE)</f>
        <v>11 al 20</v>
      </c>
      <c r="M6" s="365" t="s">
        <v>187</v>
      </c>
      <c r="N6" s="365"/>
      <c r="O6" s="349" t="s">
        <v>217</v>
      </c>
      <c r="P6" s="349" t="s">
        <v>287</v>
      </c>
      <c r="Q6" s="366" t="str">
        <f>IFERROR(IF(AND('Listado Pilotos y Equipos'!$D6=Tabla_de_Datos_COPA_PALMARES!$D$3,'Listado Pilotos y Equipos'!$I6=Tabla_de_Datos_COPA_PALMARES!$D$3,'Listado Pilotos y Equipos'!$M6=Tabla_de_Datos_COPA_PALMARES!$B$4),"ALARMA",IF(AND('Listado Pilotos y Equipos'!$D6=Tabla_de_Datos_COPA_PALMARES!$D$3,'Listado Pilotos y Equipos'!$I6=Tabla_de_Datos_COPA_PALMARES!$D$4,'Listado Pilotos y Equipos'!$M6=Tabla_de_Datos_COPA_PALMARES!$B$4),"ALARMA",IF(AND('Listado Pilotos y Equipos'!$D6=Tabla_de_Datos_COPA_PALMARES!$D$4,'Listado Pilotos y Equipos'!$I6=Tabla_de_Datos_COPA_PALMARES!$D$3,'Listado Pilotos y Equipos'!$M6=Tabla_de_Datos_COPA_PALMARES!$B$4),"ALARMA",IF(AND('Listado Pilotos y Equipos'!$D6=Tabla_de_Datos_COPA_PALMARES!$D$3,'Listado Pilotos y Equipos'!$I6=Tabla_de_Datos_COPA_PALMARES!$D$5,'Listado Pilotos y Equipos'!$M6=Tabla_de_Datos_COPA_PALMARES!$B$4),"ALARMA",IF(AND('Listado Pilotos y Equipos'!$D6=Tabla_de_Datos_COPA_PALMARES!$D$5,'Listado Pilotos y Equipos'!$I6=Tabla_de_Datos_COPA_PALMARES!$D$3,'Listado Pilotos y Equipos'!$M6=Tabla_de_Datos_COPA_PALMARES!$B$4),"ALARMA",IF(AND('Listado Pilotos y Equipos'!$D6=Tabla_de_Datos_COPA_PALMARES!$D$3,'Listado Pilotos y Equipos'!$I6=Tabla_de_Datos_COPA_PALMARES!$D$6,'Listado Pilotos y Equipos'!$M6=Tabla_de_Datos_COPA_PALMARES!$B$4),"ALARMA",IF(AND('Listado Pilotos y Equipos'!$D6=Tabla_de_Datos_COPA_PALMARES!$D$6,'Listado Pilotos y Equipos'!$I6=Tabla_de_Datos_COPA_PALMARES!$D$3,'Listado Pilotos y Equipos'!$M6=Tabla_de_Datos_COPA_PALMARES!$B$4),"ALARMA",IF(AND('Listado Pilotos y Equipos'!$D6=Tabla_de_Datos_COPA_PALMARES!$D$4,'Listado Pilotos y Equipos'!$I6=Tabla_de_Datos_COPA_PALMARES!$D$4,'Listado Pilotos y Equipos'!$M6=Tabla_de_Datos_COPA_PALMARES!$B$4),"ALARMA",IF(AND('Listado Pilotos y Equipos'!$D6=Tabla_de_Datos_COPA_PALMARES!$D$4,'Listado Pilotos y Equipos'!$I6=Tabla_de_Datos_COPA_PALMARES!$D$5,'Listado Pilotos y Equipos'!$M6=Tabla_de_Datos_COPA_PALMARES!$B$4),"ALARMA",IF(AND('Listado Pilotos y Equipos'!$D6=Tabla_de_Datos_COPA_PALMARES!$D$5,'Listado Pilotos y Equipos'!$I6=Tabla_de_Datos_COPA_PALMARES!$D$4,'Listado Pilotos y Equipos'!$M6=Tabla_de_Datos_COPA_PALMARES!$B$4),"ALARMA","")))))))))),"")</f>
        <v/>
      </c>
      <c r="R6" s="367" t="str">
        <f>IF(AND('Listado Pilotos y Equipos'!$D6=Tabla_de_Datos_COPA_PALMARES!$D$4,'Listado Pilotos y Equipos'!$I6=Tabla_de_Datos_COPA_PALMARES!$D$4,'Listado Pilotos y Equipos'!$M6=Tabla_de_Datos_COPA_PALMARES!$B$5),Tabla_de_Datos_COPA_PALMARES!$H$15,IF(AND('Listado Pilotos y Equipos'!$D6=Tabla_de_Datos_COPA_PALMARES!$D$3,'Listado Pilotos y Equipos'!$I6=Tabla_de_Datos_COPA_PALMARES!$D$3,'Listado Pilotos y Equipos'!$M6=Tabla_de_Datos_COPA_PALMARES!$B$5),Tabla_de_Datos_COPA_PALMARES!$H$14,IF(AND('Listado Pilotos y Equipos'!$D6=Tabla_de_Datos_COPA_PALMARES!$D$3,'Listado Pilotos y Equipos'!$I6=Tabla_de_Datos_COPA_PALMARES!$D$4,'Listado Pilotos y Equipos'!$M6=Tabla_de_Datos_COPA_PALMARES!$B$5),Tabla_de_Datos_COPA_PALMARES!$H$14,IF(AND('Listado Pilotos y Equipos'!$D6=Tabla_de_Datos_COPA_PALMARES!$D$4,'Listado Pilotos y Equipos'!$I6=Tabla_de_Datos_COPA_PALMARES!$D$3,'Listado Pilotos y Equipos'!$M6=Tabla_de_Datos_COPA_PALMARES!$B$5),Tabla_de_Datos_COPA_PALMARES!$H$14,IF(AND('Listado Pilotos y Equipos'!$D6=Tabla_de_Datos_COPA_PALMARES!$D$3,'Listado Pilotos y Equipos'!$I6=Tabla_de_Datos_COPA_PALMARES!$D$5,'Listado Pilotos y Equipos'!$M6=Tabla_de_Datos_COPA_PALMARES!$B$5),Tabla_de_Datos_COPA_PALMARES!$H$15,IF(AND('Listado Pilotos y Equipos'!$D6=Tabla_de_Datos_COPA_PALMARES!$D$5,'Listado Pilotos y Equipos'!$I6=Tabla_de_Datos_COPA_PALMARES!$D$3,'Listado Pilotos y Equipos'!$M6=Tabla_de_Datos_COPA_PALMARES!$B$5),Tabla_de_Datos_COPA_PALMARES!$H$15,""))))))</f>
        <v/>
      </c>
      <c r="S6" s="95" t="str">
        <f>IF(AND('Listado Pilotos y Equipos'!$D6=Tabla_de_Datos_COPA_PALMARES!$D$3,
'Listado Pilotos y Equipos'!$I6=Tabla_de_Datos_COPA_PALMARES!$D$3,
'Listado Pilotos y Equipos'!$F6=Tabla_de_Datos_COPA_PALMARES!$C$24,
'Listado Pilotos y Equipos'!$K6=Tabla_de_Datos_COPA_PALMARES!$C$24,
'Listado Pilotos y Equipos'!$M6=Tabla_de_Datos_COPA_PALMARES!$B$3),
Tabla_de_Datos_COPA_PALMARES!$H$9,
IF(AND('Listado Pilotos y Equipos'!$D6=Tabla_de_Datos_COPA_PALMARES!$D$3,
'Listado Pilotos y Equipos'!$I6=Tabla_de_Datos_COPA_PALMARES!$D$3,
'Listado Pilotos y Equipos'!$F6&lt;='Listado Pilotos y Equipos'!$K6,
'Listado Pilotos y Equipos'!$M6=Tabla_de_Datos_COPA_PALMARES!$B$3),
Tabla_de_Datos_COPA_PALMARES!$H$9,
IF(AND('Listado Pilotos y Equipos'!$D6=Tabla_de_Datos_COPA_PALMARES!$D$3,
'Listado Pilotos y Equipos'!$I6=Tabla_de_Datos_COPA_PALMARES!$D$4,
'Listado Pilotos y Equipos'!$F6&lt;='Listado Pilotos y Equipos'!$K6,
'Listado Pilotos y Equipos'!$M6=Tabla_de_Datos_COPA_PALMARES!$B$3),
Tabla_de_Datos_COPA_PALMARES!$H$9,
IF(AND('Listado Pilotos y Equipos'!$D6=Tabla_de_Datos_COPA_PALMARES!$D$4,
'Listado Pilotos y Equipos'!$I6=Tabla_de_Datos_COPA_PALMARES!$D$3,
'Listado Pilotos y Equipos'!$F6&lt;='Listado Pilotos y Equipos'!$K6,
'Listado Pilotos y Equipos'!$M6=Tabla_de_Datos_COPA_PALMARES!$B$3),
Tabla_de_Datos_COPA_PALMARES!$H$9,
IF(AND('Listado Pilotos y Equipos'!$D6=Tabla_de_Datos_COPA_PALMARES!$D$3,
'Listado Pilotos y Equipos'!$I6=Tabla_de_Datos_COPA_PALMARES!$D$5,
'Listado Pilotos y Equipos'!$F6&lt;='Listado Pilotos y Equipos'!$K6,
'Listado Pilotos y Equipos'!$M6=Tabla_de_Datos_COPA_PALMARES!$B$3),
Tabla_de_Datos_COPA_PALMARES!$H$9,
IF(AND('Listado Pilotos y Equipos'!$D6=Tabla_de_Datos_COPA_PALMARES!$D$5,
'Listado Pilotos y Equipos'!$I6=Tabla_de_Datos_COPA_PALMARES!$D$3,
'Listado Pilotos y Equipos'!$F6&lt;='Listado Pilotos y Equipos'!$K6,
'Listado Pilotos y Equipos'!$M6=Tabla_de_Datos_COPA_PALMARES!$B$3),
Tabla_de_Datos_COPA_PALMARES!$H$9,
IF(AND('Listado Pilotos y Equipos'!$D6=Tabla_de_Datos_COPA_PALMARES!$D$3,
'Listado Pilotos y Equipos'!$I6=Tabla_de_Datos_COPA_PALMARES!$D$6,
'Listado Pilotos y Equipos'!$F6&lt;='Listado Pilotos y Equipos'!$K6,
'Listado Pilotos y Equipos'!$M6=Tabla_de_Datos_COPA_PALMARES!$B$3),
Tabla_de_Datos_COPA_PALMARES!$H$9,
IF(AND('Listado Pilotos y Equipos'!$D6=Tabla_de_Datos_COPA_PALMARES!$D$6,
'Listado Pilotos y Equipos'!$I6=Tabla_de_Datos_COPA_PALMARES!$D$3,
'Listado Pilotos y Equipos'!$F6&lt;='Listado Pilotos y Equipos'!$K6,
'Listado Pilotos y Equipos'!$M6=Tabla_de_Datos_COPA_PALMARES!$B$3),
Tabla_de_Datos_COPA_PALMARES!$H$9,
IF(AND('Listado Pilotos y Equipos'!$D6=Tabla_de_Datos_COPA_PALMARES!$D$4,
'Listado Pilotos y Equipos'!$I6=Tabla_de_Datos_COPA_PALMARES!$D$4,
'Listado Pilotos y Equipos'!$F6=Tabla_de_Datos_COPA_PALMARES!$C$24,
'Listado Pilotos y Equipos'!$K6=Tabla_de_Datos_COPA_PALMARES!$C$24,
'Listado Pilotos y Equipos'!$M6=Tabla_de_Datos_COPA_PALMARES!$B$3),
Tabla_de_Datos_COPA_PALMARES!$H$9,
IF(AND('Listado Pilotos y Equipos'!$D6=Tabla_de_Datos_COPA_PALMARES!$D$4,
'Listado Pilotos y Equipos'!$I6=Tabla_de_Datos_COPA_PALMARES!$D$4,
'Listado Pilotos y Equipos'!$F6&lt;='Listado Pilotos y Equipos'!$K6,
'Listado Pilotos y Equipos'!$M6=Tabla_de_Datos_COPA_PALMARES!$B$3),
Tabla_de_Datos_COPA_PALMARES!$H$9,))))))))))</f>
        <v/>
      </c>
      <c r="T6" s="95" t="str">
        <f>IF(AND('Listado Pilotos y Equipos'!$D6=Tabla_de_Datos_COPA_PALMARES!$D$3,
'Listado Pilotos y Equipos'!$I6=Tabla_de_Datos_COPA_PALMARES!$D$3,
'Listado Pilotos y Equipos'!$M6=Tabla_de_Datos_COPA_PALMARES!$B$3,
'Listado Pilotos y Equipos'!$F6=Tabla_de_Datos_COPA_PALMARES!$C$25,
'Listado Pilotos y Equipos'!$K6=Tabla_de_Datos_COPA_PALMARES!$C$25),
Tabla_de_Datos_COPA_PALMARES!$H$10,
IF(AND('Listado Pilotos y Equipos'!$D6=Tabla_de_Datos_COPA_PALMARES!$D$3,
'Listado Pilotos y Equipos'!$I6=Tabla_de_Datos_COPA_PALMARES!$D$3,
'Listado Pilotos y Equipos'!$M6=Tabla_de_Datos_COPA_PALMARES!$B$3,
'Listado Pilotos y Equipos'!$F6=Tabla_de_Datos_COPA_PALMARES!$C$26,
'Listado Pilotos y Equipos'!$K6=Tabla_de_Datos_COPA_PALMARES!$C$26),
Tabla_de_Datos_COPA_PALMARES!$H$10,
IF(AND('Listado Pilotos y Equipos'!$D6=Tabla_de_Datos_COPA_PALMARES!$D$3,
'Listado Pilotos y Equipos'!$I6=Tabla_de_Datos_COPA_PALMARES!$D$4,
'Listado Pilotos y Equipos'!$M6=Tabla_de_Datos_COPA_PALMARES!$B$3,
'Listado Pilotos y Equipos'!$F6=Tabla_de_Datos_COPA_PALMARES!$C$25,
'Listado Pilotos y Equipos'!$F6&lt;='Listado Pilotos y Equipos'!$K6),
Tabla_de_Datos_COPA_PALMARES!$H$10,
IF(AND('Listado Pilotos y Equipos'!$D6=Tabla_de_Datos_COPA_PALMARES!$D$4,
'Listado Pilotos y Equipos'!$I6=Tabla_de_Datos_COPA_PALMARES!$D$3,
'Listado Pilotos y Equipos'!$M6=Tabla_de_Datos_COPA_PALMARES!$B$3,
'Listado Pilotos y Equipos'!$F6=Tabla_de_Datos_COPA_PALMARES!$C$25,
'Listado Pilotos y Equipos'!$F6&lt;='Listado Pilotos y Equipos'!$K6),
Tabla_de_Datos_COPA_PALMARES!$H$10,
IF(AND('Listado Pilotos y Equipos'!$D6=Tabla_de_Datos_COPA_PALMARES!$D$3,
'Listado Pilotos y Equipos'!$I6=Tabla_de_Datos_COPA_PALMARES!$D$5,
'Listado Pilotos y Equipos'!$M6=Tabla_de_Datos_COPA_PALMARES!$B$3,
'Listado Pilotos y Equipos'!$F6=Tabla_de_Datos_COPA_PALMARES!$C$25,
'Listado Pilotos y Equipos'!$F6&lt;='Listado Pilotos y Equipos'!$K6),
Tabla_de_Datos_COPA_PALMARES!$H$10,
IF(AND('Listado Pilotos y Equipos'!$D6=Tabla_de_Datos_COPA_PALMARES!$D$5,
'Listado Pilotos y Equipos'!$I6=Tabla_de_Datos_COPA_PALMARES!$D$3,
'Listado Pilotos y Equipos'!$M6=Tabla_de_Datos_COPA_PALMARES!$B$3,
'Listado Pilotos y Equipos'!$F6=Tabla_de_Datos_COPA_PALMARES!$C$25,
'Listado Pilotos y Equipos'!$F6&lt;='Listado Pilotos y Equipos'!$K6),
Tabla_de_Datos_COPA_PALMARES!$H$10,
IF(AND('Listado Pilotos y Equipos'!$D6=Tabla_de_Datos_COPA_PALMARES!$D$3,
'Listado Pilotos y Equipos'!$I6=Tabla_de_Datos_COPA_PALMARES!$D$6,
'Listado Pilotos y Equipos'!$M6=Tabla_de_Datos_COPA_PALMARES!$B$3,
'Listado Pilotos y Equipos'!$F6=Tabla_de_Datos_COPA_PALMARES!$C$25,
'Listado Pilotos y Equipos'!$F6&lt;='Listado Pilotos y Equipos'!$K6),
Tabla_de_Datos_COPA_PALMARES!$H$10,
IF(AND('Listado Pilotos y Equipos'!$D6=Tabla_de_Datos_COPA_PALMARES!$D$6,
'Listado Pilotos y Equipos'!$I6=Tabla_de_Datos_COPA_PALMARES!$D$3,
'Listado Pilotos y Equipos'!$M6=Tabla_de_Datos_COPA_PALMARES!$B$3,
'Listado Pilotos y Equipos'!$F6=Tabla_de_Datos_COPA_PALMARES!$C$25,
'Listado Pilotos y Equipos'!$F6&lt;='Listado Pilotos y Equipos'!$K6),
Tabla_de_Datos_COPA_PALMARES!$H$10,IF(AND('Listado Pilotos y Equipos'!$D6=Tabla_de_Datos_COPA_PALMARES!$D$4,
'Listado Pilotos y Equipos'!$I6=Tabla_de_Datos_COPA_PALMARES!$D$4,
'Listado Pilotos y Equipos'!$M6=Tabla_de_Datos_COPA_PALMARES!$B$3,
'Listado Pilotos y Equipos'!$F6=Tabla_de_Datos_COPA_PALMARES!$C$25,
'Listado Pilotos y Equipos'!$K6=Tabla_de_Datos_COPA_PALMARES!$C$25),
Tabla_de_Datos_COPA_PALMARES!$H$10,
IF(AND('Listado Pilotos y Equipos'!$D6=Tabla_de_Datos_COPA_PALMARES!$D$4,
'Listado Pilotos y Equipos'!$I6=Tabla_de_Datos_COPA_PALMARES!$D$5,
'Listado Pilotos y Equipos'!$M6=Tabla_de_Datos_COPA_PALMARES!$B$3,
'Listado Pilotos y Equipos'!$F6=Tabla_de_Datos_COPA_PALMARES!$C$25,
'Listado Pilotos y Equipos'!$F6&lt;='Listado Pilotos y Equipos'!$K6),
Tabla_de_Datos_COPA_PALMARES!$H$10,
IF(AND('Listado Pilotos y Equipos'!$D6=Tabla_de_Datos_COPA_PALMARES!$D$5,
'Listado Pilotos y Equipos'!$I6=Tabla_de_Datos_COPA_PALMARES!$D$4,
'Listado Pilotos y Equipos'!$M6=Tabla_de_Datos_COPA_PALMARES!$B$3,
'Listado Pilotos y Equipos'!$F6=Tabla_de_Datos_COPA_PALMARES!$C$25,
'Listado Pilotos y Equipos'!$F6&lt;='Listado Pilotos y Equipos'!$K6),
Tabla_de_Datos_COPA_PALMARES!$H$10,
IF(AND('Listado Pilotos y Equipos'!$D6=Tabla_de_Datos_COPA_PALMARES!$D$4,
'Listado Pilotos y Equipos'!$I6=Tabla_de_Datos_COPA_PALMARES!$D$6,
'Listado Pilotos y Equipos'!$M6=Tabla_de_Datos_COPA_PALMARES!$B$3,
'Listado Pilotos y Equipos'!$F6=Tabla_de_Datos_COPA_PALMARES!$C$25,
'Listado Pilotos y Equipos'!$F6&lt;='Listado Pilotos y Equipos'!$K6),
Tabla_de_Datos_COPA_PALMARES!$H$10,
IF(AND('Listado Pilotos y Equipos'!$D6=Tabla_de_Datos_COPA_PALMARES!$D$6,
'Listado Pilotos y Equipos'!$I6=Tabla_de_Datos_COPA_PALMARES!$D$4,
'Listado Pilotos y Equipos'!$M6=Tabla_de_Datos_COPA_PALMARES!$B$3,
'Listado Pilotos y Equipos'!$F6=Tabla_de_Datos_COPA_PALMARES!$C$25,
'Listado Pilotos y Equipos'!$F6&lt;='Listado Pilotos y Equipos'!$K6),
Tabla_de_Datos_COPA_PALMARES!$H$10,)))))))))))))</f>
        <v/>
      </c>
      <c r="U6" s="95" t="str">
        <f>IF(AND('Listado Pilotos y Equipos'!$D6=Tabla_de_Datos_COPA_PALMARES!$D$3,
'Listado Pilotos y Equipos'!$I6=Tabla_de_Datos_COPA_PALMARES!$D$4,
'Listado Pilotos y Equipos'!$F6=Tabla_de_Datos_COPA_PALMARES!$C$26,
'Listado Pilotos y Equipos'!$K6=Tabla_de_Datos_COPA_PALMARES!$C$26,
'Listado Pilotos y Equipos'!$M6=Tabla_de_Datos_COPA_PALMARES!$B$3),
Tabla_de_Datos_COPA_PALMARES!$H$11,
IF(AND('Listado Pilotos y Equipos'!$D6=Tabla_de_Datos_COPA_PALMARES!$D$4,
'Listado Pilotos y Equipos'!$I6=Tabla_de_Datos_COPA_PALMARES!$D$3,
'Listado Pilotos y Equipos'!$F6=Tabla_de_Datos_COPA_PALMARES!$C$26,
'Listado Pilotos y Equipos'!$K6=Tabla_de_Datos_COPA_PALMARES!$C$26,
'Listado Pilotos y Equipos'!$M6=Tabla_de_Datos_COPA_PALMARES!$B$3),
Tabla_de_Datos_COPA_PALMARES!$H$11,
IF(AND('Listado Pilotos y Equipos'!$D6=Tabla_de_Datos_COPA_PALMARES!$D$3,
'Listado Pilotos y Equipos'!$I6=Tabla_de_Datos_COPA_PALMARES!$D$5,
'Listado Pilotos y Equipos'!$F6=Tabla_de_Datos_COPA_PALMARES!$C$26,
'Listado Pilotos y Equipos'!$K6=Tabla_de_Datos_COPA_PALMARES!$C$26,
'Listado Pilotos y Equipos'!$M6=Tabla_de_Datos_COPA_PALMARES!$B$3),
Tabla_de_Datos_COPA_PALMARES!$H$11,
IF(AND('Listado Pilotos y Equipos'!$D6=Tabla_de_Datos_COPA_PALMARES!$D$5,
'Listado Pilotos y Equipos'!$I6=Tabla_de_Datos_COPA_PALMARES!$D$3,
'Listado Pilotos y Equipos'!$F6=Tabla_de_Datos_COPA_PALMARES!$C$26,
'Listado Pilotos y Equipos'!$K6=Tabla_de_Datos_COPA_PALMARES!$C$26,
'Listado Pilotos y Equipos'!$M6=Tabla_de_Datos_COPA_PALMARES!$B$3),
Tabla_de_Datos_COPA_PALMARES!$H$11,
IF(AND('Listado Pilotos y Equipos'!$D6=Tabla_de_Datos_COPA_PALMARES!$D$3,
'Listado Pilotos y Equipos'!$I6=Tabla_de_Datos_COPA_PALMARES!$D$6,
'Listado Pilotos y Equipos'!$F6=Tabla_de_Datos_COPA_PALMARES!$C$26,
'Listado Pilotos y Equipos'!$K6=Tabla_de_Datos_COPA_PALMARES!$C$26,
'Listado Pilotos y Equipos'!$M6=Tabla_de_Datos_COPA_PALMARES!$B$3),
Tabla_de_Datos_COPA_PALMARES!$H$11,
IF(AND('Listado Pilotos y Equipos'!$D6=Tabla_de_Datos_COPA_PALMARES!$D$6,
'Listado Pilotos y Equipos'!$I6=Tabla_de_Datos_COPA_PALMARES!$D$3,
'Listado Pilotos y Equipos'!$F6=Tabla_de_Datos_COPA_PALMARES!$C$26,
'Listado Pilotos y Equipos'!$K6=Tabla_de_Datos_COPA_PALMARES!$C$26,
'Listado Pilotos y Equipos'!$M6=Tabla_de_Datos_COPA_PALMARES!$B$3),
Tabla_de_Datos_COPA_PALMARES!$H$11,
IF(AND('Listado Pilotos y Equipos'!$D6=Tabla_de_Datos_COPA_PALMARES!$D$4,
'Listado Pilotos y Equipos'!$I6=Tabla_de_Datos_COPA_PALMARES!$D$4,
'Listado Pilotos y Equipos'!$F6=Tabla_de_Datos_COPA_PALMARES!$C$26,
'Listado Pilotos y Equipos'!$K6=Tabla_de_Datos_COPA_PALMARES!$C$26,
'Listado Pilotos y Equipos'!$M6=Tabla_de_Datos_COPA_PALMARES!$B$3),
Tabla_de_Datos_COPA_PALMARES!$H$11,)))))))</f>
        <v/>
      </c>
      <c r="V6" s="95"/>
      <c r="W6" s="349" t="s">
        <v>653</v>
      </c>
      <c r="X6" s="349" t="s">
        <v>654</v>
      </c>
      <c r="Y6" s="349" t="str">
        <f>VLOOKUP(X6,Tabla_de_Datos_COPA_PALMARES!$B$9:$C$21,2,0)</f>
        <v>3</v>
      </c>
      <c r="Z6" s="365" t="str">
        <f>IFERROR(VLOOKUP('Listado Pilotos y Equipos'!$X6,Tabla_de_Datos_COPA_PALMARES!$B$9:$D$21,3,0),"")</f>
        <v>Plata</v>
      </c>
      <c r="AA6" s="349" t="s">
        <v>647</v>
      </c>
      <c r="AB6" s="349" t="str">
        <f>VLOOKUP('Listado Pilotos y Equipos'!$AA6,Tabla_de_Datos_COPA_PALMARES!$B$24:$C$26,2,TRUE)</f>
        <v>3</v>
      </c>
      <c r="AC6" s="95"/>
      <c r="AD6" s="347" t="str">
        <f>'Listado Pilotos y Equipos'!$C6</f>
        <v>Xavi Cortada</v>
      </c>
      <c r="AE6" s="347" t="str">
        <f>'Listado Pilotos y Equipos'!$B6</f>
        <v>HOT SLOT FOR YOU</v>
      </c>
      <c r="AF6" s="347" t="str">
        <f>'Listado Pilotos y Equipos'!$H6</f>
        <v>Adam Parera</v>
      </c>
      <c r="AG6" s="347" t="str">
        <f>'Listado Pilotos y Equipos'!$B6</f>
        <v>HOT SLOT FOR YOU</v>
      </c>
    </row>
    <row r="7">
      <c r="A7" s="95"/>
      <c r="B7" s="349" t="s">
        <v>177</v>
      </c>
      <c r="C7" s="349" t="s">
        <v>178</v>
      </c>
      <c r="D7" s="365" t="str">
        <f>IFERROR(VLOOKUP('Listado Pilotos y Equipos'!$C7,'Listado Pilotos y Equipos'!$W$3:$AB$162,3,0),"")</f>
        <v>4</v>
      </c>
      <c r="E7" s="365" t="str">
        <f>IFERROR(VLOOKUP('Listado Pilotos y Equipos'!$C7,'Listado Pilotos y Equipos'!$W$3:$AB$162,4,0),"")</f>
        <v>Bronce</v>
      </c>
      <c r="F7" s="349" t="str">
        <f>VLOOKUP('Listado Pilotos y Equipos'!$C7,'Listado Pilotos y Equipos'!$W$3:$AB$162,6,TRUE)</f>
        <v>3</v>
      </c>
      <c r="G7" s="349" t="str">
        <f>VLOOKUP('Listado Pilotos y Equipos'!$C7,'Listado Pilotos y Equipos'!$W$3:$AB$162,5,TRUE)</f>
        <v>21 o más</v>
      </c>
      <c r="H7" s="349" t="s">
        <v>179</v>
      </c>
      <c r="I7" s="365" t="str">
        <f>IFERROR(VLOOKUP('Listado Pilotos y Equipos'!$H7,'Listado Pilotos y Equipos'!$W$3:$AB$162,3,0),"")</f>
        <v>3</v>
      </c>
      <c r="J7" s="365" t="str">
        <f>IFERROR(VLOOKUP('Listado Pilotos y Equipos'!$H7,'Listado Pilotos y Equipos'!$W$3:$AB$162,4,0),"")</f>
        <v>Plata</v>
      </c>
      <c r="K7" s="349" t="str">
        <f>VLOOKUP('Listado Pilotos y Equipos'!$H7,'Listado Pilotos y Equipos'!$W$3:$AB$162,6,TRUE)</f>
        <v>3</v>
      </c>
      <c r="L7" s="349" t="str">
        <f>VLOOKUP(H7,'Listado Pilotos y Equipos'!$W$3:$AB$162,5,TRUE)</f>
        <v>21 o más</v>
      </c>
      <c r="M7" s="365" t="s">
        <v>162</v>
      </c>
      <c r="N7" s="365"/>
      <c r="O7" s="349" t="s">
        <v>648</v>
      </c>
      <c r="P7" s="349" t="s">
        <v>286</v>
      </c>
      <c r="Q7" s="366" t="str">
        <f>IFERROR(IF(AND('Listado Pilotos y Equipos'!$D7=Tabla_de_Datos_COPA_PALMARES!$D$3,'Listado Pilotos y Equipos'!$I7=Tabla_de_Datos_COPA_PALMARES!$D$3,'Listado Pilotos y Equipos'!$M7=Tabla_de_Datos_COPA_PALMARES!$B$4),"ALARMA",IF(AND('Listado Pilotos y Equipos'!$D7=Tabla_de_Datos_COPA_PALMARES!$D$3,'Listado Pilotos y Equipos'!$I7=Tabla_de_Datos_COPA_PALMARES!$D$4,'Listado Pilotos y Equipos'!$M7=Tabla_de_Datos_COPA_PALMARES!$B$4),"ALARMA",IF(AND('Listado Pilotos y Equipos'!$D7=Tabla_de_Datos_COPA_PALMARES!$D$4,'Listado Pilotos y Equipos'!$I7=Tabla_de_Datos_COPA_PALMARES!$D$3,'Listado Pilotos y Equipos'!$M7=Tabla_de_Datos_COPA_PALMARES!$B$4),"ALARMA",IF(AND('Listado Pilotos y Equipos'!$D7=Tabla_de_Datos_COPA_PALMARES!$D$3,'Listado Pilotos y Equipos'!$I7=Tabla_de_Datos_COPA_PALMARES!$D$5,'Listado Pilotos y Equipos'!$M7=Tabla_de_Datos_COPA_PALMARES!$B$4),"ALARMA",IF(AND('Listado Pilotos y Equipos'!$D7=Tabla_de_Datos_COPA_PALMARES!$D$5,'Listado Pilotos y Equipos'!$I7=Tabla_de_Datos_COPA_PALMARES!$D$3,'Listado Pilotos y Equipos'!$M7=Tabla_de_Datos_COPA_PALMARES!$B$4),"ALARMA",IF(AND('Listado Pilotos y Equipos'!$D7=Tabla_de_Datos_COPA_PALMARES!$D$3,'Listado Pilotos y Equipos'!$I7=Tabla_de_Datos_COPA_PALMARES!$D$6,'Listado Pilotos y Equipos'!$M7=Tabla_de_Datos_COPA_PALMARES!$B$4),"ALARMA",IF(AND('Listado Pilotos y Equipos'!$D7=Tabla_de_Datos_COPA_PALMARES!$D$6,'Listado Pilotos y Equipos'!$I7=Tabla_de_Datos_COPA_PALMARES!$D$3,'Listado Pilotos y Equipos'!$M7=Tabla_de_Datos_COPA_PALMARES!$B$4),"ALARMA",IF(AND('Listado Pilotos y Equipos'!$D7=Tabla_de_Datos_COPA_PALMARES!$D$4,'Listado Pilotos y Equipos'!$I7=Tabla_de_Datos_COPA_PALMARES!$D$4,'Listado Pilotos y Equipos'!$M7=Tabla_de_Datos_COPA_PALMARES!$B$4),"ALARMA",IF(AND('Listado Pilotos y Equipos'!$D7=Tabla_de_Datos_COPA_PALMARES!$D$4,'Listado Pilotos y Equipos'!$I7=Tabla_de_Datos_COPA_PALMARES!$D$5,'Listado Pilotos y Equipos'!$M7=Tabla_de_Datos_COPA_PALMARES!$B$4),"ALARMA",IF(AND('Listado Pilotos y Equipos'!$D7=Tabla_de_Datos_COPA_PALMARES!$D$5,'Listado Pilotos y Equipos'!$I7=Tabla_de_Datos_COPA_PALMARES!$D$4,'Listado Pilotos y Equipos'!$M7=Tabla_de_Datos_COPA_PALMARES!$B$4),"ALARMA","")))))))))),"")</f>
        <v/>
      </c>
      <c r="R7" s="367" t="str">
        <f>IF(AND('Listado Pilotos y Equipos'!$D7=Tabla_de_Datos_COPA_PALMARES!$D$4,'Listado Pilotos y Equipos'!$I7=Tabla_de_Datos_COPA_PALMARES!$D$4,'Listado Pilotos y Equipos'!$M7=Tabla_de_Datos_COPA_PALMARES!$B$5),Tabla_de_Datos_COPA_PALMARES!$H$15,IF(AND('Listado Pilotos y Equipos'!$D7=Tabla_de_Datos_COPA_PALMARES!$D$3,'Listado Pilotos y Equipos'!$I7=Tabla_de_Datos_COPA_PALMARES!$D$3,'Listado Pilotos y Equipos'!$M7=Tabla_de_Datos_COPA_PALMARES!$B$5),Tabla_de_Datos_COPA_PALMARES!$H$14,IF(AND('Listado Pilotos y Equipos'!$D7=Tabla_de_Datos_COPA_PALMARES!$D$3,'Listado Pilotos y Equipos'!$I7=Tabla_de_Datos_COPA_PALMARES!$D$4,'Listado Pilotos y Equipos'!$M7=Tabla_de_Datos_COPA_PALMARES!$B$5),Tabla_de_Datos_COPA_PALMARES!$H$14,IF(AND('Listado Pilotos y Equipos'!$D7=Tabla_de_Datos_COPA_PALMARES!$D$4,'Listado Pilotos y Equipos'!$I7=Tabla_de_Datos_COPA_PALMARES!$D$3,'Listado Pilotos y Equipos'!$M7=Tabla_de_Datos_COPA_PALMARES!$B$5),Tabla_de_Datos_COPA_PALMARES!$H$14,IF(AND('Listado Pilotos y Equipos'!$D7=Tabla_de_Datos_COPA_PALMARES!$D$3,'Listado Pilotos y Equipos'!$I7=Tabla_de_Datos_COPA_PALMARES!$D$5,'Listado Pilotos y Equipos'!$M7=Tabla_de_Datos_COPA_PALMARES!$B$5),Tabla_de_Datos_COPA_PALMARES!$H$15,IF(AND('Listado Pilotos y Equipos'!$D7=Tabla_de_Datos_COPA_PALMARES!$D$5,'Listado Pilotos y Equipos'!$I7=Tabla_de_Datos_COPA_PALMARES!$D$3,'Listado Pilotos y Equipos'!$M7=Tabla_de_Datos_COPA_PALMARES!$B$5),Tabla_de_Datos_COPA_PALMARES!$H$15,""))))))</f>
        <v/>
      </c>
      <c r="S7" s="95" t="str">
        <f>IF(AND('Listado Pilotos y Equipos'!$D7=Tabla_de_Datos_COPA_PALMARES!$D$3,
'Listado Pilotos y Equipos'!$I7=Tabla_de_Datos_COPA_PALMARES!$D$3,
'Listado Pilotos y Equipos'!$F7=Tabla_de_Datos_COPA_PALMARES!$C$24,
'Listado Pilotos y Equipos'!$K7=Tabla_de_Datos_COPA_PALMARES!$C$24,
'Listado Pilotos y Equipos'!$M7=Tabla_de_Datos_COPA_PALMARES!$B$3),
Tabla_de_Datos_COPA_PALMARES!$H$9,
IF(AND('Listado Pilotos y Equipos'!$D7=Tabla_de_Datos_COPA_PALMARES!$D$3,
'Listado Pilotos y Equipos'!$I7=Tabla_de_Datos_COPA_PALMARES!$D$3,
'Listado Pilotos y Equipos'!$F7&lt;='Listado Pilotos y Equipos'!$K7,
'Listado Pilotos y Equipos'!$M7=Tabla_de_Datos_COPA_PALMARES!$B$3),
Tabla_de_Datos_COPA_PALMARES!$H$9,
IF(AND('Listado Pilotos y Equipos'!$D7=Tabla_de_Datos_COPA_PALMARES!$D$3,
'Listado Pilotos y Equipos'!$I7=Tabla_de_Datos_COPA_PALMARES!$D$4,
'Listado Pilotos y Equipos'!$F7&lt;='Listado Pilotos y Equipos'!$K7,
'Listado Pilotos y Equipos'!$M7=Tabla_de_Datos_COPA_PALMARES!$B$3),
Tabla_de_Datos_COPA_PALMARES!$H$9,
IF(AND('Listado Pilotos y Equipos'!$D7=Tabla_de_Datos_COPA_PALMARES!$D$4,
'Listado Pilotos y Equipos'!$I7=Tabla_de_Datos_COPA_PALMARES!$D$3,
'Listado Pilotos y Equipos'!$F7&lt;='Listado Pilotos y Equipos'!$K7,
'Listado Pilotos y Equipos'!$M7=Tabla_de_Datos_COPA_PALMARES!$B$3),
Tabla_de_Datos_COPA_PALMARES!$H$9,
IF(AND('Listado Pilotos y Equipos'!$D7=Tabla_de_Datos_COPA_PALMARES!$D$3,
'Listado Pilotos y Equipos'!$I7=Tabla_de_Datos_COPA_PALMARES!$D$5,
'Listado Pilotos y Equipos'!$F7&lt;='Listado Pilotos y Equipos'!$K7,
'Listado Pilotos y Equipos'!$M7=Tabla_de_Datos_COPA_PALMARES!$B$3),
Tabla_de_Datos_COPA_PALMARES!$H$9,
IF(AND('Listado Pilotos y Equipos'!$D7=Tabla_de_Datos_COPA_PALMARES!$D$5,
'Listado Pilotos y Equipos'!$I7=Tabla_de_Datos_COPA_PALMARES!$D$3,
'Listado Pilotos y Equipos'!$F7&lt;='Listado Pilotos y Equipos'!$K7,
'Listado Pilotos y Equipos'!$M7=Tabla_de_Datos_COPA_PALMARES!$B$3),
Tabla_de_Datos_COPA_PALMARES!$H$9,
IF(AND('Listado Pilotos y Equipos'!$D7=Tabla_de_Datos_COPA_PALMARES!$D$3,
'Listado Pilotos y Equipos'!$I7=Tabla_de_Datos_COPA_PALMARES!$D$6,
'Listado Pilotos y Equipos'!$F7&lt;='Listado Pilotos y Equipos'!$K7,
'Listado Pilotos y Equipos'!$M7=Tabla_de_Datos_COPA_PALMARES!$B$3),
Tabla_de_Datos_COPA_PALMARES!$H$9,
IF(AND('Listado Pilotos y Equipos'!$D7=Tabla_de_Datos_COPA_PALMARES!$D$6,
'Listado Pilotos y Equipos'!$I7=Tabla_de_Datos_COPA_PALMARES!$D$3,
'Listado Pilotos y Equipos'!$F7&lt;='Listado Pilotos y Equipos'!$K7,
'Listado Pilotos y Equipos'!$M7=Tabla_de_Datos_COPA_PALMARES!$B$3),
Tabla_de_Datos_COPA_PALMARES!$H$9,
IF(AND('Listado Pilotos y Equipos'!$D7=Tabla_de_Datos_COPA_PALMARES!$D$4,
'Listado Pilotos y Equipos'!$I7=Tabla_de_Datos_COPA_PALMARES!$D$4,
'Listado Pilotos y Equipos'!$F7=Tabla_de_Datos_COPA_PALMARES!$C$24,
'Listado Pilotos y Equipos'!$K7=Tabla_de_Datos_COPA_PALMARES!$C$24,
'Listado Pilotos y Equipos'!$M7=Tabla_de_Datos_COPA_PALMARES!$B$3),
Tabla_de_Datos_COPA_PALMARES!$H$9,
IF(AND('Listado Pilotos y Equipos'!$D7=Tabla_de_Datos_COPA_PALMARES!$D$4,
'Listado Pilotos y Equipos'!$I7=Tabla_de_Datos_COPA_PALMARES!$D$4,
'Listado Pilotos y Equipos'!$F7&lt;='Listado Pilotos y Equipos'!$K7,
'Listado Pilotos y Equipos'!$M7=Tabla_de_Datos_COPA_PALMARES!$B$3),
Tabla_de_Datos_COPA_PALMARES!$H$9,))))))))))</f>
        <v/>
      </c>
      <c r="T7" s="95" t="str">
        <f>IF(AND('Listado Pilotos y Equipos'!$D7=Tabla_de_Datos_COPA_PALMARES!$D$3,
'Listado Pilotos y Equipos'!$I7=Tabla_de_Datos_COPA_PALMARES!$D$3,
'Listado Pilotos y Equipos'!$M7=Tabla_de_Datos_COPA_PALMARES!$B$3,
'Listado Pilotos y Equipos'!$F7=Tabla_de_Datos_COPA_PALMARES!$C$25,
'Listado Pilotos y Equipos'!$K7=Tabla_de_Datos_COPA_PALMARES!$C$25),
Tabla_de_Datos_COPA_PALMARES!$H$10,
IF(AND('Listado Pilotos y Equipos'!$D7=Tabla_de_Datos_COPA_PALMARES!$D$3,
'Listado Pilotos y Equipos'!$I7=Tabla_de_Datos_COPA_PALMARES!$D$3,
'Listado Pilotos y Equipos'!$M7=Tabla_de_Datos_COPA_PALMARES!$B$3,
'Listado Pilotos y Equipos'!$F7=Tabla_de_Datos_COPA_PALMARES!$C$26,
'Listado Pilotos y Equipos'!$K7=Tabla_de_Datos_COPA_PALMARES!$C$26),
Tabla_de_Datos_COPA_PALMARES!$H$10,
IF(AND('Listado Pilotos y Equipos'!$D7=Tabla_de_Datos_COPA_PALMARES!$D$3,
'Listado Pilotos y Equipos'!$I7=Tabla_de_Datos_COPA_PALMARES!$D$4,
'Listado Pilotos y Equipos'!$M7=Tabla_de_Datos_COPA_PALMARES!$B$3,
'Listado Pilotos y Equipos'!$F7=Tabla_de_Datos_COPA_PALMARES!$C$25,
'Listado Pilotos y Equipos'!$F7&lt;='Listado Pilotos y Equipos'!$K7),
Tabla_de_Datos_COPA_PALMARES!$H$10,
IF(AND('Listado Pilotos y Equipos'!$D7=Tabla_de_Datos_COPA_PALMARES!$D$4,
'Listado Pilotos y Equipos'!$I7=Tabla_de_Datos_COPA_PALMARES!$D$3,
'Listado Pilotos y Equipos'!$M7=Tabla_de_Datos_COPA_PALMARES!$B$3,
'Listado Pilotos y Equipos'!$F7=Tabla_de_Datos_COPA_PALMARES!$C$25,
'Listado Pilotos y Equipos'!$F7&lt;='Listado Pilotos y Equipos'!$K7),
Tabla_de_Datos_COPA_PALMARES!$H$10,
IF(AND('Listado Pilotos y Equipos'!$D7=Tabla_de_Datos_COPA_PALMARES!$D$3,
'Listado Pilotos y Equipos'!$I7=Tabla_de_Datos_COPA_PALMARES!$D$5,
'Listado Pilotos y Equipos'!$M7=Tabla_de_Datos_COPA_PALMARES!$B$3,
'Listado Pilotos y Equipos'!$F7=Tabla_de_Datos_COPA_PALMARES!$C$25,
'Listado Pilotos y Equipos'!$F7&lt;='Listado Pilotos y Equipos'!$K7),
Tabla_de_Datos_COPA_PALMARES!$H$10,
IF(AND('Listado Pilotos y Equipos'!$D7=Tabla_de_Datos_COPA_PALMARES!$D$5,
'Listado Pilotos y Equipos'!$I7=Tabla_de_Datos_COPA_PALMARES!$D$3,
'Listado Pilotos y Equipos'!$M7=Tabla_de_Datos_COPA_PALMARES!$B$3,
'Listado Pilotos y Equipos'!$F7=Tabla_de_Datos_COPA_PALMARES!$C$25,
'Listado Pilotos y Equipos'!$F7&lt;='Listado Pilotos y Equipos'!$K7),
Tabla_de_Datos_COPA_PALMARES!$H$10,
IF(AND('Listado Pilotos y Equipos'!$D7=Tabla_de_Datos_COPA_PALMARES!$D$3,
'Listado Pilotos y Equipos'!$I7=Tabla_de_Datos_COPA_PALMARES!$D$6,
'Listado Pilotos y Equipos'!$M7=Tabla_de_Datos_COPA_PALMARES!$B$3,
'Listado Pilotos y Equipos'!$F7=Tabla_de_Datos_COPA_PALMARES!$C$25,
'Listado Pilotos y Equipos'!$F7&lt;='Listado Pilotos y Equipos'!$K7),
Tabla_de_Datos_COPA_PALMARES!$H$10,
IF(AND('Listado Pilotos y Equipos'!$D7=Tabla_de_Datos_COPA_PALMARES!$D$6,
'Listado Pilotos y Equipos'!$I7=Tabla_de_Datos_COPA_PALMARES!$D$3,
'Listado Pilotos y Equipos'!$M7=Tabla_de_Datos_COPA_PALMARES!$B$3,
'Listado Pilotos y Equipos'!$F7=Tabla_de_Datos_COPA_PALMARES!$C$25,
'Listado Pilotos y Equipos'!$F7&lt;='Listado Pilotos y Equipos'!$K7),
Tabla_de_Datos_COPA_PALMARES!$H$10,IF(AND('Listado Pilotos y Equipos'!$D7=Tabla_de_Datos_COPA_PALMARES!$D$4,
'Listado Pilotos y Equipos'!$I7=Tabla_de_Datos_COPA_PALMARES!$D$4,
'Listado Pilotos y Equipos'!$M7=Tabla_de_Datos_COPA_PALMARES!$B$3,
'Listado Pilotos y Equipos'!$F7=Tabla_de_Datos_COPA_PALMARES!$C$25,
'Listado Pilotos y Equipos'!$K7=Tabla_de_Datos_COPA_PALMARES!$C$25),
Tabla_de_Datos_COPA_PALMARES!$H$10,
IF(AND('Listado Pilotos y Equipos'!$D7=Tabla_de_Datos_COPA_PALMARES!$D$4,
'Listado Pilotos y Equipos'!$I7=Tabla_de_Datos_COPA_PALMARES!$D$5,
'Listado Pilotos y Equipos'!$M7=Tabla_de_Datos_COPA_PALMARES!$B$3,
'Listado Pilotos y Equipos'!$F7=Tabla_de_Datos_COPA_PALMARES!$C$25,
'Listado Pilotos y Equipos'!$F7&lt;='Listado Pilotos y Equipos'!$K7),
Tabla_de_Datos_COPA_PALMARES!$H$10,
IF(AND('Listado Pilotos y Equipos'!$D7=Tabla_de_Datos_COPA_PALMARES!$D$5,
'Listado Pilotos y Equipos'!$I7=Tabla_de_Datos_COPA_PALMARES!$D$4,
'Listado Pilotos y Equipos'!$M7=Tabla_de_Datos_COPA_PALMARES!$B$3,
'Listado Pilotos y Equipos'!$F7=Tabla_de_Datos_COPA_PALMARES!$C$25,
'Listado Pilotos y Equipos'!$F7&lt;='Listado Pilotos y Equipos'!$K7),
Tabla_de_Datos_COPA_PALMARES!$H$10,
IF(AND('Listado Pilotos y Equipos'!$D7=Tabla_de_Datos_COPA_PALMARES!$D$4,
'Listado Pilotos y Equipos'!$I7=Tabla_de_Datos_COPA_PALMARES!$D$6,
'Listado Pilotos y Equipos'!$M7=Tabla_de_Datos_COPA_PALMARES!$B$3,
'Listado Pilotos y Equipos'!$F7=Tabla_de_Datos_COPA_PALMARES!$C$25,
'Listado Pilotos y Equipos'!$F7&lt;='Listado Pilotos y Equipos'!$K7),
Tabla_de_Datos_COPA_PALMARES!$H$10,
IF(AND('Listado Pilotos y Equipos'!$D7=Tabla_de_Datos_COPA_PALMARES!$D$6,
'Listado Pilotos y Equipos'!$I7=Tabla_de_Datos_COPA_PALMARES!$D$4,
'Listado Pilotos y Equipos'!$M7=Tabla_de_Datos_COPA_PALMARES!$B$3,
'Listado Pilotos y Equipos'!$F7=Tabla_de_Datos_COPA_PALMARES!$C$25,
'Listado Pilotos y Equipos'!$F7&lt;='Listado Pilotos y Equipos'!$K7),
Tabla_de_Datos_COPA_PALMARES!$H$10,)))))))))))))</f>
        <v/>
      </c>
      <c r="U7" s="95" t="str">
        <f>IF(AND('Listado Pilotos y Equipos'!$D7=Tabla_de_Datos_COPA_PALMARES!$D$3,
'Listado Pilotos y Equipos'!$I7=Tabla_de_Datos_COPA_PALMARES!$D$4,
'Listado Pilotos y Equipos'!$F7=Tabla_de_Datos_COPA_PALMARES!$C$26,
'Listado Pilotos y Equipos'!$K7=Tabla_de_Datos_COPA_PALMARES!$C$26,
'Listado Pilotos y Equipos'!$M7=Tabla_de_Datos_COPA_PALMARES!$B$3),
Tabla_de_Datos_COPA_PALMARES!$H$11,
IF(AND('Listado Pilotos y Equipos'!$D7=Tabla_de_Datos_COPA_PALMARES!$D$4,
'Listado Pilotos y Equipos'!$I7=Tabla_de_Datos_COPA_PALMARES!$D$3,
'Listado Pilotos y Equipos'!$F7=Tabla_de_Datos_COPA_PALMARES!$C$26,
'Listado Pilotos y Equipos'!$K7=Tabla_de_Datos_COPA_PALMARES!$C$26,
'Listado Pilotos y Equipos'!$M7=Tabla_de_Datos_COPA_PALMARES!$B$3),
Tabla_de_Datos_COPA_PALMARES!$H$11,
IF(AND('Listado Pilotos y Equipos'!$D7=Tabla_de_Datos_COPA_PALMARES!$D$3,
'Listado Pilotos y Equipos'!$I7=Tabla_de_Datos_COPA_PALMARES!$D$5,
'Listado Pilotos y Equipos'!$F7=Tabla_de_Datos_COPA_PALMARES!$C$26,
'Listado Pilotos y Equipos'!$K7=Tabla_de_Datos_COPA_PALMARES!$C$26,
'Listado Pilotos y Equipos'!$M7=Tabla_de_Datos_COPA_PALMARES!$B$3),
Tabla_de_Datos_COPA_PALMARES!$H$11,
IF(AND('Listado Pilotos y Equipos'!$D7=Tabla_de_Datos_COPA_PALMARES!$D$5,
'Listado Pilotos y Equipos'!$I7=Tabla_de_Datos_COPA_PALMARES!$D$3,
'Listado Pilotos y Equipos'!$F7=Tabla_de_Datos_COPA_PALMARES!$C$26,
'Listado Pilotos y Equipos'!$K7=Tabla_de_Datos_COPA_PALMARES!$C$26,
'Listado Pilotos y Equipos'!$M7=Tabla_de_Datos_COPA_PALMARES!$B$3),
Tabla_de_Datos_COPA_PALMARES!$H$11,
IF(AND('Listado Pilotos y Equipos'!$D7=Tabla_de_Datos_COPA_PALMARES!$D$3,
'Listado Pilotos y Equipos'!$I7=Tabla_de_Datos_COPA_PALMARES!$D$6,
'Listado Pilotos y Equipos'!$F7=Tabla_de_Datos_COPA_PALMARES!$C$26,
'Listado Pilotos y Equipos'!$K7=Tabla_de_Datos_COPA_PALMARES!$C$26,
'Listado Pilotos y Equipos'!$M7=Tabla_de_Datos_COPA_PALMARES!$B$3),
Tabla_de_Datos_COPA_PALMARES!$H$11,
IF(AND('Listado Pilotos y Equipos'!$D7=Tabla_de_Datos_COPA_PALMARES!$D$6,
'Listado Pilotos y Equipos'!$I7=Tabla_de_Datos_COPA_PALMARES!$D$3,
'Listado Pilotos y Equipos'!$F7=Tabla_de_Datos_COPA_PALMARES!$C$26,
'Listado Pilotos y Equipos'!$K7=Tabla_de_Datos_COPA_PALMARES!$C$26,
'Listado Pilotos y Equipos'!$M7=Tabla_de_Datos_COPA_PALMARES!$B$3),
Tabla_de_Datos_COPA_PALMARES!$H$11,
IF(AND('Listado Pilotos y Equipos'!$D7=Tabla_de_Datos_COPA_PALMARES!$D$4,
'Listado Pilotos y Equipos'!$I7=Tabla_de_Datos_COPA_PALMARES!$D$4,
'Listado Pilotos y Equipos'!$F7=Tabla_de_Datos_COPA_PALMARES!$C$26,
'Listado Pilotos y Equipos'!$K7=Tabla_de_Datos_COPA_PALMARES!$C$26,
'Listado Pilotos y Equipos'!$M7=Tabla_de_Datos_COPA_PALMARES!$B$3),
Tabla_de_Datos_COPA_PALMARES!$H$11,)))))))</f>
        <v/>
      </c>
      <c r="V7" s="95"/>
      <c r="W7" s="349" t="s">
        <v>655</v>
      </c>
      <c r="X7" s="349" t="s">
        <v>646</v>
      </c>
      <c r="Y7" s="349" t="str">
        <f>VLOOKUP(X7,Tabla_de_Datos_COPA_PALMARES!$B$9:$C$21,2,0)</f>
        <v>4</v>
      </c>
      <c r="Z7" s="365" t="str">
        <f>IFERROR(VLOOKUP('Listado Pilotos y Equipos'!$X7,Tabla_de_Datos_COPA_PALMARES!$B$9:$D$21,3,0),"")</f>
        <v>Bronce</v>
      </c>
      <c r="AA7" s="349" t="s">
        <v>647</v>
      </c>
      <c r="AB7" s="349" t="str">
        <f>VLOOKUP('Listado Pilotos y Equipos'!$AA7,Tabla_de_Datos_COPA_PALMARES!$B$24:$C$26,2,TRUE)</f>
        <v>3</v>
      </c>
      <c r="AC7" s="95"/>
      <c r="AD7" s="347" t="str">
        <f>'Listado Pilotos y Equipos'!$C7</f>
        <v>Jorge Valdivieso</v>
      </c>
      <c r="AE7" s="347" t="str">
        <f>'Listado Pilotos y Equipos'!$B7</f>
        <v>EL SOT CALAVERAS</v>
      </c>
      <c r="AF7" s="347" t="str">
        <f>'Listado Pilotos y Equipos'!$H7</f>
        <v>Alberto Bolsa</v>
      </c>
      <c r="AG7" s="347" t="str">
        <f>'Listado Pilotos y Equipos'!$B7</f>
        <v>EL SOT CALAVERAS</v>
      </c>
    </row>
    <row r="8">
      <c r="A8" s="95"/>
      <c r="B8" s="349" t="s">
        <v>188</v>
      </c>
      <c r="C8" s="349" t="s">
        <v>189</v>
      </c>
      <c r="D8" s="365" t="str">
        <f>IFERROR(VLOOKUP('Listado Pilotos y Equipos'!$C8,'Listado Pilotos y Equipos'!$W$3:$AB$162,3,0),"")</f>
        <v>4</v>
      </c>
      <c r="E8" s="365" t="str">
        <f>IFERROR(VLOOKUP('Listado Pilotos y Equipos'!$C8,'Listado Pilotos y Equipos'!$W$3:$AB$162,4,0),"")</f>
        <v>Bronce</v>
      </c>
      <c r="F8" s="349" t="str">
        <f>VLOOKUP('Listado Pilotos y Equipos'!$C8,'Listado Pilotos y Equipos'!$W$3:$AB$162,6,TRUE)</f>
        <v>3</v>
      </c>
      <c r="G8" s="349" t="str">
        <f>VLOOKUP('Listado Pilotos y Equipos'!$C8,'Listado Pilotos y Equipos'!$W$3:$AB$162,5,TRUE)</f>
        <v>21 o más</v>
      </c>
      <c r="H8" s="349" t="s">
        <v>190</v>
      </c>
      <c r="I8" s="365" t="str">
        <f>IFERROR(VLOOKUP('Listado Pilotos y Equipos'!$H8,'Listado Pilotos y Equipos'!$W$3:$AB$162,3,0),"")</f>
        <v>4</v>
      </c>
      <c r="J8" s="365" t="str">
        <f>IFERROR(VLOOKUP('Listado Pilotos y Equipos'!$H8,'Listado Pilotos y Equipos'!$W$3:$AB$162,4,0),"")</f>
        <v>Bronce</v>
      </c>
      <c r="K8" s="349" t="str">
        <f>VLOOKUP('Listado Pilotos y Equipos'!$H8,'Listado Pilotos y Equipos'!$W$3:$AB$162,6,TRUE)</f>
        <v>3</v>
      </c>
      <c r="L8" s="349" t="str">
        <f>VLOOKUP(H8,'Listado Pilotos y Equipos'!$W$3:$AB$162,5,TRUE)</f>
        <v>21 o más</v>
      </c>
      <c r="M8" s="365" t="s">
        <v>159</v>
      </c>
      <c r="N8" s="365"/>
      <c r="O8" s="349" t="s">
        <v>546</v>
      </c>
      <c r="P8" s="349" t="s">
        <v>287</v>
      </c>
      <c r="Q8" s="366" t="str">
        <f>IFERROR(IF(AND('Listado Pilotos y Equipos'!$D8=Tabla_de_Datos_COPA_PALMARES!$D$3,'Listado Pilotos y Equipos'!$I8=Tabla_de_Datos_COPA_PALMARES!$D$3,'Listado Pilotos y Equipos'!$M8=Tabla_de_Datos_COPA_PALMARES!$B$4),"ALARMA",IF(AND('Listado Pilotos y Equipos'!$D8=Tabla_de_Datos_COPA_PALMARES!$D$3,'Listado Pilotos y Equipos'!$I8=Tabla_de_Datos_COPA_PALMARES!$D$4,'Listado Pilotos y Equipos'!$M8=Tabla_de_Datos_COPA_PALMARES!$B$4),"ALARMA",IF(AND('Listado Pilotos y Equipos'!$D8=Tabla_de_Datos_COPA_PALMARES!$D$4,'Listado Pilotos y Equipos'!$I8=Tabla_de_Datos_COPA_PALMARES!$D$3,'Listado Pilotos y Equipos'!$M8=Tabla_de_Datos_COPA_PALMARES!$B$4),"ALARMA",IF(AND('Listado Pilotos y Equipos'!$D8=Tabla_de_Datos_COPA_PALMARES!$D$3,'Listado Pilotos y Equipos'!$I8=Tabla_de_Datos_COPA_PALMARES!$D$5,'Listado Pilotos y Equipos'!$M8=Tabla_de_Datos_COPA_PALMARES!$B$4),"ALARMA",IF(AND('Listado Pilotos y Equipos'!$D8=Tabla_de_Datos_COPA_PALMARES!$D$5,'Listado Pilotos y Equipos'!$I8=Tabla_de_Datos_COPA_PALMARES!$D$3,'Listado Pilotos y Equipos'!$M8=Tabla_de_Datos_COPA_PALMARES!$B$4),"ALARMA",IF(AND('Listado Pilotos y Equipos'!$D8=Tabla_de_Datos_COPA_PALMARES!$D$3,'Listado Pilotos y Equipos'!$I8=Tabla_de_Datos_COPA_PALMARES!$D$6,'Listado Pilotos y Equipos'!$M8=Tabla_de_Datos_COPA_PALMARES!$B$4),"ALARMA",IF(AND('Listado Pilotos y Equipos'!$D8=Tabla_de_Datos_COPA_PALMARES!$D$6,'Listado Pilotos y Equipos'!$I8=Tabla_de_Datos_COPA_PALMARES!$D$3,'Listado Pilotos y Equipos'!$M8=Tabla_de_Datos_COPA_PALMARES!$B$4),"ALARMA",IF(AND('Listado Pilotos y Equipos'!$D8=Tabla_de_Datos_COPA_PALMARES!$D$4,'Listado Pilotos y Equipos'!$I8=Tabla_de_Datos_COPA_PALMARES!$D$4,'Listado Pilotos y Equipos'!$M8=Tabla_de_Datos_COPA_PALMARES!$B$4),"ALARMA",IF(AND('Listado Pilotos y Equipos'!$D8=Tabla_de_Datos_COPA_PALMARES!$D$4,'Listado Pilotos y Equipos'!$I8=Tabla_de_Datos_COPA_PALMARES!$D$5,'Listado Pilotos y Equipos'!$M8=Tabla_de_Datos_COPA_PALMARES!$B$4),"ALARMA",IF(AND('Listado Pilotos y Equipos'!$D8=Tabla_de_Datos_COPA_PALMARES!$D$5,'Listado Pilotos y Equipos'!$I8=Tabla_de_Datos_COPA_PALMARES!$D$4,'Listado Pilotos y Equipos'!$M8=Tabla_de_Datos_COPA_PALMARES!$B$4),"ALARMA","")))))))))),"")</f>
        <v/>
      </c>
      <c r="R8" s="367" t="str">
        <f>IF(AND('Listado Pilotos y Equipos'!$D8=Tabla_de_Datos_COPA_PALMARES!$D$4,'Listado Pilotos y Equipos'!$I8=Tabla_de_Datos_COPA_PALMARES!$D$4,'Listado Pilotos y Equipos'!$M8=Tabla_de_Datos_COPA_PALMARES!$B$5),Tabla_de_Datos_COPA_PALMARES!$H$15,IF(AND('Listado Pilotos y Equipos'!$D8=Tabla_de_Datos_COPA_PALMARES!$D$3,'Listado Pilotos y Equipos'!$I8=Tabla_de_Datos_COPA_PALMARES!$D$3,'Listado Pilotos y Equipos'!$M8=Tabla_de_Datos_COPA_PALMARES!$B$5),Tabla_de_Datos_COPA_PALMARES!$H$14,IF(AND('Listado Pilotos y Equipos'!$D8=Tabla_de_Datos_COPA_PALMARES!$D$3,'Listado Pilotos y Equipos'!$I8=Tabla_de_Datos_COPA_PALMARES!$D$4,'Listado Pilotos y Equipos'!$M8=Tabla_de_Datos_COPA_PALMARES!$B$5),Tabla_de_Datos_COPA_PALMARES!$H$14,IF(AND('Listado Pilotos y Equipos'!$D8=Tabla_de_Datos_COPA_PALMARES!$D$4,'Listado Pilotos y Equipos'!$I8=Tabla_de_Datos_COPA_PALMARES!$D$3,'Listado Pilotos y Equipos'!$M8=Tabla_de_Datos_COPA_PALMARES!$B$5),Tabla_de_Datos_COPA_PALMARES!$H$14,IF(AND('Listado Pilotos y Equipos'!$D8=Tabla_de_Datos_COPA_PALMARES!$D$3,'Listado Pilotos y Equipos'!$I8=Tabla_de_Datos_COPA_PALMARES!$D$5,'Listado Pilotos y Equipos'!$M8=Tabla_de_Datos_COPA_PALMARES!$B$5),Tabla_de_Datos_COPA_PALMARES!$H$15,IF(AND('Listado Pilotos y Equipos'!$D8=Tabla_de_Datos_COPA_PALMARES!$D$5,'Listado Pilotos y Equipos'!$I8=Tabla_de_Datos_COPA_PALMARES!$D$3,'Listado Pilotos y Equipos'!$M8=Tabla_de_Datos_COPA_PALMARES!$B$5),Tabla_de_Datos_COPA_PALMARES!$H$15,""))))))</f>
        <v/>
      </c>
      <c r="S8" s="95" t="str">
        <f>IF(AND('Listado Pilotos y Equipos'!$D8=Tabla_de_Datos_COPA_PALMARES!$D$3,
'Listado Pilotos y Equipos'!$I8=Tabla_de_Datos_COPA_PALMARES!$D$3,
'Listado Pilotos y Equipos'!$F8=Tabla_de_Datos_COPA_PALMARES!$C$24,
'Listado Pilotos y Equipos'!$K8=Tabla_de_Datos_COPA_PALMARES!$C$24,
'Listado Pilotos y Equipos'!$M8=Tabla_de_Datos_COPA_PALMARES!$B$3),
Tabla_de_Datos_COPA_PALMARES!$H$9,
IF(AND('Listado Pilotos y Equipos'!$D8=Tabla_de_Datos_COPA_PALMARES!$D$3,
'Listado Pilotos y Equipos'!$I8=Tabla_de_Datos_COPA_PALMARES!$D$3,
'Listado Pilotos y Equipos'!$F8&lt;='Listado Pilotos y Equipos'!$K8,
'Listado Pilotos y Equipos'!$M8=Tabla_de_Datos_COPA_PALMARES!$B$3),
Tabla_de_Datos_COPA_PALMARES!$H$9,
IF(AND('Listado Pilotos y Equipos'!$D8=Tabla_de_Datos_COPA_PALMARES!$D$3,
'Listado Pilotos y Equipos'!$I8=Tabla_de_Datos_COPA_PALMARES!$D$4,
'Listado Pilotos y Equipos'!$F8&lt;='Listado Pilotos y Equipos'!$K8,
'Listado Pilotos y Equipos'!$M8=Tabla_de_Datos_COPA_PALMARES!$B$3),
Tabla_de_Datos_COPA_PALMARES!$H$9,
IF(AND('Listado Pilotos y Equipos'!$D8=Tabla_de_Datos_COPA_PALMARES!$D$4,
'Listado Pilotos y Equipos'!$I8=Tabla_de_Datos_COPA_PALMARES!$D$3,
'Listado Pilotos y Equipos'!$F8&lt;='Listado Pilotos y Equipos'!$K8,
'Listado Pilotos y Equipos'!$M8=Tabla_de_Datos_COPA_PALMARES!$B$3),
Tabla_de_Datos_COPA_PALMARES!$H$9,
IF(AND('Listado Pilotos y Equipos'!$D8=Tabla_de_Datos_COPA_PALMARES!$D$3,
'Listado Pilotos y Equipos'!$I8=Tabla_de_Datos_COPA_PALMARES!$D$5,
'Listado Pilotos y Equipos'!$F8&lt;='Listado Pilotos y Equipos'!$K8,
'Listado Pilotos y Equipos'!$M8=Tabla_de_Datos_COPA_PALMARES!$B$3),
Tabla_de_Datos_COPA_PALMARES!$H$9,
IF(AND('Listado Pilotos y Equipos'!$D8=Tabla_de_Datos_COPA_PALMARES!$D$5,
'Listado Pilotos y Equipos'!$I8=Tabla_de_Datos_COPA_PALMARES!$D$3,
'Listado Pilotos y Equipos'!$F8&lt;='Listado Pilotos y Equipos'!$K8,
'Listado Pilotos y Equipos'!$M8=Tabla_de_Datos_COPA_PALMARES!$B$3),
Tabla_de_Datos_COPA_PALMARES!$H$9,
IF(AND('Listado Pilotos y Equipos'!$D8=Tabla_de_Datos_COPA_PALMARES!$D$3,
'Listado Pilotos y Equipos'!$I8=Tabla_de_Datos_COPA_PALMARES!$D$6,
'Listado Pilotos y Equipos'!$F8&lt;='Listado Pilotos y Equipos'!$K8,
'Listado Pilotos y Equipos'!$M8=Tabla_de_Datos_COPA_PALMARES!$B$3),
Tabla_de_Datos_COPA_PALMARES!$H$9,
IF(AND('Listado Pilotos y Equipos'!$D8=Tabla_de_Datos_COPA_PALMARES!$D$6,
'Listado Pilotos y Equipos'!$I8=Tabla_de_Datos_COPA_PALMARES!$D$3,
'Listado Pilotos y Equipos'!$F8&lt;='Listado Pilotos y Equipos'!$K8,
'Listado Pilotos y Equipos'!$M8=Tabla_de_Datos_COPA_PALMARES!$B$3),
Tabla_de_Datos_COPA_PALMARES!$H$9,
IF(AND('Listado Pilotos y Equipos'!$D8=Tabla_de_Datos_COPA_PALMARES!$D$4,
'Listado Pilotos y Equipos'!$I8=Tabla_de_Datos_COPA_PALMARES!$D$4,
'Listado Pilotos y Equipos'!$F8=Tabla_de_Datos_COPA_PALMARES!$C$24,
'Listado Pilotos y Equipos'!$K8=Tabla_de_Datos_COPA_PALMARES!$C$24,
'Listado Pilotos y Equipos'!$M8=Tabla_de_Datos_COPA_PALMARES!$B$3),
Tabla_de_Datos_COPA_PALMARES!$H$9,
IF(AND('Listado Pilotos y Equipos'!$D8=Tabla_de_Datos_COPA_PALMARES!$D$4,
'Listado Pilotos y Equipos'!$I8=Tabla_de_Datos_COPA_PALMARES!$D$4,
'Listado Pilotos y Equipos'!$F8&lt;='Listado Pilotos y Equipos'!$K8,
'Listado Pilotos y Equipos'!$M8=Tabla_de_Datos_COPA_PALMARES!$B$3),
Tabla_de_Datos_COPA_PALMARES!$H$9,))))))))))</f>
        <v/>
      </c>
      <c r="T8" s="95" t="str">
        <f>IF(AND('Listado Pilotos y Equipos'!$D8=Tabla_de_Datos_COPA_PALMARES!$D$3,
'Listado Pilotos y Equipos'!$I8=Tabla_de_Datos_COPA_PALMARES!$D$3,
'Listado Pilotos y Equipos'!$M8=Tabla_de_Datos_COPA_PALMARES!$B$3,
'Listado Pilotos y Equipos'!$F8=Tabla_de_Datos_COPA_PALMARES!$C$25,
'Listado Pilotos y Equipos'!$K8=Tabla_de_Datos_COPA_PALMARES!$C$25),
Tabla_de_Datos_COPA_PALMARES!$H$10,
IF(AND('Listado Pilotos y Equipos'!$D8=Tabla_de_Datos_COPA_PALMARES!$D$3,
'Listado Pilotos y Equipos'!$I8=Tabla_de_Datos_COPA_PALMARES!$D$3,
'Listado Pilotos y Equipos'!$M8=Tabla_de_Datos_COPA_PALMARES!$B$3,
'Listado Pilotos y Equipos'!$F8=Tabla_de_Datos_COPA_PALMARES!$C$26,
'Listado Pilotos y Equipos'!$K8=Tabla_de_Datos_COPA_PALMARES!$C$26),
Tabla_de_Datos_COPA_PALMARES!$H$10,
IF(AND('Listado Pilotos y Equipos'!$D8=Tabla_de_Datos_COPA_PALMARES!$D$3,
'Listado Pilotos y Equipos'!$I8=Tabla_de_Datos_COPA_PALMARES!$D$4,
'Listado Pilotos y Equipos'!$M8=Tabla_de_Datos_COPA_PALMARES!$B$3,
'Listado Pilotos y Equipos'!$F8=Tabla_de_Datos_COPA_PALMARES!$C$25,
'Listado Pilotos y Equipos'!$F8&lt;='Listado Pilotos y Equipos'!$K8),
Tabla_de_Datos_COPA_PALMARES!$H$10,
IF(AND('Listado Pilotos y Equipos'!$D8=Tabla_de_Datos_COPA_PALMARES!$D$4,
'Listado Pilotos y Equipos'!$I8=Tabla_de_Datos_COPA_PALMARES!$D$3,
'Listado Pilotos y Equipos'!$M8=Tabla_de_Datos_COPA_PALMARES!$B$3,
'Listado Pilotos y Equipos'!$F8=Tabla_de_Datos_COPA_PALMARES!$C$25,
'Listado Pilotos y Equipos'!$F8&lt;='Listado Pilotos y Equipos'!$K8),
Tabla_de_Datos_COPA_PALMARES!$H$10,
IF(AND('Listado Pilotos y Equipos'!$D8=Tabla_de_Datos_COPA_PALMARES!$D$3,
'Listado Pilotos y Equipos'!$I8=Tabla_de_Datos_COPA_PALMARES!$D$5,
'Listado Pilotos y Equipos'!$M8=Tabla_de_Datos_COPA_PALMARES!$B$3,
'Listado Pilotos y Equipos'!$F8=Tabla_de_Datos_COPA_PALMARES!$C$25,
'Listado Pilotos y Equipos'!$F8&lt;='Listado Pilotos y Equipos'!$K8),
Tabla_de_Datos_COPA_PALMARES!$H$10,
IF(AND('Listado Pilotos y Equipos'!$D8=Tabla_de_Datos_COPA_PALMARES!$D$5,
'Listado Pilotos y Equipos'!$I8=Tabla_de_Datos_COPA_PALMARES!$D$3,
'Listado Pilotos y Equipos'!$M8=Tabla_de_Datos_COPA_PALMARES!$B$3,
'Listado Pilotos y Equipos'!$F8=Tabla_de_Datos_COPA_PALMARES!$C$25,
'Listado Pilotos y Equipos'!$F8&lt;='Listado Pilotos y Equipos'!$K8),
Tabla_de_Datos_COPA_PALMARES!$H$10,
IF(AND('Listado Pilotos y Equipos'!$D8=Tabla_de_Datos_COPA_PALMARES!$D$3,
'Listado Pilotos y Equipos'!$I8=Tabla_de_Datos_COPA_PALMARES!$D$6,
'Listado Pilotos y Equipos'!$M8=Tabla_de_Datos_COPA_PALMARES!$B$3,
'Listado Pilotos y Equipos'!$F8=Tabla_de_Datos_COPA_PALMARES!$C$25,
'Listado Pilotos y Equipos'!$F8&lt;='Listado Pilotos y Equipos'!$K8),
Tabla_de_Datos_COPA_PALMARES!$H$10,
IF(AND('Listado Pilotos y Equipos'!$D8=Tabla_de_Datos_COPA_PALMARES!$D$6,
'Listado Pilotos y Equipos'!$I8=Tabla_de_Datos_COPA_PALMARES!$D$3,
'Listado Pilotos y Equipos'!$M8=Tabla_de_Datos_COPA_PALMARES!$B$3,
'Listado Pilotos y Equipos'!$F8=Tabla_de_Datos_COPA_PALMARES!$C$25,
'Listado Pilotos y Equipos'!$F8&lt;='Listado Pilotos y Equipos'!$K8),
Tabla_de_Datos_COPA_PALMARES!$H$10,IF(AND('Listado Pilotos y Equipos'!$D8=Tabla_de_Datos_COPA_PALMARES!$D$4,
'Listado Pilotos y Equipos'!$I8=Tabla_de_Datos_COPA_PALMARES!$D$4,
'Listado Pilotos y Equipos'!$M8=Tabla_de_Datos_COPA_PALMARES!$B$3,
'Listado Pilotos y Equipos'!$F8=Tabla_de_Datos_COPA_PALMARES!$C$25,
'Listado Pilotos y Equipos'!$K8=Tabla_de_Datos_COPA_PALMARES!$C$25),
Tabla_de_Datos_COPA_PALMARES!$H$10,
IF(AND('Listado Pilotos y Equipos'!$D8=Tabla_de_Datos_COPA_PALMARES!$D$4,
'Listado Pilotos y Equipos'!$I8=Tabla_de_Datos_COPA_PALMARES!$D$5,
'Listado Pilotos y Equipos'!$M8=Tabla_de_Datos_COPA_PALMARES!$B$3,
'Listado Pilotos y Equipos'!$F8=Tabla_de_Datos_COPA_PALMARES!$C$25,
'Listado Pilotos y Equipos'!$F8&lt;='Listado Pilotos y Equipos'!$K8),
Tabla_de_Datos_COPA_PALMARES!$H$10,
IF(AND('Listado Pilotos y Equipos'!$D8=Tabla_de_Datos_COPA_PALMARES!$D$5,
'Listado Pilotos y Equipos'!$I8=Tabla_de_Datos_COPA_PALMARES!$D$4,
'Listado Pilotos y Equipos'!$M8=Tabla_de_Datos_COPA_PALMARES!$B$3,
'Listado Pilotos y Equipos'!$F8=Tabla_de_Datos_COPA_PALMARES!$C$25,
'Listado Pilotos y Equipos'!$F8&lt;='Listado Pilotos y Equipos'!$K8),
Tabla_de_Datos_COPA_PALMARES!$H$10,
IF(AND('Listado Pilotos y Equipos'!$D8=Tabla_de_Datos_COPA_PALMARES!$D$4,
'Listado Pilotos y Equipos'!$I8=Tabla_de_Datos_COPA_PALMARES!$D$6,
'Listado Pilotos y Equipos'!$M8=Tabla_de_Datos_COPA_PALMARES!$B$3,
'Listado Pilotos y Equipos'!$F8=Tabla_de_Datos_COPA_PALMARES!$C$25,
'Listado Pilotos y Equipos'!$F8&lt;='Listado Pilotos y Equipos'!$K8),
Tabla_de_Datos_COPA_PALMARES!$H$10,
IF(AND('Listado Pilotos y Equipos'!$D8=Tabla_de_Datos_COPA_PALMARES!$D$6,
'Listado Pilotos y Equipos'!$I8=Tabla_de_Datos_COPA_PALMARES!$D$4,
'Listado Pilotos y Equipos'!$M8=Tabla_de_Datos_COPA_PALMARES!$B$3,
'Listado Pilotos y Equipos'!$F8=Tabla_de_Datos_COPA_PALMARES!$C$25,
'Listado Pilotos y Equipos'!$F8&lt;='Listado Pilotos y Equipos'!$K8),
Tabla_de_Datos_COPA_PALMARES!$H$10,)))))))))))))</f>
        <v/>
      </c>
      <c r="U8" s="95" t="str">
        <f>IF(AND('Listado Pilotos y Equipos'!$D8=Tabla_de_Datos_COPA_PALMARES!$D$3,
'Listado Pilotos y Equipos'!$I8=Tabla_de_Datos_COPA_PALMARES!$D$4,
'Listado Pilotos y Equipos'!$F8=Tabla_de_Datos_COPA_PALMARES!$C$26,
'Listado Pilotos y Equipos'!$K8=Tabla_de_Datos_COPA_PALMARES!$C$26,
'Listado Pilotos y Equipos'!$M8=Tabla_de_Datos_COPA_PALMARES!$B$3),
Tabla_de_Datos_COPA_PALMARES!$H$11,
IF(AND('Listado Pilotos y Equipos'!$D8=Tabla_de_Datos_COPA_PALMARES!$D$4,
'Listado Pilotos y Equipos'!$I8=Tabla_de_Datos_COPA_PALMARES!$D$3,
'Listado Pilotos y Equipos'!$F8=Tabla_de_Datos_COPA_PALMARES!$C$26,
'Listado Pilotos y Equipos'!$K8=Tabla_de_Datos_COPA_PALMARES!$C$26,
'Listado Pilotos y Equipos'!$M8=Tabla_de_Datos_COPA_PALMARES!$B$3),
Tabla_de_Datos_COPA_PALMARES!$H$11,
IF(AND('Listado Pilotos y Equipos'!$D8=Tabla_de_Datos_COPA_PALMARES!$D$3,
'Listado Pilotos y Equipos'!$I8=Tabla_de_Datos_COPA_PALMARES!$D$5,
'Listado Pilotos y Equipos'!$F8=Tabla_de_Datos_COPA_PALMARES!$C$26,
'Listado Pilotos y Equipos'!$K8=Tabla_de_Datos_COPA_PALMARES!$C$26,
'Listado Pilotos y Equipos'!$M8=Tabla_de_Datos_COPA_PALMARES!$B$3),
Tabla_de_Datos_COPA_PALMARES!$H$11,
IF(AND('Listado Pilotos y Equipos'!$D8=Tabla_de_Datos_COPA_PALMARES!$D$5,
'Listado Pilotos y Equipos'!$I8=Tabla_de_Datos_COPA_PALMARES!$D$3,
'Listado Pilotos y Equipos'!$F8=Tabla_de_Datos_COPA_PALMARES!$C$26,
'Listado Pilotos y Equipos'!$K8=Tabla_de_Datos_COPA_PALMARES!$C$26,
'Listado Pilotos y Equipos'!$M8=Tabla_de_Datos_COPA_PALMARES!$B$3),
Tabla_de_Datos_COPA_PALMARES!$H$11,
IF(AND('Listado Pilotos y Equipos'!$D8=Tabla_de_Datos_COPA_PALMARES!$D$3,
'Listado Pilotos y Equipos'!$I8=Tabla_de_Datos_COPA_PALMARES!$D$6,
'Listado Pilotos y Equipos'!$F8=Tabla_de_Datos_COPA_PALMARES!$C$26,
'Listado Pilotos y Equipos'!$K8=Tabla_de_Datos_COPA_PALMARES!$C$26,
'Listado Pilotos y Equipos'!$M8=Tabla_de_Datos_COPA_PALMARES!$B$3),
Tabla_de_Datos_COPA_PALMARES!$H$11,
IF(AND('Listado Pilotos y Equipos'!$D8=Tabla_de_Datos_COPA_PALMARES!$D$6,
'Listado Pilotos y Equipos'!$I8=Tabla_de_Datos_COPA_PALMARES!$D$3,
'Listado Pilotos y Equipos'!$F8=Tabla_de_Datos_COPA_PALMARES!$C$26,
'Listado Pilotos y Equipos'!$K8=Tabla_de_Datos_COPA_PALMARES!$C$26,
'Listado Pilotos y Equipos'!$M8=Tabla_de_Datos_COPA_PALMARES!$B$3),
Tabla_de_Datos_COPA_PALMARES!$H$11,
IF(AND('Listado Pilotos y Equipos'!$D8=Tabla_de_Datos_COPA_PALMARES!$D$4,
'Listado Pilotos y Equipos'!$I8=Tabla_de_Datos_COPA_PALMARES!$D$4,
'Listado Pilotos y Equipos'!$F8=Tabla_de_Datos_COPA_PALMARES!$C$26,
'Listado Pilotos y Equipos'!$K8=Tabla_de_Datos_COPA_PALMARES!$C$26,
'Listado Pilotos y Equipos'!$M8=Tabla_de_Datos_COPA_PALMARES!$B$3),
Tabla_de_Datos_COPA_PALMARES!$H$11,)))))))</f>
        <v/>
      </c>
      <c r="V8" s="95"/>
      <c r="W8" s="349" t="s">
        <v>656</v>
      </c>
      <c r="X8" s="349" t="s">
        <v>646</v>
      </c>
      <c r="Y8" s="349" t="str">
        <f>VLOOKUP(X8,Tabla_de_Datos_COPA_PALMARES!$B$9:$C$21,2,0)</f>
        <v>4</v>
      </c>
      <c r="Z8" s="365" t="str">
        <f>IFERROR(VLOOKUP('Listado Pilotos y Equipos'!$X8,Tabla_de_Datos_COPA_PALMARES!$B$9:$D$21,3,0),"")</f>
        <v>Bronce</v>
      </c>
      <c r="AA8" s="349" t="s">
        <v>647</v>
      </c>
      <c r="AB8" s="349" t="str">
        <f>VLOOKUP('Listado Pilotos y Equipos'!$AA8,Tabla_de_Datos_COPA_PALMARES!$B$24:$C$26,2,TRUE)</f>
        <v>3</v>
      </c>
      <c r="AC8" s="95"/>
      <c r="AD8" s="347" t="str">
        <f>'Listado Pilotos y Equipos'!$C8</f>
        <v>Sergi Martinez</v>
      </c>
      <c r="AE8" s="347" t="str">
        <f>'Listado Pilotos y Equipos'!$B8</f>
        <v>SLOTSAB JUNIOR</v>
      </c>
      <c r="AF8" s="347" t="str">
        <f>'Listado Pilotos y Equipos'!$H8</f>
        <v>Victor Leon</v>
      </c>
      <c r="AG8" s="347" t="str">
        <f>'Listado Pilotos y Equipos'!$B8</f>
        <v>SLOTSAB JUNIOR</v>
      </c>
    </row>
    <row r="9">
      <c r="A9" s="95"/>
      <c r="B9" s="349" t="s">
        <v>77</v>
      </c>
      <c r="C9" s="349" t="s">
        <v>232</v>
      </c>
      <c r="D9" s="365" t="str">
        <f>IFERROR(VLOOKUP('Listado Pilotos y Equipos'!$C9,'Listado Pilotos y Equipos'!$W$3:$AB$162,3,0),"")</f>
        <v>4</v>
      </c>
      <c r="E9" s="365" t="str">
        <f>IFERROR(VLOOKUP('Listado Pilotos y Equipos'!$C9,'Listado Pilotos y Equipos'!$W$3:$AB$162,4,0),"")</f>
        <v>Bronce</v>
      </c>
      <c r="F9" s="349" t="str">
        <f>VLOOKUP('Listado Pilotos y Equipos'!$C9,'Listado Pilotos y Equipos'!$W$3:$AB$162,6,TRUE)</f>
        <v>3</v>
      </c>
      <c r="G9" s="349" t="str">
        <f>VLOOKUP('Listado Pilotos y Equipos'!$C9,'Listado Pilotos y Equipos'!$W$3:$AB$162,5,TRUE)</f>
        <v>21 o más</v>
      </c>
      <c r="H9" s="349" t="s">
        <v>233</v>
      </c>
      <c r="I9" s="365" t="str">
        <f>IFERROR(VLOOKUP('Listado Pilotos y Equipos'!$H9,'Listado Pilotos y Equipos'!$W$3:$AB$162,3,0),"")</f>
        <v>3</v>
      </c>
      <c r="J9" s="365" t="str">
        <f>IFERROR(VLOOKUP('Listado Pilotos y Equipos'!$H9,'Listado Pilotos y Equipos'!$W$3:$AB$162,4,0),"")</f>
        <v>Plata</v>
      </c>
      <c r="K9" s="349" t="str">
        <f>VLOOKUP('Listado Pilotos y Equipos'!$H9,'Listado Pilotos y Equipos'!$W$3:$AB$162,6,TRUE)</f>
        <v>3</v>
      </c>
      <c r="L9" s="349" t="str">
        <f>VLOOKUP(H9,'Listado Pilotos y Equipos'!$W$3:$AB$162,5,TRUE)</f>
        <v>21 o más</v>
      </c>
      <c r="M9" s="365" t="s">
        <v>162</v>
      </c>
      <c r="N9" s="365"/>
      <c r="O9" s="349" t="s">
        <v>77</v>
      </c>
      <c r="P9" s="349" t="s">
        <v>459</v>
      </c>
      <c r="Q9" s="366" t="str">
        <f>IFERROR(IF(AND('Listado Pilotos y Equipos'!$D9=Tabla_de_Datos_COPA_PALMARES!$D$3,'Listado Pilotos y Equipos'!$I9=Tabla_de_Datos_COPA_PALMARES!$D$3,'Listado Pilotos y Equipos'!$M9=Tabla_de_Datos_COPA_PALMARES!$B$4),"ALARMA",IF(AND('Listado Pilotos y Equipos'!$D9=Tabla_de_Datos_COPA_PALMARES!$D$3,'Listado Pilotos y Equipos'!$I9=Tabla_de_Datos_COPA_PALMARES!$D$4,'Listado Pilotos y Equipos'!$M9=Tabla_de_Datos_COPA_PALMARES!$B$4),"ALARMA",IF(AND('Listado Pilotos y Equipos'!$D9=Tabla_de_Datos_COPA_PALMARES!$D$4,'Listado Pilotos y Equipos'!$I9=Tabla_de_Datos_COPA_PALMARES!$D$3,'Listado Pilotos y Equipos'!$M9=Tabla_de_Datos_COPA_PALMARES!$B$4),"ALARMA",IF(AND('Listado Pilotos y Equipos'!$D9=Tabla_de_Datos_COPA_PALMARES!$D$3,'Listado Pilotos y Equipos'!$I9=Tabla_de_Datos_COPA_PALMARES!$D$5,'Listado Pilotos y Equipos'!$M9=Tabla_de_Datos_COPA_PALMARES!$B$4),"ALARMA",IF(AND('Listado Pilotos y Equipos'!$D9=Tabla_de_Datos_COPA_PALMARES!$D$5,'Listado Pilotos y Equipos'!$I9=Tabla_de_Datos_COPA_PALMARES!$D$3,'Listado Pilotos y Equipos'!$M9=Tabla_de_Datos_COPA_PALMARES!$B$4),"ALARMA",IF(AND('Listado Pilotos y Equipos'!$D9=Tabla_de_Datos_COPA_PALMARES!$D$3,'Listado Pilotos y Equipos'!$I9=Tabla_de_Datos_COPA_PALMARES!$D$6,'Listado Pilotos y Equipos'!$M9=Tabla_de_Datos_COPA_PALMARES!$B$4),"ALARMA",IF(AND('Listado Pilotos y Equipos'!$D9=Tabla_de_Datos_COPA_PALMARES!$D$6,'Listado Pilotos y Equipos'!$I9=Tabla_de_Datos_COPA_PALMARES!$D$3,'Listado Pilotos y Equipos'!$M9=Tabla_de_Datos_COPA_PALMARES!$B$4),"ALARMA",IF(AND('Listado Pilotos y Equipos'!$D9=Tabla_de_Datos_COPA_PALMARES!$D$4,'Listado Pilotos y Equipos'!$I9=Tabla_de_Datos_COPA_PALMARES!$D$4,'Listado Pilotos y Equipos'!$M9=Tabla_de_Datos_COPA_PALMARES!$B$4),"ALARMA",IF(AND('Listado Pilotos y Equipos'!$D9=Tabla_de_Datos_COPA_PALMARES!$D$4,'Listado Pilotos y Equipos'!$I9=Tabla_de_Datos_COPA_PALMARES!$D$5,'Listado Pilotos y Equipos'!$M9=Tabla_de_Datos_COPA_PALMARES!$B$4),"ALARMA",IF(AND('Listado Pilotos y Equipos'!$D9=Tabla_de_Datos_COPA_PALMARES!$D$5,'Listado Pilotos y Equipos'!$I9=Tabla_de_Datos_COPA_PALMARES!$D$4,'Listado Pilotos y Equipos'!$M9=Tabla_de_Datos_COPA_PALMARES!$B$4),"ALARMA","")))))))))),"")</f>
        <v/>
      </c>
      <c r="R9" s="367" t="str">
        <f>IF(AND('Listado Pilotos y Equipos'!$D9=Tabla_de_Datos_COPA_PALMARES!$D$4,'Listado Pilotos y Equipos'!$I9=Tabla_de_Datos_COPA_PALMARES!$D$4,'Listado Pilotos y Equipos'!$M9=Tabla_de_Datos_COPA_PALMARES!$B$5),Tabla_de_Datos_COPA_PALMARES!$H$15,IF(AND('Listado Pilotos y Equipos'!$D9=Tabla_de_Datos_COPA_PALMARES!$D$3,'Listado Pilotos y Equipos'!$I9=Tabla_de_Datos_COPA_PALMARES!$D$3,'Listado Pilotos y Equipos'!$M9=Tabla_de_Datos_COPA_PALMARES!$B$5),Tabla_de_Datos_COPA_PALMARES!$H$14,IF(AND('Listado Pilotos y Equipos'!$D9=Tabla_de_Datos_COPA_PALMARES!$D$3,'Listado Pilotos y Equipos'!$I9=Tabla_de_Datos_COPA_PALMARES!$D$4,'Listado Pilotos y Equipos'!$M9=Tabla_de_Datos_COPA_PALMARES!$B$5),Tabla_de_Datos_COPA_PALMARES!$H$14,IF(AND('Listado Pilotos y Equipos'!$D9=Tabla_de_Datos_COPA_PALMARES!$D$4,'Listado Pilotos y Equipos'!$I9=Tabla_de_Datos_COPA_PALMARES!$D$3,'Listado Pilotos y Equipos'!$M9=Tabla_de_Datos_COPA_PALMARES!$B$5),Tabla_de_Datos_COPA_PALMARES!$H$14,IF(AND('Listado Pilotos y Equipos'!$D9=Tabla_de_Datos_COPA_PALMARES!$D$3,'Listado Pilotos y Equipos'!$I9=Tabla_de_Datos_COPA_PALMARES!$D$5,'Listado Pilotos y Equipos'!$M9=Tabla_de_Datos_COPA_PALMARES!$B$5),Tabla_de_Datos_COPA_PALMARES!$H$15,IF(AND('Listado Pilotos y Equipos'!$D9=Tabla_de_Datos_COPA_PALMARES!$D$5,'Listado Pilotos y Equipos'!$I9=Tabla_de_Datos_COPA_PALMARES!$D$3,'Listado Pilotos y Equipos'!$M9=Tabla_de_Datos_COPA_PALMARES!$B$5),Tabla_de_Datos_COPA_PALMARES!$H$15,""))))))</f>
        <v/>
      </c>
      <c r="S9" s="95" t="str">
        <f>IF(AND('Listado Pilotos y Equipos'!$D9=Tabla_de_Datos_COPA_PALMARES!$D$3,
'Listado Pilotos y Equipos'!$I9=Tabla_de_Datos_COPA_PALMARES!$D$3,
'Listado Pilotos y Equipos'!$F9=Tabla_de_Datos_COPA_PALMARES!$C$24,
'Listado Pilotos y Equipos'!$K9=Tabla_de_Datos_COPA_PALMARES!$C$24,
'Listado Pilotos y Equipos'!$M9=Tabla_de_Datos_COPA_PALMARES!$B$3),
Tabla_de_Datos_COPA_PALMARES!$H$9,
IF(AND('Listado Pilotos y Equipos'!$D9=Tabla_de_Datos_COPA_PALMARES!$D$3,
'Listado Pilotos y Equipos'!$I9=Tabla_de_Datos_COPA_PALMARES!$D$3,
'Listado Pilotos y Equipos'!$F9&lt;='Listado Pilotos y Equipos'!$K9,
'Listado Pilotos y Equipos'!$M9=Tabla_de_Datos_COPA_PALMARES!$B$3),
Tabla_de_Datos_COPA_PALMARES!$H$9,
IF(AND('Listado Pilotos y Equipos'!$D9=Tabla_de_Datos_COPA_PALMARES!$D$3,
'Listado Pilotos y Equipos'!$I9=Tabla_de_Datos_COPA_PALMARES!$D$4,
'Listado Pilotos y Equipos'!$F9&lt;='Listado Pilotos y Equipos'!$K9,
'Listado Pilotos y Equipos'!$M9=Tabla_de_Datos_COPA_PALMARES!$B$3),
Tabla_de_Datos_COPA_PALMARES!$H$9,
IF(AND('Listado Pilotos y Equipos'!$D9=Tabla_de_Datos_COPA_PALMARES!$D$4,
'Listado Pilotos y Equipos'!$I9=Tabla_de_Datos_COPA_PALMARES!$D$3,
'Listado Pilotos y Equipos'!$F9&lt;='Listado Pilotos y Equipos'!$K9,
'Listado Pilotos y Equipos'!$M9=Tabla_de_Datos_COPA_PALMARES!$B$3),
Tabla_de_Datos_COPA_PALMARES!$H$9,
IF(AND('Listado Pilotos y Equipos'!$D9=Tabla_de_Datos_COPA_PALMARES!$D$3,
'Listado Pilotos y Equipos'!$I9=Tabla_de_Datos_COPA_PALMARES!$D$5,
'Listado Pilotos y Equipos'!$F9&lt;='Listado Pilotos y Equipos'!$K9,
'Listado Pilotos y Equipos'!$M9=Tabla_de_Datos_COPA_PALMARES!$B$3),
Tabla_de_Datos_COPA_PALMARES!$H$9,
IF(AND('Listado Pilotos y Equipos'!$D9=Tabla_de_Datos_COPA_PALMARES!$D$5,
'Listado Pilotos y Equipos'!$I9=Tabla_de_Datos_COPA_PALMARES!$D$3,
'Listado Pilotos y Equipos'!$F9&lt;='Listado Pilotos y Equipos'!$K9,
'Listado Pilotos y Equipos'!$M9=Tabla_de_Datos_COPA_PALMARES!$B$3),
Tabla_de_Datos_COPA_PALMARES!$H$9,
IF(AND('Listado Pilotos y Equipos'!$D9=Tabla_de_Datos_COPA_PALMARES!$D$3,
'Listado Pilotos y Equipos'!$I9=Tabla_de_Datos_COPA_PALMARES!$D$6,
'Listado Pilotos y Equipos'!$F9&lt;='Listado Pilotos y Equipos'!$K9,
'Listado Pilotos y Equipos'!$M9=Tabla_de_Datos_COPA_PALMARES!$B$3),
Tabla_de_Datos_COPA_PALMARES!$H$9,
IF(AND('Listado Pilotos y Equipos'!$D9=Tabla_de_Datos_COPA_PALMARES!$D$6,
'Listado Pilotos y Equipos'!$I9=Tabla_de_Datos_COPA_PALMARES!$D$3,
'Listado Pilotos y Equipos'!$F9&lt;='Listado Pilotos y Equipos'!$K9,
'Listado Pilotos y Equipos'!$M9=Tabla_de_Datos_COPA_PALMARES!$B$3),
Tabla_de_Datos_COPA_PALMARES!$H$9,
IF(AND('Listado Pilotos y Equipos'!$D9=Tabla_de_Datos_COPA_PALMARES!$D$4,
'Listado Pilotos y Equipos'!$I9=Tabla_de_Datos_COPA_PALMARES!$D$4,
'Listado Pilotos y Equipos'!$F9=Tabla_de_Datos_COPA_PALMARES!$C$24,
'Listado Pilotos y Equipos'!$K9=Tabla_de_Datos_COPA_PALMARES!$C$24,
'Listado Pilotos y Equipos'!$M9=Tabla_de_Datos_COPA_PALMARES!$B$3),
Tabla_de_Datos_COPA_PALMARES!$H$9,
IF(AND('Listado Pilotos y Equipos'!$D9=Tabla_de_Datos_COPA_PALMARES!$D$4,
'Listado Pilotos y Equipos'!$I9=Tabla_de_Datos_COPA_PALMARES!$D$4,
'Listado Pilotos y Equipos'!$F9&lt;='Listado Pilotos y Equipos'!$K9,
'Listado Pilotos y Equipos'!$M9=Tabla_de_Datos_COPA_PALMARES!$B$3),
Tabla_de_Datos_COPA_PALMARES!$H$9,))))))))))</f>
        <v/>
      </c>
      <c r="T9" s="95" t="str">
        <f>IF(AND('Listado Pilotos y Equipos'!$D9=Tabla_de_Datos_COPA_PALMARES!$D$3,
'Listado Pilotos y Equipos'!$I9=Tabla_de_Datos_COPA_PALMARES!$D$3,
'Listado Pilotos y Equipos'!$M9=Tabla_de_Datos_COPA_PALMARES!$B$3,
'Listado Pilotos y Equipos'!$F9=Tabla_de_Datos_COPA_PALMARES!$C$25,
'Listado Pilotos y Equipos'!$K9=Tabla_de_Datos_COPA_PALMARES!$C$25),
Tabla_de_Datos_COPA_PALMARES!$H$10,
IF(AND('Listado Pilotos y Equipos'!$D9=Tabla_de_Datos_COPA_PALMARES!$D$3,
'Listado Pilotos y Equipos'!$I9=Tabla_de_Datos_COPA_PALMARES!$D$3,
'Listado Pilotos y Equipos'!$M9=Tabla_de_Datos_COPA_PALMARES!$B$3,
'Listado Pilotos y Equipos'!$F9=Tabla_de_Datos_COPA_PALMARES!$C$26,
'Listado Pilotos y Equipos'!$K9=Tabla_de_Datos_COPA_PALMARES!$C$26),
Tabla_de_Datos_COPA_PALMARES!$H$10,
IF(AND('Listado Pilotos y Equipos'!$D9=Tabla_de_Datos_COPA_PALMARES!$D$3,
'Listado Pilotos y Equipos'!$I9=Tabla_de_Datos_COPA_PALMARES!$D$4,
'Listado Pilotos y Equipos'!$M9=Tabla_de_Datos_COPA_PALMARES!$B$3,
'Listado Pilotos y Equipos'!$F9=Tabla_de_Datos_COPA_PALMARES!$C$25,
'Listado Pilotos y Equipos'!$F9&lt;='Listado Pilotos y Equipos'!$K9),
Tabla_de_Datos_COPA_PALMARES!$H$10,
IF(AND('Listado Pilotos y Equipos'!$D9=Tabla_de_Datos_COPA_PALMARES!$D$4,
'Listado Pilotos y Equipos'!$I9=Tabla_de_Datos_COPA_PALMARES!$D$3,
'Listado Pilotos y Equipos'!$M9=Tabla_de_Datos_COPA_PALMARES!$B$3,
'Listado Pilotos y Equipos'!$F9=Tabla_de_Datos_COPA_PALMARES!$C$25,
'Listado Pilotos y Equipos'!$F9&lt;='Listado Pilotos y Equipos'!$K9),
Tabla_de_Datos_COPA_PALMARES!$H$10,
IF(AND('Listado Pilotos y Equipos'!$D9=Tabla_de_Datos_COPA_PALMARES!$D$3,
'Listado Pilotos y Equipos'!$I9=Tabla_de_Datos_COPA_PALMARES!$D$5,
'Listado Pilotos y Equipos'!$M9=Tabla_de_Datos_COPA_PALMARES!$B$3,
'Listado Pilotos y Equipos'!$F9=Tabla_de_Datos_COPA_PALMARES!$C$25,
'Listado Pilotos y Equipos'!$F9&lt;='Listado Pilotos y Equipos'!$K9),
Tabla_de_Datos_COPA_PALMARES!$H$10,
IF(AND('Listado Pilotos y Equipos'!$D9=Tabla_de_Datos_COPA_PALMARES!$D$5,
'Listado Pilotos y Equipos'!$I9=Tabla_de_Datos_COPA_PALMARES!$D$3,
'Listado Pilotos y Equipos'!$M9=Tabla_de_Datos_COPA_PALMARES!$B$3,
'Listado Pilotos y Equipos'!$F9=Tabla_de_Datos_COPA_PALMARES!$C$25,
'Listado Pilotos y Equipos'!$F9&lt;='Listado Pilotos y Equipos'!$K9),
Tabla_de_Datos_COPA_PALMARES!$H$10,
IF(AND('Listado Pilotos y Equipos'!$D9=Tabla_de_Datos_COPA_PALMARES!$D$3,
'Listado Pilotos y Equipos'!$I9=Tabla_de_Datos_COPA_PALMARES!$D$6,
'Listado Pilotos y Equipos'!$M9=Tabla_de_Datos_COPA_PALMARES!$B$3,
'Listado Pilotos y Equipos'!$F9=Tabla_de_Datos_COPA_PALMARES!$C$25,
'Listado Pilotos y Equipos'!$F9&lt;='Listado Pilotos y Equipos'!$K9),
Tabla_de_Datos_COPA_PALMARES!$H$10,
IF(AND('Listado Pilotos y Equipos'!$D9=Tabla_de_Datos_COPA_PALMARES!$D$6,
'Listado Pilotos y Equipos'!$I9=Tabla_de_Datos_COPA_PALMARES!$D$3,
'Listado Pilotos y Equipos'!$M9=Tabla_de_Datos_COPA_PALMARES!$B$3,
'Listado Pilotos y Equipos'!$F9=Tabla_de_Datos_COPA_PALMARES!$C$25,
'Listado Pilotos y Equipos'!$F9&lt;='Listado Pilotos y Equipos'!$K9),
Tabla_de_Datos_COPA_PALMARES!$H$10,IF(AND('Listado Pilotos y Equipos'!$D9=Tabla_de_Datos_COPA_PALMARES!$D$4,
'Listado Pilotos y Equipos'!$I9=Tabla_de_Datos_COPA_PALMARES!$D$4,
'Listado Pilotos y Equipos'!$M9=Tabla_de_Datos_COPA_PALMARES!$B$3,
'Listado Pilotos y Equipos'!$F9=Tabla_de_Datos_COPA_PALMARES!$C$25,
'Listado Pilotos y Equipos'!$K9=Tabla_de_Datos_COPA_PALMARES!$C$25),
Tabla_de_Datos_COPA_PALMARES!$H$10,
IF(AND('Listado Pilotos y Equipos'!$D9=Tabla_de_Datos_COPA_PALMARES!$D$4,
'Listado Pilotos y Equipos'!$I9=Tabla_de_Datos_COPA_PALMARES!$D$5,
'Listado Pilotos y Equipos'!$M9=Tabla_de_Datos_COPA_PALMARES!$B$3,
'Listado Pilotos y Equipos'!$F9=Tabla_de_Datos_COPA_PALMARES!$C$25,
'Listado Pilotos y Equipos'!$F9&lt;='Listado Pilotos y Equipos'!$K9),
Tabla_de_Datos_COPA_PALMARES!$H$10,
IF(AND('Listado Pilotos y Equipos'!$D9=Tabla_de_Datos_COPA_PALMARES!$D$5,
'Listado Pilotos y Equipos'!$I9=Tabla_de_Datos_COPA_PALMARES!$D$4,
'Listado Pilotos y Equipos'!$M9=Tabla_de_Datos_COPA_PALMARES!$B$3,
'Listado Pilotos y Equipos'!$F9=Tabla_de_Datos_COPA_PALMARES!$C$25,
'Listado Pilotos y Equipos'!$F9&lt;='Listado Pilotos y Equipos'!$K9),
Tabla_de_Datos_COPA_PALMARES!$H$10,
IF(AND('Listado Pilotos y Equipos'!$D9=Tabla_de_Datos_COPA_PALMARES!$D$4,
'Listado Pilotos y Equipos'!$I9=Tabla_de_Datos_COPA_PALMARES!$D$6,
'Listado Pilotos y Equipos'!$M9=Tabla_de_Datos_COPA_PALMARES!$B$3,
'Listado Pilotos y Equipos'!$F9=Tabla_de_Datos_COPA_PALMARES!$C$25,
'Listado Pilotos y Equipos'!$F9&lt;='Listado Pilotos y Equipos'!$K9),
Tabla_de_Datos_COPA_PALMARES!$H$10,
IF(AND('Listado Pilotos y Equipos'!$D9=Tabla_de_Datos_COPA_PALMARES!$D$6,
'Listado Pilotos y Equipos'!$I9=Tabla_de_Datos_COPA_PALMARES!$D$4,
'Listado Pilotos y Equipos'!$M9=Tabla_de_Datos_COPA_PALMARES!$B$3,
'Listado Pilotos y Equipos'!$F9=Tabla_de_Datos_COPA_PALMARES!$C$25,
'Listado Pilotos y Equipos'!$F9&lt;='Listado Pilotos y Equipos'!$K9),
Tabla_de_Datos_COPA_PALMARES!$H$10,)))))))))))))</f>
        <v/>
      </c>
      <c r="U9" s="95" t="str">
        <f>IF(AND('Listado Pilotos y Equipos'!$D9=Tabla_de_Datos_COPA_PALMARES!$D$3,
'Listado Pilotos y Equipos'!$I9=Tabla_de_Datos_COPA_PALMARES!$D$4,
'Listado Pilotos y Equipos'!$F9=Tabla_de_Datos_COPA_PALMARES!$C$26,
'Listado Pilotos y Equipos'!$K9=Tabla_de_Datos_COPA_PALMARES!$C$26,
'Listado Pilotos y Equipos'!$M9=Tabla_de_Datos_COPA_PALMARES!$B$3),
Tabla_de_Datos_COPA_PALMARES!$H$11,
IF(AND('Listado Pilotos y Equipos'!$D9=Tabla_de_Datos_COPA_PALMARES!$D$4,
'Listado Pilotos y Equipos'!$I9=Tabla_de_Datos_COPA_PALMARES!$D$3,
'Listado Pilotos y Equipos'!$F9=Tabla_de_Datos_COPA_PALMARES!$C$26,
'Listado Pilotos y Equipos'!$K9=Tabla_de_Datos_COPA_PALMARES!$C$26,
'Listado Pilotos y Equipos'!$M9=Tabla_de_Datos_COPA_PALMARES!$B$3),
Tabla_de_Datos_COPA_PALMARES!$H$11,
IF(AND('Listado Pilotos y Equipos'!$D9=Tabla_de_Datos_COPA_PALMARES!$D$3,
'Listado Pilotos y Equipos'!$I9=Tabla_de_Datos_COPA_PALMARES!$D$5,
'Listado Pilotos y Equipos'!$F9=Tabla_de_Datos_COPA_PALMARES!$C$26,
'Listado Pilotos y Equipos'!$K9=Tabla_de_Datos_COPA_PALMARES!$C$26,
'Listado Pilotos y Equipos'!$M9=Tabla_de_Datos_COPA_PALMARES!$B$3),
Tabla_de_Datos_COPA_PALMARES!$H$11,
IF(AND('Listado Pilotos y Equipos'!$D9=Tabla_de_Datos_COPA_PALMARES!$D$5,
'Listado Pilotos y Equipos'!$I9=Tabla_de_Datos_COPA_PALMARES!$D$3,
'Listado Pilotos y Equipos'!$F9=Tabla_de_Datos_COPA_PALMARES!$C$26,
'Listado Pilotos y Equipos'!$K9=Tabla_de_Datos_COPA_PALMARES!$C$26,
'Listado Pilotos y Equipos'!$M9=Tabla_de_Datos_COPA_PALMARES!$B$3),
Tabla_de_Datos_COPA_PALMARES!$H$11,
IF(AND('Listado Pilotos y Equipos'!$D9=Tabla_de_Datos_COPA_PALMARES!$D$3,
'Listado Pilotos y Equipos'!$I9=Tabla_de_Datos_COPA_PALMARES!$D$6,
'Listado Pilotos y Equipos'!$F9=Tabla_de_Datos_COPA_PALMARES!$C$26,
'Listado Pilotos y Equipos'!$K9=Tabla_de_Datos_COPA_PALMARES!$C$26,
'Listado Pilotos y Equipos'!$M9=Tabla_de_Datos_COPA_PALMARES!$B$3),
Tabla_de_Datos_COPA_PALMARES!$H$11,
IF(AND('Listado Pilotos y Equipos'!$D9=Tabla_de_Datos_COPA_PALMARES!$D$6,
'Listado Pilotos y Equipos'!$I9=Tabla_de_Datos_COPA_PALMARES!$D$3,
'Listado Pilotos y Equipos'!$F9=Tabla_de_Datos_COPA_PALMARES!$C$26,
'Listado Pilotos y Equipos'!$K9=Tabla_de_Datos_COPA_PALMARES!$C$26,
'Listado Pilotos y Equipos'!$M9=Tabla_de_Datos_COPA_PALMARES!$B$3),
Tabla_de_Datos_COPA_PALMARES!$H$11,
IF(AND('Listado Pilotos y Equipos'!$D9=Tabla_de_Datos_COPA_PALMARES!$D$4,
'Listado Pilotos y Equipos'!$I9=Tabla_de_Datos_COPA_PALMARES!$D$4,
'Listado Pilotos y Equipos'!$F9=Tabla_de_Datos_COPA_PALMARES!$C$26,
'Listado Pilotos y Equipos'!$K9=Tabla_de_Datos_COPA_PALMARES!$C$26,
'Listado Pilotos y Equipos'!$M9=Tabla_de_Datos_COPA_PALMARES!$B$3),
Tabla_de_Datos_COPA_PALMARES!$H$11,)))))))</f>
        <v/>
      </c>
      <c r="V9" s="95"/>
      <c r="W9" s="349" t="s">
        <v>224</v>
      </c>
      <c r="X9" s="349" t="s">
        <v>646</v>
      </c>
      <c r="Y9" s="349" t="str">
        <f>VLOOKUP(X9,Tabla_de_Datos_COPA_PALMARES!$B$9:$C$21,2,0)</f>
        <v>4</v>
      </c>
      <c r="Z9" s="365" t="str">
        <f>IFERROR(VLOOKUP('Listado Pilotos y Equipos'!$X9,Tabla_de_Datos_COPA_PALMARES!$B$9:$D$21,3,0),"")</f>
        <v>Bronce</v>
      </c>
      <c r="AA9" s="349" t="s">
        <v>647</v>
      </c>
      <c r="AB9" s="349" t="str">
        <f>VLOOKUP('Listado Pilotos y Equipos'!$AA9,Tabla_de_Datos_COPA_PALMARES!$B$24:$C$26,2,TRUE)</f>
        <v>3</v>
      </c>
      <c r="AC9" s="95"/>
      <c r="AD9" s="347" t="str">
        <f>'Listado Pilotos y Equipos'!$C9</f>
        <v>Edgar Carmona</v>
      </c>
      <c r="AE9" s="347" t="str">
        <f>'Listado Pilotos y Equipos'!$B9</f>
        <v>SCM</v>
      </c>
      <c r="AF9" s="347" t="str">
        <f>'Listado Pilotos y Equipos'!$H9</f>
        <v>Jordi Cantos</v>
      </c>
      <c r="AG9" s="347" t="str">
        <f>'Listado Pilotos y Equipos'!$B9</f>
        <v>SCM</v>
      </c>
    </row>
    <row r="10">
      <c r="A10" s="95"/>
      <c r="B10" s="349" t="s">
        <v>163</v>
      </c>
      <c r="C10" s="349" t="s">
        <v>164</v>
      </c>
      <c r="D10" s="365" t="str">
        <f>IFERROR(VLOOKUP('Listado Pilotos y Equipos'!$C10,'Listado Pilotos y Equipos'!$W$3:$AB$162,3,0),"")</f>
        <v>4</v>
      </c>
      <c r="E10" s="365" t="str">
        <f>IFERROR(VLOOKUP('Listado Pilotos y Equipos'!$C10,'Listado Pilotos y Equipos'!$W$3:$AB$162,4,0),"")</f>
        <v>Bronce</v>
      </c>
      <c r="F10" s="349" t="str">
        <f>VLOOKUP('Listado Pilotos y Equipos'!$C10,'Listado Pilotos y Equipos'!$W$3:$AB$162,6,TRUE)</f>
        <v>3</v>
      </c>
      <c r="G10" s="349" t="str">
        <f>VLOOKUP('Listado Pilotos y Equipos'!$C10,'Listado Pilotos y Equipos'!$W$3:$AB$162,5,TRUE)</f>
        <v>21 o más</v>
      </c>
      <c r="H10" s="349" t="s">
        <v>165</v>
      </c>
      <c r="I10" s="365" t="str">
        <f>IFERROR(VLOOKUP('Listado Pilotos y Equipos'!$H10,'Listado Pilotos y Equipos'!$W$3:$AB$162,3,0),"")</f>
        <v>4</v>
      </c>
      <c r="J10" s="365" t="str">
        <f>IFERROR(VLOOKUP('Listado Pilotos y Equipos'!$H10,'Listado Pilotos y Equipos'!$W$3:$AB$162,4,0),"")</f>
        <v>Bronce</v>
      </c>
      <c r="K10" s="349" t="str">
        <f>VLOOKUP('Listado Pilotos y Equipos'!$H10,'Listado Pilotos y Equipos'!$W$3:$AB$162,6,TRUE)</f>
        <v>3</v>
      </c>
      <c r="L10" s="349" t="str">
        <f>VLOOKUP(H10,'Listado Pilotos y Equipos'!$W$3:$AB$162,5,TRUE)</f>
        <v>21 o más</v>
      </c>
      <c r="M10" s="349" t="s">
        <v>159</v>
      </c>
      <c r="N10" s="365"/>
      <c r="O10" s="349" t="s">
        <v>546</v>
      </c>
      <c r="P10" s="349" t="s">
        <v>286</v>
      </c>
      <c r="Q10" s="366" t="str">
        <f>IFERROR(IF(AND('Listado Pilotos y Equipos'!$D10=Tabla_de_Datos_COPA_PALMARES!$D$3,'Listado Pilotos y Equipos'!$I10=Tabla_de_Datos_COPA_PALMARES!$D$3,'Listado Pilotos y Equipos'!$M10=Tabla_de_Datos_COPA_PALMARES!$B$4),"ALARMA",IF(AND('Listado Pilotos y Equipos'!$D10=Tabla_de_Datos_COPA_PALMARES!$D$3,'Listado Pilotos y Equipos'!$I10=Tabla_de_Datos_COPA_PALMARES!$D$4,'Listado Pilotos y Equipos'!$M10=Tabla_de_Datos_COPA_PALMARES!$B$4),"ALARMA",IF(AND('Listado Pilotos y Equipos'!$D10=Tabla_de_Datos_COPA_PALMARES!$D$4,'Listado Pilotos y Equipos'!$I10=Tabla_de_Datos_COPA_PALMARES!$D$3,'Listado Pilotos y Equipos'!$M10=Tabla_de_Datos_COPA_PALMARES!$B$4),"ALARMA",IF(AND('Listado Pilotos y Equipos'!$D10=Tabla_de_Datos_COPA_PALMARES!$D$3,'Listado Pilotos y Equipos'!$I10=Tabla_de_Datos_COPA_PALMARES!$D$5,'Listado Pilotos y Equipos'!$M10=Tabla_de_Datos_COPA_PALMARES!$B$4),"ALARMA",IF(AND('Listado Pilotos y Equipos'!$D10=Tabla_de_Datos_COPA_PALMARES!$D$5,'Listado Pilotos y Equipos'!$I10=Tabla_de_Datos_COPA_PALMARES!$D$3,'Listado Pilotos y Equipos'!$M10=Tabla_de_Datos_COPA_PALMARES!$B$4),"ALARMA",IF(AND('Listado Pilotos y Equipos'!$D10=Tabla_de_Datos_COPA_PALMARES!$D$3,'Listado Pilotos y Equipos'!$I10=Tabla_de_Datos_COPA_PALMARES!$D$6,'Listado Pilotos y Equipos'!$M10=Tabla_de_Datos_COPA_PALMARES!$B$4),"ALARMA",IF(AND('Listado Pilotos y Equipos'!$D10=Tabla_de_Datos_COPA_PALMARES!$D$6,'Listado Pilotos y Equipos'!$I10=Tabla_de_Datos_COPA_PALMARES!$D$3,'Listado Pilotos y Equipos'!$M10=Tabla_de_Datos_COPA_PALMARES!$B$4),"ALARMA",IF(AND('Listado Pilotos y Equipos'!$D10=Tabla_de_Datos_COPA_PALMARES!$D$4,'Listado Pilotos y Equipos'!$I10=Tabla_de_Datos_COPA_PALMARES!$D$4,'Listado Pilotos y Equipos'!$M10=Tabla_de_Datos_COPA_PALMARES!$B$4),"ALARMA",IF(AND('Listado Pilotos y Equipos'!$D10=Tabla_de_Datos_COPA_PALMARES!$D$4,'Listado Pilotos y Equipos'!$I10=Tabla_de_Datos_COPA_PALMARES!$D$5,'Listado Pilotos y Equipos'!$M10=Tabla_de_Datos_COPA_PALMARES!$B$4),"ALARMA",IF(AND('Listado Pilotos y Equipos'!$D10=Tabla_de_Datos_COPA_PALMARES!$D$5,'Listado Pilotos y Equipos'!$I10=Tabla_de_Datos_COPA_PALMARES!$D$4,'Listado Pilotos y Equipos'!$M10=Tabla_de_Datos_COPA_PALMARES!$B$4),"ALARMA","")))))))))),"")</f>
        <v/>
      </c>
      <c r="R10" s="367" t="str">
        <f>IF(AND('Listado Pilotos y Equipos'!$D10=Tabla_de_Datos_COPA_PALMARES!$D$4,'Listado Pilotos y Equipos'!$I10=Tabla_de_Datos_COPA_PALMARES!$D$4,'Listado Pilotos y Equipos'!$M10=Tabla_de_Datos_COPA_PALMARES!$B$5),Tabla_de_Datos_COPA_PALMARES!$H$15,IF(AND('Listado Pilotos y Equipos'!$D10=Tabla_de_Datos_COPA_PALMARES!$D$3,'Listado Pilotos y Equipos'!$I10=Tabla_de_Datos_COPA_PALMARES!$D$3,'Listado Pilotos y Equipos'!$M10=Tabla_de_Datos_COPA_PALMARES!$B$5),Tabla_de_Datos_COPA_PALMARES!$H$14,IF(AND('Listado Pilotos y Equipos'!$D10=Tabla_de_Datos_COPA_PALMARES!$D$3,'Listado Pilotos y Equipos'!$I10=Tabla_de_Datos_COPA_PALMARES!$D$4,'Listado Pilotos y Equipos'!$M10=Tabla_de_Datos_COPA_PALMARES!$B$5),Tabla_de_Datos_COPA_PALMARES!$H$14,IF(AND('Listado Pilotos y Equipos'!$D10=Tabla_de_Datos_COPA_PALMARES!$D$4,'Listado Pilotos y Equipos'!$I10=Tabla_de_Datos_COPA_PALMARES!$D$3,'Listado Pilotos y Equipos'!$M10=Tabla_de_Datos_COPA_PALMARES!$B$5),Tabla_de_Datos_COPA_PALMARES!$H$14,IF(AND('Listado Pilotos y Equipos'!$D10=Tabla_de_Datos_COPA_PALMARES!$D$3,'Listado Pilotos y Equipos'!$I10=Tabla_de_Datos_COPA_PALMARES!$D$5,'Listado Pilotos y Equipos'!$M10=Tabla_de_Datos_COPA_PALMARES!$B$5),Tabla_de_Datos_COPA_PALMARES!$H$15,IF(AND('Listado Pilotos y Equipos'!$D10=Tabla_de_Datos_COPA_PALMARES!$D$5,'Listado Pilotos y Equipos'!$I10=Tabla_de_Datos_COPA_PALMARES!$D$3,'Listado Pilotos y Equipos'!$M10=Tabla_de_Datos_COPA_PALMARES!$B$5),Tabla_de_Datos_COPA_PALMARES!$H$15,""))))))</f>
        <v/>
      </c>
      <c r="S10" s="95" t="str">
        <f>IF(AND('Listado Pilotos y Equipos'!$D10=Tabla_de_Datos_COPA_PALMARES!$D$3,
'Listado Pilotos y Equipos'!$I10=Tabla_de_Datos_COPA_PALMARES!$D$3,
'Listado Pilotos y Equipos'!$F10=Tabla_de_Datos_COPA_PALMARES!$C$24,
'Listado Pilotos y Equipos'!$K10=Tabla_de_Datos_COPA_PALMARES!$C$24,
'Listado Pilotos y Equipos'!$M10=Tabla_de_Datos_COPA_PALMARES!$B$3),
Tabla_de_Datos_COPA_PALMARES!$H$9,
IF(AND('Listado Pilotos y Equipos'!$D10=Tabla_de_Datos_COPA_PALMARES!$D$3,
'Listado Pilotos y Equipos'!$I10=Tabla_de_Datos_COPA_PALMARES!$D$3,
'Listado Pilotos y Equipos'!$F10&lt;='Listado Pilotos y Equipos'!$K10,
'Listado Pilotos y Equipos'!$M10=Tabla_de_Datos_COPA_PALMARES!$B$3),
Tabla_de_Datos_COPA_PALMARES!$H$9,
IF(AND('Listado Pilotos y Equipos'!$D10=Tabla_de_Datos_COPA_PALMARES!$D$3,
'Listado Pilotos y Equipos'!$I10=Tabla_de_Datos_COPA_PALMARES!$D$4,
'Listado Pilotos y Equipos'!$F10&lt;='Listado Pilotos y Equipos'!$K10,
'Listado Pilotos y Equipos'!$M10=Tabla_de_Datos_COPA_PALMARES!$B$3),
Tabla_de_Datos_COPA_PALMARES!$H$9,
IF(AND('Listado Pilotos y Equipos'!$D10=Tabla_de_Datos_COPA_PALMARES!$D$4,
'Listado Pilotos y Equipos'!$I10=Tabla_de_Datos_COPA_PALMARES!$D$3,
'Listado Pilotos y Equipos'!$F10&lt;='Listado Pilotos y Equipos'!$K10,
'Listado Pilotos y Equipos'!$M10=Tabla_de_Datos_COPA_PALMARES!$B$3),
Tabla_de_Datos_COPA_PALMARES!$H$9,
IF(AND('Listado Pilotos y Equipos'!$D10=Tabla_de_Datos_COPA_PALMARES!$D$3,
'Listado Pilotos y Equipos'!$I10=Tabla_de_Datos_COPA_PALMARES!$D$5,
'Listado Pilotos y Equipos'!$F10&lt;='Listado Pilotos y Equipos'!$K10,
'Listado Pilotos y Equipos'!$M10=Tabla_de_Datos_COPA_PALMARES!$B$3),
Tabla_de_Datos_COPA_PALMARES!$H$9,
IF(AND('Listado Pilotos y Equipos'!$D10=Tabla_de_Datos_COPA_PALMARES!$D$5,
'Listado Pilotos y Equipos'!$I10=Tabla_de_Datos_COPA_PALMARES!$D$3,
'Listado Pilotos y Equipos'!$F10&lt;='Listado Pilotos y Equipos'!$K10,
'Listado Pilotos y Equipos'!$M10=Tabla_de_Datos_COPA_PALMARES!$B$3),
Tabla_de_Datos_COPA_PALMARES!$H$9,
IF(AND('Listado Pilotos y Equipos'!$D10=Tabla_de_Datos_COPA_PALMARES!$D$3,
'Listado Pilotos y Equipos'!$I10=Tabla_de_Datos_COPA_PALMARES!$D$6,
'Listado Pilotos y Equipos'!$F10&lt;='Listado Pilotos y Equipos'!$K10,
'Listado Pilotos y Equipos'!$M10=Tabla_de_Datos_COPA_PALMARES!$B$3),
Tabla_de_Datos_COPA_PALMARES!$H$9,
IF(AND('Listado Pilotos y Equipos'!$D10=Tabla_de_Datos_COPA_PALMARES!$D$6,
'Listado Pilotos y Equipos'!$I10=Tabla_de_Datos_COPA_PALMARES!$D$3,
'Listado Pilotos y Equipos'!$F10&lt;='Listado Pilotos y Equipos'!$K10,
'Listado Pilotos y Equipos'!$M10=Tabla_de_Datos_COPA_PALMARES!$B$3),
Tabla_de_Datos_COPA_PALMARES!$H$9,
IF(AND('Listado Pilotos y Equipos'!$D10=Tabla_de_Datos_COPA_PALMARES!$D$4,
'Listado Pilotos y Equipos'!$I10=Tabla_de_Datos_COPA_PALMARES!$D$4,
'Listado Pilotos y Equipos'!$F10=Tabla_de_Datos_COPA_PALMARES!$C$24,
'Listado Pilotos y Equipos'!$K10=Tabla_de_Datos_COPA_PALMARES!$C$24,
'Listado Pilotos y Equipos'!$M10=Tabla_de_Datos_COPA_PALMARES!$B$3),
Tabla_de_Datos_COPA_PALMARES!$H$9,
IF(AND('Listado Pilotos y Equipos'!$D10=Tabla_de_Datos_COPA_PALMARES!$D$4,
'Listado Pilotos y Equipos'!$I10=Tabla_de_Datos_COPA_PALMARES!$D$4,
'Listado Pilotos y Equipos'!$F10&lt;='Listado Pilotos y Equipos'!$K10,
'Listado Pilotos y Equipos'!$M10=Tabla_de_Datos_COPA_PALMARES!$B$3),
Tabla_de_Datos_COPA_PALMARES!$H$9,))))))))))</f>
        <v/>
      </c>
      <c r="T10" s="95" t="str">
        <f>IF(AND('Listado Pilotos y Equipos'!$D10=Tabla_de_Datos_COPA_PALMARES!$D$3,
'Listado Pilotos y Equipos'!$I10=Tabla_de_Datos_COPA_PALMARES!$D$3,
'Listado Pilotos y Equipos'!$M10=Tabla_de_Datos_COPA_PALMARES!$B$3,
'Listado Pilotos y Equipos'!$F10=Tabla_de_Datos_COPA_PALMARES!$C$25,
'Listado Pilotos y Equipos'!$K10=Tabla_de_Datos_COPA_PALMARES!$C$25),
Tabla_de_Datos_COPA_PALMARES!$H$10,
IF(AND('Listado Pilotos y Equipos'!$D10=Tabla_de_Datos_COPA_PALMARES!$D$3,
'Listado Pilotos y Equipos'!$I10=Tabla_de_Datos_COPA_PALMARES!$D$3,
'Listado Pilotos y Equipos'!$M10=Tabla_de_Datos_COPA_PALMARES!$B$3,
'Listado Pilotos y Equipos'!$F10=Tabla_de_Datos_COPA_PALMARES!$C$26,
'Listado Pilotos y Equipos'!$K10=Tabla_de_Datos_COPA_PALMARES!$C$26),
Tabla_de_Datos_COPA_PALMARES!$H$10,
IF(AND('Listado Pilotos y Equipos'!$D10=Tabla_de_Datos_COPA_PALMARES!$D$3,
'Listado Pilotos y Equipos'!$I10=Tabla_de_Datos_COPA_PALMARES!$D$4,
'Listado Pilotos y Equipos'!$M10=Tabla_de_Datos_COPA_PALMARES!$B$3,
'Listado Pilotos y Equipos'!$F10=Tabla_de_Datos_COPA_PALMARES!$C$25,
'Listado Pilotos y Equipos'!$F10&lt;='Listado Pilotos y Equipos'!$K10),
Tabla_de_Datos_COPA_PALMARES!$H$10,
IF(AND('Listado Pilotos y Equipos'!$D10=Tabla_de_Datos_COPA_PALMARES!$D$4,
'Listado Pilotos y Equipos'!$I10=Tabla_de_Datos_COPA_PALMARES!$D$3,
'Listado Pilotos y Equipos'!$M10=Tabla_de_Datos_COPA_PALMARES!$B$3,
'Listado Pilotos y Equipos'!$F10=Tabla_de_Datos_COPA_PALMARES!$C$25,
'Listado Pilotos y Equipos'!$F10&lt;='Listado Pilotos y Equipos'!$K10),
Tabla_de_Datos_COPA_PALMARES!$H$10,
IF(AND('Listado Pilotos y Equipos'!$D10=Tabla_de_Datos_COPA_PALMARES!$D$3,
'Listado Pilotos y Equipos'!$I10=Tabla_de_Datos_COPA_PALMARES!$D$5,
'Listado Pilotos y Equipos'!$M10=Tabla_de_Datos_COPA_PALMARES!$B$3,
'Listado Pilotos y Equipos'!$F10=Tabla_de_Datos_COPA_PALMARES!$C$25,
'Listado Pilotos y Equipos'!$F10&lt;='Listado Pilotos y Equipos'!$K10),
Tabla_de_Datos_COPA_PALMARES!$H$10,
IF(AND('Listado Pilotos y Equipos'!$D10=Tabla_de_Datos_COPA_PALMARES!$D$5,
'Listado Pilotos y Equipos'!$I10=Tabla_de_Datos_COPA_PALMARES!$D$3,
'Listado Pilotos y Equipos'!$M10=Tabla_de_Datos_COPA_PALMARES!$B$3,
'Listado Pilotos y Equipos'!$F10=Tabla_de_Datos_COPA_PALMARES!$C$25,
'Listado Pilotos y Equipos'!$F10&lt;='Listado Pilotos y Equipos'!$K10),
Tabla_de_Datos_COPA_PALMARES!$H$10,
IF(AND('Listado Pilotos y Equipos'!$D10=Tabla_de_Datos_COPA_PALMARES!$D$3,
'Listado Pilotos y Equipos'!$I10=Tabla_de_Datos_COPA_PALMARES!$D$6,
'Listado Pilotos y Equipos'!$M10=Tabla_de_Datos_COPA_PALMARES!$B$3,
'Listado Pilotos y Equipos'!$F10=Tabla_de_Datos_COPA_PALMARES!$C$25,
'Listado Pilotos y Equipos'!$F10&lt;='Listado Pilotos y Equipos'!$K10),
Tabla_de_Datos_COPA_PALMARES!$H$10,
IF(AND('Listado Pilotos y Equipos'!$D10=Tabla_de_Datos_COPA_PALMARES!$D$6,
'Listado Pilotos y Equipos'!$I10=Tabla_de_Datos_COPA_PALMARES!$D$3,
'Listado Pilotos y Equipos'!$M10=Tabla_de_Datos_COPA_PALMARES!$B$3,
'Listado Pilotos y Equipos'!$F10=Tabla_de_Datos_COPA_PALMARES!$C$25,
'Listado Pilotos y Equipos'!$F10&lt;='Listado Pilotos y Equipos'!$K10),
Tabla_de_Datos_COPA_PALMARES!$H$10,IF(AND('Listado Pilotos y Equipos'!$D10=Tabla_de_Datos_COPA_PALMARES!$D$4,
'Listado Pilotos y Equipos'!$I10=Tabla_de_Datos_COPA_PALMARES!$D$4,
'Listado Pilotos y Equipos'!$M10=Tabla_de_Datos_COPA_PALMARES!$B$3,
'Listado Pilotos y Equipos'!$F10=Tabla_de_Datos_COPA_PALMARES!$C$25,
'Listado Pilotos y Equipos'!$K10=Tabla_de_Datos_COPA_PALMARES!$C$25),
Tabla_de_Datos_COPA_PALMARES!$H$10,
IF(AND('Listado Pilotos y Equipos'!$D10=Tabla_de_Datos_COPA_PALMARES!$D$4,
'Listado Pilotos y Equipos'!$I10=Tabla_de_Datos_COPA_PALMARES!$D$5,
'Listado Pilotos y Equipos'!$M10=Tabla_de_Datos_COPA_PALMARES!$B$3,
'Listado Pilotos y Equipos'!$F10=Tabla_de_Datos_COPA_PALMARES!$C$25,
'Listado Pilotos y Equipos'!$F10&lt;='Listado Pilotos y Equipos'!$K10),
Tabla_de_Datos_COPA_PALMARES!$H$10,
IF(AND('Listado Pilotos y Equipos'!$D10=Tabla_de_Datos_COPA_PALMARES!$D$5,
'Listado Pilotos y Equipos'!$I10=Tabla_de_Datos_COPA_PALMARES!$D$4,
'Listado Pilotos y Equipos'!$M10=Tabla_de_Datos_COPA_PALMARES!$B$3,
'Listado Pilotos y Equipos'!$F10=Tabla_de_Datos_COPA_PALMARES!$C$25,
'Listado Pilotos y Equipos'!$F10&lt;='Listado Pilotos y Equipos'!$K10),
Tabla_de_Datos_COPA_PALMARES!$H$10,
IF(AND('Listado Pilotos y Equipos'!$D10=Tabla_de_Datos_COPA_PALMARES!$D$4,
'Listado Pilotos y Equipos'!$I10=Tabla_de_Datos_COPA_PALMARES!$D$6,
'Listado Pilotos y Equipos'!$M10=Tabla_de_Datos_COPA_PALMARES!$B$3,
'Listado Pilotos y Equipos'!$F10=Tabla_de_Datos_COPA_PALMARES!$C$25,
'Listado Pilotos y Equipos'!$F10&lt;='Listado Pilotos y Equipos'!$K10),
Tabla_de_Datos_COPA_PALMARES!$H$10,
IF(AND('Listado Pilotos y Equipos'!$D10=Tabla_de_Datos_COPA_PALMARES!$D$6,
'Listado Pilotos y Equipos'!$I10=Tabla_de_Datos_COPA_PALMARES!$D$4,
'Listado Pilotos y Equipos'!$M10=Tabla_de_Datos_COPA_PALMARES!$B$3,
'Listado Pilotos y Equipos'!$F10=Tabla_de_Datos_COPA_PALMARES!$C$25,
'Listado Pilotos y Equipos'!$F10&lt;='Listado Pilotos y Equipos'!$K10),
Tabla_de_Datos_COPA_PALMARES!$H$10,)))))))))))))</f>
        <v/>
      </c>
      <c r="U10" s="95" t="str">
        <f>IF(AND('Listado Pilotos y Equipos'!$D10=Tabla_de_Datos_COPA_PALMARES!$D$3,
'Listado Pilotos y Equipos'!$I10=Tabla_de_Datos_COPA_PALMARES!$D$4,
'Listado Pilotos y Equipos'!$F10=Tabla_de_Datos_COPA_PALMARES!$C$26,
'Listado Pilotos y Equipos'!$K10=Tabla_de_Datos_COPA_PALMARES!$C$26,
'Listado Pilotos y Equipos'!$M10=Tabla_de_Datos_COPA_PALMARES!$B$3),
Tabla_de_Datos_COPA_PALMARES!$H$11,
IF(AND('Listado Pilotos y Equipos'!$D10=Tabla_de_Datos_COPA_PALMARES!$D$4,
'Listado Pilotos y Equipos'!$I10=Tabla_de_Datos_COPA_PALMARES!$D$3,
'Listado Pilotos y Equipos'!$F10=Tabla_de_Datos_COPA_PALMARES!$C$26,
'Listado Pilotos y Equipos'!$K10=Tabla_de_Datos_COPA_PALMARES!$C$26,
'Listado Pilotos y Equipos'!$M10=Tabla_de_Datos_COPA_PALMARES!$B$3),
Tabla_de_Datos_COPA_PALMARES!$H$11,
IF(AND('Listado Pilotos y Equipos'!$D10=Tabla_de_Datos_COPA_PALMARES!$D$3,
'Listado Pilotos y Equipos'!$I10=Tabla_de_Datos_COPA_PALMARES!$D$5,
'Listado Pilotos y Equipos'!$F10=Tabla_de_Datos_COPA_PALMARES!$C$26,
'Listado Pilotos y Equipos'!$K10=Tabla_de_Datos_COPA_PALMARES!$C$26,
'Listado Pilotos y Equipos'!$M10=Tabla_de_Datos_COPA_PALMARES!$B$3),
Tabla_de_Datos_COPA_PALMARES!$H$11,
IF(AND('Listado Pilotos y Equipos'!$D10=Tabla_de_Datos_COPA_PALMARES!$D$5,
'Listado Pilotos y Equipos'!$I10=Tabla_de_Datos_COPA_PALMARES!$D$3,
'Listado Pilotos y Equipos'!$F10=Tabla_de_Datos_COPA_PALMARES!$C$26,
'Listado Pilotos y Equipos'!$K10=Tabla_de_Datos_COPA_PALMARES!$C$26,
'Listado Pilotos y Equipos'!$M10=Tabla_de_Datos_COPA_PALMARES!$B$3),
Tabla_de_Datos_COPA_PALMARES!$H$11,
IF(AND('Listado Pilotos y Equipos'!$D10=Tabla_de_Datos_COPA_PALMARES!$D$3,
'Listado Pilotos y Equipos'!$I10=Tabla_de_Datos_COPA_PALMARES!$D$6,
'Listado Pilotos y Equipos'!$F10=Tabla_de_Datos_COPA_PALMARES!$C$26,
'Listado Pilotos y Equipos'!$K10=Tabla_de_Datos_COPA_PALMARES!$C$26,
'Listado Pilotos y Equipos'!$M10=Tabla_de_Datos_COPA_PALMARES!$B$3),
Tabla_de_Datos_COPA_PALMARES!$H$11,
IF(AND('Listado Pilotos y Equipos'!$D10=Tabla_de_Datos_COPA_PALMARES!$D$6,
'Listado Pilotos y Equipos'!$I10=Tabla_de_Datos_COPA_PALMARES!$D$3,
'Listado Pilotos y Equipos'!$F10=Tabla_de_Datos_COPA_PALMARES!$C$26,
'Listado Pilotos y Equipos'!$K10=Tabla_de_Datos_COPA_PALMARES!$C$26,
'Listado Pilotos y Equipos'!$M10=Tabla_de_Datos_COPA_PALMARES!$B$3),
Tabla_de_Datos_COPA_PALMARES!$H$11,
IF(AND('Listado Pilotos y Equipos'!$D10=Tabla_de_Datos_COPA_PALMARES!$D$4,
'Listado Pilotos y Equipos'!$I10=Tabla_de_Datos_COPA_PALMARES!$D$4,
'Listado Pilotos y Equipos'!$F10=Tabla_de_Datos_COPA_PALMARES!$C$26,
'Listado Pilotos y Equipos'!$K10=Tabla_de_Datos_COPA_PALMARES!$C$26,
'Listado Pilotos y Equipos'!$M10=Tabla_de_Datos_COPA_PALMARES!$B$3),
Tabla_de_Datos_COPA_PALMARES!$H$11,)))))))</f>
        <v/>
      </c>
      <c r="V10" s="95"/>
      <c r="W10" s="349" t="s">
        <v>657</v>
      </c>
      <c r="X10" s="349" t="s">
        <v>658</v>
      </c>
      <c r="Y10" s="349" t="str">
        <f>VLOOKUP(X10,Tabla_de_Datos_COPA_PALMARES!$B$9:$C$21,2,0)</f>
        <v>3</v>
      </c>
      <c r="Z10" s="365" t="str">
        <f>IFERROR(VLOOKUP('Listado Pilotos y Equipos'!$X10,Tabla_de_Datos_COPA_PALMARES!$B$9:$D$21,3,0),"")</f>
        <v>Plata</v>
      </c>
      <c r="AA10" s="349" t="s">
        <v>647</v>
      </c>
      <c r="AB10" s="349" t="str">
        <f>VLOOKUP('Listado Pilotos y Equipos'!$AA10,Tabla_de_Datos_COPA_PALMARES!$B$24:$C$26,2,TRUE)</f>
        <v>3</v>
      </c>
      <c r="AC10" s="95"/>
      <c r="AD10" s="347" t="str">
        <f>'Listado Pilotos y Equipos'!$C10</f>
        <v>Oscar Sanchez</v>
      </c>
      <c r="AE10" s="347" t="str">
        <f>'Listado Pilotos y Equipos'!$B10</f>
        <v>SLOTSAB JOOS</v>
      </c>
      <c r="AF10" s="347" t="str">
        <f>'Listado Pilotos y Equipos'!$H10</f>
        <v>Jose Maria Martinez</v>
      </c>
      <c r="AG10" s="347" t="str">
        <f>'Listado Pilotos y Equipos'!$B10</f>
        <v>SLOTSAB JOOS</v>
      </c>
    </row>
    <row r="11">
      <c r="A11" s="95"/>
      <c r="B11" s="349" t="s">
        <v>226</v>
      </c>
      <c r="C11" s="349" t="s">
        <v>227</v>
      </c>
      <c r="D11" s="365" t="str">
        <f>IFERROR(VLOOKUP('Listado Pilotos y Equipos'!$C11,'Listado Pilotos y Equipos'!$W$3:$AB$162,3,0),"")</f>
        <v>4</v>
      </c>
      <c r="E11" s="365" t="str">
        <f>IFERROR(VLOOKUP('Listado Pilotos y Equipos'!$C11,'Listado Pilotos y Equipos'!$W$3:$AB$162,4,0),"")</f>
        <v>Bronce</v>
      </c>
      <c r="F11" s="349" t="str">
        <f>VLOOKUP('Listado Pilotos y Equipos'!$C11,'Listado Pilotos y Equipos'!$W$3:$AB$162,6,TRUE)</f>
        <v>3</v>
      </c>
      <c r="G11" s="349" t="str">
        <f>VLOOKUP('Listado Pilotos y Equipos'!$C11,'Listado Pilotos y Equipos'!$W$3:$AB$162,5,TRUE)</f>
        <v>21 o más</v>
      </c>
      <c r="H11" s="349" t="s">
        <v>228</v>
      </c>
      <c r="I11" s="365" t="str">
        <f>IFERROR(VLOOKUP('Listado Pilotos y Equipos'!$H11,'Listado Pilotos y Equipos'!$W$3:$AB$162,3,0),"")</f>
        <v>4</v>
      </c>
      <c r="J11" s="365" t="str">
        <f>IFERROR(VLOOKUP('Listado Pilotos y Equipos'!$H11,'Listado Pilotos y Equipos'!$W$3:$AB$162,4,0),"")</f>
        <v>Bronce</v>
      </c>
      <c r="K11" s="349" t="str">
        <f>VLOOKUP('Listado Pilotos y Equipos'!$H11,'Listado Pilotos y Equipos'!$W$3:$AB$162,6,TRUE)</f>
        <v>3</v>
      </c>
      <c r="L11" s="349" t="str">
        <f>VLOOKUP(H11,'Listado Pilotos y Equipos'!$W$3:$AB$162,5,TRUE)</f>
        <v>21 o más</v>
      </c>
      <c r="M11" s="349" t="s">
        <v>162</v>
      </c>
      <c r="N11" s="365"/>
      <c r="O11" s="349" t="s">
        <v>74</v>
      </c>
      <c r="P11" s="349" t="s">
        <v>459</v>
      </c>
      <c r="Q11" s="366" t="str">
        <f>IFERROR(IF(AND('Listado Pilotos y Equipos'!$D11=Tabla_de_Datos_COPA_PALMARES!$D$3,'Listado Pilotos y Equipos'!$I11=Tabla_de_Datos_COPA_PALMARES!$D$3,'Listado Pilotos y Equipos'!$M11=Tabla_de_Datos_COPA_PALMARES!$B$4),"ALARMA",IF(AND('Listado Pilotos y Equipos'!$D11=Tabla_de_Datos_COPA_PALMARES!$D$3,'Listado Pilotos y Equipos'!$I11=Tabla_de_Datos_COPA_PALMARES!$D$4,'Listado Pilotos y Equipos'!$M11=Tabla_de_Datos_COPA_PALMARES!$B$4),"ALARMA",IF(AND('Listado Pilotos y Equipos'!$D11=Tabla_de_Datos_COPA_PALMARES!$D$4,'Listado Pilotos y Equipos'!$I11=Tabla_de_Datos_COPA_PALMARES!$D$3,'Listado Pilotos y Equipos'!$M11=Tabla_de_Datos_COPA_PALMARES!$B$4),"ALARMA",IF(AND('Listado Pilotos y Equipos'!$D11=Tabla_de_Datos_COPA_PALMARES!$D$3,'Listado Pilotos y Equipos'!$I11=Tabla_de_Datos_COPA_PALMARES!$D$5,'Listado Pilotos y Equipos'!$M11=Tabla_de_Datos_COPA_PALMARES!$B$4),"ALARMA",IF(AND('Listado Pilotos y Equipos'!$D11=Tabla_de_Datos_COPA_PALMARES!$D$5,'Listado Pilotos y Equipos'!$I11=Tabla_de_Datos_COPA_PALMARES!$D$3,'Listado Pilotos y Equipos'!$M11=Tabla_de_Datos_COPA_PALMARES!$B$4),"ALARMA",IF(AND('Listado Pilotos y Equipos'!$D11=Tabla_de_Datos_COPA_PALMARES!$D$3,'Listado Pilotos y Equipos'!$I11=Tabla_de_Datos_COPA_PALMARES!$D$6,'Listado Pilotos y Equipos'!$M11=Tabla_de_Datos_COPA_PALMARES!$B$4),"ALARMA",IF(AND('Listado Pilotos y Equipos'!$D11=Tabla_de_Datos_COPA_PALMARES!$D$6,'Listado Pilotos y Equipos'!$I11=Tabla_de_Datos_COPA_PALMARES!$D$3,'Listado Pilotos y Equipos'!$M11=Tabla_de_Datos_COPA_PALMARES!$B$4),"ALARMA",IF(AND('Listado Pilotos y Equipos'!$D11=Tabla_de_Datos_COPA_PALMARES!$D$4,'Listado Pilotos y Equipos'!$I11=Tabla_de_Datos_COPA_PALMARES!$D$4,'Listado Pilotos y Equipos'!$M11=Tabla_de_Datos_COPA_PALMARES!$B$4),"ALARMA",IF(AND('Listado Pilotos y Equipos'!$D11=Tabla_de_Datos_COPA_PALMARES!$D$4,'Listado Pilotos y Equipos'!$I11=Tabla_de_Datos_COPA_PALMARES!$D$5,'Listado Pilotos y Equipos'!$M11=Tabla_de_Datos_COPA_PALMARES!$B$4),"ALARMA",IF(AND('Listado Pilotos y Equipos'!$D11=Tabla_de_Datos_COPA_PALMARES!$D$5,'Listado Pilotos y Equipos'!$I11=Tabla_de_Datos_COPA_PALMARES!$D$4,'Listado Pilotos y Equipos'!$M11=Tabla_de_Datos_COPA_PALMARES!$B$4),"ALARMA","")))))))))),"")</f>
        <v/>
      </c>
      <c r="R11" s="367" t="str">
        <f>IF(AND('Listado Pilotos y Equipos'!$D11=Tabla_de_Datos_COPA_PALMARES!$D$4,'Listado Pilotos y Equipos'!$I11=Tabla_de_Datos_COPA_PALMARES!$D$4,'Listado Pilotos y Equipos'!$M11=Tabla_de_Datos_COPA_PALMARES!$B$5),Tabla_de_Datos_COPA_PALMARES!$H$15,IF(AND('Listado Pilotos y Equipos'!$D11=Tabla_de_Datos_COPA_PALMARES!$D$3,'Listado Pilotos y Equipos'!$I11=Tabla_de_Datos_COPA_PALMARES!$D$3,'Listado Pilotos y Equipos'!$M11=Tabla_de_Datos_COPA_PALMARES!$B$5),Tabla_de_Datos_COPA_PALMARES!$H$14,IF(AND('Listado Pilotos y Equipos'!$D11=Tabla_de_Datos_COPA_PALMARES!$D$3,'Listado Pilotos y Equipos'!$I11=Tabla_de_Datos_COPA_PALMARES!$D$4,'Listado Pilotos y Equipos'!$M11=Tabla_de_Datos_COPA_PALMARES!$B$5),Tabla_de_Datos_COPA_PALMARES!$H$14,IF(AND('Listado Pilotos y Equipos'!$D11=Tabla_de_Datos_COPA_PALMARES!$D$4,'Listado Pilotos y Equipos'!$I11=Tabla_de_Datos_COPA_PALMARES!$D$3,'Listado Pilotos y Equipos'!$M11=Tabla_de_Datos_COPA_PALMARES!$B$5),Tabla_de_Datos_COPA_PALMARES!$H$14,IF(AND('Listado Pilotos y Equipos'!$D11=Tabla_de_Datos_COPA_PALMARES!$D$3,'Listado Pilotos y Equipos'!$I11=Tabla_de_Datos_COPA_PALMARES!$D$5,'Listado Pilotos y Equipos'!$M11=Tabla_de_Datos_COPA_PALMARES!$B$5),Tabla_de_Datos_COPA_PALMARES!$H$15,IF(AND('Listado Pilotos y Equipos'!$D11=Tabla_de_Datos_COPA_PALMARES!$D$5,'Listado Pilotos y Equipos'!$I11=Tabla_de_Datos_COPA_PALMARES!$D$3,'Listado Pilotos y Equipos'!$M11=Tabla_de_Datos_COPA_PALMARES!$B$5),Tabla_de_Datos_COPA_PALMARES!$H$15,""))))))</f>
        <v/>
      </c>
      <c r="S11" s="95" t="str">
        <f>IF(AND('Listado Pilotos y Equipos'!$D11=Tabla_de_Datos_COPA_PALMARES!$D$3,
'Listado Pilotos y Equipos'!$I11=Tabla_de_Datos_COPA_PALMARES!$D$3,
'Listado Pilotos y Equipos'!$F11=Tabla_de_Datos_COPA_PALMARES!$C$24,
'Listado Pilotos y Equipos'!$K11=Tabla_de_Datos_COPA_PALMARES!$C$24,
'Listado Pilotos y Equipos'!$M11=Tabla_de_Datos_COPA_PALMARES!$B$3),
Tabla_de_Datos_COPA_PALMARES!$H$9,
IF(AND('Listado Pilotos y Equipos'!$D11=Tabla_de_Datos_COPA_PALMARES!$D$3,
'Listado Pilotos y Equipos'!$I11=Tabla_de_Datos_COPA_PALMARES!$D$3,
'Listado Pilotos y Equipos'!$F11&lt;='Listado Pilotos y Equipos'!$K11,
'Listado Pilotos y Equipos'!$M11=Tabla_de_Datos_COPA_PALMARES!$B$3),
Tabla_de_Datos_COPA_PALMARES!$H$9,
IF(AND('Listado Pilotos y Equipos'!$D11=Tabla_de_Datos_COPA_PALMARES!$D$3,
'Listado Pilotos y Equipos'!$I11=Tabla_de_Datos_COPA_PALMARES!$D$4,
'Listado Pilotos y Equipos'!$F11&lt;='Listado Pilotos y Equipos'!$K11,
'Listado Pilotos y Equipos'!$M11=Tabla_de_Datos_COPA_PALMARES!$B$3),
Tabla_de_Datos_COPA_PALMARES!$H$9,
IF(AND('Listado Pilotos y Equipos'!$D11=Tabla_de_Datos_COPA_PALMARES!$D$4,
'Listado Pilotos y Equipos'!$I11=Tabla_de_Datos_COPA_PALMARES!$D$3,
'Listado Pilotos y Equipos'!$F11&lt;='Listado Pilotos y Equipos'!$K11,
'Listado Pilotos y Equipos'!$M11=Tabla_de_Datos_COPA_PALMARES!$B$3),
Tabla_de_Datos_COPA_PALMARES!$H$9,
IF(AND('Listado Pilotos y Equipos'!$D11=Tabla_de_Datos_COPA_PALMARES!$D$3,
'Listado Pilotos y Equipos'!$I11=Tabla_de_Datos_COPA_PALMARES!$D$5,
'Listado Pilotos y Equipos'!$F11&lt;='Listado Pilotos y Equipos'!$K11,
'Listado Pilotos y Equipos'!$M11=Tabla_de_Datos_COPA_PALMARES!$B$3),
Tabla_de_Datos_COPA_PALMARES!$H$9,
IF(AND('Listado Pilotos y Equipos'!$D11=Tabla_de_Datos_COPA_PALMARES!$D$5,
'Listado Pilotos y Equipos'!$I11=Tabla_de_Datos_COPA_PALMARES!$D$3,
'Listado Pilotos y Equipos'!$F11&lt;='Listado Pilotos y Equipos'!$K11,
'Listado Pilotos y Equipos'!$M11=Tabla_de_Datos_COPA_PALMARES!$B$3),
Tabla_de_Datos_COPA_PALMARES!$H$9,
IF(AND('Listado Pilotos y Equipos'!$D11=Tabla_de_Datos_COPA_PALMARES!$D$3,
'Listado Pilotos y Equipos'!$I11=Tabla_de_Datos_COPA_PALMARES!$D$6,
'Listado Pilotos y Equipos'!$F11&lt;='Listado Pilotos y Equipos'!$K11,
'Listado Pilotos y Equipos'!$M11=Tabla_de_Datos_COPA_PALMARES!$B$3),
Tabla_de_Datos_COPA_PALMARES!$H$9,
IF(AND('Listado Pilotos y Equipos'!$D11=Tabla_de_Datos_COPA_PALMARES!$D$6,
'Listado Pilotos y Equipos'!$I11=Tabla_de_Datos_COPA_PALMARES!$D$3,
'Listado Pilotos y Equipos'!$F11&lt;='Listado Pilotos y Equipos'!$K11,
'Listado Pilotos y Equipos'!$M11=Tabla_de_Datos_COPA_PALMARES!$B$3),
Tabla_de_Datos_COPA_PALMARES!$H$9,
IF(AND('Listado Pilotos y Equipos'!$D11=Tabla_de_Datos_COPA_PALMARES!$D$4,
'Listado Pilotos y Equipos'!$I11=Tabla_de_Datos_COPA_PALMARES!$D$4,
'Listado Pilotos y Equipos'!$F11=Tabla_de_Datos_COPA_PALMARES!$C$24,
'Listado Pilotos y Equipos'!$K11=Tabla_de_Datos_COPA_PALMARES!$C$24,
'Listado Pilotos y Equipos'!$M11=Tabla_de_Datos_COPA_PALMARES!$B$3),
Tabla_de_Datos_COPA_PALMARES!$H$9,
IF(AND('Listado Pilotos y Equipos'!$D11=Tabla_de_Datos_COPA_PALMARES!$D$4,
'Listado Pilotos y Equipos'!$I11=Tabla_de_Datos_COPA_PALMARES!$D$4,
'Listado Pilotos y Equipos'!$F11&lt;='Listado Pilotos y Equipos'!$K11,
'Listado Pilotos y Equipos'!$M11=Tabla_de_Datos_COPA_PALMARES!$B$3),
Tabla_de_Datos_COPA_PALMARES!$H$9,))))))))))</f>
        <v/>
      </c>
      <c r="T11" s="95" t="str">
        <f>IF(AND('Listado Pilotos y Equipos'!$D11=Tabla_de_Datos_COPA_PALMARES!$D$3,
'Listado Pilotos y Equipos'!$I11=Tabla_de_Datos_COPA_PALMARES!$D$3,
'Listado Pilotos y Equipos'!$M11=Tabla_de_Datos_COPA_PALMARES!$B$3,
'Listado Pilotos y Equipos'!$F11=Tabla_de_Datos_COPA_PALMARES!$C$25,
'Listado Pilotos y Equipos'!$K11=Tabla_de_Datos_COPA_PALMARES!$C$25),
Tabla_de_Datos_COPA_PALMARES!$H$10,
IF(AND('Listado Pilotos y Equipos'!$D11=Tabla_de_Datos_COPA_PALMARES!$D$3,
'Listado Pilotos y Equipos'!$I11=Tabla_de_Datos_COPA_PALMARES!$D$3,
'Listado Pilotos y Equipos'!$M11=Tabla_de_Datos_COPA_PALMARES!$B$3,
'Listado Pilotos y Equipos'!$F11=Tabla_de_Datos_COPA_PALMARES!$C$26,
'Listado Pilotos y Equipos'!$K11=Tabla_de_Datos_COPA_PALMARES!$C$26),
Tabla_de_Datos_COPA_PALMARES!$H$10,
IF(AND('Listado Pilotos y Equipos'!$D11=Tabla_de_Datos_COPA_PALMARES!$D$3,
'Listado Pilotos y Equipos'!$I11=Tabla_de_Datos_COPA_PALMARES!$D$4,
'Listado Pilotos y Equipos'!$M11=Tabla_de_Datos_COPA_PALMARES!$B$3,
'Listado Pilotos y Equipos'!$F11=Tabla_de_Datos_COPA_PALMARES!$C$25,
'Listado Pilotos y Equipos'!$F11&lt;='Listado Pilotos y Equipos'!$K11),
Tabla_de_Datos_COPA_PALMARES!$H$10,
IF(AND('Listado Pilotos y Equipos'!$D11=Tabla_de_Datos_COPA_PALMARES!$D$4,
'Listado Pilotos y Equipos'!$I11=Tabla_de_Datos_COPA_PALMARES!$D$3,
'Listado Pilotos y Equipos'!$M11=Tabla_de_Datos_COPA_PALMARES!$B$3,
'Listado Pilotos y Equipos'!$F11=Tabla_de_Datos_COPA_PALMARES!$C$25,
'Listado Pilotos y Equipos'!$F11&lt;='Listado Pilotos y Equipos'!$K11),
Tabla_de_Datos_COPA_PALMARES!$H$10,
IF(AND('Listado Pilotos y Equipos'!$D11=Tabla_de_Datos_COPA_PALMARES!$D$3,
'Listado Pilotos y Equipos'!$I11=Tabla_de_Datos_COPA_PALMARES!$D$5,
'Listado Pilotos y Equipos'!$M11=Tabla_de_Datos_COPA_PALMARES!$B$3,
'Listado Pilotos y Equipos'!$F11=Tabla_de_Datos_COPA_PALMARES!$C$25,
'Listado Pilotos y Equipos'!$F11&lt;='Listado Pilotos y Equipos'!$K11),
Tabla_de_Datos_COPA_PALMARES!$H$10,
IF(AND('Listado Pilotos y Equipos'!$D11=Tabla_de_Datos_COPA_PALMARES!$D$5,
'Listado Pilotos y Equipos'!$I11=Tabla_de_Datos_COPA_PALMARES!$D$3,
'Listado Pilotos y Equipos'!$M11=Tabla_de_Datos_COPA_PALMARES!$B$3,
'Listado Pilotos y Equipos'!$F11=Tabla_de_Datos_COPA_PALMARES!$C$25,
'Listado Pilotos y Equipos'!$F11&lt;='Listado Pilotos y Equipos'!$K11),
Tabla_de_Datos_COPA_PALMARES!$H$10,
IF(AND('Listado Pilotos y Equipos'!$D11=Tabla_de_Datos_COPA_PALMARES!$D$3,
'Listado Pilotos y Equipos'!$I11=Tabla_de_Datos_COPA_PALMARES!$D$6,
'Listado Pilotos y Equipos'!$M11=Tabla_de_Datos_COPA_PALMARES!$B$3,
'Listado Pilotos y Equipos'!$F11=Tabla_de_Datos_COPA_PALMARES!$C$25,
'Listado Pilotos y Equipos'!$F11&lt;='Listado Pilotos y Equipos'!$K11),
Tabla_de_Datos_COPA_PALMARES!$H$10,
IF(AND('Listado Pilotos y Equipos'!$D11=Tabla_de_Datos_COPA_PALMARES!$D$6,
'Listado Pilotos y Equipos'!$I11=Tabla_de_Datos_COPA_PALMARES!$D$3,
'Listado Pilotos y Equipos'!$M11=Tabla_de_Datos_COPA_PALMARES!$B$3,
'Listado Pilotos y Equipos'!$F11=Tabla_de_Datos_COPA_PALMARES!$C$25,
'Listado Pilotos y Equipos'!$F11&lt;='Listado Pilotos y Equipos'!$K11),
Tabla_de_Datos_COPA_PALMARES!$H$10,IF(AND('Listado Pilotos y Equipos'!$D11=Tabla_de_Datos_COPA_PALMARES!$D$4,
'Listado Pilotos y Equipos'!$I11=Tabla_de_Datos_COPA_PALMARES!$D$4,
'Listado Pilotos y Equipos'!$M11=Tabla_de_Datos_COPA_PALMARES!$B$3,
'Listado Pilotos y Equipos'!$F11=Tabla_de_Datos_COPA_PALMARES!$C$25,
'Listado Pilotos y Equipos'!$K11=Tabla_de_Datos_COPA_PALMARES!$C$25),
Tabla_de_Datos_COPA_PALMARES!$H$10,
IF(AND('Listado Pilotos y Equipos'!$D11=Tabla_de_Datos_COPA_PALMARES!$D$4,
'Listado Pilotos y Equipos'!$I11=Tabla_de_Datos_COPA_PALMARES!$D$5,
'Listado Pilotos y Equipos'!$M11=Tabla_de_Datos_COPA_PALMARES!$B$3,
'Listado Pilotos y Equipos'!$F11=Tabla_de_Datos_COPA_PALMARES!$C$25,
'Listado Pilotos y Equipos'!$F11&lt;='Listado Pilotos y Equipos'!$K11),
Tabla_de_Datos_COPA_PALMARES!$H$10,
IF(AND('Listado Pilotos y Equipos'!$D11=Tabla_de_Datos_COPA_PALMARES!$D$5,
'Listado Pilotos y Equipos'!$I11=Tabla_de_Datos_COPA_PALMARES!$D$4,
'Listado Pilotos y Equipos'!$M11=Tabla_de_Datos_COPA_PALMARES!$B$3,
'Listado Pilotos y Equipos'!$F11=Tabla_de_Datos_COPA_PALMARES!$C$25,
'Listado Pilotos y Equipos'!$F11&lt;='Listado Pilotos y Equipos'!$K11),
Tabla_de_Datos_COPA_PALMARES!$H$10,
IF(AND('Listado Pilotos y Equipos'!$D11=Tabla_de_Datos_COPA_PALMARES!$D$4,
'Listado Pilotos y Equipos'!$I11=Tabla_de_Datos_COPA_PALMARES!$D$6,
'Listado Pilotos y Equipos'!$M11=Tabla_de_Datos_COPA_PALMARES!$B$3,
'Listado Pilotos y Equipos'!$F11=Tabla_de_Datos_COPA_PALMARES!$C$25,
'Listado Pilotos y Equipos'!$F11&lt;='Listado Pilotos y Equipos'!$K11),
Tabla_de_Datos_COPA_PALMARES!$H$10,
IF(AND('Listado Pilotos y Equipos'!$D11=Tabla_de_Datos_COPA_PALMARES!$D$6,
'Listado Pilotos y Equipos'!$I11=Tabla_de_Datos_COPA_PALMARES!$D$4,
'Listado Pilotos y Equipos'!$M11=Tabla_de_Datos_COPA_PALMARES!$B$3,
'Listado Pilotos y Equipos'!$F11=Tabla_de_Datos_COPA_PALMARES!$C$25,
'Listado Pilotos y Equipos'!$F11&lt;='Listado Pilotos y Equipos'!$K11),
Tabla_de_Datos_COPA_PALMARES!$H$10,)))))))))))))</f>
        <v/>
      </c>
      <c r="U11" s="95" t="str">
        <f>IF(AND('Listado Pilotos y Equipos'!$D11=Tabla_de_Datos_COPA_PALMARES!$D$3,
'Listado Pilotos y Equipos'!$I11=Tabla_de_Datos_COPA_PALMARES!$D$4,
'Listado Pilotos y Equipos'!$F11=Tabla_de_Datos_COPA_PALMARES!$C$26,
'Listado Pilotos y Equipos'!$K11=Tabla_de_Datos_COPA_PALMARES!$C$26,
'Listado Pilotos y Equipos'!$M11=Tabla_de_Datos_COPA_PALMARES!$B$3),
Tabla_de_Datos_COPA_PALMARES!$H$11,
IF(AND('Listado Pilotos y Equipos'!$D11=Tabla_de_Datos_COPA_PALMARES!$D$4,
'Listado Pilotos y Equipos'!$I11=Tabla_de_Datos_COPA_PALMARES!$D$3,
'Listado Pilotos y Equipos'!$F11=Tabla_de_Datos_COPA_PALMARES!$C$26,
'Listado Pilotos y Equipos'!$K11=Tabla_de_Datos_COPA_PALMARES!$C$26,
'Listado Pilotos y Equipos'!$M11=Tabla_de_Datos_COPA_PALMARES!$B$3),
Tabla_de_Datos_COPA_PALMARES!$H$11,
IF(AND('Listado Pilotos y Equipos'!$D11=Tabla_de_Datos_COPA_PALMARES!$D$3,
'Listado Pilotos y Equipos'!$I11=Tabla_de_Datos_COPA_PALMARES!$D$5,
'Listado Pilotos y Equipos'!$F11=Tabla_de_Datos_COPA_PALMARES!$C$26,
'Listado Pilotos y Equipos'!$K11=Tabla_de_Datos_COPA_PALMARES!$C$26,
'Listado Pilotos y Equipos'!$M11=Tabla_de_Datos_COPA_PALMARES!$B$3),
Tabla_de_Datos_COPA_PALMARES!$H$11,
IF(AND('Listado Pilotos y Equipos'!$D11=Tabla_de_Datos_COPA_PALMARES!$D$5,
'Listado Pilotos y Equipos'!$I11=Tabla_de_Datos_COPA_PALMARES!$D$3,
'Listado Pilotos y Equipos'!$F11=Tabla_de_Datos_COPA_PALMARES!$C$26,
'Listado Pilotos y Equipos'!$K11=Tabla_de_Datos_COPA_PALMARES!$C$26,
'Listado Pilotos y Equipos'!$M11=Tabla_de_Datos_COPA_PALMARES!$B$3),
Tabla_de_Datos_COPA_PALMARES!$H$11,
IF(AND('Listado Pilotos y Equipos'!$D11=Tabla_de_Datos_COPA_PALMARES!$D$3,
'Listado Pilotos y Equipos'!$I11=Tabla_de_Datos_COPA_PALMARES!$D$6,
'Listado Pilotos y Equipos'!$F11=Tabla_de_Datos_COPA_PALMARES!$C$26,
'Listado Pilotos y Equipos'!$K11=Tabla_de_Datos_COPA_PALMARES!$C$26,
'Listado Pilotos y Equipos'!$M11=Tabla_de_Datos_COPA_PALMARES!$B$3),
Tabla_de_Datos_COPA_PALMARES!$H$11,
IF(AND('Listado Pilotos y Equipos'!$D11=Tabla_de_Datos_COPA_PALMARES!$D$6,
'Listado Pilotos y Equipos'!$I11=Tabla_de_Datos_COPA_PALMARES!$D$3,
'Listado Pilotos y Equipos'!$F11=Tabla_de_Datos_COPA_PALMARES!$C$26,
'Listado Pilotos y Equipos'!$K11=Tabla_de_Datos_COPA_PALMARES!$C$26,
'Listado Pilotos y Equipos'!$M11=Tabla_de_Datos_COPA_PALMARES!$B$3),
Tabla_de_Datos_COPA_PALMARES!$H$11,
IF(AND('Listado Pilotos y Equipos'!$D11=Tabla_de_Datos_COPA_PALMARES!$D$4,
'Listado Pilotos y Equipos'!$I11=Tabla_de_Datos_COPA_PALMARES!$D$4,
'Listado Pilotos y Equipos'!$F11=Tabla_de_Datos_COPA_PALMARES!$C$26,
'Listado Pilotos y Equipos'!$K11=Tabla_de_Datos_COPA_PALMARES!$C$26,
'Listado Pilotos y Equipos'!$M11=Tabla_de_Datos_COPA_PALMARES!$B$3),
Tabla_de_Datos_COPA_PALMARES!$H$11,)))))))</f>
        <v/>
      </c>
      <c r="V11" s="95"/>
      <c r="W11" s="349" t="s">
        <v>659</v>
      </c>
      <c r="X11" s="349" t="s">
        <v>660</v>
      </c>
      <c r="Y11" s="349" t="str">
        <f>VLOOKUP(X11,Tabla_de_Datos_COPA_PALMARES!$B$9:$C$21,2,0)</f>
        <v>3</v>
      </c>
      <c r="Z11" s="365" t="str">
        <f>IFERROR(VLOOKUP('Listado Pilotos y Equipos'!$X11,Tabla_de_Datos_COPA_PALMARES!$B$9:$D$21,3,0),"")</f>
        <v>Plata</v>
      </c>
      <c r="AA11" s="349" t="s">
        <v>647</v>
      </c>
      <c r="AB11" s="349" t="str">
        <f>VLOOKUP('Listado Pilotos y Equipos'!$AA11,Tabla_de_Datos_COPA_PALMARES!$B$24:$C$26,2,TRUE)</f>
        <v>3</v>
      </c>
      <c r="AC11" s="95"/>
      <c r="AD11" s="347" t="str">
        <f>'Listado Pilotos y Equipos'!$C11</f>
        <v>Xavi Bellot</v>
      </c>
      <c r="AE11" s="347" t="str">
        <f>'Listado Pilotos y Equipos'!$B11</f>
        <v>GASCLAVAT FEELGOOD</v>
      </c>
      <c r="AF11" s="347" t="str">
        <f>'Listado Pilotos y Equipos'!$H11</f>
        <v>Cristian Diaz</v>
      </c>
      <c r="AG11" s="347" t="str">
        <f>'Listado Pilotos y Equipos'!$B11</f>
        <v>GASCLAVAT FEELGOOD</v>
      </c>
    </row>
    <row r="12">
      <c r="A12" s="95"/>
      <c r="B12" s="349" t="s">
        <v>229</v>
      </c>
      <c r="C12" s="349" t="s">
        <v>270</v>
      </c>
      <c r="D12" s="365" t="str">
        <f>IFERROR(VLOOKUP('Listado Pilotos y Equipos'!$C12,'Listado Pilotos y Equipos'!$W$3:$AB$162,3,0),"")</f>
        <v>2</v>
      </c>
      <c r="E12" s="365" t="str">
        <f>IFERROR(VLOOKUP('Listado Pilotos y Equipos'!$C12,'Listado Pilotos y Equipos'!$W$3:$AB$162,4,0),"")</f>
        <v>Oro</v>
      </c>
      <c r="F12" s="349" t="str">
        <f>VLOOKUP('Listado Pilotos y Equipos'!$C12,'Listado Pilotos y Equipos'!$W$3:$AB$162,6,TRUE)</f>
        <v>1</v>
      </c>
      <c r="G12" s="349" t="str">
        <f>VLOOKUP('Listado Pilotos y Equipos'!$C12,'Listado Pilotos y Equipos'!$W$3:$AB$162,5,TRUE)</f>
        <v>1 AL 10</v>
      </c>
      <c r="H12" s="349" t="s">
        <v>231</v>
      </c>
      <c r="I12" s="365" t="str">
        <f>IFERROR(VLOOKUP('Listado Pilotos y Equipos'!$H12,'Listado Pilotos y Equipos'!$W$3:$AB$162,3,0),"")</f>
        <v>3</v>
      </c>
      <c r="J12" s="365" t="str">
        <f>IFERROR(VLOOKUP('Listado Pilotos y Equipos'!$H12,'Listado Pilotos y Equipos'!$W$3:$AB$162,4,0),"")</f>
        <v>Plata</v>
      </c>
      <c r="K12" s="349" t="str">
        <f>VLOOKUP('Listado Pilotos y Equipos'!$H12,'Listado Pilotos y Equipos'!$W$3:$AB$162,6,TRUE)</f>
        <v>2</v>
      </c>
      <c r="L12" s="349" t="str">
        <f>VLOOKUP(H12,'Listado Pilotos y Equipos'!$W$3:$AB$162,5,TRUE)</f>
        <v>11 al 20</v>
      </c>
      <c r="M12" s="349" t="s">
        <v>187</v>
      </c>
      <c r="N12" s="365"/>
      <c r="O12" s="349" t="s">
        <v>217</v>
      </c>
      <c r="P12" s="349" t="s">
        <v>286</v>
      </c>
      <c r="Q12" s="366" t="str">
        <f>IFERROR(IF(AND('Listado Pilotos y Equipos'!$D12=Tabla_de_Datos_COPA_PALMARES!$D$3,'Listado Pilotos y Equipos'!$I12=Tabla_de_Datos_COPA_PALMARES!$D$3,'Listado Pilotos y Equipos'!$M12=Tabla_de_Datos_COPA_PALMARES!$B$4),"ALARMA",IF(AND('Listado Pilotos y Equipos'!$D12=Tabla_de_Datos_COPA_PALMARES!$D$3,'Listado Pilotos y Equipos'!$I12=Tabla_de_Datos_COPA_PALMARES!$D$4,'Listado Pilotos y Equipos'!$M12=Tabla_de_Datos_COPA_PALMARES!$B$4),"ALARMA",IF(AND('Listado Pilotos y Equipos'!$D12=Tabla_de_Datos_COPA_PALMARES!$D$4,'Listado Pilotos y Equipos'!$I12=Tabla_de_Datos_COPA_PALMARES!$D$3,'Listado Pilotos y Equipos'!$M12=Tabla_de_Datos_COPA_PALMARES!$B$4),"ALARMA",IF(AND('Listado Pilotos y Equipos'!$D12=Tabla_de_Datos_COPA_PALMARES!$D$3,'Listado Pilotos y Equipos'!$I12=Tabla_de_Datos_COPA_PALMARES!$D$5,'Listado Pilotos y Equipos'!$M12=Tabla_de_Datos_COPA_PALMARES!$B$4),"ALARMA",IF(AND('Listado Pilotos y Equipos'!$D12=Tabla_de_Datos_COPA_PALMARES!$D$5,'Listado Pilotos y Equipos'!$I12=Tabla_de_Datos_COPA_PALMARES!$D$3,'Listado Pilotos y Equipos'!$M12=Tabla_de_Datos_COPA_PALMARES!$B$4),"ALARMA",IF(AND('Listado Pilotos y Equipos'!$D12=Tabla_de_Datos_COPA_PALMARES!$D$3,'Listado Pilotos y Equipos'!$I12=Tabla_de_Datos_COPA_PALMARES!$D$6,'Listado Pilotos y Equipos'!$M12=Tabla_de_Datos_COPA_PALMARES!$B$4),"ALARMA",IF(AND('Listado Pilotos y Equipos'!$D12=Tabla_de_Datos_COPA_PALMARES!$D$6,'Listado Pilotos y Equipos'!$I12=Tabla_de_Datos_COPA_PALMARES!$D$3,'Listado Pilotos y Equipos'!$M12=Tabla_de_Datos_COPA_PALMARES!$B$4),"ALARMA",IF(AND('Listado Pilotos y Equipos'!$D12=Tabla_de_Datos_COPA_PALMARES!$D$4,'Listado Pilotos y Equipos'!$I12=Tabla_de_Datos_COPA_PALMARES!$D$4,'Listado Pilotos y Equipos'!$M12=Tabla_de_Datos_COPA_PALMARES!$B$4),"ALARMA",IF(AND('Listado Pilotos y Equipos'!$D12=Tabla_de_Datos_COPA_PALMARES!$D$4,'Listado Pilotos y Equipos'!$I12=Tabla_de_Datos_COPA_PALMARES!$D$5,'Listado Pilotos y Equipos'!$M12=Tabla_de_Datos_COPA_PALMARES!$B$4),"ALARMA",IF(AND('Listado Pilotos y Equipos'!$D12=Tabla_de_Datos_COPA_PALMARES!$D$5,'Listado Pilotos y Equipos'!$I12=Tabla_de_Datos_COPA_PALMARES!$D$4,'Listado Pilotos y Equipos'!$M12=Tabla_de_Datos_COPA_PALMARES!$B$4),"ALARMA","")))))))))),"")</f>
        <v/>
      </c>
      <c r="R12" s="367" t="str">
        <f>IF(AND('Listado Pilotos y Equipos'!$D12=Tabla_de_Datos_COPA_PALMARES!$D$4,'Listado Pilotos y Equipos'!$I12=Tabla_de_Datos_COPA_PALMARES!$D$4,'Listado Pilotos y Equipos'!$M12=Tabla_de_Datos_COPA_PALMARES!$B$5),Tabla_de_Datos_COPA_PALMARES!$H$15,IF(AND('Listado Pilotos y Equipos'!$D12=Tabla_de_Datos_COPA_PALMARES!$D$3,'Listado Pilotos y Equipos'!$I12=Tabla_de_Datos_COPA_PALMARES!$D$3,'Listado Pilotos y Equipos'!$M12=Tabla_de_Datos_COPA_PALMARES!$B$5),Tabla_de_Datos_COPA_PALMARES!$H$14,IF(AND('Listado Pilotos y Equipos'!$D12=Tabla_de_Datos_COPA_PALMARES!$D$3,'Listado Pilotos y Equipos'!$I12=Tabla_de_Datos_COPA_PALMARES!$D$4,'Listado Pilotos y Equipos'!$M12=Tabla_de_Datos_COPA_PALMARES!$B$5),Tabla_de_Datos_COPA_PALMARES!$H$14,IF(AND('Listado Pilotos y Equipos'!$D12=Tabla_de_Datos_COPA_PALMARES!$D$4,'Listado Pilotos y Equipos'!$I12=Tabla_de_Datos_COPA_PALMARES!$D$3,'Listado Pilotos y Equipos'!$M12=Tabla_de_Datos_COPA_PALMARES!$B$5),Tabla_de_Datos_COPA_PALMARES!$H$14,IF(AND('Listado Pilotos y Equipos'!$D12=Tabla_de_Datos_COPA_PALMARES!$D$3,'Listado Pilotos y Equipos'!$I12=Tabla_de_Datos_COPA_PALMARES!$D$5,'Listado Pilotos y Equipos'!$M12=Tabla_de_Datos_COPA_PALMARES!$B$5),Tabla_de_Datos_COPA_PALMARES!$H$15,IF(AND('Listado Pilotos y Equipos'!$D12=Tabla_de_Datos_COPA_PALMARES!$D$5,'Listado Pilotos y Equipos'!$I12=Tabla_de_Datos_COPA_PALMARES!$D$3,'Listado Pilotos y Equipos'!$M12=Tabla_de_Datos_COPA_PALMARES!$B$5),Tabla_de_Datos_COPA_PALMARES!$H$15,""))))))</f>
        <v/>
      </c>
      <c r="S12" s="95" t="str">
        <f>IF(AND('Listado Pilotos y Equipos'!$D12=Tabla_de_Datos_COPA_PALMARES!$D$3,
'Listado Pilotos y Equipos'!$I12=Tabla_de_Datos_COPA_PALMARES!$D$3,
'Listado Pilotos y Equipos'!$F12=Tabla_de_Datos_COPA_PALMARES!$C$24,
'Listado Pilotos y Equipos'!$K12=Tabla_de_Datos_COPA_PALMARES!$C$24,
'Listado Pilotos y Equipos'!$M12=Tabla_de_Datos_COPA_PALMARES!$B$3),
Tabla_de_Datos_COPA_PALMARES!$H$9,
IF(AND('Listado Pilotos y Equipos'!$D12=Tabla_de_Datos_COPA_PALMARES!$D$3,
'Listado Pilotos y Equipos'!$I12=Tabla_de_Datos_COPA_PALMARES!$D$3,
'Listado Pilotos y Equipos'!$F12&lt;='Listado Pilotos y Equipos'!$K12,
'Listado Pilotos y Equipos'!$M12=Tabla_de_Datos_COPA_PALMARES!$B$3),
Tabla_de_Datos_COPA_PALMARES!$H$9,
IF(AND('Listado Pilotos y Equipos'!$D12=Tabla_de_Datos_COPA_PALMARES!$D$3,
'Listado Pilotos y Equipos'!$I12=Tabla_de_Datos_COPA_PALMARES!$D$4,
'Listado Pilotos y Equipos'!$F12&lt;='Listado Pilotos y Equipos'!$K12,
'Listado Pilotos y Equipos'!$M12=Tabla_de_Datos_COPA_PALMARES!$B$3),
Tabla_de_Datos_COPA_PALMARES!$H$9,
IF(AND('Listado Pilotos y Equipos'!$D12=Tabla_de_Datos_COPA_PALMARES!$D$4,
'Listado Pilotos y Equipos'!$I12=Tabla_de_Datos_COPA_PALMARES!$D$3,
'Listado Pilotos y Equipos'!$F12&lt;='Listado Pilotos y Equipos'!$K12,
'Listado Pilotos y Equipos'!$M12=Tabla_de_Datos_COPA_PALMARES!$B$3),
Tabla_de_Datos_COPA_PALMARES!$H$9,
IF(AND('Listado Pilotos y Equipos'!$D12=Tabla_de_Datos_COPA_PALMARES!$D$3,
'Listado Pilotos y Equipos'!$I12=Tabla_de_Datos_COPA_PALMARES!$D$5,
'Listado Pilotos y Equipos'!$F12&lt;='Listado Pilotos y Equipos'!$K12,
'Listado Pilotos y Equipos'!$M12=Tabla_de_Datos_COPA_PALMARES!$B$3),
Tabla_de_Datos_COPA_PALMARES!$H$9,
IF(AND('Listado Pilotos y Equipos'!$D12=Tabla_de_Datos_COPA_PALMARES!$D$5,
'Listado Pilotos y Equipos'!$I12=Tabla_de_Datos_COPA_PALMARES!$D$3,
'Listado Pilotos y Equipos'!$F12&lt;='Listado Pilotos y Equipos'!$K12,
'Listado Pilotos y Equipos'!$M12=Tabla_de_Datos_COPA_PALMARES!$B$3),
Tabla_de_Datos_COPA_PALMARES!$H$9,
IF(AND('Listado Pilotos y Equipos'!$D12=Tabla_de_Datos_COPA_PALMARES!$D$3,
'Listado Pilotos y Equipos'!$I12=Tabla_de_Datos_COPA_PALMARES!$D$6,
'Listado Pilotos y Equipos'!$F12&lt;='Listado Pilotos y Equipos'!$K12,
'Listado Pilotos y Equipos'!$M12=Tabla_de_Datos_COPA_PALMARES!$B$3),
Tabla_de_Datos_COPA_PALMARES!$H$9,
IF(AND('Listado Pilotos y Equipos'!$D12=Tabla_de_Datos_COPA_PALMARES!$D$6,
'Listado Pilotos y Equipos'!$I12=Tabla_de_Datos_COPA_PALMARES!$D$3,
'Listado Pilotos y Equipos'!$F12&lt;='Listado Pilotos y Equipos'!$K12,
'Listado Pilotos y Equipos'!$M12=Tabla_de_Datos_COPA_PALMARES!$B$3),
Tabla_de_Datos_COPA_PALMARES!$H$9,
IF(AND('Listado Pilotos y Equipos'!$D12=Tabla_de_Datos_COPA_PALMARES!$D$4,
'Listado Pilotos y Equipos'!$I12=Tabla_de_Datos_COPA_PALMARES!$D$4,
'Listado Pilotos y Equipos'!$F12=Tabla_de_Datos_COPA_PALMARES!$C$24,
'Listado Pilotos y Equipos'!$K12=Tabla_de_Datos_COPA_PALMARES!$C$24,
'Listado Pilotos y Equipos'!$M12=Tabla_de_Datos_COPA_PALMARES!$B$3),
Tabla_de_Datos_COPA_PALMARES!$H$9,
IF(AND('Listado Pilotos y Equipos'!$D12=Tabla_de_Datos_COPA_PALMARES!$D$4,
'Listado Pilotos y Equipos'!$I12=Tabla_de_Datos_COPA_PALMARES!$D$4,
'Listado Pilotos y Equipos'!$F12&lt;='Listado Pilotos y Equipos'!$K12,
'Listado Pilotos y Equipos'!$M12=Tabla_de_Datos_COPA_PALMARES!$B$3),
Tabla_de_Datos_COPA_PALMARES!$H$9,))))))))))</f>
        <v/>
      </c>
      <c r="T12" s="95" t="str">
        <f>IF(AND('Listado Pilotos y Equipos'!$D12=Tabla_de_Datos_COPA_PALMARES!$D$3,
'Listado Pilotos y Equipos'!$I12=Tabla_de_Datos_COPA_PALMARES!$D$3,
'Listado Pilotos y Equipos'!$M12=Tabla_de_Datos_COPA_PALMARES!$B$3,
'Listado Pilotos y Equipos'!$F12=Tabla_de_Datos_COPA_PALMARES!$C$25,
'Listado Pilotos y Equipos'!$K12=Tabla_de_Datos_COPA_PALMARES!$C$25),
Tabla_de_Datos_COPA_PALMARES!$H$10,
IF(AND('Listado Pilotos y Equipos'!$D12=Tabla_de_Datos_COPA_PALMARES!$D$3,
'Listado Pilotos y Equipos'!$I12=Tabla_de_Datos_COPA_PALMARES!$D$3,
'Listado Pilotos y Equipos'!$M12=Tabla_de_Datos_COPA_PALMARES!$B$3,
'Listado Pilotos y Equipos'!$F12=Tabla_de_Datos_COPA_PALMARES!$C$26,
'Listado Pilotos y Equipos'!$K12=Tabla_de_Datos_COPA_PALMARES!$C$26),
Tabla_de_Datos_COPA_PALMARES!$H$10,
IF(AND('Listado Pilotos y Equipos'!$D12=Tabla_de_Datos_COPA_PALMARES!$D$3,
'Listado Pilotos y Equipos'!$I12=Tabla_de_Datos_COPA_PALMARES!$D$4,
'Listado Pilotos y Equipos'!$M12=Tabla_de_Datos_COPA_PALMARES!$B$3,
'Listado Pilotos y Equipos'!$F12=Tabla_de_Datos_COPA_PALMARES!$C$25,
'Listado Pilotos y Equipos'!$F12&lt;='Listado Pilotos y Equipos'!$K12),
Tabla_de_Datos_COPA_PALMARES!$H$10,
IF(AND('Listado Pilotos y Equipos'!$D12=Tabla_de_Datos_COPA_PALMARES!$D$4,
'Listado Pilotos y Equipos'!$I12=Tabla_de_Datos_COPA_PALMARES!$D$3,
'Listado Pilotos y Equipos'!$M12=Tabla_de_Datos_COPA_PALMARES!$B$3,
'Listado Pilotos y Equipos'!$F12=Tabla_de_Datos_COPA_PALMARES!$C$25,
'Listado Pilotos y Equipos'!$F12&lt;='Listado Pilotos y Equipos'!$K12),
Tabla_de_Datos_COPA_PALMARES!$H$10,
IF(AND('Listado Pilotos y Equipos'!$D12=Tabla_de_Datos_COPA_PALMARES!$D$3,
'Listado Pilotos y Equipos'!$I12=Tabla_de_Datos_COPA_PALMARES!$D$5,
'Listado Pilotos y Equipos'!$M12=Tabla_de_Datos_COPA_PALMARES!$B$3,
'Listado Pilotos y Equipos'!$F12=Tabla_de_Datos_COPA_PALMARES!$C$25,
'Listado Pilotos y Equipos'!$F12&lt;='Listado Pilotos y Equipos'!$K12),
Tabla_de_Datos_COPA_PALMARES!$H$10,
IF(AND('Listado Pilotos y Equipos'!$D12=Tabla_de_Datos_COPA_PALMARES!$D$5,
'Listado Pilotos y Equipos'!$I12=Tabla_de_Datos_COPA_PALMARES!$D$3,
'Listado Pilotos y Equipos'!$M12=Tabla_de_Datos_COPA_PALMARES!$B$3,
'Listado Pilotos y Equipos'!$F12=Tabla_de_Datos_COPA_PALMARES!$C$25,
'Listado Pilotos y Equipos'!$F12&lt;='Listado Pilotos y Equipos'!$K12),
Tabla_de_Datos_COPA_PALMARES!$H$10,
IF(AND('Listado Pilotos y Equipos'!$D12=Tabla_de_Datos_COPA_PALMARES!$D$3,
'Listado Pilotos y Equipos'!$I12=Tabla_de_Datos_COPA_PALMARES!$D$6,
'Listado Pilotos y Equipos'!$M12=Tabla_de_Datos_COPA_PALMARES!$B$3,
'Listado Pilotos y Equipos'!$F12=Tabla_de_Datos_COPA_PALMARES!$C$25,
'Listado Pilotos y Equipos'!$F12&lt;='Listado Pilotos y Equipos'!$K12),
Tabla_de_Datos_COPA_PALMARES!$H$10,
IF(AND('Listado Pilotos y Equipos'!$D12=Tabla_de_Datos_COPA_PALMARES!$D$6,
'Listado Pilotos y Equipos'!$I12=Tabla_de_Datos_COPA_PALMARES!$D$3,
'Listado Pilotos y Equipos'!$M12=Tabla_de_Datos_COPA_PALMARES!$B$3,
'Listado Pilotos y Equipos'!$F12=Tabla_de_Datos_COPA_PALMARES!$C$25,
'Listado Pilotos y Equipos'!$F12&lt;='Listado Pilotos y Equipos'!$K12),
Tabla_de_Datos_COPA_PALMARES!$H$10,IF(AND('Listado Pilotos y Equipos'!$D12=Tabla_de_Datos_COPA_PALMARES!$D$4,
'Listado Pilotos y Equipos'!$I12=Tabla_de_Datos_COPA_PALMARES!$D$4,
'Listado Pilotos y Equipos'!$M12=Tabla_de_Datos_COPA_PALMARES!$B$3,
'Listado Pilotos y Equipos'!$F12=Tabla_de_Datos_COPA_PALMARES!$C$25,
'Listado Pilotos y Equipos'!$K12=Tabla_de_Datos_COPA_PALMARES!$C$25),
Tabla_de_Datos_COPA_PALMARES!$H$10,
IF(AND('Listado Pilotos y Equipos'!$D12=Tabla_de_Datos_COPA_PALMARES!$D$4,
'Listado Pilotos y Equipos'!$I12=Tabla_de_Datos_COPA_PALMARES!$D$5,
'Listado Pilotos y Equipos'!$M12=Tabla_de_Datos_COPA_PALMARES!$B$3,
'Listado Pilotos y Equipos'!$F12=Tabla_de_Datos_COPA_PALMARES!$C$25,
'Listado Pilotos y Equipos'!$F12&lt;='Listado Pilotos y Equipos'!$K12),
Tabla_de_Datos_COPA_PALMARES!$H$10,
IF(AND('Listado Pilotos y Equipos'!$D12=Tabla_de_Datos_COPA_PALMARES!$D$5,
'Listado Pilotos y Equipos'!$I12=Tabla_de_Datos_COPA_PALMARES!$D$4,
'Listado Pilotos y Equipos'!$M12=Tabla_de_Datos_COPA_PALMARES!$B$3,
'Listado Pilotos y Equipos'!$F12=Tabla_de_Datos_COPA_PALMARES!$C$25,
'Listado Pilotos y Equipos'!$F12&lt;='Listado Pilotos y Equipos'!$K12),
Tabla_de_Datos_COPA_PALMARES!$H$10,
IF(AND('Listado Pilotos y Equipos'!$D12=Tabla_de_Datos_COPA_PALMARES!$D$4,
'Listado Pilotos y Equipos'!$I12=Tabla_de_Datos_COPA_PALMARES!$D$6,
'Listado Pilotos y Equipos'!$M12=Tabla_de_Datos_COPA_PALMARES!$B$3,
'Listado Pilotos y Equipos'!$F12=Tabla_de_Datos_COPA_PALMARES!$C$25,
'Listado Pilotos y Equipos'!$F12&lt;='Listado Pilotos y Equipos'!$K12),
Tabla_de_Datos_COPA_PALMARES!$H$10,
IF(AND('Listado Pilotos y Equipos'!$D12=Tabla_de_Datos_COPA_PALMARES!$D$6,
'Listado Pilotos y Equipos'!$I12=Tabla_de_Datos_COPA_PALMARES!$D$4,
'Listado Pilotos y Equipos'!$M12=Tabla_de_Datos_COPA_PALMARES!$B$3,
'Listado Pilotos y Equipos'!$F12=Tabla_de_Datos_COPA_PALMARES!$C$25,
'Listado Pilotos y Equipos'!$F12&lt;='Listado Pilotos y Equipos'!$K12),
Tabla_de_Datos_COPA_PALMARES!$H$10,)))))))))))))</f>
        <v/>
      </c>
      <c r="U12" s="95" t="str">
        <f>IF(AND('Listado Pilotos y Equipos'!$D12=Tabla_de_Datos_COPA_PALMARES!$D$3,
'Listado Pilotos y Equipos'!$I12=Tabla_de_Datos_COPA_PALMARES!$D$4,
'Listado Pilotos y Equipos'!$F12=Tabla_de_Datos_COPA_PALMARES!$C$26,
'Listado Pilotos y Equipos'!$K12=Tabla_de_Datos_COPA_PALMARES!$C$26,
'Listado Pilotos y Equipos'!$M12=Tabla_de_Datos_COPA_PALMARES!$B$3),
Tabla_de_Datos_COPA_PALMARES!$H$11,
IF(AND('Listado Pilotos y Equipos'!$D12=Tabla_de_Datos_COPA_PALMARES!$D$4,
'Listado Pilotos y Equipos'!$I12=Tabla_de_Datos_COPA_PALMARES!$D$3,
'Listado Pilotos y Equipos'!$F12=Tabla_de_Datos_COPA_PALMARES!$C$26,
'Listado Pilotos y Equipos'!$K12=Tabla_de_Datos_COPA_PALMARES!$C$26,
'Listado Pilotos y Equipos'!$M12=Tabla_de_Datos_COPA_PALMARES!$B$3),
Tabla_de_Datos_COPA_PALMARES!$H$11,
IF(AND('Listado Pilotos y Equipos'!$D12=Tabla_de_Datos_COPA_PALMARES!$D$3,
'Listado Pilotos y Equipos'!$I12=Tabla_de_Datos_COPA_PALMARES!$D$5,
'Listado Pilotos y Equipos'!$F12=Tabla_de_Datos_COPA_PALMARES!$C$26,
'Listado Pilotos y Equipos'!$K12=Tabla_de_Datos_COPA_PALMARES!$C$26,
'Listado Pilotos y Equipos'!$M12=Tabla_de_Datos_COPA_PALMARES!$B$3),
Tabla_de_Datos_COPA_PALMARES!$H$11,
IF(AND('Listado Pilotos y Equipos'!$D12=Tabla_de_Datos_COPA_PALMARES!$D$5,
'Listado Pilotos y Equipos'!$I12=Tabla_de_Datos_COPA_PALMARES!$D$3,
'Listado Pilotos y Equipos'!$F12=Tabla_de_Datos_COPA_PALMARES!$C$26,
'Listado Pilotos y Equipos'!$K12=Tabla_de_Datos_COPA_PALMARES!$C$26,
'Listado Pilotos y Equipos'!$M12=Tabla_de_Datos_COPA_PALMARES!$B$3),
Tabla_de_Datos_COPA_PALMARES!$H$11,
IF(AND('Listado Pilotos y Equipos'!$D12=Tabla_de_Datos_COPA_PALMARES!$D$3,
'Listado Pilotos y Equipos'!$I12=Tabla_de_Datos_COPA_PALMARES!$D$6,
'Listado Pilotos y Equipos'!$F12=Tabla_de_Datos_COPA_PALMARES!$C$26,
'Listado Pilotos y Equipos'!$K12=Tabla_de_Datos_COPA_PALMARES!$C$26,
'Listado Pilotos y Equipos'!$M12=Tabla_de_Datos_COPA_PALMARES!$B$3),
Tabla_de_Datos_COPA_PALMARES!$H$11,
IF(AND('Listado Pilotos y Equipos'!$D12=Tabla_de_Datos_COPA_PALMARES!$D$6,
'Listado Pilotos y Equipos'!$I12=Tabla_de_Datos_COPA_PALMARES!$D$3,
'Listado Pilotos y Equipos'!$F12=Tabla_de_Datos_COPA_PALMARES!$C$26,
'Listado Pilotos y Equipos'!$K12=Tabla_de_Datos_COPA_PALMARES!$C$26,
'Listado Pilotos y Equipos'!$M12=Tabla_de_Datos_COPA_PALMARES!$B$3),
Tabla_de_Datos_COPA_PALMARES!$H$11,
IF(AND('Listado Pilotos y Equipos'!$D12=Tabla_de_Datos_COPA_PALMARES!$D$4,
'Listado Pilotos y Equipos'!$I12=Tabla_de_Datos_COPA_PALMARES!$D$4,
'Listado Pilotos y Equipos'!$F12=Tabla_de_Datos_COPA_PALMARES!$C$26,
'Listado Pilotos y Equipos'!$K12=Tabla_de_Datos_COPA_PALMARES!$C$26,
'Listado Pilotos y Equipos'!$M12=Tabla_de_Datos_COPA_PALMARES!$B$3),
Tabla_de_Datos_COPA_PALMARES!$H$11,)))))))</f>
        <v/>
      </c>
      <c r="V12" s="95"/>
      <c r="W12" s="349" t="s">
        <v>661</v>
      </c>
      <c r="X12" s="349" t="s">
        <v>654</v>
      </c>
      <c r="Y12" s="349" t="str">
        <f>VLOOKUP(X12,Tabla_de_Datos_COPA_PALMARES!$B$9:$C$21,2,0)</f>
        <v>3</v>
      </c>
      <c r="Z12" s="365" t="str">
        <f>IFERROR(VLOOKUP('Listado Pilotos y Equipos'!$X12,Tabla_de_Datos_COPA_PALMARES!$B$9:$D$21,3,0),"")</f>
        <v>Plata</v>
      </c>
      <c r="AA12" s="349" t="s">
        <v>650</v>
      </c>
      <c r="AB12" s="349" t="str">
        <f>VLOOKUP('Listado Pilotos y Equipos'!$AA12,Tabla_de_Datos_COPA_PALMARES!$B$24:$C$26,2,TRUE)</f>
        <v>2</v>
      </c>
      <c r="AC12" s="95"/>
      <c r="AD12" s="347" t="str">
        <f>'Listado Pilotos y Equipos'!$C12</f>
        <v>Richard Arredondo</v>
      </c>
      <c r="AE12" s="347" t="str">
        <f>'Listado Pilotos y Equipos'!$B12</f>
        <v>STP RACING</v>
      </c>
      <c r="AF12" s="347" t="str">
        <f>'Listado Pilotos y Equipos'!$H12</f>
        <v>Gabriel Rodriguez</v>
      </c>
      <c r="AG12" s="347" t="str">
        <f>'Listado Pilotos y Equipos'!$B12</f>
        <v>STP RACING</v>
      </c>
    </row>
    <row r="13">
      <c r="A13" s="95"/>
      <c r="B13" s="349" t="s">
        <v>51</v>
      </c>
      <c r="C13" s="349" t="s">
        <v>224</v>
      </c>
      <c r="D13" s="365" t="str">
        <f>IFERROR(VLOOKUP('Listado Pilotos y Equipos'!$C13,'Listado Pilotos y Equipos'!$W$3:$AB$162,3,0),"")</f>
        <v>4</v>
      </c>
      <c r="E13" s="365" t="str">
        <f>IFERROR(VLOOKUP('Listado Pilotos y Equipos'!$C13,'Listado Pilotos y Equipos'!$W$3:$AB$162,4,0),"")</f>
        <v>Bronce</v>
      </c>
      <c r="F13" s="349" t="str">
        <f>VLOOKUP('Listado Pilotos y Equipos'!$C13,'Listado Pilotos y Equipos'!$W$3:$AB$162,6,TRUE)</f>
        <v>3</v>
      </c>
      <c r="G13" s="349" t="str">
        <f>VLOOKUP('Listado Pilotos y Equipos'!$C13,'Listado Pilotos y Equipos'!$W$3:$AB$162,5,TRUE)</f>
        <v>21 o más</v>
      </c>
      <c r="H13" s="349" t="s">
        <v>225</v>
      </c>
      <c r="I13" s="365" t="str">
        <f>IFERROR(VLOOKUP('Listado Pilotos y Equipos'!$H13,'Listado Pilotos y Equipos'!$W$3:$AB$162,3,0),"")</f>
        <v>4</v>
      </c>
      <c r="J13" s="365" t="str">
        <f>IFERROR(VLOOKUP('Listado Pilotos y Equipos'!$H13,'Listado Pilotos y Equipos'!$W$3:$AB$162,4,0),"")</f>
        <v>Bronce</v>
      </c>
      <c r="K13" s="349" t="str">
        <f>VLOOKUP('Listado Pilotos y Equipos'!$H13,'Listado Pilotos y Equipos'!$W$3:$AB$162,6,TRUE)</f>
        <v>3</v>
      </c>
      <c r="L13" s="349" t="str">
        <f>VLOOKUP(H13,'Listado Pilotos y Equipos'!$W$3:$AB$162,5,TRUE)</f>
        <v>21 o más</v>
      </c>
      <c r="M13" s="349" t="s">
        <v>162</v>
      </c>
      <c r="N13" s="365"/>
      <c r="O13" s="349" t="s">
        <v>662</v>
      </c>
      <c r="P13" s="349" t="s">
        <v>459</v>
      </c>
      <c r="Q13" s="366" t="str">
        <f>IFERROR(IF(AND('Listado Pilotos y Equipos'!$D13=Tabla_de_Datos_COPA_PALMARES!$D$3,'Listado Pilotos y Equipos'!$I13=Tabla_de_Datos_COPA_PALMARES!$D$3,'Listado Pilotos y Equipos'!$M13=Tabla_de_Datos_COPA_PALMARES!$B$4),"ALARMA",IF(AND('Listado Pilotos y Equipos'!$D13=Tabla_de_Datos_COPA_PALMARES!$D$3,'Listado Pilotos y Equipos'!$I13=Tabla_de_Datos_COPA_PALMARES!$D$4,'Listado Pilotos y Equipos'!$M13=Tabla_de_Datos_COPA_PALMARES!$B$4),"ALARMA",IF(AND('Listado Pilotos y Equipos'!$D13=Tabla_de_Datos_COPA_PALMARES!$D$4,'Listado Pilotos y Equipos'!$I13=Tabla_de_Datos_COPA_PALMARES!$D$3,'Listado Pilotos y Equipos'!$M13=Tabla_de_Datos_COPA_PALMARES!$B$4),"ALARMA",IF(AND('Listado Pilotos y Equipos'!$D13=Tabla_de_Datos_COPA_PALMARES!$D$3,'Listado Pilotos y Equipos'!$I13=Tabla_de_Datos_COPA_PALMARES!$D$5,'Listado Pilotos y Equipos'!$M13=Tabla_de_Datos_COPA_PALMARES!$B$4),"ALARMA",IF(AND('Listado Pilotos y Equipos'!$D13=Tabla_de_Datos_COPA_PALMARES!$D$5,'Listado Pilotos y Equipos'!$I13=Tabla_de_Datos_COPA_PALMARES!$D$3,'Listado Pilotos y Equipos'!$M13=Tabla_de_Datos_COPA_PALMARES!$B$4),"ALARMA",IF(AND('Listado Pilotos y Equipos'!$D13=Tabla_de_Datos_COPA_PALMARES!$D$3,'Listado Pilotos y Equipos'!$I13=Tabla_de_Datos_COPA_PALMARES!$D$6,'Listado Pilotos y Equipos'!$M13=Tabla_de_Datos_COPA_PALMARES!$B$4),"ALARMA",IF(AND('Listado Pilotos y Equipos'!$D13=Tabla_de_Datos_COPA_PALMARES!$D$6,'Listado Pilotos y Equipos'!$I13=Tabla_de_Datos_COPA_PALMARES!$D$3,'Listado Pilotos y Equipos'!$M13=Tabla_de_Datos_COPA_PALMARES!$B$4),"ALARMA",IF(AND('Listado Pilotos y Equipos'!$D13=Tabla_de_Datos_COPA_PALMARES!$D$4,'Listado Pilotos y Equipos'!$I13=Tabla_de_Datos_COPA_PALMARES!$D$4,'Listado Pilotos y Equipos'!$M13=Tabla_de_Datos_COPA_PALMARES!$B$4),"ALARMA",IF(AND('Listado Pilotos y Equipos'!$D13=Tabla_de_Datos_COPA_PALMARES!$D$4,'Listado Pilotos y Equipos'!$I13=Tabla_de_Datos_COPA_PALMARES!$D$5,'Listado Pilotos y Equipos'!$M13=Tabla_de_Datos_COPA_PALMARES!$B$4),"ALARMA",IF(AND('Listado Pilotos y Equipos'!$D13=Tabla_de_Datos_COPA_PALMARES!$D$5,'Listado Pilotos y Equipos'!$I13=Tabla_de_Datos_COPA_PALMARES!$D$4,'Listado Pilotos y Equipos'!$M13=Tabla_de_Datos_COPA_PALMARES!$B$4),"ALARMA","")))))))))),"")</f>
        <v/>
      </c>
      <c r="R13" s="367" t="str">
        <f>IF(AND('Listado Pilotos y Equipos'!$D13=Tabla_de_Datos_COPA_PALMARES!$D$4,'Listado Pilotos y Equipos'!$I13=Tabla_de_Datos_COPA_PALMARES!$D$4,'Listado Pilotos y Equipos'!$M13=Tabla_de_Datos_COPA_PALMARES!$B$5),Tabla_de_Datos_COPA_PALMARES!$H$15,IF(AND('Listado Pilotos y Equipos'!$D13=Tabla_de_Datos_COPA_PALMARES!$D$3,'Listado Pilotos y Equipos'!$I13=Tabla_de_Datos_COPA_PALMARES!$D$3,'Listado Pilotos y Equipos'!$M13=Tabla_de_Datos_COPA_PALMARES!$B$5),Tabla_de_Datos_COPA_PALMARES!$H$14,IF(AND('Listado Pilotos y Equipos'!$D13=Tabla_de_Datos_COPA_PALMARES!$D$3,'Listado Pilotos y Equipos'!$I13=Tabla_de_Datos_COPA_PALMARES!$D$4,'Listado Pilotos y Equipos'!$M13=Tabla_de_Datos_COPA_PALMARES!$B$5),Tabla_de_Datos_COPA_PALMARES!$H$14,IF(AND('Listado Pilotos y Equipos'!$D13=Tabla_de_Datos_COPA_PALMARES!$D$4,'Listado Pilotos y Equipos'!$I13=Tabla_de_Datos_COPA_PALMARES!$D$3,'Listado Pilotos y Equipos'!$M13=Tabla_de_Datos_COPA_PALMARES!$B$5),Tabla_de_Datos_COPA_PALMARES!$H$14,IF(AND('Listado Pilotos y Equipos'!$D13=Tabla_de_Datos_COPA_PALMARES!$D$3,'Listado Pilotos y Equipos'!$I13=Tabla_de_Datos_COPA_PALMARES!$D$5,'Listado Pilotos y Equipos'!$M13=Tabla_de_Datos_COPA_PALMARES!$B$5),Tabla_de_Datos_COPA_PALMARES!$H$15,IF(AND('Listado Pilotos y Equipos'!$D13=Tabla_de_Datos_COPA_PALMARES!$D$5,'Listado Pilotos y Equipos'!$I13=Tabla_de_Datos_COPA_PALMARES!$D$3,'Listado Pilotos y Equipos'!$M13=Tabla_de_Datos_COPA_PALMARES!$B$5),Tabla_de_Datos_COPA_PALMARES!$H$15,""))))))</f>
        <v/>
      </c>
      <c r="S13" s="95" t="str">
        <f>IF(AND('Listado Pilotos y Equipos'!$D13=Tabla_de_Datos_COPA_PALMARES!$D$3,
'Listado Pilotos y Equipos'!$I13=Tabla_de_Datos_COPA_PALMARES!$D$3,
'Listado Pilotos y Equipos'!$F13=Tabla_de_Datos_COPA_PALMARES!$C$24,
'Listado Pilotos y Equipos'!$K13=Tabla_de_Datos_COPA_PALMARES!$C$24,
'Listado Pilotos y Equipos'!$M13=Tabla_de_Datos_COPA_PALMARES!$B$3),
Tabla_de_Datos_COPA_PALMARES!$H$9,
IF(AND('Listado Pilotos y Equipos'!$D13=Tabla_de_Datos_COPA_PALMARES!$D$3,
'Listado Pilotos y Equipos'!$I13=Tabla_de_Datos_COPA_PALMARES!$D$3,
'Listado Pilotos y Equipos'!$F13&lt;='Listado Pilotos y Equipos'!$K13,
'Listado Pilotos y Equipos'!$M13=Tabla_de_Datos_COPA_PALMARES!$B$3),
Tabla_de_Datos_COPA_PALMARES!$H$9,
IF(AND('Listado Pilotos y Equipos'!$D13=Tabla_de_Datos_COPA_PALMARES!$D$3,
'Listado Pilotos y Equipos'!$I13=Tabla_de_Datos_COPA_PALMARES!$D$4,
'Listado Pilotos y Equipos'!$F13&lt;='Listado Pilotos y Equipos'!$K13,
'Listado Pilotos y Equipos'!$M13=Tabla_de_Datos_COPA_PALMARES!$B$3),
Tabla_de_Datos_COPA_PALMARES!$H$9,
IF(AND('Listado Pilotos y Equipos'!$D13=Tabla_de_Datos_COPA_PALMARES!$D$4,
'Listado Pilotos y Equipos'!$I13=Tabla_de_Datos_COPA_PALMARES!$D$3,
'Listado Pilotos y Equipos'!$F13&lt;='Listado Pilotos y Equipos'!$K13,
'Listado Pilotos y Equipos'!$M13=Tabla_de_Datos_COPA_PALMARES!$B$3),
Tabla_de_Datos_COPA_PALMARES!$H$9,
IF(AND('Listado Pilotos y Equipos'!$D13=Tabla_de_Datos_COPA_PALMARES!$D$3,
'Listado Pilotos y Equipos'!$I13=Tabla_de_Datos_COPA_PALMARES!$D$5,
'Listado Pilotos y Equipos'!$F13&lt;='Listado Pilotos y Equipos'!$K13,
'Listado Pilotos y Equipos'!$M13=Tabla_de_Datos_COPA_PALMARES!$B$3),
Tabla_de_Datos_COPA_PALMARES!$H$9,
IF(AND('Listado Pilotos y Equipos'!$D13=Tabla_de_Datos_COPA_PALMARES!$D$5,
'Listado Pilotos y Equipos'!$I13=Tabla_de_Datos_COPA_PALMARES!$D$3,
'Listado Pilotos y Equipos'!$F13&lt;='Listado Pilotos y Equipos'!$K13,
'Listado Pilotos y Equipos'!$M13=Tabla_de_Datos_COPA_PALMARES!$B$3),
Tabla_de_Datos_COPA_PALMARES!$H$9,
IF(AND('Listado Pilotos y Equipos'!$D13=Tabla_de_Datos_COPA_PALMARES!$D$3,
'Listado Pilotos y Equipos'!$I13=Tabla_de_Datos_COPA_PALMARES!$D$6,
'Listado Pilotos y Equipos'!$F13&lt;='Listado Pilotos y Equipos'!$K13,
'Listado Pilotos y Equipos'!$M13=Tabla_de_Datos_COPA_PALMARES!$B$3),
Tabla_de_Datos_COPA_PALMARES!$H$9,
IF(AND('Listado Pilotos y Equipos'!$D13=Tabla_de_Datos_COPA_PALMARES!$D$6,
'Listado Pilotos y Equipos'!$I13=Tabla_de_Datos_COPA_PALMARES!$D$3,
'Listado Pilotos y Equipos'!$F13&lt;='Listado Pilotos y Equipos'!$K13,
'Listado Pilotos y Equipos'!$M13=Tabla_de_Datos_COPA_PALMARES!$B$3),
Tabla_de_Datos_COPA_PALMARES!$H$9,
IF(AND('Listado Pilotos y Equipos'!$D13=Tabla_de_Datos_COPA_PALMARES!$D$4,
'Listado Pilotos y Equipos'!$I13=Tabla_de_Datos_COPA_PALMARES!$D$4,
'Listado Pilotos y Equipos'!$F13=Tabla_de_Datos_COPA_PALMARES!$C$24,
'Listado Pilotos y Equipos'!$K13=Tabla_de_Datos_COPA_PALMARES!$C$24,
'Listado Pilotos y Equipos'!$M13=Tabla_de_Datos_COPA_PALMARES!$B$3),
Tabla_de_Datos_COPA_PALMARES!$H$9,
IF(AND('Listado Pilotos y Equipos'!$D13=Tabla_de_Datos_COPA_PALMARES!$D$4,
'Listado Pilotos y Equipos'!$I13=Tabla_de_Datos_COPA_PALMARES!$D$4,
'Listado Pilotos y Equipos'!$F13&lt;='Listado Pilotos y Equipos'!$K13,
'Listado Pilotos y Equipos'!$M13=Tabla_de_Datos_COPA_PALMARES!$B$3),
Tabla_de_Datos_COPA_PALMARES!$H$9,))))))))))</f>
        <v/>
      </c>
      <c r="T13" s="95" t="str">
        <f>IF(AND('Listado Pilotos y Equipos'!$D13=Tabla_de_Datos_COPA_PALMARES!$D$3,
'Listado Pilotos y Equipos'!$I13=Tabla_de_Datos_COPA_PALMARES!$D$3,
'Listado Pilotos y Equipos'!$M13=Tabla_de_Datos_COPA_PALMARES!$B$3,
'Listado Pilotos y Equipos'!$F13=Tabla_de_Datos_COPA_PALMARES!$C$25,
'Listado Pilotos y Equipos'!$K13=Tabla_de_Datos_COPA_PALMARES!$C$25),
Tabla_de_Datos_COPA_PALMARES!$H$10,
IF(AND('Listado Pilotos y Equipos'!$D13=Tabla_de_Datos_COPA_PALMARES!$D$3,
'Listado Pilotos y Equipos'!$I13=Tabla_de_Datos_COPA_PALMARES!$D$3,
'Listado Pilotos y Equipos'!$M13=Tabla_de_Datos_COPA_PALMARES!$B$3,
'Listado Pilotos y Equipos'!$F13=Tabla_de_Datos_COPA_PALMARES!$C$26,
'Listado Pilotos y Equipos'!$K13=Tabla_de_Datos_COPA_PALMARES!$C$26),
Tabla_de_Datos_COPA_PALMARES!$H$10,
IF(AND('Listado Pilotos y Equipos'!$D13=Tabla_de_Datos_COPA_PALMARES!$D$3,
'Listado Pilotos y Equipos'!$I13=Tabla_de_Datos_COPA_PALMARES!$D$4,
'Listado Pilotos y Equipos'!$M13=Tabla_de_Datos_COPA_PALMARES!$B$3,
'Listado Pilotos y Equipos'!$F13=Tabla_de_Datos_COPA_PALMARES!$C$25,
'Listado Pilotos y Equipos'!$F13&lt;='Listado Pilotos y Equipos'!$K13),
Tabla_de_Datos_COPA_PALMARES!$H$10,
IF(AND('Listado Pilotos y Equipos'!$D13=Tabla_de_Datos_COPA_PALMARES!$D$4,
'Listado Pilotos y Equipos'!$I13=Tabla_de_Datos_COPA_PALMARES!$D$3,
'Listado Pilotos y Equipos'!$M13=Tabla_de_Datos_COPA_PALMARES!$B$3,
'Listado Pilotos y Equipos'!$F13=Tabla_de_Datos_COPA_PALMARES!$C$25,
'Listado Pilotos y Equipos'!$F13&lt;='Listado Pilotos y Equipos'!$K13),
Tabla_de_Datos_COPA_PALMARES!$H$10,
IF(AND('Listado Pilotos y Equipos'!$D13=Tabla_de_Datos_COPA_PALMARES!$D$3,
'Listado Pilotos y Equipos'!$I13=Tabla_de_Datos_COPA_PALMARES!$D$5,
'Listado Pilotos y Equipos'!$M13=Tabla_de_Datos_COPA_PALMARES!$B$3,
'Listado Pilotos y Equipos'!$F13=Tabla_de_Datos_COPA_PALMARES!$C$25,
'Listado Pilotos y Equipos'!$F13&lt;='Listado Pilotos y Equipos'!$K13),
Tabla_de_Datos_COPA_PALMARES!$H$10,
IF(AND('Listado Pilotos y Equipos'!$D13=Tabla_de_Datos_COPA_PALMARES!$D$5,
'Listado Pilotos y Equipos'!$I13=Tabla_de_Datos_COPA_PALMARES!$D$3,
'Listado Pilotos y Equipos'!$M13=Tabla_de_Datos_COPA_PALMARES!$B$3,
'Listado Pilotos y Equipos'!$F13=Tabla_de_Datos_COPA_PALMARES!$C$25,
'Listado Pilotos y Equipos'!$F13&lt;='Listado Pilotos y Equipos'!$K13),
Tabla_de_Datos_COPA_PALMARES!$H$10,
IF(AND('Listado Pilotos y Equipos'!$D13=Tabla_de_Datos_COPA_PALMARES!$D$3,
'Listado Pilotos y Equipos'!$I13=Tabla_de_Datos_COPA_PALMARES!$D$6,
'Listado Pilotos y Equipos'!$M13=Tabla_de_Datos_COPA_PALMARES!$B$3,
'Listado Pilotos y Equipos'!$F13=Tabla_de_Datos_COPA_PALMARES!$C$25,
'Listado Pilotos y Equipos'!$F13&lt;='Listado Pilotos y Equipos'!$K13),
Tabla_de_Datos_COPA_PALMARES!$H$10,
IF(AND('Listado Pilotos y Equipos'!$D13=Tabla_de_Datos_COPA_PALMARES!$D$6,
'Listado Pilotos y Equipos'!$I13=Tabla_de_Datos_COPA_PALMARES!$D$3,
'Listado Pilotos y Equipos'!$M13=Tabla_de_Datos_COPA_PALMARES!$B$3,
'Listado Pilotos y Equipos'!$F13=Tabla_de_Datos_COPA_PALMARES!$C$25,
'Listado Pilotos y Equipos'!$F13&lt;='Listado Pilotos y Equipos'!$K13),
Tabla_de_Datos_COPA_PALMARES!$H$10,IF(AND('Listado Pilotos y Equipos'!$D13=Tabla_de_Datos_COPA_PALMARES!$D$4,
'Listado Pilotos y Equipos'!$I13=Tabla_de_Datos_COPA_PALMARES!$D$4,
'Listado Pilotos y Equipos'!$M13=Tabla_de_Datos_COPA_PALMARES!$B$3,
'Listado Pilotos y Equipos'!$F13=Tabla_de_Datos_COPA_PALMARES!$C$25,
'Listado Pilotos y Equipos'!$K13=Tabla_de_Datos_COPA_PALMARES!$C$25),
Tabla_de_Datos_COPA_PALMARES!$H$10,
IF(AND('Listado Pilotos y Equipos'!$D13=Tabla_de_Datos_COPA_PALMARES!$D$4,
'Listado Pilotos y Equipos'!$I13=Tabla_de_Datos_COPA_PALMARES!$D$5,
'Listado Pilotos y Equipos'!$M13=Tabla_de_Datos_COPA_PALMARES!$B$3,
'Listado Pilotos y Equipos'!$F13=Tabla_de_Datos_COPA_PALMARES!$C$25,
'Listado Pilotos y Equipos'!$F13&lt;='Listado Pilotos y Equipos'!$K13),
Tabla_de_Datos_COPA_PALMARES!$H$10,
IF(AND('Listado Pilotos y Equipos'!$D13=Tabla_de_Datos_COPA_PALMARES!$D$5,
'Listado Pilotos y Equipos'!$I13=Tabla_de_Datos_COPA_PALMARES!$D$4,
'Listado Pilotos y Equipos'!$M13=Tabla_de_Datos_COPA_PALMARES!$B$3,
'Listado Pilotos y Equipos'!$F13=Tabla_de_Datos_COPA_PALMARES!$C$25,
'Listado Pilotos y Equipos'!$F13&lt;='Listado Pilotos y Equipos'!$K13),
Tabla_de_Datos_COPA_PALMARES!$H$10,
IF(AND('Listado Pilotos y Equipos'!$D13=Tabla_de_Datos_COPA_PALMARES!$D$4,
'Listado Pilotos y Equipos'!$I13=Tabla_de_Datos_COPA_PALMARES!$D$6,
'Listado Pilotos y Equipos'!$M13=Tabla_de_Datos_COPA_PALMARES!$B$3,
'Listado Pilotos y Equipos'!$F13=Tabla_de_Datos_COPA_PALMARES!$C$25,
'Listado Pilotos y Equipos'!$F13&lt;='Listado Pilotos y Equipos'!$K13),
Tabla_de_Datos_COPA_PALMARES!$H$10,
IF(AND('Listado Pilotos y Equipos'!$D13=Tabla_de_Datos_COPA_PALMARES!$D$6,
'Listado Pilotos y Equipos'!$I13=Tabla_de_Datos_COPA_PALMARES!$D$4,
'Listado Pilotos y Equipos'!$M13=Tabla_de_Datos_COPA_PALMARES!$B$3,
'Listado Pilotos y Equipos'!$F13=Tabla_de_Datos_COPA_PALMARES!$C$25,
'Listado Pilotos y Equipos'!$F13&lt;='Listado Pilotos y Equipos'!$K13),
Tabla_de_Datos_COPA_PALMARES!$H$10,)))))))))))))</f>
        <v/>
      </c>
      <c r="U13" s="95" t="str">
        <f>IF(AND('Listado Pilotos y Equipos'!$D13=Tabla_de_Datos_COPA_PALMARES!$D$3,
'Listado Pilotos y Equipos'!$I13=Tabla_de_Datos_COPA_PALMARES!$D$4,
'Listado Pilotos y Equipos'!$F13=Tabla_de_Datos_COPA_PALMARES!$C$26,
'Listado Pilotos y Equipos'!$K13=Tabla_de_Datos_COPA_PALMARES!$C$26,
'Listado Pilotos y Equipos'!$M13=Tabla_de_Datos_COPA_PALMARES!$B$3),
Tabla_de_Datos_COPA_PALMARES!$H$11,
IF(AND('Listado Pilotos y Equipos'!$D13=Tabla_de_Datos_COPA_PALMARES!$D$4,
'Listado Pilotos y Equipos'!$I13=Tabla_de_Datos_COPA_PALMARES!$D$3,
'Listado Pilotos y Equipos'!$F13=Tabla_de_Datos_COPA_PALMARES!$C$26,
'Listado Pilotos y Equipos'!$K13=Tabla_de_Datos_COPA_PALMARES!$C$26,
'Listado Pilotos y Equipos'!$M13=Tabla_de_Datos_COPA_PALMARES!$B$3),
Tabla_de_Datos_COPA_PALMARES!$H$11,
IF(AND('Listado Pilotos y Equipos'!$D13=Tabla_de_Datos_COPA_PALMARES!$D$3,
'Listado Pilotos y Equipos'!$I13=Tabla_de_Datos_COPA_PALMARES!$D$5,
'Listado Pilotos y Equipos'!$F13=Tabla_de_Datos_COPA_PALMARES!$C$26,
'Listado Pilotos y Equipos'!$K13=Tabla_de_Datos_COPA_PALMARES!$C$26,
'Listado Pilotos y Equipos'!$M13=Tabla_de_Datos_COPA_PALMARES!$B$3),
Tabla_de_Datos_COPA_PALMARES!$H$11,
IF(AND('Listado Pilotos y Equipos'!$D13=Tabla_de_Datos_COPA_PALMARES!$D$5,
'Listado Pilotos y Equipos'!$I13=Tabla_de_Datos_COPA_PALMARES!$D$3,
'Listado Pilotos y Equipos'!$F13=Tabla_de_Datos_COPA_PALMARES!$C$26,
'Listado Pilotos y Equipos'!$K13=Tabla_de_Datos_COPA_PALMARES!$C$26,
'Listado Pilotos y Equipos'!$M13=Tabla_de_Datos_COPA_PALMARES!$B$3),
Tabla_de_Datos_COPA_PALMARES!$H$11,
IF(AND('Listado Pilotos y Equipos'!$D13=Tabla_de_Datos_COPA_PALMARES!$D$3,
'Listado Pilotos y Equipos'!$I13=Tabla_de_Datos_COPA_PALMARES!$D$6,
'Listado Pilotos y Equipos'!$F13=Tabla_de_Datos_COPA_PALMARES!$C$26,
'Listado Pilotos y Equipos'!$K13=Tabla_de_Datos_COPA_PALMARES!$C$26,
'Listado Pilotos y Equipos'!$M13=Tabla_de_Datos_COPA_PALMARES!$B$3),
Tabla_de_Datos_COPA_PALMARES!$H$11,
IF(AND('Listado Pilotos y Equipos'!$D13=Tabla_de_Datos_COPA_PALMARES!$D$6,
'Listado Pilotos y Equipos'!$I13=Tabla_de_Datos_COPA_PALMARES!$D$3,
'Listado Pilotos y Equipos'!$F13=Tabla_de_Datos_COPA_PALMARES!$C$26,
'Listado Pilotos y Equipos'!$K13=Tabla_de_Datos_COPA_PALMARES!$C$26,
'Listado Pilotos y Equipos'!$M13=Tabla_de_Datos_COPA_PALMARES!$B$3),
Tabla_de_Datos_COPA_PALMARES!$H$11,
IF(AND('Listado Pilotos y Equipos'!$D13=Tabla_de_Datos_COPA_PALMARES!$D$4,
'Listado Pilotos y Equipos'!$I13=Tabla_de_Datos_COPA_PALMARES!$D$4,
'Listado Pilotos y Equipos'!$F13=Tabla_de_Datos_COPA_PALMARES!$C$26,
'Listado Pilotos y Equipos'!$K13=Tabla_de_Datos_COPA_PALMARES!$C$26,
'Listado Pilotos y Equipos'!$M13=Tabla_de_Datos_COPA_PALMARES!$B$3),
Tabla_de_Datos_COPA_PALMARES!$H$11,)))))))</f>
        <v/>
      </c>
      <c r="V13" s="95"/>
      <c r="W13" s="349" t="s">
        <v>663</v>
      </c>
      <c r="X13" s="349" t="s">
        <v>664</v>
      </c>
      <c r="Y13" s="349" t="str">
        <f>VLOOKUP(X13,Tabla_de_Datos_COPA_PALMARES!$B$9:$C$21,2,0)</f>
        <v>2</v>
      </c>
      <c r="Z13" s="365" t="str">
        <f>IFERROR(VLOOKUP('Listado Pilotos y Equipos'!$X13,Tabla_de_Datos_COPA_PALMARES!$B$9:$D$21,3,0),"")</f>
        <v>Oro</v>
      </c>
      <c r="AA13" s="349" t="s">
        <v>665</v>
      </c>
      <c r="AB13" s="349" t="str">
        <f>VLOOKUP('Listado Pilotos y Equipos'!$AA13,Tabla_de_Datos_COPA_PALMARES!$B$24:$C$26,2,TRUE)</f>
        <v>1</v>
      </c>
      <c r="AC13" s="95"/>
      <c r="AD13" s="347" t="str">
        <f>'Listado Pilotos y Equipos'!$C13</f>
        <v>Albert Figuerola</v>
      </c>
      <c r="AE13" s="347" t="str">
        <f>'Listado Pilotos y Equipos'!$B13</f>
        <v>TRELEC</v>
      </c>
      <c r="AF13" s="347" t="str">
        <f>'Listado Pilotos y Equipos'!$H13</f>
        <v>Cesc Figueras</v>
      </c>
      <c r="AG13" s="347" t="str">
        <f>'Listado Pilotos y Equipos'!$B13</f>
        <v>TRELEC</v>
      </c>
    </row>
    <row r="14">
      <c r="A14" s="95"/>
      <c r="B14" s="349" t="s">
        <v>217</v>
      </c>
      <c r="C14" s="349" t="s">
        <v>218</v>
      </c>
      <c r="D14" s="365" t="str">
        <f>IFERROR(VLOOKUP('Listado Pilotos y Equipos'!$C14,'Listado Pilotos y Equipos'!$W$3:$AB$162,3,0),"")</f>
        <v>1</v>
      </c>
      <c r="E14" s="365" t="str">
        <f>IFERROR(VLOOKUP('Listado Pilotos y Equipos'!$C14,'Listado Pilotos y Equipos'!$W$3:$AB$162,4,0),"")</f>
        <v>Platino</v>
      </c>
      <c r="F14" s="349" t="str">
        <f>VLOOKUP('Listado Pilotos y Equipos'!$C14,'Listado Pilotos y Equipos'!$W$3:$AB$162,6,TRUE)</f>
        <v>1</v>
      </c>
      <c r="G14" s="349" t="str">
        <f>VLOOKUP('Listado Pilotos y Equipos'!$C14,'Listado Pilotos y Equipos'!$W$3:$AB$162,5,TRUE)</f>
        <v>1 AL 10</v>
      </c>
      <c r="H14" s="349" t="s">
        <v>219</v>
      </c>
      <c r="I14" s="365" t="str">
        <f>IFERROR(VLOOKUP('Listado Pilotos y Equipos'!$H14,'Listado Pilotos y Equipos'!$W$3:$AB$162,3,0),"")</f>
        <v>2</v>
      </c>
      <c r="J14" s="365" t="str">
        <f>IFERROR(VLOOKUP('Listado Pilotos y Equipos'!$H14,'Listado Pilotos y Equipos'!$W$3:$AB$162,4,0),"")</f>
        <v>Oro</v>
      </c>
      <c r="K14" s="349" t="str">
        <f>VLOOKUP('Listado Pilotos y Equipos'!$H14,'Listado Pilotos y Equipos'!$W$3:$AB$162,6,TRUE)</f>
        <v>1</v>
      </c>
      <c r="L14" s="349" t="str">
        <f>VLOOKUP(H14,'Listado Pilotos y Equipos'!$W$3:$AB$162,5,TRUE)</f>
        <v>1 AL 10</v>
      </c>
      <c r="M14" s="349" t="s">
        <v>187</v>
      </c>
      <c r="N14" s="365"/>
      <c r="O14" s="349" t="s">
        <v>217</v>
      </c>
      <c r="P14" s="349" t="s">
        <v>287</v>
      </c>
      <c r="Q14" s="366" t="str">
        <f>IFERROR(IF(AND('Listado Pilotos y Equipos'!$D14=Tabla_de_Datos_COPA_PALMARES!$D$3,'Listado Pilotos y Equipos'!$I14=Tabla_de_Datos_COPA_PALMARES!$D$3,'Listado Pilotos y Equipos'!$M14=Tabla_de_Datos_COPA_PALMARES!$B$4),"ALARMA",IF(AND('Listado Pilotos y Equipos'!$D14=Tabla_de_Datos_COPA_PALMARES!$D$3,'Listado Pilotos y Equipos'!$I14=Tabla_de_Datos_COPA_PALMARES!$D$4,'Listado Pilotos y Equipos'!$M14=Tabla_de_Datos_COPA_PALMARES!$B$4),"ALARMA",IF(AND('Listado Pilotos y Equipos'!$D14=Tabla_de_Datos_COPA_PALMARES!$D$4,'Listado Pilotos y Equipos'!$I14=Tabla_de_Datos_COPA_PALMARES!$D$3,'Listado Pilotos y Equipos'!$M14=Tabla_de_Datos_COPA_PALMARES!$B$4),"ALARMA",IF(AND('Listado Pilotos y Equipos'!$D14=Tabla_de_Datos_COPA_PALMARES!$D$3,'Listado Pilotos y Equipos'!$I14=Tabla_de_Datos_COPA_PALMARES!$D$5,'Listado Pilotos y Equipos'!$M14=Tabla_de_Datos_COPA_PALMARES!$B$4),"ALARMA",IF(AND('Listado Pilotos y Equipos'!$D14=Tabla_de_Datos_COPA_PALMARES!$D$5,'Listado Pilotos y Equipos'!$I14=Tabla_de_Datos_COPA_PALMARES!$D$3,'Listado Pilotos y Equipos'!$M14=Tabla_de_Datos_COPA_PALMARES!$B$4),"ALARMA",IF(AND('Listado Pilotos y Equipos'!$D14=Tabla_de_Datos_COPA_PALMARES!$D$3,'Listado Pilotos y Equipos'!$I14=Tabla_de_Datos_COPA_PALMARES!$D$6,'Listado Pilotos y Equipos'!$M14=Tabla_de_Datos_COPA_PALMARES!$B$4),"ALARMA",IF(AND('Listado Pilotos y Equipos'!$D14=Tabla_de_Datos_COPA_PALMARES!$D$6,'Listado Pilotos y Equipos'!$I14=Tabla_de_Datos_COPA_PALMARES!$D$3,'Listado Pilotos y Equipos'!$M14=Tabla_de_Datos_COPA_PALMARES!$B$4),"ALARMA",IF(AND('Listado Pilotos y Equipos'!$D14=Tabla_de_Datos_COPA_PALMARES!$D$4,'Listado Pilotos y Equipos'!$I14=Tabla_de_Datos_COPA_PALMARES!$D$4,'Listado Pilotos y Equipos'!$M14=Tabla_de_Datos_COPA_PALMARES!$B$4),"ALARMA",IF(AND('Listado Pilotos y Equipos'!$D14=Tabla_de_Datos_COPA_PALMARES!$D$4,'Listado Pilotos y Equipos'!$I14=Tabla_de_Datos_COPA_PALMARES!$D$5,'Listado Pilotos y Equipos'!$M14=Tabla_de_Datos_COPA_PALMARES!$B$4),"ALARMA",IF(AND('Listado Pilotos y Equipos'!$D14=Tabla_de_Datos_COPA_PALMARES!$D$5,'Listado Pilotos y Equipos'!$I14=Tabla_de_Datos_COPA_PALMARES!$D$4,'Listado Pilotos y Equipos'!$M14=Tabla_de_Datos_COPA_PALMARES!$B$4),"ALARMA","")))))))))),"")</f>
        <v/>
      </c>
      <c r="R14" s="367" t="str">
        <f>IF(AND('Listado Pilotos y Equipos'!$D14=Tabla_de_Datos_COPA_PALMARES!$D$4,'Listado Pilotos y Equipos'!$I14=Tabla_de_Datos_COPA_PALMARES!$D$4,'Listado Pilotos y Equipos'!$M14=Tabla_de_Datos_COPA_PALMARES!$B$5),Tabla_de_Datos_COPA_PALMARES!$H$15,IF(AND('Listado Pilotos y Equipos'!$D14=Tabla_de_Datos_COPA_PALMARES!$D$3,'Listado Pilotos y Equipos'!$I14=Tabla_de_Datos_COPA_PALMARES!$D$3,'Listado Pilotos y Equipos'!$M14=Tabla_de_Datos_COPA_PALMARES!$B$5),Tabla_de_Datos_COPA_PALMARES!$H$14,IF(AND('Listado Pilotos y Equipos'!$D14=Tabla_de_Datos_COPA_PALMARES!$D$3,'Listado Pilotos y Equipos'!$I14=Tabla_de_Datos_COPA_PALMARES!$D$4,'Listado Pilotos y Equipos'!$M14=Tabla_de_Datos_COPA_PALMARES!$B$5),Tabla_de_Datos_COPA_PALMARES!$H$14,IF(AND('Listado Pilotos y Equipos'!$D14=Tabla_de_Datos_COPA_PALMARES!$D$4,'Listado Pilotos y Equipos'!$I14=Tabla_de_Datos_COPA_PALMARES!$D$3,'Listado Pilotos y Equipos'!$M14=Tabla_de_Datos_COPA_PALMARES!$B$5),Tabla_de_Datos_COPA_PALMARES!$H$14,IF(AND('Listado Pilotos y Equipos'!$D14=Tabla_de_Datos_COPA_PALMARES!$D$3,'Listado Pilotos y Equipos'!$I14=Tabla_de_Datos_COPA_PALMARES!$D$5,'Listado Pilotos y Equipos'!$M14=Tabla_de_Datos_COPA_PALMARES!$B$5),Tabla_de_Datos_COPA_PALMARES!$H$15,IF(AND('Listado Pilotos y Equipos'!$D14=Tabla_de_Datos_COPA_PALMARES!$D$5,'Listado Pilotos y Equipos'!$I14=Tabla_de_Datos_COPA_PALMARES!$D$3,'Listado Pilotos y Equipos'!$M14=Tabla_de_Datos_COPA_PALMARES!$B$5),Tabla_de_Datos_COPA_PALMARES!$H$15,""))))))</f>
        <v/>
      </c>
      <c r="S14" s="347" t="str">
        <f>IF(AND('Listado Pilotos y Equipos'!$D14=Tabla_de_Datos_COPA_PALMARES!$D$3,
'Listado Pilotos y Equipos'!$I14=Tabla_de_Datos_COPA_PALMARES!$D$3,
'Listado Pilotos y Equipos'!$F14=Tabla_de_Datos_COPA_PALMARES!$C$24,
'Listado Pilotos y Equipos'!$K14=Tabla_de_Datos_COPA_PALMARES!$C$24,
'Listado Pilotos y Equipos'!$M14=Tabla_de_Datos_COPA_PALMARES!$B$3),
Tabla_de_Datos_COPA_PALMARES!$H$9,
IF(AND('Listado Pilotos y Equipos'!$D14=Tabla_de_Datos_COPA_PALMARES!$D$3,
'Listado Pilotos y Equipos'!$I14=Tabla_de_Datos_COPA_PALMARES!$D$3,
'Listado Pilotos y Equipos'!$F14&lt;='Listado Pilotos y Equipos'!$K14,
'Listado Pilotos y Equipos'!$M14=Tabla_de_Datos_COPA_PALMARES!$B$3),
Tabla_de_Datos_COPA_PALMARES!$H$9,
IF(AND('Listado Pilotos y Equipos'!$D14=Tabla_de_Datos_COPA_PALMARES!$D$3,
'Listado Pilotos y Equipos'!$I14=Tabla_de_Datos_COPA_PALMARES!$D$4,
'Listado Pilotos y Equipos'!$F14&lt;='Listado Pilotos y Equipos'!$K14,
'Listado Pilotos y Equipos'!$M14=Tabla_de_Datos_COPA_PALMARES!$B$3),
Tabla_de_Datos_COPA_PALMARES!$H$9,
IF(AND('Listado Pilotos y Equipos'!$D14=Tabla_de_Datos_COPA_PALMARES!$D$4,
'Listado Pilotos y Equipos'!$I14=Tabla_de_Datos_COPA_PALMARES!$D$3,
'Listado Pilotos y Equipos'!$F14&lt;='Listado Pilotos y Equipos'!$K14,
'Listado Pilotos y Equipos'!$M14=Tabla_de_Datos_COPA_PALMARES!$B$3),
Tabla_de_Datos_COPA_PALMARES!$H$9,
IF(AND('Listado Pilotos y Equipos'!$D14=Tabla_de_Datos_COPA_PALMARES!$D$3,
'Listado Pilotos y Equipos'!$I14=Tabla_de_Datos_COPA_PALMARES!$D$5,
'Listado Pilotos y Equipos'!$F14&lt;='Listado Pilotos y Equipos'!$K14,
'Listado Pilotos y Equipos'!$M14=Tabla_de_Datos_COPA_PALMARES!$B$3),
Tabla_de_Datos_COPA_PALMARES!$H$9,
IF(AND('Listado Pilotos y Equipos'!$D14=Tabla_de_Datos_COPA_PALMARES!$D$5,
'Listado Pilotos y Equipos'!$I14=Tabla_de_Datos_COPA_PALMARES!$D$3,
'Listado Pilotos y Equipos'!$F14&lt;='Listado Pilotos y Equipos'!$K14,
'Listado Pilotos y Equipos'!$M14=Tabla_de_Datos_COPA_PALMARES!$B$3),
Tabla_de_Datos_COPA_PALMARES!$H$9,
IF(AND('Listado Pilotos y Equipos'!$D14=Tabla_de_Datos_COPA_PALMARES!$D$3,
'Listado Pilotos y Equipos'!$I14=Tabla_de_Datos_COPA_PALMARES!$D$6,
'Listado Pilotos y Equipos'!$F14&lt;='Listado Pilotos y Equipos'!$K14,
'Listado Pilotos y Equipos'!$M14=Tabla_de_Datos_COPA_PALMARES!$B$3),
Tabla_de_Datos_COPA_PALMARES!$H$9,
IF(AND('Listado Pilotos y Equipos'!$D14=Tabla_de_Datos_COPA_PALMARES!$D$6,
'Listado Pilotos y Equipos'!$I14=Tabla_de_Datos_COPA_PALMARES!$D$3,
'Listado Pilotos y Equipos'!$F14&lt;='Listado Pilotos y Equipos'!$K14,
'Listado Pilotos y Equipos'!$M14=Tabla_de_Datos_COPA_PALMARES!$B$3),
Tabla_de_Datos_COPA_PALMARES!$H$9,
IF(AND('Listado Pilotos y Equipos'!$D14=Tabla_de_Datos_COPA_PALMARES!$D$4,
'Listado Pilotos y Equipos'!$I14=Tabla_de_Datos_COPA_PALMARES!$D$4,
'Listado Pilotos y Equipos'!$F14=Tabla_de_Datos_COPA_PALMARES!$C$24,
'Listado Pilotos y Equipos'!$K14=Tabla_de_Datos_COPA_PALMARES!$C$24,
'Listado Pilotos y Equipos'!$M14=Tabla_de_Datos_COPA_PALMARES!$B$3),
Tabla_de_Datos_COPA_PALMARES!$H$9,
IF(AND('Listado Pilotos y Equipos'!$D14=Tabla_de_Datos_COPA_PALMARES!$D$4,
'Listado Pilotos y Equipos'!$I14=Tabla_de_Datos_COPA_PALMARES!$D$4,
'Listado Pilotos y Equipos'!$F14&lt;='Listado Pilotos y Equipos'!$K14,
'Listado Pilotos y Equipos'!$M14=Tabla_de_Datos_COPA_PALMARES!$B$3),
Tabla_de_Datos_COPA_PALMARES!$H$9,))))))))))</f>
        <v>H1</v>
      </c>
      <c r="T14" s="95" t="str">
        <f>IF(AND('Listado Pilotos y Equipos'!$D14=Tabla_de_Datos_COPA_PALMARES!$D$3,
'Listado Pilotos y Equipos'!$I14=Tabla_de_Datos_COPA_PALMARES!$D$3,
'Listado Pilotos y Equipos'!$M14=Tabla_de_Datos_COPA_PALMARES!$B$3,
'Listado Pilotos y Equipos'!$F14=Tabla_de_Datos_COPA_PALMARES!$C$25,
'Listado Pilotos y Equipos'!$K14=Tabla_de_Datos_COPA_PALMARES!$C$25),
Tabla_de_Datos_COPA_PALMARES!$H$10,
IF(AND('Listado Pilotos y Equipos'!$D14=Tabla_de_Datos_COPA_PALMARES!$D$3,
'Listado Pilotos y Equipos'!$I14=Tabla_de_Datos_COPA_PALMARES!$D$3,
'Listado Pilotos y Equipos'!$M14=Tabla_de_Datos_COPA_PALMARES!$B$3,
'Listado Pilotos y Equipos'!$F14=Tabla_de_Datos_COPA_PALMARES!$C$26,
'Listado Pilotos y Equipos'!$K14=Tabla_de_Datos_COPA_PALMARES!$C$26),
Tabla_de_Datos_COPA_PALMARES!$H$10,
IF(AND('Listado Pilotos y Equipos'!$D14=Tabla_de_Datos_COPA_PALMARES!$D$3,
'Listado Pilotos y Equipos'!$I14=Tabla_de_Datos_COPA_PALMARES!$D$4,
'Listado Pilotos y Equipos'!$M14=Tabla_de_Datos_COPA_PALMARES!$B$3,
'Listado Pilotos y Equipos'!$F14=Tabla_de_Datos_COPA_PALMARES!$C$25,
'Listado Pilotos y Equipos'!$F14&lt;='Listado Pilotos y Equipos'!$K14),
Tabla_de_Datos_COPA_PALMARES!$H$10,
IF(AND('Listado Pilotos y Equipos'!$D14=Tabla_de_Datos_COPA_PALMARES!$D$4,
'Listado Pilotos y Equipos'!$I14=Tabla_de_Datos_COPA_PALMARES!$D$3,
'Listado Pilotos y Equipos'!$M14=Tabla_de_Datos_COPA_PALMARES!$B$3,
'Listado Pilotos y Equipos'!$F14=Tabla_de_Datos_COPA_PALMARES!$C$25,
'Listado Pilotos y Equipos'!$F14&lt;='Listado Pilotos y Equipos'!$K14),
Tabla_de_Datos_COPA_PALMARES!$H$10,
IF(AND('Listado Pilotos y Equipos'!$D14=Tabla_de_Datos_COPA_PALMARES!$D$3,
'Listado Pilotos y Equipos'!$I14=Tabla_de_Datos_COPA_PALMARES!$D$5,
'Listado Pilotos y Equipos'!$M14=Tabla_de_Datos_COPA_PALMARES!$B$3,
'Listado Pilotos y Equipos'!$F14=Tabla_de_Datos_COPA_PALMARES!$C$25,
'Listado Pilotos y Equipos'!$F14&lt;='Listado Pilotos y Equipos'!$K14),
Tabla_de_Datos_COPA_PALMARES!$H$10,
IF(AND('Listado Pilotos y Equipos'!$D14=Tabla_de_Datos_COPA_PALMARES!$D$5,
'Listado Pilotos y Equipos'!$I14=Tabla_de_Datos_COPA_PALMARES!$D$3,
'Listado Pilotos y Equipos'!$M14=Tabla_de_Datos_COPA_PALMARES!$B$3,
'Listado Pilotos y Equipos'!$F14=Tabla_de_Datos_COPA_PALMARES!$C$25,
'Listado Pilotos y Equipos'!$F14&lt;='Listado Pilotos y Equipos'!$K14),
Tabla_de_Datos_COPA_PALMARES!$H$10,
IF(AND('Listado Pilotos y Equipos'!$D14=Tabla_de_Datos_COPA_PALMARES!$D$3,
'Listado Pilotos y Equipos'!$I14=Tabla_de_Datos_COPA_PALMARES!$D$6,
'Listado Pilotos y Equipos'!$M14=Tabla_de_Datos_COPA_PALMARES!$B$3,
'Listado Pilotos y Equipos'!$F14=Tabla_de_Datos_COPA_PALMARES!$C$25,
'Listado Pilotos y Equipos'!$F14&lt;='Listado Pilotos y Equipos'!$K14),
Tabla_de_Datos_COPA_PALMARES!$H$10,
IF(AND('Listado Pilotos y Equipos'!$D14=Tabla_de_Datos_COPA_PALMARES!$D$6,
'Listado Pilotos y Equipos'!$I14=Tabla_de_Datos_COPA_PALMARES!$D$3,
'Listado Pilotos y Equipos'!$M14=Tabla_de_Datos_COPA_PALMARES!$B$3,
'Listado Pilotos y Equipos'!$F14=Tabla_de_Datos_COPA_PALMARES!$C$25,
'Listado Pilotos y Equipos'!$F14&lt;='Listado Pilotos y Equipos'!$K14),
Tabla_de_Datos_COPA_PALMARES!$H$10,IF(AND('Listado Pilotos y Equipos'!$D14=Tabla_de_Datos_COPA_PALMARES!$D$4,
'Listado Pilotos y Equipos'!$I14=Tabla_de_Datos_COPA_PALMARES!$D$4,
'Listado Pilotos y Equipos'!$M14=Tabla_de_Datos_COPA_PALMARES!$B$3,
'Listado Pilotos y Equipos'!$F14=Tabla_de_Datos_COPA_PALMARES!$C$25,
'Listado Pilotos y Equipos'!$K14=Tabla_de_Datos_COPA_PALMARES!$C$25),
Tabla_de_Datos_COPA_PALMARES!$H$10,
IF(AND('Listado Pilotos y Equipos'!$D14=Tabla_de_Datos_COPA_PALMARES!$D$4,
'Listado Pilotos y Equipos'!$I14=Tabla_de_Datos_COPA_PALMARES!$D$5,
'Listado Pilotos y Equipos'!$M14=Tabla_de_Datos_COPA_PALMARES!$B$3,
'Listado Pilotos y Equipos'!$F14=Tabla_de_Datos_COPA_PALMARES!$C$25,
'Listado Pilotos y Equipos'!$F14&lt;='Listado Pilotos y Equipos'!$K14),
Tabla_de_Datos_COPA_PALMARES!$H$10,
IF(AND('Listado Pilotos y Equipos'!$D14=Tabla_de_Datos_COPA_PALMARES!$D$5,
'Listado Pilotos y Equipos'!$I14=Tabla_de_Datos_COPA_PALMARES!$D$4,
'Listado Pilotos y Equipos'!$M14=Tabla_de_Datos_COPA_PALMARES!$B$3,
'Listado Pilotos y Equipos'!$F14=Tabla_de_Datos_COPA_PALMARES!$C$25,
'Listado Pilotos y Equipos'!$F14&lt;='Listado Pilotos y Equipos'!$K14),
Tabla_de_Datos_COPA_PALMARES!$H$10,
IF(AND('Listado Pilotos y Equipos'!$D14=Tabla_de_Datos_COPA_PALMARES!$D$4,
'Listado Pilotos y Equipos'!$I14=Tabla_de_Datos_COPA_PALMARES!$D$6,
'Listado Pilotos y Equipos'!$M14=Tabla_de_Datos_COPA_PALMARES!$B$3,
'Listado Pilotos y Equipos'!$F14=Tabla_de_Datos_COPA_PALMARES!$C$25,
'Listado Pilotos y Equipos'!$F14&lt;='Listado Pilotos y Equipos'!$K14),
Tabla_de_Datos_COPA_PALMARES!$H$10,
IF(AND('Listado Pilotos y Equipos'!$D14=Tabla_de_Datos_COPA_PALMARES!$D$6,
'Listado Pilotos y Equipos'!$I14=Tabla_de_Datos_COPA_PALMARES!$D$4,
'Listado Pilotos y Equipos'!$M14=Tabla_de_Datos_COPA_PALMARES!$B$3,
'Listado Pilotos y Equipos'!$F14=Tabla_de_Datos_COPA_PALMARES!$C$25,
'Listado Pilotos y Equipos'!$F14&lt;='Listado Pilotos y Equipos'!$K14),
Tabla_de_Datos_COPA_PALMARES!$H$10,)))))))))))))</f>
        <v/>
      </c>
      <c r="U14" s="95" t="str">
        <f>IF(AND('Listado Pilotos y Equipos'!$D14=Tabla_de_Datos_COPA_PALMARES!$D$3,
'Listado Pilotos y Equipos'!$I14=Tabla_de_Datos_COPA_PALMARES!$D$4,
'Listado Pilotos y Equipos'!$F14=Tabla_de_Datos_COPA_PALMARES!$C$26,
'Listado Pilotos y Equipos'!$K14=Tabla_de_Datos_COPA_PALMARES!$C$26,
'Listado Pilotos y Equipos'!$M14=Tabla_de_Datos_COPA_PALMARES!$B$3),
Tabla_de_Datos_COPA_PALMARES!$H$11,
IF(AND('Listado Pilotos y Equipos'!$D14=Tabla_de_Datos_COPA_PALMARES!$D$4,
'Listado Pilotos y Equipos'!$I14=Tabla_de_Datos_COPA_PALMARES!$D$3,
'Listado Pilotos y Equipos'!$F14=Tabla_de_Datos_COPA_PALMARES!$C$26,
'Listado Pilotos y Equipos'!$K14=Tabla_de_Datos_COPA_PALMARES!$C$26,
'Listado Pilotos y Equipos'!$M14=Tabla_de_Datos_COPA_PALMARES!$B$3),
Tabla_de_Datos_COPA_PALMARES!$H$11,
IF(AND('Listado Pilotos y Equipos'!$D14=Tabla_de_Datos_COPA_PALMARES!$D$3,
'Listado Pilotos y Equipos'!$I14=Tabla_de_Datos_COPA_PALMARES!$D$5,
'Listado Pilotos y Equipos'!$F14=Tabla_de_Datos_COPA_PALMARES!$C$26,
'Listado Pilotos y Equipos'!$K14=Tabla_de_Datos_COPA_PALMARES!$C$26,
'Listado Pilotos y Equipos'!$M14=Tabla_de_Datos_COPA_PALMARES!$B$3),
Tabla_de_Datos_COPA_PALMARES!$H$11,
IF(AND('Listado Pilotos y Equipos'!$D14=Tabla_de_Datos_COPA_PALMARES!$D$5,
'Listado Pilotos y Equipos'!$I14=Tabla_de_Datos_COPA_PALMARES!$D$3,
'Listado Pilotos y Equipos'!$F14=Tabla_de_Datos_COPA_PALMARES!$C$26,
'Listado Pilotos y Equipos'!$K14=Tabla_de_Datos_COPA_PALMARES!$C$26,
'Listado Pilotos y Equipos'!$M14=Tabla_de_Datos_COPA_PALMARES!$B$3),
Tabla_de_Datos_COPA_PALMARES!$H$11,
IF(AND('Listado Pilotos y Equipos'!$D14=Tabla_de_Datos_COPA_PALMARES!$D$3,
'Listado Pilotos y Equipos'!$I14=Tabla_de_Datos_COPA_PALMARES!$D$6,
'Listado Pilotos y Equipos'!$F14=Tabla_de_Datos_COPA_PALMARES!$C$26,
'Listado Pilotos y Equipos'!$K14=Tabla_de_Datos_COPA_PALMARES!$C$26,
'Listado Pilotos y Equipos'!$M14=Tabla_de_Datos_COPA_PALMARES!$B$3),
Tabla_de_Datos_COPA_PALMARES!$H$11,
IF(AND('Listado Pilotos y Equipos'!$D14=Tabla_de_Datos_COPA_PALMARES!$D$6,
'Listado Pilotos y Equipos'!$I14=Tabla_de_Datos_COPA_PALMARES!$D$3,
'Listado Pilotos y Equipos'!$F14=Tabla_de_Datos_COPA_PALMARES!$C$26,
'Listado Pilotos y Equipos'!$K14=Tabla_de_Datos_COPA_PALMARES!$C$26,
'Listado Pilotos y Equipos'!$M14=Tabla_de_Datos_COPA_PALMARES!$B$3),
Tabla_de_Datos_COPA_PALMARES!$H$11,
IF(AND('Listado Pilotos y Equipos'!$D14=Tabla_de_Datos_COPA_PALMARES!$D$4,
'Listado Pilotos y Equipos'!$I14=Tabla_de_Datos_COPA_PALMARES!$D$4,
'Listado Pilotos y Equipos'!$F14=Tabla_de_Datos_COPA_PALMARES!$C$26,
'Listado Pilotos y Equipos'!$K14=Tabla_de_Datos_COPA_PALMARES!$C$26,
'Listado Pilotos y Equipos'!$M14=Tabla_de_Datos_COPA_PALMARES!$B$3),
Tabla_de_Datos_COPA_PALMARES!$H$11,)))))))</f>
        <v/>
      </c>
      <c r="V14" s="95"/>
      <c r="W14" s="349" t="s">
        <v>179</v>
      </c>
      <c r="X14" s="349" t="s">
        <v>666</v>
      </c>
      <c r="Y14" s="349" t="str">
        <f>VLOOKUP(X14,Tabla_de_Datos_COPA_PALMARES!$B$9:$C$21,2,0)</f>
        <v>3</v>
      </c>
      <c r="Z14" s="365" t="str">
        <f>IFERROR(VLOOKUP('Listado Pilotos y Equipos'!$X14,Tabla_de_Datos_COPA_PALMARES!$B$9:$D$21,3,0),"")</f>
        <v>Plata</v>
      </c>
      <c r="AA14" s="349" t="s">
        <v>647</v>
      </c>
      <c r="AB14" s="349" t="str">
        <f>VLOOKUP('Listado Pilotos y Equipos'!$AA14,Tabla_de_Datos_COPA_PALMARES!$B$24:$C$26,2,TRUE)</f>
        <v>3</v>
      </c>
      <c r="AC14" s="95"/>
      <c r="AD14" s="347" t="str">
        <f>'Listado Pilotos y Equipos'!$C14</f>
        <v>Joel Mendizabal</v>
      </c>
      <c r="AE14" s="347" t="str">
        <f>'Listado Pilotos y Equipos'!$B14</f>
        <v>SLOTFORYOU</v>
      </c>
      <c r="AF14" s="347" t="str">
        <f>'Listado Pilotos y Equipos'!$H14</f>
        <v>Vicens Febrero</v>
      </c>
      <c r="AG14" s="347" t="str">
        <f>'Listado Pilotos y Equipos'!$B14</f>
        <v>SLOTFORYOU</v>
      </c>
    </row>
    <row r="15">
      <c r="A15" s="95"/>
      <c r="B15" s="349" t="s">
        <v>124</v>
      </c>
      <c r="C15" s="349" t="s">
        <v>667</v>
      </c>
      <c r="D15" s="365" t="str">
        <f>IFERROR(VLOOKUP('Listado Pilotos y Equipos'!$C15,'Listado Pilotos y Equipos'!$W$3:$AB$162,3,0),"")</f>
        <v>1</v>
      </c>
      <c r="E15" s="365" t="str">
        <f>IFERROR(VLOOKUP('Listado Pilotos y Equipos'!$C15,'Listado Pilotos y Equipos'!$W$3:$AB$162,4,0),"")</f>
        <v>Platino</v>
      </c>
      <c r="F15" s="349" t="str">
        <f>VLOOKUP('Listado Pilotos y Equipos'!$C15,'Listado Pilotos y Equipos'!$W$3:$AB$162,6,TRUE)</f>
        <v>1</v>
      </c>
      <c r="G15" s="349" t="str">
        <f>VLOOKUP('Listado Pilotos y Equipos'!$C15,'Listado Pilotos y Equipos'!$W$3:$AB$162,5,TRUE)</f>
        <v>1 AL 10</v>
      </c>
      <c r="H15" s="349" t="s">
        <v>668</v>
      </c>
      <c r="I15" s="365" t="str">
        <f>IFERROR(VLOOKUP('Listado Pilotos y Equipos'!$H15,'Listado Pilotos y Equipos'!$W$3:$AB$162,3,0),"")</f>
        <v>1</v>
      </c>
      <c r="J15" s="365" t="str">
        <f>IFERROR(VLOOKUP('Listado Pilotos y Equipos'!$H15,'Listado Pilotos y Equipos'!$W$3:$AB$162,4,0),"")</f>
        <v>Platino</v>
      </c>
      <c r="K15" s="349" t="str">
        <f>VLOOKUP('Listado Pilotos y Equipos'!$H15,'Listado Pilotos y Equipos'!$W$3:$AB$162,6,TRUE)</f>
        <v>1</v>
      </c>
      <c r="L15" s="349" t="str">
        <f>VLOOKUP(H15,'Listado Pilotos y Equipos'!$W$3:$AB$162,5,TRUE)</f>
        <v>1 AL 10</v>
      </c>
      <c r="M15" s="349" t="s">
        <v>187</v>
      </c>
      <c r="N15" s="365"/>
      <c r="O15" s="349" t="s">
        <v>669</v>
      </c>
      <c r="P15" s="349" t="s">
        <v>286</v>
      </c>
      <c r="Q15" s="366" t="str">
        <f>IFERROR(IF(AND('Listado Pilotos y Equipos'!$D15=Tabla_de_Datos_COPA_PALMARES!$D$3,'Listado Pilotos y Equipos'!$I15=Tabla_de_Datos_COPA_PALMARES!$D$3,'Listado Pilotos y Equipos'!$M15=Tabla_de_Datos_COPA_PALMARES!$B$4),"ALARMA",IF(AND('Listado Pilotos y Equipos'!$D15=Tabla_de_Datos_COPA_PALMARES!$D$3,'Listado Pilotos y Equipos'!$I15=Tabla_de_Datos_COPA_PALMARES!$D$4,'Listado Pilotos y Equipos'!$M15=Tabla_de_Datos_COPA_PALMARES!$B$4),"ALARMA",IF(AND('Listado Pilotos y Equipos'!$D15=Tabla_de_Datos_COPA_PALMARES!$D$4,'Listado Pilotos y Equipos'!$I15=Tabla_de_Datos_COPA_PALMARES!$D$3,'Listado Pilotos y Equipos'!$M15=Tabla_de_Datos_COPA_PALMARES!$B$4),"ALARMA",IF(AND('Listado Pilotos y Equipos'!$D15=Tabla_de_Datos_COPA_PALMARES!$D$3,'Listado Pilotos y Equipos'!$I15=Tabla_de_Datos_COPA_PALMARES!$D$5,'Listado Pilotos y Equipos'!$M15=Tabla_de_Datos_COPA_PALMARES!$B$4),"ALARMA",IF(AND('Listado Pilotos y Equipos'!$D15=Tabla_de_Datos_COPA_PALMARES!$D$5,'Listado Pilotos y Equipos'!$I15=Tabla_de_Datos_COPA_PALMARES!$D$3,'Listado Pilotos y Equipos'!$M15=Tabla_de_Datos_COPA_PALMARES!$B$4),"ALARMA",IF(AND('Listado Pilotos y Equipos'!$D15=Tabla_de_Datos_COPA_PALMARES!$D$3,'Listado Pilotos y Equipos'!$I15=Tabla_de_Datos_COPA_PALMARES!$D$6,'Listado Pilotos y Equipos'!$M15=Tabla_de_Datos_COPA_PALMARES!$B$4),"ALARMA",IF(AND('Listado Pilotos y Equipos'!$D15=Tabla_de_Datos_COPA_PALMARES!$D$6,'Listado Pilotos y Equipos'!$I15=Tabla_de_Datos_COPA_PALMARES!$D$3,'Listado Pilotos y Equipos'!$M15=Tabla_de_Datos_COPA_PALMARES!$B$4),"ALARMA",IF(AND('Listado Pilotos y Equipos'!$D15=Tabla_de_Datos_COPA_PALMARES!$D$4,'Listado Pilotos y Equipos'!$I15=Tabla_de_Datos_COPA_PALMARES!$D$4,'Listado Pilotos y Equipos'!$M15=Tabla_de_Datos_COPA_PALMARES!$B$4),"ALARMA",IF(AND('Listado Pilotos y Equipos'!$D15=Tabla_de_Datos_COPA_PALMARES!$D$4,'Listado Pilotos y Equipos'!$I15=Tabla_de_Datos_COPA_PALMARES!$D$5,'Listado Pilotos y Equipos'!$M15=Tabla_de_Datos_COPA_PALMARES!$B$4),"ALARMA",IF(AND('Listado Pilotos y Equipos'!$D15=Tabla_de_Datos_COPA_PALMARES!$D$5,'Listado Pilotos y Equipos'!$I15=Tabla_de_Datos_COPA_PALMARES!$D$4,'Listado Pilotos y Equipos'!$M15=Tabla_de_Datos_COPA_PALMARES!$B$4),"ALARMA","")))))))))),"")</f>
        <v/>
      </c>
      <c r="R15" s="367" t="str">
        <f>IF(AND('Listado Pilotos y Equipos'!$D15=Tabla_de_Datos_COPA_PALMARES!$D$4,'Listado Pilotos y Equipos'!$I15=Tabla_de_Datos_COPA_PALMARES!$D$4,'Listado Pilotos y Equipos'!$M15=Tabla_de_Datos_COPA_PALMARES!$B$5),Tabla_de_Datos_COPA_PALMARES!$H$15,IF(AND('Listado Pilotos y Equipos'!$D15=Tabla_de_Datos_COPA_PALMARES!$D$3,'Listado Pilotos y Equipos'!$I15=Tabla_de_Datos_COPA_PALMARES!$D$3,'Listado Pilotos y Equipos'!$M15=Tabla_de_Datos_COPA_PALMARES!$B$5),Tabla_de_Datos_COPA_PALMARES!$H$14,IF(AND('Listado Pilotos y Equipos'!$D15=Tabla_de_Datos_COPA_PALMARES!$D$3,'Listado Pilotos y Equipos'!$I15=Tabla_de_Datos_COPA_PALMARES!$D$4,'Listado Pilotos y Equipos'!$M15=Tabla_de_Datos_COPA_PALMARES!$B$5),Tabla_de_Datos_COPA_PALMARES!$H$14,IF(AND('Listado Pilotos y Equipos'!$D15=Tabla_de_Datos_COPA_PALMARES!$D$4,'Listado Pilotos y Equipos'!$I15=Tabla_de_Datos_COPA_PALMARES!$D$3,'Listado Pilotos y Equipos'!$M15=Tabla_de_Datos_COPA_PALMARES!$B$5),Tabla_de_Datos_COPA_PALMARES!$H$14,IF(AND('Listado Pilotos y Equipos'!$D15=Tabla_de_Datos_COPA_PALMARES!$D$3,'Listado Pilotos y Equipos'!$I15=Tabla_de_Datos_COPA_PALMARES!$D$5,'Listado Pilotos y Equipos'!$M15=Tabla_de_Datos_COPA_PALMARES!$B$5),Tabla_de_Datos_COPA_PALMARES!$H$15,IF(AND('Listado Pilotos y Equipos'!$D15=Tabla_de_Datos_COPA_PALMARES!$D$5,'Listado Pilotos y Equipos'!$I15=Tabla_de_Datos_COPA_PALMARES!$D$3,'Listado Pilotos y Equipos'!$M15=Tabla_de_Datos_COPA_PALMARES!$B$5),Tabla_de_Datos_COPA_PALMARES!$H$15,""))))))</f>
        <v/>
      </c>
      <c r="S15" s="347" t="str">
        <f>IF(AND('Listado Pilotos y Equipos'!$D15=Tabla_de_Datos_COPA_PALMARES!$D$3,
'Listado Pilotos y Equipos'!$I15=Tabla_de_Datos_COPA_PALMARES!$D$3,
'Listado Pilotos y Equipos'!$F15=Tabla_de_Datos_COPA_PALMARES!$C$24,
'Listado Pilotos y Equipos'!$K15=Tabla_de_Datos_COPA_PALMARES!$C$24,
'Listado Pilotos y Equipos'!$M15=Tabla_de_Datos_COPA_PALMARES!$B$3),
Tabla_de_Datos_COPA_PALMARES!$H$9,
IF(AND('Listado Pilotos y Equipos'!$D15=Tabla_de_Datos_COPA_PALMARES!$D$3,
'Listado Pilotos y Equipos'!$I15=Tabla_de_Datos_COPA_PALMARES!$D$3,
'Listado Pilotos y Equipos'!$F15&lt;='Listado Pilotos y Equipos'!$K15,
'Listado Pilotos y Equipos'!$M15=Tabla_de_Datos_COPA_PALMARES!$B$3),
Tabla_de_Datos_COPA_PALMARES!$H$9,
IF(AND('Listado Pilotos y Equipos'!$D15=Tabla_de_Datos_COPA_PALMARES!$D$3,
'Listado Pilotos y Equipos'!$I15=Tabla_de_Datos_COPA_PALMARES!$D$4,
'Listado Pilotos y Equipos'!$F15&lt;='Listado Pilotos y Equipos'!$K15,
'Listado Pilotos y Equipos'!$M15=Tabla_de_Datos_COPA_PALMARES!$B$3),
Tabla_de_Datos_COPA_PALMARES!$H$9,
IF(AND('Listado Pilotos y Equipos'!$D15=Tabla_de_Datos_COPA_PALMARES!$D$4,
'Listado Pilotos y Equipos'!$I15=Tabla_de_Datos_COPA_PALMARES!$D$3,
'Listado Pilotos y Equipos'!$F15&lt;='Listado Pilotos y Equipos'!$K15,
'Listado Pilotos y Equipos'!$M15=Tabla_de_Datos_COPA_PALMARES!$B$3),
Tabla_de_Datos_COPA_PALMARES!$H$9,
IF(AND('Listado Pilotos y Equipos'!$D15=Tabla_de_Datos_COPA_PALMARES!$D$3,
'Listado Pilotos y Equipos'!$I15=Tabla_de_Datos_COPA_PALMARES!$D$5,
'Listado Pilotos y Equipos'!$F15&lt;='Listado Pilotos y Equipos'!$K15,
'Listado Pilotos y Equipos'!$M15=Tabla_de_Datos_COPA_PALMARES!$B$3),
Tabla_de_Datos_COPA_PALMARES!$H$9,
IF(AND('Listado Pilotos y Equipos'!$D15=Tabla_de_Datos_COPA_PALMARES!$D$5,
'Listado Pilotos y Equipos'!$I15=Tabla_de_Datos_COPA_PALMARES!$D$3,
'Listado Pilotos y Equipos'!$F15&lt;='Listado Pilotos y Equipos'!$K15,
'Listado Pilotos y Equipos'!$M15=Tabla_de_Datos_COPA_PALMARES!$B$3),
Tabla_de_Datos_COPA_PALMARES!$H$9,
IF(AND('Listado Pilotos y Equipos'!$D15=Tabla_de_Datos_COPA_PALMARES!$D$3,
'Listado Pilotos y Equipos'!$I15=Tabla_de_Datos_COPA_PALMARES!$D$6,
'Listado Pilotos y Equipos'!$F15&lt;='Listado Pilotos y Equipos'!$K15,
'Listado Pilotos y Equipos'!$M15=Tabla_de_Datos_COPA_PALMARES!$B$3),
Tabla_de_Datos_COPA_PALMARES!$H$9,
IF(AND('Listado Pilotos y Equipos'!$D15=Tabla_de_Datos_COPA_PALMARES!$D$6,
'Listado Pilotos y Equipos'!$I15=Tabla_de_Datos_COPA_PALMARES!$D$3,
'Listado Pilotos y Equipos'!$F15&lt;='Listado Pilotos y Equipos'!$K15,
'Listado Pilotos y Equipos'!$M15=Tabla_de_Datos_COPA_PALMARES!$B$3),
Tabla_de_Datos_COPA_PALMARES!$H$9,
IF(AND('Listado Pilotos y Equipos'!$D15=Tabla_de_Datos_COPA_PALMARES!$D$4,
'Listado Pilotos y Equipos'!$I15=Tabla_de_Datos_COPA_PALMARES!$D$4,
'Listado Pilotos y Equipos'!$F15=Tabla_de_Datos_COPA_PALMARES!$C$24,
'Listado Pilotos y Equipos'!$K15=Tabla_de_Datos_COPA_PALMARES!$C$24,
'Listado Pilotos y Equipos'!$M15=Tabla_de_Datos_COPA_PALMARES!$B$3),
Tabla_de_Datos_COPA_PALMARES!$H$9,
IF(AND('Listado Pilotos y Equipos'!$D15=Tabla_de_Datos_COPA_PALMARES!$D$4,
'Listado Pilotos y Equipos'!$I15=Tabla_de_Datos_COPA_PALMARES!$D$4,
'Listado Pilotos y Equipos'!$F15&lt;='Listado Pilotos y Equipos'!$K15,
'Listado Pilotos y Equipos'!$M15=Tabla_de_Datos_COPA_PALMARES!$B$3),
Tabla_de_Datos_COPA_PALMARES!$H$9,))))))))))</f>
        <v>H1</v>
      </c>
      <c r="T15" s="95" t="str">
        <f>IF(AND('Listado Pilotos y Equipos'!$D15=Tabla_de_Datos_COPA_PALMARES!$D$3,
'Listado Pilotos y Equipos'!$I15=Tabla_de_Datos_COPA_PALMARES!$D$3,
'Listado Pilotos y Equipos'!$M15=Tabla_de_Datos_COPA_PALMARES!$B$3,
'Listado Pilotos y Equipos'!$F15=Tabla_de_Datos_COPA_PALMARES!$C$25,
'Listado Pilotos y Equipos'!$K15=Tabla_de_Datos_COPA_PALMARES!$C$25),
Tabla_de_Datos_COPA_PALMARES!$H$10,
IF(AND('Listado Pilotos y Equipos'!$D15=Tabla_de_Datos_COPA_PALMARES!$D$3,
'Listado Pilotos y Equipos'!$I15=Tabla_de_Datos_COPA_PALMARES!$D$3,
'Listado Pilotos y Equipos'!$M15=Tabla_de_Datos_COPA_PALMARES!$B$3,
'Listado Pilotos y Equipos'!$F15=Tabla_de_Datos_COPA_PALMARES!$C$26,
'Listado Pilotos y Equipos'!$K15=Tabla_de_Datos_COPA_PALMARES!$C$26),
Tabla_de_Datos_COPA_PALMARES!$H$10,
IF(AND('Listado Pilotos y Equipos'!$D15=Tabla_de_Datos_COPA_PALMARES!$D$3,
'Listado Pilotos y Equipos'!$I15=Tabla_de_Datos_COPA_PALMARES!$D$4,
'Listado Pilotos y Equipos'!$M15=Tabla_de_Datos_COPA_PALMARES!$B$3,
'Listado Pilotos y Equipos'!$F15=Tabla_de_Datos_COPA_PALMARES!$C$25,
'Listado Pilotos y Equipos'!$F15&lt;='Listado Pilotos y Equipos'!$K15),
Tabla_de_Datos_COPA_PALMARES!$H$10,
IF(AND('Listado Pilotos y Equipos'!$D15=Tabla_de_Datos_COPA_PALMARES!$D$4,
'Listado Pilotos y Equipos'!$I15=Tabla_de_Datos_COPA_PALMARES!$D$3,
'Listado Pilotos y Equipos'!$M15=Tabla_de_Datos_COPA_PALMARES!$B$3,
'Listado Pilotos y Equipos'!$F15=Tabla_de_Datos_COPA_PALMARES!$C$25,
'Listado Pilotos y Equipos'!$F15&lt;='Listado Pilotos y Equipos'!$K15),
Tabla_de_Datos_COPA_PALMARES!$H$10,
IF(AND('Listado Pilotos y Equipos'!$D15=Tabla_de_Datos_COPA_PALMARES!$D$3,
'Listado Pilotos y Equipos'!$I15=Tabla_de_Datos_COPA_PALMARES!$D$5,
'Listado Pilotos y Equipos'!$M15=Tabla_de_Datos_COPA_PALMARES!$B$3,
'Listado Pilotos y Equipos'!$F15=Tabla_de_Datos_COPA_PALMARES!$C$25,
'Listado Pilotos y Equipos'!$F15&lt;='Listado Pilotos y Equipos'!$K15),
Tabla_de_Datos_COPA_PALMARES!$H$10,
IF(AND('Listado Pilotos y Equipos'!$D15=Tabla_de_Datos_COPA_PALMARES!$D$5,
'Listado Pilotos y Equipos'!$I15=Tabla_de_Datos_COPA_PALMARES!$D$3,
'Listado Pilotos y Equipos'!$M15=Tabla_de_Datos_COPA_PALMARES!$B$3,
'Listado Pilotos y Equipos'!$F15=Tabla_de_Datos_COPA_PALMARES!$C$25,
'Listado Pilotos y Equipos'!$F15&lt;='Listado Pilotos y Equipos'!$K15),
Tabla_de_Datos_COPA_PALMARES!$H$10,
IF(AND('Listado Pilotos y Equipos'!$D15=Tabla_de_Datos_COPA_PALMARES!$D$3,
'Listado Pilotos y Equipos'!$I15=Tabla_de_Datos_COPA_PALMARES!$D$6,
'Listado Pilotos y Equipos'!$M15=Tabla_de_Datos_COPA_PALMARES!$B$3,
'Listado Pilotos y Equipos'!$F15=Tabla_de_Datos_COPA_PALMARES!$C$25,
'Listado Pilotos y Equipos'!$F15&lt;='Listado Pilotos y Equipos'!$K15),
Tabla_de_Datos_COPA_PALMARES!$H$10,
IF(AND('Listado Pilotos y Equipos'!$D15=Tabla_de_Datos_COPA_PALMARES!$D$6,
'Listado Pilotos y Equipos'!$I15=Tabla_de_Datos_COPA_PALMARES!$D$3,
'Listado Pilotos y Equipos'!$M15=Tabla_de_Datos_COPA_PALMARES!$B$3,
'Listado Pilotos y Equipos'!$F15=Tabla_de_Datos_COPA_PALMARES!$C$25,
'Listado Pilotos y Equipos'!$F15&lt;='Listado Pilotos y Equipos'!$K15),
Tabla_de_Datos_COPA_PALMARES!$H$10,IF(AND('Listado Pilotos y Equipos'!$D15=Tabla_de_Datos_COPA_PALMARES!$D$4,
'Listado Pilotos y Equipos'!$I15=Tabla_de_Datos_COPA_PALMARES!$D$4,
'Listado Pilotos y Equipos'!$M15=Tabla_de_Datos_COPA_PALMARES!$B$3,
'Listado Pilotos y Equipos'!$F15=Tabla_de_Datos_COPA_PALMARES!$C$25,
'Listado Pilotos y Equipos'!$K15=Tabla_de_Datos_COPA_PALMARES!$C$25),
Tabla_de_Datos_COPA_PALMARES!$H$10,
IF(AND('Listado Pilotos y Equipos'!$D15=Tabla_de_Datos_COPA_PALMARES!$D$4,
'Listado Pilotos y Equipos'!$I15=Tabla_de_Datos_COPA_PALMARES!$D$5,
'Listado Pilotos y Equipos'!$M15=Tabla_de_Datos_COPA_PALMARES!$B$3,
'Listado Pilotos y Equipos'!$F15=Tabla_de_Datos_COPA_PALMARES!$C$25,
'Listado Pilotos y Equipos'!$F15&lt;='Listado Pilotos y Equipos'!$K15),
Tabla_de_Datos_COPA_PALMARES!$H$10,
IF(AND('Listado Pilotos y Equipos'!$D15=Tabla_de_Datos_COPA_PALMARES!$D$5,
'Listado Pilotos y Equipos'!$I15=Tabla_de_Datos_COPA_PALMARES!$D$4,
'Listado Pilotos y Equipos'!$M15=Tabla_de_Datos_COPA_PALMARES!$B$3,
'Listado Pilotos y Equipos'!$F15=Tabla_de_Datos_COPA_PALMARES!$C$25,
'Listado Pilotos y Equipos'!$F15&lt;='Listado Pilotos y Equipos'!$K15),
Tabla_de_Datos_COPA_PALMARES!$H$10,
IF(AND('Listado Pilotos y Equipos'!$D15=Tabla_de_Datos_COPA_PALMARES!$D$4,
'Listado Pilotos y Equipos'!$I15=Tabla_de_Datos_COPA_PALMARES!$D$6,
'Listado Pilotos y Equipos'!$M15=Tabla_de_Datos_COPA_PALMARES!$B$3,
'Listado Pilotos y Equipos'!$F15=Tabla_de_Datos_COPA_PALMARES!$C$25,
'Listado Pilotos y Equipos'!$F15&lt;='Listado Pilotos y Equipos'!$K15),
Tabla_de_Datos_COPA_PALMARES!$H$10,
IF(AND('Listado Pilotos y Equipos'!$D15=Tabla_de_Datos_COPA_PALMARES!$D$6,
'Listado Pilotos y Equipos'!$I15=Tabla_de_Datos_COPA_PALMARES!$D$4,
'Listado Pilotos y Equipos'!$M15=Tabla_de_Datos_COPA_PALMARES!$B$3,
'Listado Pilotos y Equipos'!$F15=Tabla_de_Datos_COPA_PALMARES!$C$25,
'Listado Pilotos y Equipos'!$F15&lt;='Listado Pilotos y Equipos'!$K15),
Tabla_de_Datos_COPA_PALMARES!$H$10,)))))))))))))</f>
        <v/>
      </c>
      <c r="U15" s="95" t="str">
        <f>IF(AND('Listado Pilotos y Equipos'!$D15=Tabla_de_Datos_COPA_PALMARES!$D$3,
'Listado Pilotos y Equipos'!$I15=Tabla_de_Datos_COPA_PALMARES!$D$4,
'Listado Pilotos y Equipos'!$F15=Tabla_de_Datos_COPA_PALMARES!$C$26,
'Listado Pilotos y Equipos'!$K15=Tabla_de_Datos_COPA_PALMARES!$C$26,
'Listado Pilotos y Equipos'!$M15=Tabla_de_Datos_COPA_PALMARES!$B$3),
Tabla_de_Datos_COPA_PALMARES!$H$11,
IF(AND('Listado Pilotos y Equipos'!$D15=Tabla_de_Datos_COPA_PALMARES!$D$4,
'Listado Pilotos y Equipos'!$I15=Tabla_de_Datos_COPA_PALMARES!$D$3,
'Listado Pilotos y Equipos'!$F15=Tabla_de_Datos_COPA_PALMARES!$C$26,
'Listado Pilotos y Equipos'!$K15=Tabla_de_Datos_COPA_PALMARES!$C$26,
'Listado Pilotos y Equipos'!$M15=Tabla_de_Datos_COPA_PALMARES!$B$3),
Tabla_de_Datos_COPA_PALMARES!$H$11,
IF(AND('Listado Pilotos y Equipos'!$D15=Tabla_de_Datos_COPA_PALMARES!$D$3,
'Listado Pilotos y Equipos'!$I15=Tabla_de_Datos_COPA_PALMARES!$D$5,
'Listado Pilotos y Equipos'!$F15=Tabla_de_Datos_COPA_PALMARES!$C$26,
'Listado Pilotos y Equipos'!$K15=Tabla_de_Datos_COPA_PALMARES!$C$26,
'Listado Pilotos y Equipos'!$M15=Tabla_de_Datos_COPA_PALMARES!$B$3),
Tabla_de_Datos_COPA_PALMARES!$H$11,
IF(AND('Listado Pilotos y Equipos'!$D15=Tabla_de_Datos_COPA_PALMARES!$D$5,
'Listado Pilotos y Equipos'!$I15=Tabla_de_Datos_COPA_PALMARES!$D$3,
'Listado Pilotos y Equipos'!$F15=Tabla_de_Datos_COPA_PALMARES!$C$26,
'Listado Pilotos y Equipos'!$K15=Tabla_de_Datos_COPA_PALMARES!$C$26,
'Listado Pilotos y Equipos'!$M15=Tabla_de_Datos_COPA_PALMARES!$B$3),
Tabla_de_Datos_COPA_PALMARES!$H$11,
IF(AND('Listado Pilotos y Equipos'!$D15=Tabla_de_Datos_COPA_PALMARES!$D$3,
'Listado Pilotos y Equipos'!$I15=Tabla_de_Datos_COPA_PALMARES!$D$6,
'Listado Pilotos y Equipos'!$F15=Tabla_de_Datos_COPA_PALMARES!$C$26,
'Listado Pilotos y Equipos'!$K15=Tabla_de_Datos_COPA_PALMARES!$C$26,
'Listado Pilotos y Equipos'!$M15=Tabla_de_Datos_COPA_PALMARES!$B$3),
Tabla_de_Datos_COPA_PALMARES!$H$11,
IF(AND('Listado Pilotos y Equipos'!$D15=Tabla_de_Datos_COPA_PALMARES!$D$6,
'Listado Pilotos y Equipos'!$I15=Tabla_de_Datos_COPA_PALMARES!$D$3,
'Listado Pilotos y Equipos'!$F15=Tabla_de_Datos_COPA_PALMARES!$C$26,
'Listado Pilotos y Equipos'!$K15=Tabla_de_Datos_COPA_PALMARES!$C$26,
'Listado Pilotos y Equipos'!$M15=Tabla_de_Datos_COPA_PALMARES!$B$3),
Tabla_de_Datos_COPA_PALMARES!$H$11,
IF(AND('Listado Pilotos y Equipos'!$D15=Tabla_de_Datos_COPA_PALMARES!$D$4,
'Listado Pilotos y Equipos'!$I15=Tabla_de_Datos_COPA_PALMARES!$D$4,
'Listado Pilotos y Equipos'!$F15=Tabla_de_Datos_COPA_PALMARES!$C$26,
'Listado Pilotos y Equipos'!$K15=Tabla_de_Datos_COPA_PALMARES!$C$26,
'Listado Pilotos y Equipos'!$M15=Tabla_de_Datos_COPA_PALMARES!$B$3),
Tabla_de_Datos_COPA_PALMARES!$H$11,)))))))</f>
        <v/>
      </c>
      <c r="V15" s="95"/>
      <c r="W15" s="349" t="s">
        <v>670</v>
      </c>
      <c r="X15" s="349" t="s">
        <v>671</v>
      </c>
      <c r="Y15" s="349" t="str">
        <f>VLOOKUP(X15,Tabla_de_Datos_COPA_PALMARES!$B$9:$C$21,2,0)</f>
        <v>1</v>
      </c>
      <c r="Z15" s="365" t="str">
        <f>IFERROR(VLOOKUP('Listado Pilotos y Equipos'!$X15,Tabla_de_Datos_COPA_PALMARES!$B$9:$D$21,3,0),"")</f>
        <v>Platino</v>
      </c>
      <c r="AA15" s="349" t="s">
        <v>647</v>
      </c>
      <c r="AB15" s="349" t="str">
        <f>VLOOKUP('Listado Pilotos y Equipos'!$AA15,Tabla_de_Datos_COPA_PALMARES!$B$24:$C$26,2,TRUE)</f>
        <v>3</v>
      </c>
      <c r="AC15" s="95"/>
      <c r="AD15" s="347" t="str">
        <f>'Listado Pilotos y Equipos'!$C15</f>
        <v>Uri Capdevila</v>
      </c>
      <c r="AE15" s="347" t="str">
        <f>'Listado Pilotos y Equipos'!$B15</f>
        <v>RALLY TEAM</v>
      </c>
      <c r="AF15" s="347" t="str">
        <f>'Listado Pilotos y Equipos'!$H15</f>
        <v>Guillem Romero</v>
      </c>
      <c r="AG15" s="347" t="str">
        <f>'Listado Pilotos y Equipos'!$B15</f>
        <v>RALLY TEAM</v>
      </c>
    </row>
    <row r="16">
      <c r="A16" s="95"/>
      <c r="B16" s="349" t="s">
        <v>39</v>
      </c>
      <c r="C16" s="349" t="s">
        <v>157</v>
      </c>
      <c r="D16" s="365" t="str">
        <f>IFERROR(VLOOKUP('Listado Pilotos y Equipos'!$C16,'Listado Pilotos y Equipos'!$W$3:$AB$162,3,0),"")</f>
        <v>3</v>
      </c>
      <c r="E16" s="365" t="str">
        <f>IFERROR(VLOOKUP('Listado Pilotos y Equipos'!$C16,'Listado Pilotos y Equipos'!$W$3:$AB$162,4,0),"")</f>
        <v>Plata</v>
      </c>
      <c r="F16" s="349" t="str">
        <f>VLOOKUP('Listado Pilotos y Equipos'!$C16,'Listado Pilotos y Equipos'!$W$3:$AB$162,6,TRUE)</f>
        <v>3</v>
      </c>
      <c r="G16" s="349" t="str">
        <f>VLOOKUP('Listado Pilotos y Equipos'!$C16,'Listado Pilotos y Equipos'!$W$3:$AB$162,5,TRUE)</f>
        <v>21 o más</v>
      </c>
      <c r="H16" s="349" t="s">
        <v>158</v>
      </c>
      <c r="I16" s="365" t="str">
        <f>IFERROR(VLOOKUP('Listado Pilotos y Equipos'!$H16,'Listado Pilotos y Equipos'!$W$3:$AB$162,3,0),"")</f>
        <v>3</v>
      </c>
      <c r="J16" s="365" t="str">
        <f>IFERROR(VLOOKUP('Listado Pilotos y Equipos'!$H16,'Listado Pilotos y Equipos'!$W$3:$AB$162,4,0),"")</f>
        <v>Plata</v>
      </c>
      <c r="K16" s="349" t="str">
        <f>VLOOKUP('Listado Pilotos y Equipos'!$H16,'Listado Pilotos y Equipos'!$W$3:$AB$162,6,TRUE)</f>
        <v>3</v>
      </c>
      <c r="L16" s="349" t="str">
        <f>VLOOKUP(H16,'Listado Pilotos y Equipos'!$W$3:$AB$162,5,TRUE)</f>
        <v>21 o más</v>
      </c>
      <c r="M16" s="349" t="s">
        <v>159</v>
      </c>
      <c r="N16" s="365"/>
      <c r="O16" s="349" t="s">
        <v>648</v>
      </c>
      <c r="P16" s="349" t="s">
        <v>286</v>
      </c>
      <c r="Q16" s="366" t="str">
        <f>IFERROR(IF(AND('Listado Pilotos y Equipos'!$D16=Tabla_de_Datos_COPA_PALMARES!$D$3,'Listado Pilotos y Equipos'!$I16=Tabla_de_Datos_COPA_PALMARES!$D$3,'Listado Pilotos y Equipos'!$M16=Tabla_de_Datos_COPA_PALMARES!$B$4),"ALARMA",IF(AND('Listado Pilotos y Equipos'!$D16=Tabla_de_Datos_COPA_PALMARES!$D$3,'Listado Pilotos y Equipos'!$I16=Tabla_de_Datos_COPA_PALMARES!$D$4,'Listado Pilotos y Equipos'!$M16=Tabla_de_Datos_COPA_PALMARES!$B$4),"ALARMA",IF(AND('Listado Pilotos y Equipos'!$D16=Tabla_de_Datos_COPA_PALMARES!$D$4,'Listado Pilotos y Equipos'!$I16=Tabla_de_Datos_COPA_PALMARES!$D$3,'Listado Pilotos y Equipos'!$M16=Tabla_de_Datos_COPA_PALMARES!$B$4),"ALARMA",IF(AND('Listado Pilotos y Equipos'!$D16=Tabla_de_Datos_COPA_PALMARES!$D$3,'Listado Pilotos y Equipos'!$I16=Tabla_de_Datos_COPA_PALMARES!$D$5,'Listado Pilotos y Equipos'!$M16=Tabla_de_Datos_COPA_PALMARES!$B$4),"ALARMA",IF(AND('Listado Pilotos y Equipos'!$D16=Tabla_de_Datos_COPA_PALMARES!$D$5,'Listado Pilotos y Equipos'!$I16=Tabla_de_Datos_COPA_PALMARES!$D$3,'Listado Pilotos y Equipos'!$M16=Tabla_de_Datos_COPA_PALMARES!$B$4),"ALARMA",IF(AND('Listado Pilotos y Equipos'!$D16=Tabla_de_Datos_COPA_PALMARES!$D$3,'Listado Pilotos y Equipos'!$I16=Tabla_de_Datos_COPA_PALMARES!$D$6,'Listado Pilotos y Equipos'!$M16=Tabla_de_Datos_COPA_PALMARES!$B$4),"ALARMA",IF(AND('Listado Pilotos y Equipos'!$D16=Tabla_de_Datos_COPA_PALMARES!$D$6,'Listado Pilotos y Equipos'!$I16=Tabla_de_Datos_COPA_PALMARES!$D$3,'Listado Pilotos y Equipos'!$M16=Tabla_de_Datos_COPA_PALMARES!$B$4),"ALARMA",IF(AND('Listado Pilotos y Equipos'!$D16=Tabla_de_Datos_COPA_PALMARES!$D$4,'Listado Pilotos y Equipos'!$I16=Tabla_de_Datos_COPA_PALMARES!$D$4,'Listado Pilotos y Equipos'!$M16=Tabla_de_Datos_COPA_PALMARES!$B$4),"ALARMA",IF(AND('Listado Pilotos y Equipos'!$D16=Tabla_de_Datos_COPA_PALMARES!$D$4,'Listado Pilotos y Equipos'!$I16=Tabla_de_Datos_COPA_PALMARES!$D$5,'Listado Pilotos y Equipos'!$M16=Tabla_de_Datos_COPA_PALMARES!$B$4),"ALARMA",IF(AND('Listado Pilotos y Equipos'!$D16=Tabla_de_Datos_COPA_PALMARES!$D$5,'Listado Pilotos y Equipos'!$I16=Tabla_de_Datos_COPA_PALMARES!$D$4,'Listado Pilotos y Equipos'!$M16=Tabla_de_Datos_COPA_PALMARES!$B$4),"ALARMA","")))))))))),"")</f>
        <v/>
      </c>
      <c r="R16" s="367" t="str">
        <f>IF(AND('Listado Pilotos y Equipos'!$D16=Tabla_de_Datos_COPA_PALMARES!$D$4,'Listado Pilotos y Equipos'!$I16=Tabla_de_Datos_COPA_PALMARES!$D$4,'Listado Pilotos y Equipos'!$M16=Tabla_de_Datos_COPA_PALMARES!$B$5),Tabla_de_Datos_COPA_PALMARES!$H$15,IF(AND('Listado Pilotos y Equipos'!$D16=Tabla_de_Datos_COPA_PALMARES!$D$3,'Listado Pilotos y Equipos'!$I16=Tabla_de_Datos_COPA_PALMARES!$D$3,'Listado Pilotos y Equipos'!$M16=Tabla_de_Datos_COPA_PALMARES!$B$5),Tabla_de_Datos_COPA_PALMARES!$H$14,IF(AND('Listado Pilotos y Equipos'!$D16=Tabla_de_Datos_COPA_PALMARES!$D$3,'Listado Pilotos y Equipos'!$I16=Tabla_de_Datos_COPA_PALMARES!$D$4,'Listado Pilotos y Equipos'!$M16=Tabla_de_Datos_COPA_PALMARES!$B$5),Tabla_de_Datos_COPA_PALMARES!$H$14,IF(AND('Listado Pilotos y Equipos'!$D16=Tabla_de_Datos_COPA_PALMARES!$D$4,'Listado Pilotos y Equipos'!$I16=Tabla_de_Datos_COPA_PALMARES!$D$3,'Listado Pilotos y Equipos'!$M16=Tabla_de_Datos_COPA_PALMARES!$B$5),Tabla_de_Datos_COPA_PALMARES!$H$14,IF(AND('Listado Pilotos y Equipos'!$D16=Tabla_de_Datos_COPA_PALMARES!$D$3,'Listado Pilotos y Equipos'!$I16=Tabla_de_Datos_COPA_PALMARES!$D$5,'Listado Pilotos y Equipos'!$M16=Tabla_de_Datos_COPA_PALMARES!$B$5),Tabla_de_Datos_COPA_PALMARES!$H$15,IF(AND('Listado Pilotos y Equipos'!$D16=Tabla_de_Datos_COPA_PALMARES!$D$5,'Listado Pilotos y Equipos'!$I16=Tabla_de_Datos_COPA_PALMARES!$D$3,'Listado Pilotos y Equipos'!$M16=Tabla_de_Datos_COPA_PALMARES!$B$5),Tabla_de_Datos_COPA_PALMARES!$H$15,""))))))</f>
        <v/>
      </c>
      <c r="S16" s="95" t="str">
        <f>IF(AND('Listado Pilotos y Equipos'!$D16=Tabla_de_Datos_COPA_PALMARES!$D$3,
'Listado Pilotos y Equipos'!$I16=Tabla_de_Datos_COPA_PALMARES!$D$3,
'Listado Pilotos y Equipos'!$F16=Tabla_de_Datos_COPA_PALMARES!$C$24,
'Listado Pilotos y Equipos'!$K16=Tabla_de_Datos_COPA_PALMARES!$C$24,
'Listado Pilotos y Equipos'!$M16=Tabla_de_Datos_COPA_PALMARES!$B$3),
Tabla_de_Datos_COPA_PALMARES!$H$9,
IF(AND('Listado Pilotos y Equipos'!$D16=Tabla_de_Datos_COPA_PALMARES!$D$3,
'Listado Pilotos y Equipos'!$I16=Tabla_de_Datos_COPA_PALMARES!$D$3,
'Listado Pilotos y Equipos'!$F16&lt;='Listado Pilotos y Equipos'!$K16,
'Listado Pilotos y Equipos'!$M16=Tabla_de_Datos_COPA_PALMARES!$B$3),
Tabla_de_Datos_COPA_PALMARES!$H$9,
IF(AND('Listado Pilotos y Equipos'!$D16=Tabla_de_Datos_COPA_PALMARES!$D$3,
'Listado Pilotos y Equipos'!$I16=Tabla_de_Datos_COPA_PALMARES!$D$4,
'Listado Pilotos y Equipos'!$F16&lt;='Listado Pilotos y Equipos'!$K16,
'Listado Pilotos y Equipos'!$M16=Tabla_de_Datos_COPA_PALMARES!$B$3),
Tabla_de_Datos_COPA_PALMARES!$H$9,
IF(AND('Listado Pilotos y Equipos'!$D16=Tabla_de_Datos_COPA_PALMARES!$D$4,
'Listado Pilotos y Equipos'!$I16=Tabla_de_Datos_COPA_PALMARES!$D$3,
'Listado Pilotos y Equipos'!$F16&lt;='Listado Pilotos y Equipos'!$K16,
'Listado Pilotos y Equipos'!$M16=Tabla_de_Datos_COPA_PALMARES!$B$3),
Tabla_de_Datos_COPA_PALMARES!$H$9,
IF(AND('Listado Pilotos y Equipos'!$D16=Tabla_de_Datos_COPA_PALMARES!$D$3,
'Listado Pilotos y Equipos'!$I16=Tabla_de_Datos_COPA_PALMARES!$D$5,
'Listado Pilotos y Equipos'!$F16&lt;='Listado Pilotos y Equipos'!$K16,
'Listado Pilotos y Equipos'!$M16=Tabla_de_Datos_COPA_PALMARES!$B$3),
Tabla_de_Datos_COPA_PALMARES!$H$9,
IF(AND('Listado Pilotos y Equipos'!$D16=Tabla_de_Datos_COPA_PALMARES!$D$5,
'Listado Pilotos y Equipos'!$I16=Tabla_de_Datos_COPA_PALMARES!$D$3,
'Listado Pilotos y Equipos'!$F16&lt;='Listado Pilotos y Equipos'!$K16,
'Listado Pilotos y Equipos'!$M16=Tabla_de_Datos_COPA_PALMARES!$B$3),
Tabla_de_Datos_COPA_PALMARES!$H$9,
IF(AND('Listado Pilotos y Equipos'!$D16=Tabla_de_Datos_COPA_PALMARES!$D$3,
'Listado Pilotos y Equipos'!$I16=Tabla_de_Datos_COPA_PALMARES!$D$6,
'Listado Pilotos y Equipos'!$F16&lt;='Listado Pilotos y Equipos'!$K16,
'Listado Pilotos y Equipos'!$M16=Tabla_de_Datos_COPA_PALMARES!$B$3),
Tabla_de_Datos_COPA_PALMARES!$H$9,
IF(AND('Listado Pilotos y Equipos'!$D16=Tabla_de_Datos_COPA_PALMARES!$D$6,
'Listado Pilotos y Equipos'!$I16=Tabla_de_Datos_COPA_PALMARES!$D$3,
'Listado Pilotos y Equipos'!$F16&lt;='Listado Pilotos y Equipos'!$K16,
'Listado Pilotos y Equipos'!$M16=Tabla_de_Datos_COPA_PALMARES!$B$3),
Tabla_de_Datos_COPA_PALMARES!$H$9,
IF(AND('Listado Pilotos y Equipos'!$D16=Tabla_de_Datos_COPA_PALMARES!$D$4,
'Listado Pilotos y Equipos'!$I16=Tabla_de_Datos_COPA_PALMARES!$D$4,
'Listado Pilotos y Equipos'!$F16=Tabla_de_Datos_COPA_PALMARES!$C$24,
'Listado Pilotos y Equipos'!$K16=Tabla_de_Datos_COPA_PALMARES!$C$24,
'Listado Pilotos y Equipos'!$M16=Tabla_de_Datos_COPA_PALMARES!$B$3),
Tabla_de_Datos_COPA_PALMARES!$H$9,
IF(AND('Listado Pilotos y Equipos'!$D16=Tabla_de_Datos_COPA_PALMARES!$D$4,
'Listado Pilotos y Equipos'!$I16=Tabla_de_Datos_COPA_PALMARES!$D$4,
'Listado Pilotos y Equipos'!$F16&lt;='Listado Pilotos y Equipos'!$K16,
'Listado Pilotos y Equipos'!$M16=Tabla_de_Datos_COPA_PALMARES!$B$3),
Tabla_de_Datos_COPA_PALMARES!$H$9,))))))))))</f>
        <v/>
      </c>
      <c r="T16" s="95" t="str">
        <f>IF(AND('Listado Pilotos y Equipos'!$D16=Tabla_de_Datos_COPA_PALMARES!$D$3,
'Listado Pilotos y Equipos'!$I16=Tabla_de_Datos_COPA_PALMARES!$D$3,
'Listado Pilotos y Equipos'!$M16=Tabla_de_Datos_COPA_PALMARES!$B$3,
'Listado Pilotos y Equipos'!$F16=Tabla_de_Datos_COPA_PALMARES!$C$25,
'Listado Pilotos y Equipos'!$K16=Tabla_de_Datos_COPA_PALMARES!$C$25),
Tabla_de_Datos_COPA_PALMARES!$H$10,
IF(AND('Listado Pilotos y Equipos'!$D16=Tabla_de_Datos_COPA_PALMARES!$D$3,
'Listado Pilotos y Equipos'!$I16=Tabla_de_Datos_COPA_PALMARES!$D$3,
'Listado Pilotos y Equipos'!$M16=Tabla_de_Datos_COPA_PALMARES!$B$3,
'Listado Pilotos y Equipos'!$F16=Tabla_de_Datos_COPA_PALMARES!$C$26,
'Listado Pilotos y Equipos'!$K16=Tabla_de_Datos_COPA_PALMARES!$C$26),
Tabla_de_Datos_COPA_PALMARES!$H$10,
IF(AND('Listado Pilotos y Equipos'!$D16=Tabla_de_Datos_COPA_PALMARES!$D$3,
'Listado Pilotos y Equipos'!$I16=Tabla_de_Datos_COPA_PALMARES!$D$4,
'Listado Pilotos y Equipos'!$M16=Tabla_de_Datos_COPA_PALMARES!$B$3,
'Listado Pilotos y Equipos'!$F16=Tabla_de_Datos_COPA_PALMARES!$C$25,
'Listado Pilotos y Equipos'!$F16&lt;='Listado Pilotos y Equipos'!$K16),
Tabla_de_Datos_COPA_PALMARES!$H$10,
IF(AND('Listado Pilotos y Equipos'!$D16=Tabla_de_Datos_COPA_PALMARES!$D$4,
'Listado Pilotos y Equipos'!$I16=Tabla_de_Datos_COPA_PALMARES!$D$3,
'Listado Pilotos y Equipos'!$M16=Tabla_de_Datos_COPA_PALMARES!$B$3,
'Listado Pilotos y Equipos'!$F16=Tabla_de_Datos_COPA_PALMARES!$C$25,
'Listado Pilotos y Equipos'!$F16&lt;='Listado Pilotos y Equipos'!$K16),
Tabla_de_Datos_COPA_PALMARES!$H$10,
IF(AND('Listado Pilotos y Equipos'!$D16=Tabla_de_Datos_COPA_PALMARES!$D$3,
'Listado Pilotos y Equipos'!$I16=Tabla_de_Datos_COPA_PALMARES!$D$5,
'Listado Pilotos y Equipos'!$M16=Tabla_de_Datos_COPA_PALMARES!$B$3,
'Listado Pilotos y Equipos'!$F16=Tabla_de_Datos_COPA_PALMARES!$C$25,
'Listado Pilotos y Equipos'!$F16&lt;='Listado Pilotos y Equipos'!$K16),
Tabla_de_Datos_COPA_PALMARES!$H$10,
IF(AND('Listado Pilotos y Equipos'!$D16=Tabla_de_Datos_COPA_PALMARES!$D$5,
'Listado Pilotos y Equipos'!$I16=Tabla_de_Datos_COPA_PALMARES!$D$3,
'Listado Pilotos y Equipos'!$M16=Tabla_de_Datos_COPA_PALMARES!$B$3,
'Listado Pilotos y Equipos'!$F16=Tabla_de_Datos_COPA_PALMARES!$C$25,
'Listado Pilotos y Equipos'!$F16&lt;='Listado Pilotos y Equipos'!$K16),
Tabla_de_Datos_COPA_PALMARES!$H$10,
IF(AND('Listado Pilotos y Equipos'!$D16=Tabla_de_Datos_COPA_PALMARES!$D$3,
'Listado Pilotos y Equipos'!$I16=Tabla_de_Datos_COPA_PALMARES!$D$6,
'Listado Pilotos y Equipos'!$M16=Tabla_de_Datos_COPA_PALMARES!$B$3,
'Listado Pilotos y Equipos'!$F16=Tabla_de_Datos_COPA_PALMARES!$C$25,
'Listado Pilotos y Equipos'!$F16&lt;='Listado Pilotos y Equipos'!$K16),
Tabla_de_Datos_COPA_PALMARES!$H$10,
IF(AND('Listado Pilotos y Equipos'!$D16=Tabla_de_Datos_COPA_PALMARES!$D$6,
'Listado Pilotos y Equipos'!$I16=Tabla_de_Datos_COPA_PALMARES!$D$3,
'Listado Pilotos y Equipos'!$M16=Tabla_de_Datos_COPA_PALMARES!$B$3,
'Listado Pilotos y Equipos'!$F16=Tabla_de_Datos_COPA_PALMARES!$C$25,
'Listado Pilotos y Equipos'!$F16&lt;='Listado Pilotos y Equipos'!$K16),
Tabla_de_Datos_COPA_PALMARES!$H$10,IF(AND('Listado Pilotos y Equipos'!$D16=Tabla_de_Datos_COPA_PALMARES!$D$4,
'Listado Pilotos y Equipos'!$I16=Tabla_de_Datos_COPA_PALMARES!$D$4,
'Listado Pilotos y Equipos'!$M16=Tabla_de_Datos_COPA_PALMARES!$B$3,
'Listado Pilotos y Equipos'!$F16=Tabla_de_Datos_COPA_PALMARES!$C$25,
'Listado Pilotos y Equipos'!$K16=Tabla_de_Datos_COPA_PALMARES!$C$25),
Tabla_de_Datos_COPA_PALMARES!$H$10,
IF(AND('Listado Pilotos y Equipos'!$D16=Tabla_de_Datos_COPA_PALMARES!$D$4,
'Listado Pilotos y Equipos'!$I16=Tabla_de_Datos_COPA_PALMARES!$D$5,
'Listado Pilotos y Equipos'!$M16=Tabla_de_Datos_COPA_PALMARES!$B$3,
'Listado Pilotos y Equipos'!$F16=Tabla_de_Datos_COPA_PALMARES!$C$25,
'Listado Pilotos y Equipos'!$F16&lt;='Listado Pilotos y Equipos'!$K16),
Tabla_de_Datos_COPA_PALMARES!$H$10,
IF(AND('Listado Pilotos y Equipos'!$D16=Tabla_de_Datos_COPA_PALMARES!$D$5,
'Listado Pilotos y Equipos'!$I16=Tabla_de_Datos_COPA_PALMARES!$D$4,
'Listado Pilotos y Equipos'!$M16=Tabla_de_Datos_COPA_PALMARES!$B$3,
'Listado Pilotos y Equipos'!$F16=Tabla_de_Datos_COPA_PALMARES!$C$25,
'Listado Pilotos y Equipos'!$F16&lt;='Listado Pilotos y Equipos'!$K16),
Tabla_de_Datos_COPA_PALMARES!$H$10,
IF(AND('Listado Pilotos y Equipos'!$D16=Tabla_de_Datos_COPA_PALMARES!$D$4,
'Listado Pilotos y Equipos'!$I16=Tabla_de_Datos_COPA_PALMARES!$D$6,
'Listado Pilotos y Equipos'!$M16=Tabla_de_Datos_COPA_PALMARES!$B$3,
'Listado Pilotos y Equipos'!$F16=Tabla_de_Datos_COPA_PALMARES!$C$25,
'Listado Pilotos y Equipos'!$F16&lt;='Listado Pilotos y Equipos'!$K16),
Tabla_de_Datos_COPA_PALMARES!$H$10,
IF(AND('Listado Pilotos y Equipos'!$D16=Tabla_de_Datos_COPA_PALMARES!$D$6,
'Listado Pilotos y Equipos'!$I16=Tabla_de_Datos_COPA_PALMARES!$D$4,
'Listado Pilotos y Equipos'!$M16=Tabla_de_Datos_COPA_PALMARES!$B$3,
'Listado Pilotos y Equipos'!$F16=Tabla_de_Datos_COPA_PALMARES!$C$25,
'Listado Pilotos y Equipos'!$F16&lt;='Listado Pilotos y Equipos'!$K16),
Tabla_de_Datos_COPA_PALMARES!$H$10,)))))))))))))</f>
        <v/>
      </c>
      <c r="U16" s="95" t="str">
        <f>IF(AND('Listado Pilotos y Equipos'!$D16=Tabla_de_Datos_COPA_PALMARES!$D$3,
'Listado Pilotos y Equipos'!$I16=Tabla_de_Datos_COPA_PALMARES!$D$4,
'Listado Pilotos y Equipos'!$F16=Tabla_de_Datos_COPA_PALMARES!$C$26,
'Listado Pilotos y Equipos'!$K16=Tabla_de_Datos_COPA_PALMARES!$C$26,
'Listado Pilotos y Equipos'!$M16=Tabla_de_Datos_COPA_PALMARES!$B$3),
Tabla_de_Datos_COPA_PALMARES!$H$11,
IF(AND('Listado Pilotos y Equipos'!$D16=Tabla_de_Datos_COPA_PALMARES!$D$4,
'Listado Pilotos y Equipos'!$I16=Tabla_de_Datos_COPA_PALMARES!$D$3,
'Listado Pilotos y Equipos'!$F16=Tabla_de_Datos_COPA_PALMARES!$C$26,
'Listado Pilotos y Equipos'!$K16=Tabla_de_Datos_COPA_PALMARES!$C$26,
'Listado Pilotos y Equipos'!$M16=Tabla_de_Datos_COPA_PALMARES!$B$3),
Tabla_de_Datos_COPA_PALMARES!$H$11,
IF(AND('Listado Pilotos y Equipos'!$D16=Tabla_de_Datos_COPA_PALMARES!$D$3,
'Listado Pilotos y Equipos'!$I16=Tabla_de_Datos_COPA_PALMARES!$D$5,
'Listado Pilotos y Equipos'!$F16=Tabla_de_Datos_COPA_PALMARES!$C$26,
'Listado Pilotos y Equipos'!$K16=Tabla_de_Datos_COPA_PALMARES!$C$26,
'Listado Pilotos y Equipos'!$M16=Tabla_de_Datos_COPA_PALMARES!$B$3),
Tabla_de_Datos_COPA_PALMARES!$H$11,
IF(AND('Listado Pilotos y Equipos'!$D16=Tabla_de_Datos_COPA_PALMARES!$D$5,
'Listado Pilotos y Equipos'!$I16=Tabla_de_Datos_COPA_PALMARES!$D$3,
'Listado Pilotos y Equipos'!$F16=Tabla_de_Datos_COPA_PALMARES!$C$26,
'Listado Pilotos y Equipos'!$K16=Tabla_de_Datos_COPA_PALMARES!$C$26,
'Listado Pilotos y Equipos'!$M16=Tabla_de_Datos_COPA_PALMARES!$B$3),
Tabla_de_Datos_COPA_PALMARES!$H$11,
IF(AND('Listado Pilotos y Equipos'!$D16=Tabla_de_Datos_COPA_PALMARES!$D$3,
'Listado Pilotos y Equipos'!$I16=Tabla_de_Datos_COPA_PALMARES!$D$6,
'Listado Pilotos y Equipos'!$F16=Tabla_de_Datos_COPA_PALMARES!$C$26,
'Listado Pilotos y Equipos'!$K16=Tabla_de_Datos_COPA_PALMARES!$C$26,
'Listado Pilotos y Equipos'!$M16=Tabla_de_Datos_COPA_PALMARES!$B$3),
Tabla_de_Datos_COPA_PALMARES!$H$11,
IF(AND('Listado Pilotos y Equipos'!$D16=Tabla_de_Datos_COPA_PALMARES!$D$6,
'Listado Pilotos y Equipos'!$I16=Tabla_de_Datos_COPA_PALMARES!$D$3,
'Listado Pilotos y Equipos'!$F16=Tabla_de_Datos_COPA_PALMARES!$C$26,
'Listado Pilotos y Equipos'!$K16=Tabla_de_Datos_COPA_PALMARES!$C$26,
'Listado Pilotos y Equipos'!$M16=Tabla_de_Datos_COPA_PALMARES!$B$3),
Tabla_de_Datos_COPA_PALMARES!$H$11,
IF(AND('Listado Pilotos y Equipos'!$D16=Tabla_de_Datos_COPA_PALMARES!$D$4,
'Listado Pilotos y Equipos'!$I16=Tabla_de_Datos_COPA_PALMARES!$D$4,
'Listado Pilotos y Equipos'!$F16=Tabla_de_Datos_COPA_PALMARES!$C$26,
'Listado Pilotos y Equipos'!$K16=Tabla_de_Datos_COPA_PALMARES!$C$26,
'Listado Pilotos y Equipos'!$M16=Tabla_de_Datos_COPA_PALMARES!$B$3),
Tabla_de_Datos_COPA_PALMARES!$H$11,)))))))</f>
        <v/>
      </c>
      <c r="V16" s="95"/>
      <c r="W16" s="349" t="s">
        <v>207</v>
      </c>
      <c r="X16" s="349" t="s">
        <v>671</v>
      </c>
      <c r="Y16" s="349" t="str">
        <f>VLOOKUP(X16,Tabla_de_Datos_COPA_PALMARES!$B$9:$C$21,2,0)</f>
        <v>1</v>
      </c>
      <c r="Z16" s="365" t="str">
        <f>IFERROR(VLOOKUP('Listado Pilotos y Equipos'!$X16,Tabla_de_Datos_COPA_PALMARES!$B$9:$D$21,3,0),"")</f>
        <v>Platino</v>
      </c>
      <c r="AA16" s="349" t="s">
        <v>665</v>
      </c>
      <c r="AB16" s="349" t="str">
        <f>VLOOKUP('Listado Pilotos y Equipos'!$AA16,Tabla_de_Datos_COPA_PALMARES!$B$24:$C$26,2,TRUE)</f>
        <v>1</v>
      </c>
      <c r="AC16" s="95"/>
      <c r="AD16" s="347" t="str">
        <f>'Listado Pilotos y Equipos'!$C16</f>
        <v>Israel Nevado</v>
      </c>
      <c r="AE16" s="347" t="str">
        <f>'Listado Pilotos y Equipos'!$B16</f>
        <v>DZERO SOT</v>
      </c>
      <c r="AF16" s="347" t="str">
        <f>'Listado Pilotos y Equipos'!$H16</f>
        <v>Victor Gonzalez</v>
      </c>
      <c r="AG16" s="347" t="str">
        <f>'Listado Pilotos y Equipos'!$B16</f>
        <v>DZERO SOT</v>
      </c>
    </row>
    <row r="17">
      <c r="A17" s="95"/>
      <c r="B17" s="349" t="s">
        <v>460</v>
      </c>
      <c r="C17" s="349" t="s">
        <v>663</v>
      </c>
      <c r="D17" s="365" t="str">
        <f>IFERROR(VLOOKUP('Listado Pilotos y Equipos'!$C17,'Listado Pilotos y Equipos'!$W$3:$AB$162,3,0),"")</f>
        <v>2</v>
      </c>
      <c r="E17" s="365" t="str">
        <f>IFERROR(VLOOKUP('Listado Pilotos y Equipos'!$C17,'Listado Pilotos y Equipos'!$W$3:$AB$162,4,0),"")</f>
        <v>Oro</v>
      </c>
      <c r="F17" s="349" t="str">
        <f>VLOOKUP('Listado Pilotos y Equipos'!$C17,'Listado Pilotos y Equipos'!$W$3:$AB$162,6,TRUE)</f>
        <v>1</v>
      </c>
      <c r="G17" s="349" t="str">
        <f>VLOOKUP('Listado Pilotos y Equipos'!$C17,'Listado Pilotos y Equipos'!$W$3:$AB$162,5,TRUE)</f>
        <v>1 AL 10</v>
      </c>
      <c r="H17" s="349" t="s">
        <v>672</v>
      </c>
      <c r="I17" s="365" t="str">
        <f>IFERROR(VLOOKUP('Listado Pilotos y Equipos'!$H17,'Listado Pilotos y Equipos'!$W$3:$AB$162,3,0),"")</f>
        <v>2</v>
      </c>
      <c r="J17" s="365" t="str">
        <f>IFERROR(VLOOKUP('Listado Pilotos y Equipos'!$H17,'Listado Pilotos y Equipos'!$W$3:$AB$162,4,0),"")</f>
        <v>Oro</v>
      </c>
      <c r="K17" s="349" t="str">
        <f>VLOOKUP('Listado Pilotos y Equipos'!$H17,'Listado Pilotos y Equipos'!$W$3:$AB$162,6,TRUE)</f>
        <v>2</v>
      </c>
      <c r="L17" s="349" t="str">
        <f>VLOOKUP(H17,'Listado Pilotos y Equipos'!$W$3:$AB$162,5,TRUE)</f>
        <v>11 al 20</v>
      </c>
      <c r="M17" s="349" t="s">
        <v>159</v>
      </c>
      <c r="N17" s="365"/>
      <c r="O17" s="349" t="s">
        <v>648</v>
      </c>
      <c r="P17" s="349" t="s">
        <v>287</v>
      </c>
      <c r="Q17" s="366" t="str">
        <f>IFERROR(IF(AND('Listado Pilotos y Equipos'!$D17=Tabla_de_Datos_COPA_PALMARES!$D$3,'Listado Pilotos y Equipos'!$I17=Tabla_de_Datos_COPA_PALMARES!$D$3,'Listado Pilotos y Equipos'!$M17=Tabla_de_Datos_COPA_PALMARES!$B$4),"ALARMA",IF(AND('Listado Pilotos y Equipos'!$D17=Tabla_de_Datos_COPA_PALMARES!$D$3,'Listado Pilotos y Equipos'!$I17=Tabla_de_Datos_COPA_PALMARES!$D$4,'Listado Pilotos y Equipos'!$M17=Tabla_de_Datos_COPA_PALMARES!$B$4),"ALARMA",IF(AND('Listado Pilotos y Equipos'!$D17=Tabla_de_Datos_COPA_PALMARES!$D$4,'Listado Pilotos y Equipos'!$I17=Tabla_de_Datos_COPA_PALMARES!$D$3,'Listado Pilotos y Equipos'!$M17=Tabla_de_Datos_COPA_PALMARES!$B$4),"ALARMA",IF(AND('Listado Pilotos y Equipos'!$D17=Tabla_de_Datos_COPA_PALMARES!$D$3,'Listado Pilotos y Equipos'!$I17=Tabla_de_Datos_COPA_PALMARES!$D$5,'Listado Pilotos y Equipos'!$M17=Tabla_de_Datos_COPA_PALMARES!$B$4),"ALARMA",IF(AND('Listado Pilotos y Equipos'!$D17=Tabla_de_Datos_COPA_PALMARES!$D$5,'Listado Pilotos y Equipos'!$I17=Tabla_de_Datos_COPA_PALMARES!$D$3,'Listado Pilotos y Equipos'!$M17=Tabla_de_Datos_COPA_PALMARES!$B$4),"ALARMA",IF(AND('Listado Pilotos y Equipos'!$D17=Tabla_de_Datos_COPA_PALMARES!$D$3,'Listado Pilotos y Equipos'!$I17=Tabla_de_Datos_COPA_PALMARES!$D$6,'Listado Pilotos y Equipos'!$M17=Tabla_de_Datos_COPA_PALMARES!$B$4),"ALARMA",IF(AND('Listado Pilotos y Equipos'!$D17=Tabla_de_Datos_COPA_PALMARES!$D$6,'Listado Pilotos y Equipos'!$I17=Tabla_de_Datos_COPA_PALMARES!$D$3,'Listado Pilotos y Equipos'!$M17=Tabla_de_Datos_COPA_PALMARES!$B$4),"ALARMA",IF(AND('Listado Pilotos y Equipos'!$D17=Tabla_de_Datos_COPA_PALMARES!$D$4,'Listado Pilotos y Equipos'!$I17=Tabla_de_Datos_COPA_PALMARES!$D$4,'Listado Pilotos y Equipos'!$M17=Tabla_de_Datos_COPA_PALMARES!$B$4),"ALARMA",IF(AND('Listado Pilotos y Equipos'!$D17=Tabla_de_Datos_COPA_PALMARES!$D$4,'Listado Pilotos y Equipos'!$I17=Tabla_de_Datos_COPA_PALMARES!$D$5,'Listado Pilotos y Equipos'!$M17=Tabla_de_Datos_COPA_PALMARES!$B$4),"ALARMA",IF(AND('Listado Pilotos y Equipos'!$D17=Tabla_de_Datos_COPA_PALMARES!$D$5,'Listado Pilotos y Equipos'!$I17=Tabla_de_Datos_COPA_PALMARES!$D$4,'Listado Pilotos y Equipos'!$M17=Tabla_de_Datos_COPA_PALMARES!$B$4),"ALARMA","")))))))))),"")</f>
        <v/>
      </c>
      <c r="R17" s="368" t="str">
        <f>IF(AND('Listado Pilotos y Equipos'!$D17=Tabla_de_Datos_COPA_PALMARES!$D$4,'Listado Pilotos y Equipos'!$I17=Tabla_de_Datos_COPA_PALMARES!$D$4,'Listado Pilotos y Equipos'!$M17=Tabla_de_Datos_COPA_PALMARES!$B$5),Tabla_de_Datos_COPA_PALMARES!$H$15,IF(AND('Listado Pilotos y Equipos'!$D17=Tabla_de_Datos_COPA_PALMARES!$D$3,'Listado Pilotos y Equipos'!$I17=Tabla_de_Datos_COPA_PALMARES!$D$3,'Listado Pilotos y Equipos'!$M17=Tabla_de_Datos_COPA_PALMARES!$B$5),Tabla_de_Datos_COPA_PALMARES!$H$14,IF(AND('Listado Pilotos y Equipos'!$D17=Tabla_de_Datos_COPA_PALMARES!$D$3,'Listado Pilotos y Equipos'!$I17=Tabla_de_Datos_COPA_PALMARES!$D$4,'Listado Pilotos y Equipos'!$M17=Tabla_de_Datos_COPA_PALMARES!$B$5),Tabla_de_Datos_COPA_PALMARES!$H$14,IF(AND('Listado Pilotos y Equipos'!$D17=Tabla_de_Datos_COPA_PALMARES!$D$4,'Listado Pilotos y Equipos'!$I17=Tabla_de_Datos_COPA_PALMARES!$D$3,'Listado Pilotos y Equipos'!$M17=Tabla_de_Datos_COPA_PALMARES!$B$5),Tabla_de_Datos_COPA_PALMARES!$H$14,IF(AND('Listado Pilotos y Equipos'!$D17=Tabla_de_Datos_COPA_PALMARES!$D$3,'Listado Pilotos y Equipos'!$I17=Tabla_de_Datos_COPA_PALMARES!$D$5,'Listado Pilotos y Equipos'!$M17=Tabla_de_Datos_COPA_PALMARES!$B$5),Tabla_de_Datos_COPA_PALMARES!$H$15,IF(AND('Listado Pilotos y Equipos'!$D17=Tabla_de_Datos_COPA_PALMARES!$D$5,'Listado Pilotos y Equipos'!$I17=Tabla_de_Datos_COPA_PALMARES!$D$3,'Listado Pilotos y Equipos'!$M17=Tabla_de_Datos_COPA_PALMARES!$B$5),Tabla_de_Datos_COPA_PALMARES!$H$15,""))))))</f>
        <v>HS2</v>
      </c>
      <c r="S17" s="95" t="str">
        <f>IF(AND('Listado Pilotos y Equipos'!$D17=Tabla_de_Datos_COPA_PALMARES!$D$3,
'Listado Pilotos y Equipos'!$I17=Tabla_de_Datos_COPA_PALMARES!$D$3,
'Listado Pilotos y Equipos'!$F17=Tabla_de_Datos_COPA_PALMARES!$C$24,
'Listado Pilotos y Equipos'!$K17=Tabla_de_Datos_COPA_PALMARES!$C$24,
'Listado Pilotos y Equipos'!$M17=Tabla_de_Datos_COPA_PALMARES!$B$3),
Tabla_de_Datos_COPA_PALMARES!$H$9,
IF(AND('Listado Pilotos y Equipos'!$D17=Tabla_de_Datos_COPA_PALMARES!$D$3,
'Listado Pilotos y Equipos'!$I17=Tabla_de_Datos_COPA_PALMARES!$D$3,
'Listado Pilotos y Equipos'!$F17&lt;='Listado Pilotos y Equipos'!$K17,
'Listado Pilotos y Equipos'!$M17=Tabla_de_Datos_COPA_PALMARES!$B$3),
Tabla_de_Datos_COPA_PALMARES!$H$9,
IF(AND('Listado Pilotos y Equipos'!$D17=Tabla_de_Datos_COPA_PALMARES!$D$3,
'Listado Pilotos y Equipos'!$I17=Tabla_de_Datos_COPA_PALMARES!$D$4,
'Listado Pilotos y Equipos'!$F17&lt;='Listado Pilotos y Equipos'!$K17,
'Listado Pilotos y Equipos'!$M17=Tabla_de_Datos_COPA_PALMARES!$B$3),
Tabla_de_Datos_COPA_PALMARES!$H$9,
IF(AND('Listado Pilotos y Equipos'!$D17=Tabla_de_Datos_COPA_PALMARES!$D$4,
'Listado Pilotos y Equipos'!$I17=Tabla_de_Datos_COPA_PALMARES!$D$3,
'Listado Pilotos y Equipos'!$F17&lt;='Listado Pilotos y Equipos'!$K17,
'Listado Pilotos y Equipos'!$M17=Tabla_de_Datos_COPA_PALMARES!$B$3),
Tabla_de_Datos_COPA_PALMARES!$H$9,
IF(AND('Listado Pilotos y Equipos'!$D17=Tabla_de_Datos_COPA_PALMARES!$D$3,
'Listado Pilotos y Equipos'!$I17=Tabla_de_Datos_COPA_PALMARES!$D$5,
'Listado Pilotos y Equipos'!$F17&lt;='Listado Pilotos y Equipos'!$K17,
'Listado Pilotos y Equipos'!$M17=Tabla_de_Datos_COPA_PALMARES!$B$3),
Tabla_de_Datos_COPA_PALMARES!$H$9,
IF(AND('Listado Pilotos y Equipos'!$D17=Tabla_de_Datos_COPA_PALMARES!$D$5,
'Listado Pilotos y Equipos'!$I17=Tabla_de_Datos_COPA_PALMARES!$D$3,
'Listado Pilotos y Equipos'!$F17&lt;='Listado Pilotos y Equipos'!$K17,
'Listado Pilotos y Equipos'!$M17=Tabla_de_Datos_COPA_PALMARES!$B$3),
Tabla_de_Datos_COPA_PALMARES!$H$9,
IF(AND('Listado Pilotos y Equipos'!$D17=Tabla_de_Datos_COPA_PALMARES!$D$3,
'Listado Pilotos y Equipos'!$I17=Tabla_de_Datos_COPA_PALMARES!$D$6,
'Listado Pilotos y Equipos'!$F17&lt;='Listado Pilotos y Equipos'!$K17,
'Listado Pilotos y Equipos'!$M17=Tabla_de_Datos_COPA_PALMARES!$B$3),
Tabla_de_Datos_COPA_PALMARES!$H$9,
IF(AND('Listado Pilotos y Equipos'!$D17=Tabla_de_Datos_COPA_PALMARES!$D$6,
'Listado Pilotos y Equipos'!$I17=Tabla_de_Datos_COPA_PALMARES!$D$3,
'Listado Pilotos y Equipos'!$F17&lt;='Listado Pilotos y Equipos'!$K17,
'Listado Pilotos y Equipos'!$M17=Tabla_de_Datos_COPA_PALMARES!$B$3),
Tabla_de_Datos_COPA_PALMARES!$H$9,
IF(AND('Listado Pilotos y Equipos'!$D17=Tabla_de_Datos_COPA_PALMARES!$D$4,
'Listado Pilotos y Equipos'!$I17=Tabla_de_Datos_COPA_PALMARES!$D$4,
'Listado Pilotos y Equipos'!$F17=Tabla_de_Datos_COPA_PALMARES!$C$24,
'Listado Pilotos y Equipos'!$K17=Tabla_de_Datos_COPA_PALMARES!$C$24,
'Listado Pilotos y Equipos'!$M17=Tabla_de_Datos_COPA_PALMARES!$B$3),
Tabla_de_Datos_COPA_PALMARES!$H$9,
IF(AND('Listado Pilotos y Equipos'!$D17=Tabla_de_Datos_COPA_PALMARES!$D$4,
'Listado Pilotos y Equipos'!$I17=Tabla_de_Datos_COPA_PALMARES!$D$4,
'Listado Pilotos y Equipos'!$F17&lt;='Listado Pilotos y Equipos'!$K17,
'Listado Pilotos y Equipos'!$M17=Tabla_de_Datos_COPA_PALMARES!$B$3),
Tabla_de_Datos_COPA_PALMARES!$H$9,))))))))))</f>
        <v/>
      </c>
      <c r="T17" s="95" t="str">
        <f>IF(AND('Listado Pilotos y Equipos'!$D17=Tabla_de_Datos_COPA_PALMARES!$D$3,
'Listado Pilotos y Equipos'!$I17=Tabla_de_Datos_COPA_PALMARES!$D$3,
'Listado Pilotos y Equipos'!$M17=Tabla_de_Datos_COPA_PALMARES!$B$3,
'Listado Pilotos y Equipos'!$F17=Tabla_de_Datos_COPA_PALMARES!$C$25,
'Listado Pilotos y Equipos'!$K17=Tabla_de_Datos_COPA_PALMARES!$C$25),
Tabla_de_Datos_COPA_PALMARES!$H$10,
IF(AND('Listado Pilotos y Equipos'!$D17=Tabla_de_Datos_COPA_PALMARES!$D$3,
'Listado Pilotos y Equipos'!$I17=Tabla_de_Datos_COPA_PALMARES!$D$3,
'Listado Pilotos y Equipos'!$M17=Tabla_de_Datos_COPA_PALMARES!$B$3,
'Listado Pilotos y Equipos'!$F17=Tabla_de_Datos_COPA_PALMARES!$C$26,
'Listado Pilotos y Equipos'!$K17=Tabla_de_Datos_COPA_PALMARES!$C$26),
Tabla_de_Datos_COPA_PALMARES!$H$10,
IF(AND('Listado Pilotos y Equipos'!$D17=Tabla_de_Datos_COPA_PALMARES!$D$3,
'Listado Pilotos y Equipos'!$I17=Tabla_de_Datos_COPA_PALMARES!$D$4,
'Listado Pilotos y Equipos'!$M17=Tabla_de_Datos_COPA_PALMARES!$B$3,
'Listado Pilotos y Equipos'!$F17=Tabla_de_Datos_COPA_PALMARES!$C$25,
'Listado Pilotos y Equipos'!$F17&lt;='Listado Pilotos y Equipos'!$K17),
Tabla_de_Datos_COPA_PALMARES!$H$10,
IF(AND('Listado Pilotos y Equipos'!$D17=Tabla_de_Datos_COPA_PALMARES!$D$4,
'Listado Pilotos y Equipos'!$I17=Tabla_de_Datos_COPA_PALMARES!$D$3,
'Listado Pilotos y Equipos'!$M17=Tabla_de_Datos_COPA_PALMARES!$B$3,
'Listado Pilotos y Equipos'!$F17=Tabla_de_Datos_COPA_PALMARES!$C$25,
'Listado Pilotos y Equipos'!$F17&lt;='Listado Pilotos y Equipos'!$K17),
Tabla_de_Datos_COPA_PALMARES!$H$10,
IF(AND('Listado Pilotos y Equipos'!$D17=Tabla_de_Datos_COPA_PALMARES!$D$3,
'Listado Pilotos y Equipos'!$I17=Tabla_de_Datos_COPA_PALMARES!$D$5,
'Listado Pilotos y Equipos'!$M17=Tabla_de_Datos_COPA_PALMARES!$B$3,
'Listado Pilotos y Equipos'!$F17=Tabla_de_Datos_COPA_PALMARES!$C$25,
'Listado Pilotos y Equipos'!$F17&lt;='Listado Pilotos y Equipos'!$K17),
Tabla_de_Datos_COPA_PALMARES!$H$10,
IF(AND('Listado Pilotos y Equipos'!$D17=Tabla_de_Datos_COPA_PALMARES!$D$5,
'Listado Pilotos y Equipos'!$I17=Tabla_de_Datos_COPA_PALMARES!$D$3,
'Listado Pilotos y Equipos'!$M17=Tabla_de_Datos_COPA_PALMARES!$B$3,
'Listado Pilotos y Equipos'!$F17=Tabla_de_Datos_COPA_PALMARES!$C$25,
'Listado Pilotos y Equipos'!$F17&lt;='Listado Pilotos y Equipos'!$K17),
Tabla_de_Datos_COPA_PALMARES!$H$10,
IF(AND('Listado Pilotos y Equipos'!$D17=Tabla_de_Datos_COPA_PALMARES!$D$3,
'Listado Pilotos y Equipos'!$I17=Tabla_de_Datos_COPA_PALMARES!$D$6,
'Listado Pilotos y Equipos'!$M17=Tabla_de_Datos_COPA_PALMARES!$B$3,
'Listado Pilotos y Equipos'!$F17=Tabla_de_Datos_COPA_PALMARES!$C$25,
'Listado Pilotos y Equipos'!$F17&lt;='Listado Pilotos y Equipos'!$K17),
Tabla_de_Datos_COPA_PALMARES!$H$10,
IF(AND('Listado Pilotos y Equipos'!$D17=Tabla_de_Datos_COPA_PALMARES!$D$6,
'Listado Pilotos y Equipos'!$I17=Tabla_de_Datos_COPA_PALMARES!$D$3,
'Listado Pilotos y Equipos'!$M17=Tabla_de_Datos_COPA_PALMARES!$B$3,
'Listado Pilotos y Equipos'!$F17=Tabla_de_Datos_COPA_PALMARES!$C$25,
'Listado Pilotos y Equipos'!$F17&lt;='Listado Pilotos y Equipos'!$K17),
Tabla_de_Datos_COPA_PALMARES!$H$10,IF(AND('Listado Pilotos y Equipos'!$D17=Tabla_de_Datos_COPA_PALMARES!$D$4,
'Listado Pilotos y Equipos'!$I17=Tabla_de_Datos_COPA_PALMARES!$D$4,
'Listado Pilotos y Equipos'!$M17=Tabla_de_Datos_COPA_PALMARES!$B$3,
'Listado Pilotos y Equipos'!$F17=Tabla_de_Datos_COPA_PALMARES!$C$25,
'Listado Pilotos y Equipos'!$K17=Tabla_de_Datos_COPA_PALMARES!$C$25),
Tabla_de_Datos_COPA_PALMARES!$H$10,
IF(AND('Listado Pilotos y Equipos'!$D17=Tabla_de_Datos_COPA_PALMARES!$D$4,
'Listado Pilotos y Equipos'!$I17=Tabla_de_Datos_COPA_PALMARES!$D$5,
'Listado Pilotos y Equipos'!$M17=Tabla_de_Datos_COPA_PALMARES!$B$3,
'Listado Pilotos y Equipos'!$F17=Tabla_de_Datos_COPA_PALMARES!$C$25,
'Listado Pilotos y Equipos'!$F17&lt;='Listado Pilotos y Equipos'!$K17),
Tabla_de_Datos_COPA_PALMARES!$H$10,
IF(AND('Listado Pilotos y Equipos'!$D17=Tabla_de_Datos_COPA_PALMARES!$D$5,
'Listado Pilotos y Equipos'!$I17=Tabla_de_Datos_COPA_PALMARES!$D$4,
'Listado Pilotos y Equipos'!$M17=Tabla_de_Datos_COPA_PALMARES!$B$3,
'Listado Pilotos y Equipos'!$F17=Tabla_de_Datos_COPA_PALMARES!$C$25,
'Listado Pilotos y Equipos'!$F17&lt;='Listado Pilotos y Equipos'!$K17),
Tabla_de_Datos_COPA_PALMARES!$H$10,
IF(AND('Listado Pilotos y Equipos'!$D17=Tabla_de_Datos_COPA_PALMARES!$D$4,
'Listado Pilotos y Equipos'!$I17=Tabla_de_Datos_COPA_PALMARES!$D$6,
'Listado Pilotos y Equipos'!$M17=Tabla_de_Datos_COPA_PALMARES!$B$3,
'Listado Pilotos y Equipos'!$F17=Tabla_de_Datos_COPA_PALMARES!$C$25,
'Listado Pilotos y Equipos'!$F17&lt;='Listado Pilotos y Equipos'!$K17),
Tabla_de_Datos_COPA_PALMARES!$H$10,
IF(AND('Listado Pilotos y Equipos'!$D17=Tabla_de_Datos_COPA_PALMARES!$D$6,
'Listado Pilotos y Equipos'!$I17=Tabla_de_Datos_COPA_PALMARES!$D$4,
'Listado Pilotos y Equipos'!$M17=Tabla_de_Datos_COPA_PALMARES!$B$3,
'Listado Pilotos y Equipos'!$F17=Tabla_de_Datos_COPA_PALMARES!$C$25,
'Listado Pilotos y Equipos'!$F17&lt;='Listado Pilotos y Equipos'!$K17),
Tabla_de_Datos_COPA_PALMARES!$H$10,)))))))))))))</f>
        <v/>
      </c>
      <c r="U17" s="95" t="str">
        <f>IF(AND('Listado Pilotos y Equipos'!$D17=Tabla_de_Datos_COPA_PALMARES!$D$3,
'Listado Pilotos y Equipos'!$I17=Tabla_de_Datos_COPA_PALMARES!$D$4,
'Listado Pilotos y Equipos'!$F17=Tabla_de_Datos_COPA_PALMARES!$C$26,
'Listado Pilotos y Equipos'!$K17=Tabla_de_Datos_COPA_PALMARES!$C$26,
'Listado Pilotos y Equipos'!$M17=Tabla_de_Datos_COPA_PALMARES!$B$3),
Tabla_de_Datos_COPA_PALMARES!$H$11,
IF(AND('Listado Pilotos y Equipos'!$D17=Tabla_de_Datos_COPA_PALMARES!$D$4,
'Listado Pilotos y Equipos'!$I17=Tabla_de_Datos_COPA_PALMARES!$D$3,
'Listado Pilotos y Equipos'!$F17=Tabla_de_Datos_COPA_PALMARES!$C$26,
'Listado Pilotos y Equipos'!$K17=Tabla_de_Datos_COPA_PALMARES!$C$26,
'Listado Pilotos y Equipos'!$M17=Tabla_de_Datos_COPA_PALMARES!$B$3),
Tabla_de_Datos_COPA_PALMARES!$H$11,
IF(AND('Listado Pilotos y Equipos'!$D17=Tabla_de_Datos_COPA_PALMARES!$D$3,
'Listado Pilotos y Equipos'!$I17=Tabla_de_Datos_COPA_PALMARES!$D$5,
'Listado Pilotos y Equipos'!$F17=Tabla_de_Datos_COPA_PALMARES!$C$26,
'Listado Pilotos y Equipos'!$K17=Tabla_de_Datos_COPA_PALMARES!$C$26,
'Listado Pilotos y Equipos'!$M17=Tabla_de_Datos_COPA_PALMARES!$B$3),
Tabla_de_Datos_COPA_PALMARES!$H$11,
IF(AND('Listado Pilotos y Equipos'!$D17=Tabla_de_Datos_COPA_PALMARES!$D$5,
'Listado Pilotos y Equipos'!$I17=Tabla_de_Datos_COPA_PALMARES!$D$3,
'Listado Pilotos y Equipos'!$F17=Tabla_de_Datos_COPA_PALMARES!$C$26,
'Listado Pilotos y Equipos'!$K17=Tabla_de_Datos_COPA_PALMARES!$C$26,
'Listado Pilotos y Equipos'!$M17=Tabla_de_Datos_COPA_PALMARES!$B$3),
Tabla_de_Datos_COPA_PALMARES!$H$11,
IF(AND('Listado Pilotos y Equipos'!$D17=Tabla_de_Datos_COPA_PALMARES!$D$3,
'Listado Pilotos y Equipos'!$I17=Tabla_de_Datos_COPA_PALMARES!$D$6,
'Listado Pilotos y Equipos'!$F17=Tabla_de_Datos_COPA_PALMARES!$C$26,
'Listado Pilotos y Equipos'!$K17=Tabla_de_Datos_COPA_PALMARES!$C$26,
'Listado Pilotos y Equipos'!$M17=Tabla_de_Datos_COPA_PALMARES!$B$3),
Tabla_de_Datos_COPA_PALMARES!$H$11,
IF(AND('Listado Pilotos y Equipos'!$D17=Tabla_de_Datos_COPA_PALMARES!$D$6,
'Listado Pilotos y Equipos'!$I17=Tabla_de_Datos_COPA_PALMARES!$D$3,
'Listado Pilotos y Equipos'!$F17=Tabla_de_Datos_COPA_PALMARES!$C$26,
'Listado Pilotos y Equipos'!$K17=Tabla_de_Datos_COPA_PALMARES!$C$26,
'Listado Pilotos y Equipos'!$M17=Tabla_de_Datos_COPA_PALMARES!$B$3),
Tabla_de_Datos_COPA_PALMARES!$H$11,
IF(AND('Listado Pilotos y Equipos'!$D17=Tabla_de_Datos_COPA_PALMARES!$D$4,
'Listado Pilotos y Equipos'!$I17=Tabla_de_Datos_COPA_PALMARES!$D$4,
'Listado Pilotos y Equipos'!$F17=Tabla_de_Datos_COPA_PALMARES!$C$26,
'Listado Pilotos y Equipos'!$K17=Tabla_de_Datos_COPA_PALMARES!$C$26,
'Listado Pilotos y Equipos'!$M17=Tabla_de_Datos_COPA_PALMARES!$B$3),
Tabla_de_Datos_COPA_PALMARES!$H$11,)))))))</f>
        <v/>
      </c>
      <c r="V17" s="95"/>
      <c r="W17" s="349" t="s">
        <v>673</v>
      </c>
      <c r="X17" s="349" t="s">
        <v>646</v>
      </c>
      <c r="Y17" s="349" t="str">
        <f>VLOOKUP(X17,Tabla_de_Datos_COPA_PALMARES!$B$9:$C$21,2,0)</f>
        <v>4</v>
      </c>
      <c r="Z17" s="365" t="str">
        <f>IFERROR(VLOOKUP('Listado Pilotos y Equipos'!$X17,Tabla_de_Datos_COPA_PALMARES!$B$9:$D$21,3,0),"")</f>
        <v>Bronce</v>
      </c>
      <c r="AA17" s="349" t="s">
        <v>647</v>
      </c>
      <c r="AB17" s="349" t="str">
        <f>VLOOKUP('Listado Pilotos y Equipos'!$AA17,Tabla_de_Datos_COPA_PALMARES!$B$24:$C$26,2,TRUE)</f>
        <v>3</v>
      </c>
      <c r="AC17" s="95"/>
      <c r="AD17" s="347" t="str">
        <f>'Listado Pilotos y Equipos'!$C17</f>
        <v>Albert Trafach</v>
      </c>
      <c r="AE17" s="347" t="str">
        <f>'Listado Pilotos y Equipos'!$B17</f>
        <v>EL SOT SPORT</v>
      </c>
      <c r="AF17" s="347" t="str">
        <f>'Listado Pilotos y Equipos'!$H17</f>
        <v>Oscar Capel</v>
      </c>
      <c r="AG17" s="347" t="str">
        <f>'Listado Pilotos y Equipos'!$B17</f>
        <v>EL SOT SPORT</v>
      </c>
    </row>
    <row r="18">
      <c r="A18" s="95"/>
      <c r="B18" s="349" t="s">
        <v>83</v>
      </c>
      <c r="C18" s="349" t="s">
        <v>674</v>
      </c>
      <c r="D18" s="365" t="str">
        <f>IFERROR(VLOOKUP('Listado Pilotos y Equipos'!$C18,'Listado Pilotos y Equipos'!$W$3:$AB$162,3,0),"")</f>
        <v>2</v>
      </c>
      <c r="E18" s="365" t="str">
        <f>IFERROR(VLOOKUP('Listado Pilotos y Equipos'!$C18,'Listado Pilotos y Equipos'!$W$3:$AB$162,4,0),"")</f>
        <v>Oro</v>
      </c>
      <c r="F18" s="349" t="str">
        <f>VLOOKUP('Listado Pilotos y Equipos'!$C18,'Listado Pilotos y Equipos'!$W$3:$AB$162,6,TRUE)</f>
        <v>3</v>
      </c>
      <c r="G18" s="349" t="str">
        <f>VLOOKUP('Listado Pilotos y Equipos'!$C18,'Listado Pilotos y Equipos'!$W$3:$AB$162,5,TRUE)</f>
        <v>21 o más</v>
      </c>
      <c r="H18" s="349" t="s">
        <v>675</v>
      </c>
      <c r="I18" s="365" t="str">
        <f>IFERROR(VLOOKUP('Listado Pilotos y Equipos'!$H18,'Listado Pilotos y Equipos'!$W$3:$AB$162,3,0),"")</f>
        <v>3</v>
      </c>
      <c r="J18" s="365" t="str">
        <f>IFERROR(VLOOKUP('Listado Pilotos y Equipos'!$H18,'Listado Pilotos y Equipos'!$W$3:$AB$162,4,0),"")</f>
        <v>Plata</v>
      </c>
      <c r="K18" s="349" t="str">
        <f>VLOOKUP('Listado Pilotos y Equipos'!$H18,'Listado Pilotos y Equipos'!$W$3:$AB$162,6,TRUE)</f>
        <v>2</v>
      </c>
      <c r="L18" s="349" t="str">
        <f>VLOOKUP(H18,'Listado Pilotos y Equipos'!$W$3:$AB$162,5,TRUE)</f>
        <v>11 al 20</v>
      </c>
      <c r="M18" s="349" t="s">
        <v>187</v>
      </c>
      <c r="N18" s="365"/>
      <c r="O18" s="349" t="s">
        <v>83</v>
      </c>
      <c r="P18" s="349" t="s">
        <v>286</v>
      </c>
      <c r="Q18" s="366" t="str">
        <f>IFERROR(IF(AND('Listado Pilotos y Equipos'!$D18=Tabla_de_Datos_COPA_PALMARES!$D$3,'Listado Pilotos y Equipos'!$I18=Tabla_de_Datos_COPA_PALMARES!$D$3,'Listado Pilotos y Equipos'!$M18=Tabla_de_Datos_COPA_PALMARES!$B$4),"ALARMA",IF(AND('Listado Pilotos y Equipos'!$D18=Tabla_de_Datos_COPA_PALMARES!$D$3,'Listado Pilotos y Equipos'!$I18=Tabla_de_Datos_COPA_PALMARES!$D$4,'Listado Pilotos y Equipos'!$M18=Tabla_de_Datos_COPA_PALMARES!$B$4),"ALARMA",IF(AND('Listado Pilotos y Equipos'!$D18=Tabla_de_Datos_COPA_PALMARES!$D$4,'Listado Pilotos y Equipos'!$I18=Tabla_de_Datos_COPA_PALMARES!$D$3,'Listado Pilotos y Equipos'!$M18=Tabla_de_Datos_COPA_PALMARES!$B$4),"ALARMA",IF(AND('Listado Pilotos y Equipos'!$D18=Tabla_de_Datos_COPA_PALMARES!$D$3,'Listado Pilotos y Equipos'!$I18=Tabla_de_Datos_COPA_PALMARES!$D$5,'Listado Pilotos y Equipos'!$M18=Tabla_de_Datos_COPA_PALMARES!$B$4),"ALARMA",IF(AND('Listado Pilotos y Equipos'!$D18=Tabla_de_Datos_COPA_PALMARES!$D$5,'Listado Pilotos y Equipos'!$I18=Tabla_de_Datos_COPA_PALMARES!$D$3,'Listado Pilotos y Equipos'!$M18=Tabla_de_Datos_COPA_PALMARES!$B$4),"ALARMA",IF(AND('Listado Pilotos y Equipos'!$D18=Tabla_de_Datos_COPA_PALMARES!$D$3,'Listado Pilotos y Equipos'!$I18=Tabla_de_Datos_COPA_PALMARES!$D$6,'Listado Pilotos y Equipos'!$M18=Tabla_de_Datos_COPA_PALMARES!$B$4),"ALARMA",IF(AND('Listado Pilotos y Equipos'!$D18=Tabla_de_Datos_COPA_PALMARES!$D$6,'Listado Pilotos y Equipos'!$I18=Tabla_de_Datos_COPA_PALMARES!$D$3,'Listado Pilotos y Equipos'!$M18=Tabla_de_Datos_COPA_PALMARES!$B$4),"ALARMA",IF(AND('Listado Pilotos y Equipos'!$D18=Tabla_de_Datos_COPA_PALMARES!$D$4,'Listado Pilotos y Equipos'!$I18=Tabla_de_Datos_COPA_PALMARES!$D$4,'Listado Pilotos y Equipos'!$M18=Tabla_de_Datos_COPA_PALMARES!$B$4),"ALARMA",IF(AND('Listado Pilotos y Equipos'!$D18=Tabla_de_Datos_COPA_PALMARES!$D$4,'Listado Pilotos y Equipos'!$I18=Tabla_de_Datos_COPA_PALMARES!$D$5,'Listado Pilotos y Equipos'!$M18=Tabla_de_Datos_COPA_PALMARES!$B$4),"ALARMA",IF(AND('Listado Pilotos y Equipos'!$D18=Tabla_de_Datos_COPA_PALMARES!$D$5,'Listado Pilotos y Equipos'!$I18=Tabla_de_Datos_COPA_PALMARES!$D$4,'Listado Pilotos y Equipos'!$M18=Tabla_de_Datos_COPA_PALMARES!$B$4),"ALARMA","")))))))))),"")</f>
        <v/>
      </c>
      <c r="R18" s="367" t="str">
        <f>IF(AND('Listado Pilotos y Equipos'!$D18=Tabla_de_Datos_COPA_PALMARES!$D$4,'Listado Pilotos y Equipos'!$I18=Tabla_de_Datos_COPA_PALMARES!$D$4,'Listado Pilotos y Equipos'!$M18=Tabla_de_Datos_COPA_PALMARES!$B$5),Tabla_de_Datos_COPA_PALMARES!$H$15,IF(AND('Listado Pilotos y Equipos'!$D18=Tabla_de_Datos_COPA_PALMARES!$D$3,'Listado Pilotos y Equipos'!$I18=Tabla_de_Datos_COPA_PALMARES!$D$3,'Listado Pilotos y Equipos'!$M18=Tabla_de_Datos_COPA_PALMARES!$B$5),Tabla_de_Datos_COPA_PALMARES!$H$14,IF(AND('Listado Pilotos y Equipos'!$D18=Tabla_de_Datos_COPA_PALMARES!$D$3,'Listado Pilotos y Equipos'!$I18=Tabla_de_Datos_COPA_PALMARES!$D$4,'Listado Pilotos y Equipos'!$M18=Tabla_de_Datos_COPA_PALMARES!$B$5),Tabla_de_Datos_COPA_PALMARES!$H$14,IF(AND('Listado Pilotos y Equipos'!$D18=Tabla_de_Datos_COPA_PALMARES!$D$4,'Listado Pilotos y Equipos'!$I18=Tabla_de_Datos_COPA_PALMARES!$D$3,'Listado Pilotos y Equipos'!$M18=Tabla_de_Datos_COPA_PALMARES!$B$5),Tabla_de_Datos_COPA_PALMARES!$H$14,IF(AND('Listado Pilotos y Equipos'!$D18=Tabla_de_Datos_COPA_PALMARES!$D$3,'Listado Pilotos y Equipos'!$I18=Tabla_de_Datos_COPA_PALMARES!$D$5,'Listado Pilotos y Equipos'!$M18=Tabla_de_Datos_COPA_PALMARES!$B$5),Tabla_de_Datos_COPA_PALMARES!$H$15,IF(AND('Listado Pilotos y Equipos'!$D18=Tabla_de_Datos_COPA_PALMARES!$D$5,'Listado Pilotos y Equipos'!$I18=Tabla_de_Datos_COPA_PALMARES!$D$3,'Listado Pilotos y Equipos'!$M18=Tabla_de_Datos_COPA_PALMARES!$B$5),Tabla_de_Datos_COPA_PALMARES!$H$15,""))))))</f>
        <v/>
      </c>
      <c r="S18" s="95" t="str">
        <f>IF(AND('Listado Pilotos y Equipos'!$D18=Tabla_de_Datos_COPA_PALMARES!$D$3,
'Listado Pilotos y Equipos'!$I18=Tabla_de_Datos_COPA_PALMARES!$D$3,
'Listado Pilotos y Equipos'!$F18=Tabla_de_Datos_COPA_PALMARES!$C$24,
'Listado Pilotos y Equipos'!$K18=Tabla_de_Datos_COPA_PALMARES!$C$24,
'Listado Pilotos y Equipos'!$M18=Tabla_de_Datos_COPA_PALMARES!$B$3),
Tabla_de_Datos_COPA_PALMARES!$H$9,
IF(AND('Listado Pilotos y Equipos'!$D18=Tabla_de_Datos_COPA_PALMARES!$D$3,
'Listado Pilotos y Equipos'!$I18=Tabla_de_Datos_COPA_PALMARES!$D$3,
'Listado Pilotos y Equipos'!$F18&lt;='Listado Pilotos y Equipos'!$K18,
'Listado Pilotos y Equipos'!$M18=Tabla_de_Datos_COPA_PALMARES!$B$3),
Tabla_de_Datos_COPA_PALMARES!$H$9,
IF(AND('Listado Pilotos y Equipos'!$D18=Tabla_de_Datos_COPA_PALMARES!$D$3,
'Listado Pilotos y Equipos'!$I18=Tabla_de_Datos_COPA_PALMARES!$D$4,
'Listado Pilotos y Equipos'!$F18&lt;='Listado Pilotos y Equipos'!$K18,
'Listado Pilotos y Equipos'!$M18=Tabla_de_Datos_COPA_PALMARES!$B$3),
Tabla_de_Datos_COPA_PALMARES!$H$9,
IF(AND('Listado Pilotos y Equipos'!$D18=Tabla_de_Datos_COPA_PALMARES!$D$4,
'Listado Pilotos y Equipos'!$I18=Tabla_de_Datos_COPA_PALMARES!$D$3,
'Listado Pilotos y Equipos'!$F18&lt;='Listado Pilotos y Equipos'!$K18,
'Listado Pilotos y Equipos'!$M18=Tabla_de_Datos_COPA_PALMARES!$B$3),
Tabla_de_Datos_COPA_PALMARES!$H$9,
IF(AND('Listado Pilotos y Equipos'!$D18=Tabla_de_Datos_COPA_PALMARES!$D$3,
'Listado Pilotos y Equipos'!$I18=Tabla_de_Datos_COPA_PALMARES!$D$5,
'Listado Pilotos y Equipos'!$F18&lt;='Listado Pilotos y Equipos'!$K18,
'Listado Pilotos y Equipos'!$M18=Tabla_de_Datos_COPA_PALMARES!$B$3),
Tabla_de_Datos_COPA_PALMARES!$H$9,
IF(AND('Listado Pilotos y Equipos'!$D18=Tabla_de_Datos_COPA_PALMARES!$D$5,
'Listado Pilotos y Equipos'!$I18=Tabla_de_Datos_COPA_PALMARES!$D$3,
'Listado Pilotos y Equipos'!$F18&lt;='Listado Pilotos y Equipos'!$K18,
'Listado Pilotos y Equipos'!$M18=Tabla_de_Datos_COPA_PALMARES!$B$3),
Tabla_de_Datos_COPA_PALMARES!$H$9,
IF(AND('Listado Pilotos y Equipos'!$D18=Tabla_de_Datos_COPA_PALMARES!$D$3,
'Listado Pilotos y Equipos'!$I18=Tabla_de_Datos_COPA_PALMARES!$D$6,
'Listado Pilotos y Equipos'!$F18&lt;='Listado Pilotos y Equipos'!$K18,
'Listado Pilotos y Equipos'!$M18=Tabla_de_Datos_COPA_PALMARES!$B$3),
Tabla_de_Datos_COPA_PALMARES!$H$9,
IF(AND('Listado Pilotos y Equipos'!$D18=Tabla_de_Datos_COPA_PALMARES!$D$6,
'Listado Pilotos y Equipos'!$I18=Tabla_de_Datos_COPA_PALMARES!$D$3,
'Listado Pilotos y Equipos'!$F18&lt;='Listado Pilotos y Equipos'!$K18,
'Listado Pilotos y Equipos'!$M18=Tabla_de_Datos_COPA_PALMARES!$B$3),
Tabla_de_Datos_COPA_PALMARES!$H$9,
IF(AND('Listado Pilotos y Equipos'!$D18=Tabla_de_Datos_COPA_PALMARES!$D$4,
'Listado Pilotos y Equipos'!$I18=Tabla_de_Datos_COPA_PALMARES!$D$4,
'Listado Pilotos y Equipos'!$F18=Tabla_de_Datos_COPA_PALMARES!$C$24,
'Listado Pilotos y Equipos'!$K18=Tabla_de_Datos_COPA_PALMARES!$C$24,
'Listado Pilotos y Equipos'!$M18=Tabla_de_Datos_COPA_PALMARES!$B$3),
Tabla_de_Datos_COPA_PALMARES!$H$9,
IF(AND('Listado Pilotos y Equipos'!$D18=Tabla_de_Datos_COPA_PALMARES!$D$4,
'Listado Pilotos y Equipos'!$I18=Tabla_de_Datos_COPA_PALMARES!$D$4,
'Listado Pilotos y Equipos'!$F18&lt;='Listado Pilotos y Equipos'!$K18,
'Listado Pilotos y Equipos'!$M18=Tabla_de_Datos_COPA_PALMARES!$B$3),
Tabla_de_Datos_COPA_PALMARES!$H$9,))))))))))</f>
        <v/>
      </c>
      <c r="T18" s="95" t="str">
        <f>IF(AND('Listado Pilotos y Equipos'!$D18=Tabla_de_Datos_COPA_PALMARES!$D$3,
'Listado Pilotos y Equipos'!$I18=Tabla_de_Datos_COPA_PALMARES!$D$3,
'Listado Pilotos y Equipos'!$M18=Tabla_de_Datos_COPA_PALMARES!$B$3,
'Listado Pilotos y Equipos'!$F18=Tabla_de_Datos_COPA_PALMARES!$C$25,
'Listado Pilotos y Equipos'!$K18=Tabla_de_Datos_COPA_PALMARES!$C$25),
Tabla_de_Datos_COPA_PALMARES!$H$10,
IF(AND('Listado Pilotos y Equipos'!$D18=Tabla_de_Datos_COPA_PALMARES!$D$3,
'Listado Pilotos y Equipos'!$I18=Tabla_de_Datos_COPA_PALMARES!$D$3,
'Listado Pilotos y Equipos'!$M18=Tabla_de_Datos_COPA_PALMARES!$B$3,
'Listado Pilotos y Equipos'!$F18=Tabla_de_Datos_COPA_PALMARES!$C$26,
'Listado Pilotos y Equipos'!$K18=Tabla_de_Datos_COPA_PALMARES!$C$26),
Tabla_de_Datos_COPA_PALMARES!$H$10,
IF(AND('Listado Pilotos y Equipos'!$D18=Tabla_de_Datos_COPA_PALMARES!$D$3,
'Listado Pilotos y Equipos'!$I18=Tabla_de_Datos_COPA_PALMARES!$D$4,
'Listado Pilotos y Equipos'!$M18=Tabla_de_Datos_COPA_PALMARES!$B$3,
'Listado Pilotos y Equipos'!$F18=Tabla_de_Datos_COPA_PALMARES!$C$25,
'Listado Pilotos y Equipos'!$F18&lt;='Listado Pilotos y Equipos'!$K18),
Tabla_de_Datos_COPA_PALMARES!$H$10,
IF(AND('Listado Pilotos y Equipos'!$D18=Tabla_de_Datos_COPA_PALMARES!$D$4,
'Listado Pilotos y Equipos'!$I18=Tabla_de_Datos_COPA_PALMARES!$D$3,
'Listado Pilotos y Equipos'!$M18=Tabla_de_Datos_COPA_PALMARES!$B$3,
'Listado Pilotos y Equipos'!$F18=Tabla_de_Datos_COPA_PALMARES!$C$25,
'Listado Pilotos y Equipos'!$F18&lt;='Listado Pilotos y Equipos'!$K18),
Tabla_de_Datos_COPA_PALMARES!$H$10,
IF(AND('Listado Pilotos y Equipos'!$D18=Tabla_de_Datos_COPA_PALMARES!$D$3,
'Listado Pilotos y Equipos'!$I18=Tabla_de_Datos_COPA_PALMARES!$D$5,
'Listado Pilotos y Equipos'!$M18=Tabla_de_Datos_COPA_PALMARES!$B$3,
'Listado Pilotos y Equipos'!$F18=Tabla_de_Datos_COPA_PALMARES!$C$25,
'Listado Pilotos y Equipos'!$F18&lt;='Listado Pilotos y Equipos'!$K18),
Tabla_de_Datos_COPA_PALMARES!$H$10,
IF(AND('Listado Pilotos y Equipos'!$D18=Tabla_de_Datos_COPA_PALMARES!$D$5,
'Listado Pilotos y Equipos'!$I18=Tabla_de_Datos_COPA_PALMARES!$D$3,
'Listado Pilotos y Equipos'!$M18=Tabla_de_Datos_COPA_PALMARES!$B$3,
'Listado Pilotos y Equipos'!$F18=Tabla_de_Datos_COPA_PALMARES!$C$25,
'Listado Pilotos y Equipos'!$F18&lt;='Listado Pilotos y Equipos'!$K18),
Tabla_de_Datos_COPA_PALMARES!$H$10,
IF(AND('Listado Pilotos y Equipos'!$D18=Tabla_de_Datos_COPA_PALMARES!$D$3,
'Listado Pilotos y Equipos'!$I18=Tabla_de_Datos_COPA_PALMARES!$D$6,
'Listado Pilotos y Equipos'!$M18=Tabla_de_Datos_COPA_PALMARES!$B$3,
'Listado Pilotos y Equipos'!$F18=Tabla_de_Datos_COPA_PALMARES!$C$25,
'Listado Pilotos y Equipos'!$F18&lt;='Listado Pilotos y Equipos'!$K18),
Tabla_de_Datos_COPA_PALMARES!$H$10,
IF(AND('Listado Pilotos y Equipos'!$D18=Tabla_de_Datos_COPA_PALMARES!$D$6,
'Listado Pilotos y Equipos'!$I18=Tabla_de_Datos_COPA_PALMARES!$D$3,
'Listado Pilotos y Equipos'!$M18=Tabla_de_Datos_COPA_PALMARES!$B$3,
'Listado Pilotos y Equipos'!$F18=Tabla_de_Datos_COPA_PALMARES!$C$25,
'Listado Pilotos y Equipos'!$F18&lt;='Listado Pilotos y Equipos'!$K18),
Tabla_de_Datos_COPA_PALMARES!$H$10,IF(AND('Listado Pilotos y Equipos'!$D18=Tabla_de_Datos_COPA_PALMARES!$D$4,
'Listado Pilotos y Equipos'!$I18=Tabla_de_Datos_COPA_PALMARES!$D$4,
'Listado Pilotos y Equipos'!$M18=Tabla_de_Datos_COPA_PALMARES!$B$3,
'Listado Pilotos y Equipos'!$F18=Tabla_de_Datos_COPA_PALMARES!$C$25,
'Listado Pilotos y Equipos'!$K18=Tabla_de_Datos_COPA_PALMARES!$C$25),
Tabla_de_Datos_COPA_PALMARES!$H$10,
IF(AND('Listado Pilotos y Equipos'!$D18=Tabla_de_Datos_COPA_PALMARES!$D$4,
'Listado Pilotos y Equipos'!$I18=Tabla_de_Datos_COPA_PALMARES!$D$5,
'Listado Pilotos y Equipos'!$M18=Tabla_de_Datos_COPA_PALMARES!$B$3,
'Listado Pilotos y Equipos'!$F18=Tabla_de_Datos_COPA_PALMARES!$C$25,
'Listado Pilotos y Equipos'!$F18&lt;='Listado Pilotos y Equipos'!$K18),
Tabla_de_Datos_COPA_PALMARES!$H$10,
IF(AND('Listado Pilotos y Equipos'!$D18=Tabla_de_Datos_COPA_PALMARES!$D$5,
'Listado Pilotos y Equipos'!$I18=Tabla_de_Datos_COPA_PALMARES!$D$4,
'Listado Pilotos y Equipos'!$M18=Tabla_de_Datos_COPA_PALMARES!$B$3,
'Listado Pilotos y Equipos'!$F18=Tabla_de_Datos_COPA_PALMARES!$C$25,
'Listado Pilotos y Equipos'!$F18&lt;='Listado Pilotos y Equipos'!$K18),
Tabla_de_Datos_COPA_PALMARES!$H$10,
IF(AND('Listado Pilotos y Equipos'!$D18=Tabla_de_Datos_COPA_PALMARES!$D$4,
'Listado Pilotos y Equipos'!$I18=Tabla_de_Datos_COPA_PALMARES!$D$6,
'Listado Pilotos y Equipos'!$M18=Tabla_de_Datos_COPA_PALMARES!$B$3,
'Listado Pilotos y Equipos'!$F18=Tabla_de_Datos_COPA_PALMARES!$C$25,
'Listado Pilotos y Equipos'!$F18&lt;='Listado Pilotos y Equipos'!$K18),
Tabla_de_Datos_COPA_PALMARES!$H$10,
IF(AND('Listado Pilotos y Equipos'!$D18=Tabla_de_Datos_COPA_PALMARES!$D$6,
'Listado Pilotos y Equipos'!$I18=Tabla_de_Datos_COPA_PALMARES!$D$4,
'Listado Pilotos y Equipos'!$M18=Tabla_de_Datos_COPA_PALMARES!$B$3,
'Listado Pilotos y Equipos'!$F18=Tabla_de_Datos_COPA_PALMARES!$C$25,
'Listado Pilotos y Equipos'!$F18&lt;='Listado Pilotos y Equipos'!$K18),
Tabla_de_Datos_COPA_PALMARES!$H$10,)))))))))))))</f>
        <v/>
      </c>
      <c r="U18" s="95" t="str">
        <f>IF(AND('Listado Pilotos y Equipos'!$D18=Tabla_de_Datos_COPA_PALMARES!$D$3,
'Listado Pilotos y Equipos'!$I18=Tabla_de_Datos_COPA_PALMARES!$D$4,
'Listado Pilotos y Equipos'!$F18=Tabla_de_Datos_COPA_PALMARES!$C$26,
'Listado Pilotos y Equipos'!$K18=Tabla_de_Datos_COPA_PALMARES!$C$26,
'Listado Pilotos y Equipos'!$M18=Tabla_de_Datos_COPA_PALMARES!$B$3),
Tabla_de_Datos_COPA_PALMARES!$H$11,
IF(AND('Listado Pilotos y Equipos'!$D18=Tabla_de_Datos_COPA_PALMARES!$D$4,
'Listado Pilotos y Equipos'!$I18=Tabla_de_Datos_COPA_PALMARES!$D$3,
'Listado Pilotos y Equipos'!$F18=Tabla_de_Datos_COPA_PALMARES!$C$26,
'Listado Pilotos y Equipos'!$K18=Tabla_de_Datos_COPA_PALMARES!$C$26,
'Listado Pilotos y Equipos'!$M18=Tabla_de_Datos_COPA_PALMARES!$B$3),
Tabla_de_Datos_COPA_PALMARES!$H$11,
IF(AND('Listado Pilotos y Equipos'!$D18=Tabla_de_Datos_COPA_PALMARES!$D$3,
'Listado Pilotos y Equipos'!$I18=Tabla_de_Datos_COPA_PALMARES!$D$5,
'Listado Pilotos y Equipos'!$F18=Tabla_de_Datos_COPA_PALMARES!$C$26,
'Listado Pilotos y Equipos'!$K18=Tabla_de_Datos_COPA_PALMARES!$C$26,
'Listado Pilotos y Equipos'!$M18=Tabla_de_Datos_COPA_PALMARES!$B$3),
Tabla_de_Datos_COPA_PALMARES!$H$11,
IF(AND('Listado Pilotos y Equipos'!$D18=Tabla_de_Datos_COPA_PALMARES!$D$5,
'Listado Pilotos y Equipos'!$I18=Tabla_de_Datos_COPA_PALMARES!$D$3,
'Listado Pilotos y Equipos'!$F18=Tabla_de_Datos_COPA_PALMARES!$C$26,
'Listado Pilotos y Equipos'!$K18=Tabla_de_Datos_COPA_PALMARES!$C$26,
'Listado Pilotos y Equipos'!$M18=Tabla_de_Datos_COPA_PALMARES!$B$3),
Tabla_de_Datos_COPA_PALMARES!$H$11,
IF(AND('Listado Pilotos y Equipos'!$D18=Tabla_de_Datos_COPA_PALMARES!$D$3,
'Listado Pilotos y Equipos'!$I18=Tabla_de_Datos_COPA_PALMARES!$D$6,
'Listado Pilotos y Equipos'!$F18=Tabla_de_Datos_COPA_PALMARES!$C$26,
'Listado Pilotos y Equipos'!$K18=Tabla_de_Datos_COPA_PALMARES!$C$26,
'Listado Pilotos y Equipos'!$M18=Tabla_de_Datos_COPA_PALMARES!$B$3),
Tabla_de_Datos_COPA_PALMARES!$H$11,
IF(AND('Listado Pilotos y Equipos'!$D18=Tabla_de_Datos_COPA_PALMARES!$D$6,
'Listado Pilotos y Equipos'!$I18=Tabla_de_Datos_COPA_PALMARES!$D$3,
'Listado Pilotos y Equipos'!$F18=Tabla_de_Datos_COPA_PALMARES!$C$26,
'Listado Pilotos y Equipos'!$K18=Tabla_de_Datos_COPA_PALMARES!$C$26,
'Listado Pilotos y Equipos'!$M18=Tabla_de_Datos_COPA_PALMARES!$B$3),
Tabla_de_Datos_COPA_PALMARES!$H$11,
IF(AND('Listado Pilotos y Equipos'!$D18=Tabla_de_Datos_COPA_PALMARES!$D$4,
'Listado Pilotos y Equipos'!$I18=Tabla_de_Datos_COPA_PALMARES!$D$4,
'Listado Pilotos y Equipos'!$F18=Tabla_de_Datos_COPA_PALMARES!$C$26,
'Listado Pilotos y Equipos'!$K18=Tabla_de_Datos_COPA_PALMARES!$C$26,
'Listado Pilotos y Equipos'!$M18=Tabla_de_Datos_COPA_PALMARES!$B$3),
Tabla_de_Datos_COPA_PALMARES!$H$11,)))))))</f>
        <v/>
      </c>
      <c r="V18" s="95"/>
      <c r="W18" s="349" t="s">
        <v>676</v>
      </c>
      <c r="X18" s="349" t="s">
        <v>671</v>
      </c>
      <c r="Y18" s="349" t="str">
        <f>VLOOKUP(X18,Tabla_de_Datos_COPA_PALMARES!$B$9:$C$21,2,0)</f>
        <v>1</v>
      </c>
      <c r="Z18" s="365" t="str">
        <f>IFERROR(VLOOKUP('Listado Pilotos y Equipos'!$X18,Tabla_de_Datos_COPA_PALMARES!$B$9:$D$21,3,0),"")</f>
        <v>Platino</v>
      </c>
      <c r="AA18" s="349" t="s">
        <v>647</v>
      </c>
      <c r="AB18" s="349" t="str">
        <f>VLOOKUP('Listado Pilotos y Equipos'!$AA18,Tabla_de_Datos_COPA_PALMARES!$B$24:$C$26,2,TRUE)</f>
        <v>3</v>
      </c>
      <c r="AC18" s="95"/>
      <c r="AD18" s="347" t="str">
        <f>'Listado Pilotos y Equipos'!$C18</f>
        <v>Marc Garcia</v>
      </c>
      <c r="AE18" s="347" t="str">
        <f>'Listado Pilotos y Equipos'!$B18</f>
        <v>DREAM SLOT</v>
      </c>
      <c r="AF18" s="347" t="str">
        <f>'Listado Pilotos y Equipos'!$H18</f>
        <v>Jordi Rierola</v>
      </c>
      <c r="AG18" s="347" t="str">
        <f>'Listado Pilotos y Equipos'!$B18</f>
        <v>DREAM SLOT</v>
      </c>
    </row>
    <row r="19">
      <c r="A19" s="95"/>
      <c r="B19" s="349" t="s">
        <v>59</v>
      </c>
      <c r="C19" s="349" t="s">
        <v>160</v>
      </c>
      <c r="D19" s="365" t="str">
        <f>IFERROR(VLOOKUP('Listado Pilotos y Equipos'!$C19,'Listado Pilotos y Equipos'!$W$3:$AB$162,3,0),"")</f>
        <v>4</v>
      </c>
      <c r="E19" s="365" t="str">
        <f>IFERROR(VLOOKUP('Listado Pilotos y Equipos'!$C19,'Listado Pilotos y Equipos'!$W$3:$AB$162,4,0),"")</f>
        <v>Bronce</v>
      </c>
      <c r="F19" s="349" t="str">
        <f>VLOOKUP('Listado Pilotos y Equipos'!$C19,'Listado Pilotos y Equipos'!$W$3:$AB$162,6,TRUE)</f>
        <v>3</v>
      </c>
      <c r="G19" s="349" t="str">
        <f>VLOOKUP('Listado Pilotos y Equipos'!$C19,'Listado Pilotos y Equipos'!$W$3:$AB$162,5,TRUE)</f>
        <v>21 o más</v>
      </c>
      <c r="H19" s="349" t="s">
        <v>161</v>
      </c>
      <c r="I19" s="365" t="str">
        <f>IFERROR(VLOOKUP('Listado Pilotos y Equipos'!$H19,'Listado Pilotos y Equipos'!$W$3:$AB$162,3,0),"")</f>
        <v>4</v>
      </c>
      <c r="J19" s="365" t="str">
        <f>IFERROR(VLOOKUP('Listado Pilotos y Equipos'!$H19,'Listado Pilotos y Equipos'!$W$3:$AB$162,4,0),"")</f>
        <v>Bronce</v>
      </c>
      <c r="K19" s="349" t="str">
        <f>VLOOKUP('Listado Pilotos y Equipos'!$H19,'Listado Pilotos y Equipos'!$W$3:$AB$162,6,TRUE)</f>
        <v>3</v>
      </c>
      <c r="L19" s="349" t="str">
        <f>VLOOKUP(H19,'Listado Pilotos y Equipos'!$W$3:$AB$162,5,TRUE)</f>
        <v>21 o más</v>
      </c>
      <c r="M19" s="349" t="s">
        <v>162</v>
      </c>
      <c r="N19" s="365"/>
      <c r="O19" s="349" t="s">
        <v>648</v>
      </c>
      <c r="P19" s="349" t="s">
        <v>286</v>
      </c>
      <c r="Q19" s="366" t="str">
        <f>IFERROR(IF(AND('Listado Pilotos y Equipos'!$D19=Tabla_de_Datos_COPA_PALMARES!$D$3,'Listado Pilotos y Equipos'!$I19=Tabla_de_Datos_COPA_PALMARES!$D$3,'Listado Pilotos y Equipos'!$M19=Tabla_de_Datos_COPA_PALMARES!$B$4),"ALARMA",IF(AND('Listado Pilotos y Equipos'!$D19=Tabla_de_Datos_COPA_PALMARES!$D$3,'Listado Pilotos y Equipos'!$I19=Tabla_de_Datos_COPA_PALMARES!$D$4,'Listado Pilotos y Equipos'!$M19=Tabla_de_Datos_COPA_PALMARES!$B$4),"ALARMA",IF(AND('Listado Pilotos y Equipos'!$D19=Tabla_de_Datos_COPA_PALMARES!$D$4,'Listado Pilotos y Equipos'!$I19=Tabla_de_Datos_COPA_PALMARES!$D$3,'Listado Pilotos y Equipos'!$M19=Tabla_de_Datos_COPA_PALMARES!$B$4),"ALARMA",IF(AND('Listado Pilotos y Equipos'!$D19=Tabla_de_Datos_COPA_PALMARES!$D$3,'Listado Pilotos y Equipos'!$I19=Tabla_de_Datos_COPA_PALMARES!$D$5,'Listado Pilotos y Equipos'!$M19=Tabla_de_Datos_COPA_PALMARES!$B$4),"ALARMA",IF(AND('Listado Pilotos y Equipos'!$D19=Tabla_de_Datos_COPA_PALMARES!$D$5,'Listado Pilotos y Equipos'!$I19=Tabla_de_Datos_COPA_PALMARES!$D$3,'Listado Pilotos y Equipos'!$M19=Tabla_de_Datos_COPA_PALMARES!$B$4),"ALARMA",IF(AND('Listado Pilotos y Equipos'!$D19=Tabla_de_Datos_COPA_PALMARES!$D$3,'Listado Pilotos y Equipos'!$I19=Tabla_de_Datos_COPA_PALMARES!$D$6,'Listado Pilotos y Equipos'!$M19=Tabla_de_Datos_COPA_PALMARES!$B$4),"ALARMA",IF(AND('Listado Pilotos y Equipos'!$D19=Tabla_de_Datos_COPA_PALMARES!$D$6,'Listado Pilotos y Equipos'!$I19=Tabla_de_Datos_COPA_PALMARES!$D$3,'Listado Pilotos y Equipos'!$M19=Tabla_de_Datos_COPA_PALMARES!$B$4),"ALARMA",IF(AND('Listado Pilotos y Equipos'!$D19=Tabla_de_Datos_COPA_PALMARES!$D$4,'Listado Pilotos y Equipos'!$I19=Tabla_de_Datos_COPA_PALMARES!$D$4,'Listado Pilotos y Equipos'!$M19=Tabla_de_Datos_COPA_PALMARES!$B$4),"ALARMA",IF(AND('Listado Pilotos y Equipos'!$D19=Tabla_de_Datos_COPA_PALMARES!$D$4,'Listado Pilotos y Equipos'!$I19=Tabla_de_Datos_COPA_PALMARES!$D$5,'Listado Pilotos y Equipos'!$M19=Tabla_de_Datos_COPA_PALMARES!$B$4),"ALARMA",IF(AND('Listado Pilotos y Equipos'!$D19=Tabla_de_Datos_COPA_PALMARES!$D$5,'Listado Pilotos y Equipos'!$I19=Tabla_de_Datos_COPA_PALMARES!$D$4,'Listado Pilotos y Equipos'!$M19=Tabla_de_Datos_COPA_PALMARES!$B$4),"ALARMA","")))))))))),"")</f>
        <v/>
      </c>
      <c r="R19" s="367" t="str">
        <f>IF(AND('Listado Pilotos y Equipos'!$D19=Tabla_de_Datos_COPA_PALMARES!$D$4,'Listado Pilotos y Equipos'!$I19=Tabla_de_Datos_COPA_PALMARES!$D$4,'Listado Pilotos y Equipos'!$M19=Tabla_de_Datos_COPA_PALMARES!$B$5),Tabla_de_Datos_COPA_PALMARES!$H$15,IF(AND('Listado Pilotos y Equipos'!$D19=Tabla_de_Datos_COPA_PALMARES!$D$3,'Listado Pilotos y Equipos'!$I19=Tabla_de_Datos_COPA_PALMARES!$D$3,'Listado Pilotos y Equipos'!$M19=Tabla_de_Datos_COPA_PALMARES!$B$5),Tabla_de_Datos_COPA_PALMARES!$H$14,IF(AND('Listado Pilotos y Equipos'!$D19=Tabla_de_Datos_COPA_PALMARES!$D$3,'Listado Pilotos y Equipos'!$I19=Tabla_de_Datos_COPA_PALMARES!$D$4,'Listado Pilotos y Equipos'!$M19=Tabla_de_Datos_COPA_PALMARES!$B$5),Tabla_de_Datos_COPA_PALMARES!$H$14,IF(AND('Listado Pilotos y Equipos'!$D19=Tabla_de_Datos_COPA_PALMARES!$D$4,'Listado Pilotos y Equipos'!$I19=Tabla_de_Datos_COPA_PALMARES!$D$3,'Listado Pilotos y Equipos'!$M19=Tabla_de_Datos_COPA_PALMARES!$B$5),Tabla_de_Datos_COPA_PALMARES!$H$14,IF(AND('Listado Pilotos y Equipos'!$D19=Tabla_de_Datos_COPA_PALMARES!$D$3,'Listado Pilotos y Equipos'!$I19=Tabla_de_Datos_COPA_PALMARES!$D$5,'Listado Pilotos y Equipos'!$M19=Tabla_de_Datos_COPA_PALMARES!$B$5),Tabla_de_Datos_COPA_PALMARES!$H$15,IF(AND('Listado Pilotos y Equipos'!$D19=Tabla_de_Datos_COPA_PALMARES!$D$5,'Listado Pilotos y Equipos'!$I19=Tabla_de_Datos_COPA_PALMARES!$D$3,'Listado Pilotos y Equipos'!$M19=Tabla_de_Datos_COPA_PALMARES!$B$5),Tabla_de_Datos_COPA_PALMARES!$H$15,""))))))</f>
        <v/>
      </c>
      <c r="S19" s="95" t="str">
        <f>IF(AND('Listado Pilotos y Equipos'!$D19=Tabla_de_Datos_COPA_PALMARES!$D$3,
'Listado Pilotos y Equipos'!$I19=Tabla_de_Datos_COPA_PALMARES!$D$3,
'Listado Pilotos y Equipos'!$F19=Tabla_de_Datos_COPA_PALMARES!$C$24,
'Listado Pilotos y Equipos'!$K19=Tabla_de_Datos_COPA_PALMARES!$C$24,
'Listado Pilotos y Equipos'!$M19=Tabla_de_Datos_COPA_PALMARES!$B$3),
Tabla_de_Datos_COPA_PALMARES!$H$9,
IF(AND('Listado Pilotos y Equipos'!$D19=Tabla_de_Datos_COPA_PALMARES!$D$3,
'Listado Pilotos y Equipos'!$I19=Tabla_de_Datos_COPA_PALMARES!$D$3,
'Listado Pilotos y Equipos'!$F19&lt;='Listado Pilotos y Equipos'!$K19,
'Listado Pilotos y Equipos'!$M19=Tabla_de_Datos_COPA_PALMARES!$B$3),
Tabla_de_Datos_COPA_PALMARES!$H$9,
IF(AND('Listado Pilotos y Equipos'!$D19=Tabla_de_Datos_COPA_PALMARES!$D$3,
'Listado Pilotos y Equipos'!$I19=Tabla_de_Datos_COPA_PALMARES!$D$4,
'Listado Pilotos y Equipos'!$F19&lt;='Listado Pilotos y Equipos'!$K19,
'Listado Pilotos y Equipos'!$M19=Tabla_de_Datos_COPA_PALMARES!$B$3),
Tabla_de_Datos_COPA_PALMARES!$H$9,
IF(AND('Listado Pilotos y Equipos'!$D19=Tabla_de_Datos_COPA_PALMARES!$D$4,
'Listado Pilotos y Equipos'!$I19=Tabla_de_Datos_COPA_PALMARES!$D$3,
'Listado Pilotos y Equipos'!$F19&lt;='Listado Pilotos y Equipos'!$K19,
'Listado Pilotos y Equipos'!$M19=Tabla_de_Datos_COPA_PALMARES!$B$3),
Tabla_de_Datos_COPA_PALMARES!$H$9,
IF(AND('Listado Pilotos y Equipos'!$D19=Tabla_de_Datos_COPA_PALMARES!$D$3,
'Listado Pilotos y Equipos'!$I19=Tabla_de_Datos_COPA_PALMARES!$D$5,
'Listado Pilotos y Equipos'!$F19&lt;='Listado Pilotos y Equipos'!$K19,
'Listado Pilotos y Equipos'!$M19=Tabla_de_Datos_COPA_PALMARES!$B$3),
Tabla_de_Datos_COPA_PALMARES!$H$9,
IF(AND('Listado Pilotos y Equipos'!$D19=Tabla_de_Datos_COPA_PALMARES!$D$5,
'Listado Pilotos y Equipos'!$I19=Tabla_de_Datos_COPA_PALMARES!$D$3,
'Listado Pilotos y Equipos'!$F19&lt;='Listado Pilotos y Equipos'!$K19,
'Listado Pilotos y Equipos'!$M19=Tabla_de_Datos_COPA_PALMARES!$B$3),
Tabla_de_Datos_COPA_PALMARES!$H$9,
IF(AND('Listado Pilotos y Equipos'!$D19=Tabla_de_Datos_COPA_PALMARES!$D$3,
'Listado Pilotos y Equipos'!$I19=Tabla_de_Datos_COPA_PALMARES!$D$6,
'Listado Pilotos y Equipos'!$F19&lt;='Listado Pilotos y Equipos'!$K19,
'Listado Pilotos y Equipos'!$M19=Tabla_de_Datos_COPA_PALMARES!$B$3),
Tabla_de_Datos_COPA_PALMARES!$H$9,
IF(AND('Listado Pilotos y Equipos'!$D19=Tabla_de_Datos_COPA_PALMARES!$D$6,
'Listado Pilotos y Equipos'!$I19=Tabla_de_Datos_COPA_PALMARES!$D$3,
'Listado Pilotos y Equipos'!$F19&lt;='Listado Pilotos y Equipos'!$K19,
'Listado Pilotos y Equipos'!$M19=Tabla_de_Datos_COPA_PALMARES!$B$3),
Tabla_de_Datos_COPA_PALMARES!$H$9,
IF(AND('Listado Pilotos y Equipos'!$D19=Tabla_de_Datos_COPA_PALMARES!$D$4,
'Listado Pilotos y Equipos'!$I19=Tabla_de_Datos_COPA_PALMARES!$D$4,
'Listado Pilotos y Equipos'!$F19=Tabla_de_Datos_COPA_PALMARES!$C$24,
'Listado Pilotos y Equipos'!$K19=Tabla_de_Datos_COPA_PALMARES!$C$24,
'Listado Pilotos y Equipos'!$M19=Tabla_de_Datos_COPA_PALMARES!$B$3),
Tabla_de_Datos_COPA_PALMARES!$H$9,
IF(AND('Listado Pilotos y Equipos'!$D19=Tabla_de_Datos_COPA_PALMARES!$D$4,
'Listado Pilotos y Equipos'!$I19=Tabla_de_Datos_COPA_PALMARES!$D$4,
'Listado Pilotos y Equipos'!$F19&lt;='Listado Pilotos y Equipos'!$K19,
'Listado Pilotos y Equipos'!$M19=Tabla_de_Datos_COPA_PALMARES!$B$3),
Tabla_de_Datos_COPA_PALMARES!$H$9,))))))))))</f>
        <v/>
      </c>
      <c r="T19" s="95" t="str">
        <f>IF(AND('Listado Pilotos y Equipos'!$D19=Tabla_de_Datos_COPA_PALMARES!$D$3,
'Listado Pilotos y Equipos'!$I19=Tabla_de_Datos_COPA_PALMARES!$D$3,
'Listado Pilotos y Equipos'!$M19=Tabla_de_Datos_COPA_PALMARES!$B$3,
'Listado Pilotos y Equipos'!$F19=Tabla_de_Datos_COPA_PALMARES!$C$25,
'Listado Pilotos y Equipos'!$K19=Tabla_de_Datos_COPA_PALMARES!$C$25),
Tabla_de_Datos_COPA_PALMARES!$H$10,
IF(AND('Listado Pilotos y Equipos'!$D19=Tabla_de_Datos_COPA_PALMARES!$D$3,
'Listado Pilotos y Equipos'!$I19=Tabla_de_Datos_COPA_PALMARES!$D$3,
'Listado Pilotos y Equipos'!$M19=Tabla_de_Datos_COPA_PALMARES!$B$3,
'Listado Pilotos y Equipos'!$F19=Tabla_de_Datos_COPA_PALMARES!$C$26,
'Listado Pilotos y Equipos'!$K19=Tabla_de_Datos_COPA_PALMARES!$C$26),
Tabla_de_Datos_COPA_PALMARES!$H$10,
IF(AND('Listado Pilotos y Equipos'!$D19=Tabla_de_Datos_COPA_PALMARES!$D$3,
'Listado Pilotos y Equipos'!$I19=Tabla_de_Datos_COPA_PALMARES!$D$4,
'Listado Pilotos y Equipos'!$M19=Tabla_de_Datos_COPA_PALMARES!$B$3,
'Listado Pilotos y Equipos'!$F19=Tabla_de_Datos_COPA_PALMARES!$C$25,
'Listado Pilotos y Equipos'!$F19&lt;='Listado Pilotos y Equipos'!$K19),
Tabla_de_Datos_COPA_PALMARES!$H$10,
IF(AND('Listado Pilotos y Equipos'!$D19=Tabla_de_Datos_COPA_PALMARES!$D$4,
'Listado Pilotos y Equipos'!$I19=Tabla_de_Datos_COPA_PALMARES!$D$3,
'Listado Pilotos y Equipos'!$M19=Tabla_de_Datos_COPA_PALMARES!$B$3,
'Listado Pilotos y Equipos'!$F19=Tabla_de_Datos_COPA_PALMARES!$C$25,
'Listado Pilotos y Equipos'!$F19&lt;='Listado Pilotos y Equipos'!$K19),
Tabla_de_Datos_COPA_PALMARES!$H$10,
IF(AND('Listado Pilotos y Equipos'!$D19=Tabla_de_Datos_COPA_PALMARES!$D$3,
'Listado Pilotos y Equipos'!$I19=Tabla_de_Datos_COPA_PALMARES!$D$5,
'Listado Pilotos y Equipos'!$M19=Tabla_de_Datos_COPA_PALMARES!$B$3,
'Listado Pilotos y Equipos'!$F19=Tabla_de_Datos_COPA_PALMARES!$C$25,
'Listado Pilotos y Equipos'!$F19&lt;='Listado Pilotos y Equipos'!$K19),
Tabla_de_Datos_COPA_PALMARES!$H$10,
IF(AND('Listado Pilotos y Equipos'!$D19=Tabla_de_Datos_COPA_PALMARES!$D$5,
'Listado Pilotos y Equipos'!$I19=Tabla_de_Datos_COPA_PALMARES!$D$3,
'Listado Pilotos y Equipos'!$M19=Tabla_de_Datos_COPA_PALMARES!$B$3,
'Listado Pilotos y Equipos'!$F19=Tabla_de_Datos_COPA_PALMARES!$C$25,
'Listado Pilotos y Equipos'!$F19&lt;='Listado Pilotos y Equipos'!$K19),
Tabla_de_Datos_COPA_PALMARES!$H$10,
IF(AND('Listado Pilotos y Equipos'!$D19=Tabla_de_Datos_COPA_PALMARES!$D$3,
'Listado Pilotos y Equipos'!$I19=Tabla_de_Datos_COPA_PALMARES!$D$6,
'Listado Pilotos y Equipos'!$M19=Tabla_de_Datos_COPA_PALMARES!$B$3,
'Listado Pilotos y Equipos'!$F19=Tabla_de_Datos_COPA_PALMARES!$C$25,
'Listado Pilotos y Equipos'!$F19&lt;='Listado Pilotos y Equipos'!$K19),
Tabla_de_Datos_COPA_PALMARES!$H$10,
IF(AND('Listado Pilotos y Equipos'!$D19=Tabla_de_Datos_COPA_PALMARES!$D$6,
'Listado Pilotos y Equipos'!$I19=Tabla_de_Datos_COPA_PALMARES!$D$3,
'Listado Pilotos y Equipos'!$M19=Tabla_de_Datos_COPA_PALMARES!$B$3,
'Listado Pilotos y Equipos'!$F19=Tabla_de_Datos_COPA_PALMARES!$C$25,
'Listado Pilotos y Equipos'!$F19&lt;='Listado Pilotos y Equipos'!$K19),
Tabla_de_Datos_COPA_PALMARES!$H$10,IF(AND('Listado Pilotos y Equipos'!$D19=Tabla_de_Datos_COPA_PALMARES!$D$4,
'Listado Pilotos y Equipos'!$I19=Tabla_de_Datos_COPA_PALMARES!$D$4,
'Listado Pilotos y Equipos'!$M19=Tabla_de_Datos_COPA_PALMARES!$B$3,
'Listado Pilotos y Equipos'!$F19=Tabla_de_Datos_COPA_PALMARES!$C$25,
'Listado Pilotos y Equipos'!$K19=Tabla_de_Datos_COPA_PALMARES!$C$25),
Tabla_de_Datos_COPA_PALMARES!$H$10,
IF(AND('Listado Pilotos y Equipos'!$D19=Tabla_de_Datos_COPA_PALMARES!$D$4,
'Listado Pilotos y Equipos'!$I19=Tabla_de_Datos_COPA_PALMARES!$D$5,
'Listado Pilotos y Equipos'!$M19=Tabla_de_Datos_COPA_PALMARES!$B$3,
'Listado Pilotos y Equipos'!$F19=Tabla_de_Datos_COPA_PALMARES!$C$25,
'Listado Pilotos y Equipos'!$F19&lt;='Listado Pilotos y Equipos'!$K19),
Tabla_de_Datos_COPA_PALMARES!$H$10,
IF(AND('Listado Pilotos y Equipos'!$D19=Tabla_de_Datos_COPA_PALMARES!$D$5,
'Listado Pilotos y Equipos'!$I19=Tabla_de_Datos_COPA_PALMARES!$D$4,
'Listado Pilotos y Equipos'!$M19=Tabla_de_Datos_COPA_PALMARES!$B$3,
'Listado Pilotos y Equipos'!$F19=Tabla_de_Datos_COPA_PALMARES!$C$25,
'Listado Pilotos y Equipos'!$F19&lt;='Listado Pilotos y Equipos'!$K19),
Tabla_de_Datos_COPA_PALMARES!$H$10,
IF(AND('Listado Pilotos y Equipos'!$D19=Tabla_de_Datos_COPA_PALMARES!$D$4,
'Listado Pilotos y Equipos'!$I19=Tabla_de_Datos_COPA_PALMARES!$D$6,
'Listado Pilotos y Equipos'!$M19=Tabla_de_Datos_COPA_PALMARES!$B$3,
'Listado Pilotos y Equipos'!$F19=Tabla_de_Datos_COPA_PALMARES!$C$25,
'Listado Pilotos y Equipos'!$F19&lt;='Listado Pilotos y Equipos'!$K19),
Tabla_de_Datos_COPA_PALMARES!$H$10,
IF(AND('Listado Pilotos y Equipos'!$D19=Tabla_de_Datos_COPA_PALMARES!$D$6,
'Listado Pilotos y Equipos'!$I19=Tabla_de_Datos_COPA_PALMARES!$D$4,
'Listado Pilotos y Equipos'!$M19=Tabla_de_Datos_COPA_PALMARES!$B$3,
'Listado Pilotos y Equipos'!$F19=Tabla_de_Datos_COPA_PALMARES!$C$25,
'Listado Pilotos y Equipos'!$F19&lt;='Listado Pilotos y Equipos'!$K19),
Tabla_de_Datos_COPA_PALMARES!$H$10,)))))))))))))</f>
        <v/>
      </c>
      <c r="U19" s="95" t="str">
        <f>IF(AND('Listado Pilotos y Equipos'!$D19=Tabla_de_Datos_COPA_PALMARES!$D$3,
'Listado Pilotos y Equipos'!$I19=Tabla_de_Datos_COPA_PALMARES!$D$4,
'Listado Pilotos y Equipos'!$F19=Tabla_de_Datos_COPA_PALMARES!$C$26,
'Listado Pilotos y Equipos'!$K19=Tabla_de_Datos_COPA_PALMARES!$C$26,
'Listado Pilotos y Equipos'!$M19=Tabla_de_Datos_COPA_PALMARES!$B$3),
Tabla_de_Datos_COPA_PALMARES!$H$11,
IF(AND('Listado Pilotos y Equipos'!$D19=Tabla_de_Datos_COPA_PALMARES!$D$4,
'Listado Pilotos y Equipos'!$I19=Tabla_de_Datos_COPA_PALMARES!$D$3,
'Listado Pilotos y Equipos'!$F19=Tabla_de_Datos_COPA_PALMARES!$C$26,
'Listado Pilotos y Equipos'!$K19=Tabla_de_Datos_COPA_PALMARES!$C$26,
'Listado Pilotos y Equipos'!$M19=Tabla_de_Datos_COPA_PALMARES!$B$3),
Tabla_de_Datos_COPA_PALMARES!$H$11,
IF(AND('Listado Pilotos y Equipos'!$D19=Tabla_de_Datos_COPA_PALMARES!$D$3,
'Listado Pilotos y Equipos'!$I19=Tabla_de_Datos_COPA_PALMARES!$D$5,
'Listado Pilotos y Equipos'!$F19=Tabla_de_Datos_COPA_PALMARES!$C$26,
'Listado Pilotos y Equipos'!$K19=Tabla_de_Datos_COPA_PALMARES!$C$26,
'Listado Pilotos y Equipos'!$M19=Tabla_de_Datos_COPA_PALMARES!$B$3),
Tabla_de_Datos_COPA_PALMARES!$H$11,
IF(AND('Listado Pilotos y Equipos'!$D19=Tabla_de_Datos_COPA_PALMARES!$D$5,
'Listado Pilotos y Equipos'!$I19=Tabla_de_Datos_COPA_PALMARES!$D$3,
'Listado Pilotos y Equipos'!$F19=Tabla_de_Datos_COPA_PALMARES!$C$26,
'Listado Pilotos y Equipos'!$K19=Tabla_de_Datos_COPA_PALMARES!$C$26,
'Listado Pilotos y Equipos'!$M19=Tabla_de_Datos_COPA_PALMARES!$B$3),
Tabla_de_Datos_COPA_PALMARES!$H$11,
IF(AND('Listado Pilotos y Equipos'!$D19=Tabla_de_Datos_COPA_PALMARES!$D$3,
'Listado Pilotos y Equipos'!$I19=Tabla_de_Datos_COPA_PALMARES!$D$6,
'Listado Pilotos y Equipos'!$F19=Tabla_de_Datos_COPA_PALMARES!$C$26,
'Listado Pilotos y Equipos'!$K19=Tabla_de_Datos_COPA_PALMARES!$C$26,
'Listado Pilotos y Equipos'!$M19=Tabla_de_Datos_COPA_PALMARES!$B$3),
Tabla_de_Datos_COPA_PALMARES!$H$11,
IF(AND('Listado Pilotos y Equipos'!$D19=Tabla_de_Datos_COPA_PALMARES!$D$6,
'Listado Pilotos y Equipos'!$I19=Tabla_de_Datos_COPA_PALMARES!$D$3,
'Listado Pilotos y Equipos'!$F19=Tabla_de_Datos_COPA_PALMARES!$C$26,
'Listado Pilotos y Equipos'!$K19=Tabla_de_Datos_COPA_PALMARES!$C$26,
'Listado Pilotos y Equipos'!$M19=Tabla_de_Datos_COPA_PALMARES!$B$3),
Tabla_de_Datos_COPA_PALMARES!$H$11,
IF(AND('Listado Pilotos y Equipos'!$D19=Tabla_de_Datos_COPA_PALMARES!$D$4,
'Listado Pilotos y Equipos'!$I19=Tabla_de_Datos_COPA_PALMARES!$D$4,
'Listado Pilotos y Equipos'!$F19=Tabla_de_Datos_COPA_PALMARES!$C$26,
'Listado Pilotos y Equipos'!$K19=Tabla_de_Datos_COPA_PALMARES!$C$26,
'Listado Pilotos y Equipos'!$M19=Tabla_de_Datos_COPA_PALMARES!$B$3),
Tabla_de_Datos_COPA_PALMARES!$H$11,)))))))</f>
        <v/>
      </c>
      <c r="V19" s="95"/>
      <c r="W19" s="349" t="s">
        <v>677</v>
      </c>
      <c r="X19" s="349" t="s">
        <v>654</v>
      </c>
      <c r="Y19" s="349" t="str">
        <f>VLOOKUP(X19,Tabla_de_Datos_COPA_PALMARES!$B$9:$C$21,2,0)</f>
        <v>3</v>
      </c>
      <c r="Z19" s="365" t="str">
        <f>IFERROR(VLOOKUP('Listado Pilotos y Equipos'!$X19,Tabla_de_Datos_COPA_PALMARES!$B$9:$D$21,3,0),"")</f>
        <v>Plata</v>
      </c>
      <c r="AA19" s="349" t="s">
        <v>647</v>
      </c>
      <c r="AB19" s="349" t="str">
        <f>VLOOKUP('Listado Pilotos y Equipos'!$AA19,Tabla_de_Datos_COPA_PALMARES!$B$24:$C$26,2,TRUE)</f>
        <v>3</v>
      </c>
      <c r="AC19" s="95"/>
      <c r="AD19" s="347" t="str">
        <f>'Listado Pilotos y Equipos'!$C19</f>
        <v>Jaume Llobet</v>
      </c>
      <c r="AE19" s="347" t="str">
        <f>'Listado Pilotos y Equipos'!$B19</f>
        <v>SLOTFOURMANIA</v>
      </c>
      <c r="AF19" s="347" t="str">
        <f>'Listado Pilotos y Equipos'!$H19</f>
        <v>Oscar Vila</v>
      </c>
      <c r="AG19" s="347" t="str">
        <f>'Listado Pilotos y Equipos'!$B19</f>
        <v>SLOTFOURMANIA</v>
      </c>
    </row>
    <row r="20">
      <c r="A20" s="95"/>
      <c r="B20" s="349" t="s">
        <v>209</v>
      </c>
      <c r="C20" s="349" t="s">
        <v>210</v>
      </c>
      <c r="D20" s="365" t="str">
        <f>IFERROR(VLOOKUP('Listado Pilotos y Equipos'!$C20,'Listado Pilotos y Equipos'!$W$3:$AB$162,3,0),"")</f>
        <v>1</v>
      </c>
      <c r="E20" s="365" t="str">
        <f>IFERROR(VLOOKUP('Listado Pilotos y Equipos'!$C20,'Listado Pilotos y Equipos'!$W$3:$AB$162,4,0),"")</f>
        <v>Platino</v>
      </c>
      <c r="F20" s="349" t="str">
        <f>VLOOKUP('Listado Pilotos y Equipos'!$C20,'Listado Pilotos y Equipos'!$W$3:$AB$162,6,TRUE)</f>
        <v>1</v>
      </c>
      <c r="G20" s="349" t="str">
        <f>VLOOKUP('Listado Pilotos y Equipos'!$C20,'Listado Pilotos y Equipos'!$W$3:$AB$162,5,TRUE)</f>
        <v>1 AL 10</v>
      </c>
      <c r="H20" s="349" t="s">
        <v>211</v>
      </c>
      <c r="I20" s="365" t="str">
        <f>IFERROR(VLOOKUP('Listado Pilotos y Equipos'!$H20,'Listado Pilotos y Equipos'!$W$3:$AB$162,3,0),"")</f>
        <v>2</v>
      </c>
      <c r="J20" s="365" t="str">
        <f>IFERROR(VLOOKUP('Listado Pilotos y Equipos'!$H20,'Listado Pilotos y Equipos'!$W$3:$AB$162,4,0),"")</f>
        <v>Oro</v>
      </c>
      <c r="K20" s="349" t="str">
        <f>VLOOKUP('Listado Pilotos y Equipos'!$H20,'Listado Pilotos y Equipos'!$W$3:$AB$162,6,TRUE)</f>
        <v>1</v>
      </c>
      <c r="L20" s="349" t="str">
        <f>VLOOKUP(H20,'Listado Pilotos y Equipos'!$W$3:$AB$162,5,TRUE)</f>
        <v>1 AL 10</v>
      </c>
      <c r="M20" s="349" t="s">
        <v>159</v>
      </c>
      <c r="N20" s="365"/>
      <c r="O20" s="349" t="s">
        <v>648</v>
      </c>
      <c r="P20" s="349" t="s">
        <v>287</v>
      </c>
      <c r="Q20" s="366" t="str">
        <f>IFERROR(IF(AND('Listado Pilotos y Equipos'!$D20=Tabla_de_Datos_COPA_PALMARES!$D$3,'Listado Pilotos y Equipos'!$I20=Tabla_de_Datos_COPA_PALMARES!$D$3,'Listado Pilotos y Equipos'!$M20=Tabla_de_Datos_COPA_PALMARES!$B$4),"ALARMA",IF(AND('Listado Pilotos y Equipos'!$D20=Tabla_de_Datos_COPA_PALMARES!$D$3,'Listado Pilotos y Equipos'!$I20=Tabla_de_Datos_COPA_PALMARES!$D$4,'Listado Pilotos y Equipos'!$M20=Tabla_de_Datos_COPA_PALMARES!$B$4),"ALARMA",IF(AND('Listado Pilotos y Equipos'!$D20=Tabla_de_Datos_COPA_PALMARES!$D$4,'Listado Pilotos y Equipos'!$I20=Tabla_de_Datos_COPA_PALMARES!$D$3,'Listado Pilotos y Equipos'!$M20=Tabla_de_Datos_COPA_PALMARES!$B$4),"ALARMA",IF(AND('Listado Pilotos y Equipos'!$D20=Tabla_de_Datos_COPA_PALMARES!$D$3,'Listado Pilotos y Equipos'!$I20=Tabla_de_Datos_COPA_PALMARES!$D$5,'Listado Pilotos y Equipos'!$M20=Tabla_de_Datos_COPA_PALMARES!$B$4),"ALARMA",IF(AND('Listado Pilotos y Equipos'!$D20=Tabla_de_Datos_COPA_PALMARES!$D$5,'Listado Pilotos y Equipos'!$I20=Tabla_de_Datos_COPA_PALMARES!$D$3,'Listado Pilotos y Equipos'!$M20=Tabla_de_Datos_COPA_PALMARES!$B$4),"ALARMA",IF(AND('Listado Pilotos y Equipos'!$D20=Tabla_de_Datos_COPA_PALMARES!$D$3,'Listado Pilotos y Equipos'!$I20=Tabla_de_Datos_COPA_PALMARES!$D$6,'Listado Pilotos y Equipos'!$M20=Tabla_de_Datos_COPA_PALMARES!$B$4),"ALARMA",IF(AND('Listado Pilotos y Equipos'!$D20=Tabla_de_Datos_COPA_PALMARES!$D$6,'Listado Pilotos y Equipos'!$I20=Tabla_de_Datos_COPA_PALMARES!$D$3,'Listado Pilotos y Equipos'!$M20=Tabla_de_Datos_COPA_PALMARES!$B$4),"ALARMA",IF(AND('Listado Pilotos y Equipos'!$D20=Tabla_de_Datos_COPA_PALMARES!$D$4,'Listado Pilotos y Equipos'!$I20=Tabla_de_Datos_COPA_PALMARES!$D$4,'Listado Pilotos y Equipos'!$M20=Tabla_de_Datos_COPA_PALMARES!$B$4),"ALARMA",IF(AND('Listado Pilotos y Equipos'!$D20=Tabla_de_Datos_COPA_PALMARES!$D$4,'Listado Pilotos y Equipos'!$I20=Tabla_de_Datos_COPA_PALMARES!$D$5,'Listado Pilotos y Equipos'!$M20=Tabla_de_Datos_COPA_PALMARES!$B$4),"ALARMA",IF(AND('Listado Pilotos y Equipos'!$D20=Tabla_de_Datos_COPA_PALMARES!$D$5,'Listado Pilotos y Equipos'!$I20=Tabla_de_Datos_COPA_PALMARES!$D$4,'Listado Pilotos y Equipos'!$M20=Tabla_de_Datos_COPA_PALMARES!$B$4),"ALARMA","")))))))))),"")</f>
        <v/>
      </c>
      <c r="R20" s="368" t="str">
        <f>IF(AND('Listado Pilotos y Equipos'!$D20=Tabla_de_Datos_COPA_PALMARES!$D$4,'Listado Pilotos y Equipos'!$I20=Tabla_de_Datos_COPA_PALMARES!$D$4,'Listado Pilotos y Equipos'!$M20=Tabla_de_Datos_COPA_PALMARES!$B$5),Tabla_de_Datos_COPA_PALMARES!$H$15,IF(AND('Listado Pilotos y Equipos'!$D20=Tabla_de_Datos_COPA_PALMARES!$D$3,'Listado Pilotos y Equipos'!$I20=Tabla_de_Datos_COPA_PALMARES!$D$3,'Listado Pilotos y Equipos'!$M20=Tabla_de_Datos_COPA_PALMARES!$B$5),Tabla_de_Datos_COPA_PALMARES!$H$14,IF(AND('Listado Pilotos y Equipos'!$D20=Tabla_de_Datos_COPA_PALMARES!$D$3,'Listado Pilotos y Equipos'!$I20=Tabla_de_Datos_COPA_PALMARES!$D$4,'Listado Pilotos y Equipos'!$M20=Tabla_de_Datos_COPA_PALMARES!$B$5),Tabla_de_Datos_COPA_PALMARES!$H$14,IF(AND('Listado Pilotos y Equipos'!$D20=Tabla_de_Datos_COPA_PALMARES!$D$4,'Listado Pilotos y Equipos'!$I20=Tabla_de_Datos_COPA_PALMARES!$D$3,'Listado Pilotos y Equipos'!$M20=Tabla_de_Datos_COPA_PALMARES!$B$5),Tabla_de_Datos_COPA_PALMARES!$H$14,IF(AND('Listado Pilotos y Equipos'!$D20=Tabla_de_Datos_COPA_PALMARES!$D$3,'Listado Pilotos y Equipos'!$I20=Tabla_de_Datos_COPA_PALMARES!$D$5,'Listado Pilotos y Equipos'!$M20=Tabla_de_Datos_COPA_PALMARES!$B$5),Tabla_de_Datos_COPA_PALMARES!$H$15,IF(AND('Listado Pilotos y Equipos'!$D20=Tabla_de_Datos_COPA_PALMARES!$D$5,'Listado Pilotos y Equipos'!$I20=Tabla_de_Datos_COPA_PALMARES!$D$3,'Listado Pilotos y Equipos'!$M20=Tabla_de_Datos_COPA_PALMARES!$B$5),Tabla_de_Datos_COPA_PALMARES!$H$15,""))))))</f>
        <v>HS1</v>
      </c>
      <c r="S20" s="95" t="str">
        <f>IF(AND('Listado Pilotos y Equipos'!$D20=Tabla_de_Datos_COPA_PALMARES!$D$3,
'Listado Pilotos y Equipos'!$I20=Tabla_de_Datos_COPA_PALMARES!$D$3,
'Listado Pilotos y Equipos'!$F20=Tabla_de_Datos_COPA_PALMARES!$C$24,
'Listado Pilotos y Equipos'!$K20=Tabla_de_Datos_COPA_PALMARES!$C$24,
'Listado Pilotos y Equipos'!$M20=Tabla_de_Datos_COPA_PALMARES!$B$3),
Tabla_de_Datos_COPA_PALMARES!$H$9,
IF(AND('Listado Pilotos y Equipos'!$D20=Tabla_de_Datos_COPA_PALMARES!$D$3,
'Listado Pilotos y Equipos'!$I20=Tabla_de_Datos_COPA_PALMARES!$D$3,
'Listado Pilotos y Equipos'!$F20&lt;='Listado Pilotos y Equipos'!$K20,
'Listado Pilotos y Equipos'!$M20=Tabla_de_Datos_COPA_PALMARES!$B$3),
Tabla_de_Datos_COPA_PALMARES!$H$9,
IF(AND('Listado Pilotos y Equipos'!$D20=Tabla_de_Datos_COPA_PALMARES!$D$3,
'Listado Pilotos y Equipos'!$I20=Tabla_de_Datos_COPA_PALMARES!$D$4,
'Listado Pilotos y Equipos'!$F20&lt;='Listado Pilotos y Equipos'!$K20,
'Listado Pilotos y Equipos'!$M20=Tabla_de_Datos_COPA_PALMARES!$B$3),
Tabla_de_Datos_COPA_PALMARES!$H$9,
IF(AND('Listado Pilotos y Equipos'!$D20=Tabla_de_Datos_COPA_PALMARES!$D$4,
'Listado Pilotos y Equipos'!$I20=Tabla_de_Datos_COPA_PALMARES!$D$3,
'Listado Pilotos y Equipos'!$F20&lt;='Listado Pilotos y Equipos'!$K20,
'Listado Pilotos y Equipos'!$M20=Tabla_de_Datos_COPA_PALMARES!$B$3),
Tabla_de_Datos_COPA_PALMARES!$H$9,
IF(AND('Listado Pilotos y Equipos'!$D20=Tabla_de_Datos_COPA_PALMARES!$D$3,
'Listado Pilotos y Equipos'!$I20=Tabla_de_Datos_COPA_PALMARES!$D$5,
'Listado Pilotos y Equipos'!$F20&lt;='Listado Pilotos y Equipos'!$K20,
'Listado Pilotos y Equipos'!$M20=Tabla_de_Datos_COPA_PALMARES!$B$3),
Tabla_de_Datos_COPA_PALMARES!$H$9,
IF(AND('Listado Pilotos y Equipos'!$D20=Tabla_de_Datos_COPA_PALMARES!$D$5,
'Listado Pilotos y Equipos'!$I20=Tabla_de_Datos_COPA_PALMARES!$D$3,
'Listado Pilotos y Equipos'!$F20&lt;='Listado Pilotos y Equipos'!$K20,
'Listado Pilotos y Equipos'!$M20=Tabla_de_Datos_COPA_PALMARES!$B$3),
Tabla_de_Datos_COPA_PALMARES!$H$9,
IF(AND('Listado Pilotos y Equipos'!$D20=Tabla_de_Datos_COPA_PALMARES!$D$3,
'Listado Pilotos y Equipos'!$I20=Tabla_de_Datos_COPA_PALMARES!$D$6,
'Listado Pilotos y Equipos'!$F20&lt;='Listado Pilotos y Equipos'!$K20,
'Listado Pilotos y Equipos'!$M20=Tabla_de_Datos_COPA_PALMARES!$B$3),
Tabla_de_Datos_COPA_PALMARES!$H$9,
IF(AND('Listado Pilotos y Equipos'!$D20=Tabla_de_Datos_COPA_PALMARES!$D$6,
'Listado Pilotos y Equipos'!$I20=Tabla_de_Datos_COPA_PALMARES!$D$3,
'Listado Pilotos y Equipos'!$F20&lt;='Listado Pilotos y Equipos'!$K20,
'Listado Pilotos y Equipos'!$M20=Tabla_de_Datos_COPA_PALMARES!$B$3),
Tabla_de_Datos_COPA_PALMARES!$H$9,
IF(AND('Listado Pilotos y Equipos'!$D20=Tabla_de_Datos_COPA_PALMARES!$D$4,
'Listado Pilotos y Equipos'!$I20=Tabla_de_Datos_COPA_PALMARES!$D$4,
'Listado Pilotos y Equipos'!$F20=Tabla_de_Datos_COPA_PALMARES!$C$24,
'Listado Pilotos y Equipos'!$K20=Tabla_de_Datos_COPA_PALMARES!$C$24,
'Listado Pilotos y Equipos'!$M20=Tabla_de_Datos_COPA_PALMARES!$B$3),
Tabla_de_Datos_COPA_PALMARES!$H$9,
IF(AND('Listado Pilotos y Equipos'!$D20=Tabla_de_Datos_COPA_PALMARES!$D$4,
'Listado Pilotos y Equipos'!$I20=Tabla_de_Datos_COPA_PALMARES!$D$4,
'Listado Pilotos y Equipos'!$F20&lt;='Listado Pilotos y Equipos'!$K20,
'Listado Pilotos y Equipos'!$M20=Tabla_de_Datos_COPA_PALMARES!$B$3),
Tabla_de_Datos_COPA_PALMARES!$H$9,))))))))))</f>
        <v/>
      </c>
      <c r="T20" s="95" t="str">
        <f>IF(AND('Listado Pilotos y Equipos'!$D20=Tabla_de_Datos_COPA_PALMARES!$D$3,
'Listado Pilotos y Equipos'!$I20=Tabla_de_Datos_COPA_PALMARES!$D$3,
'Listado Pilotos y Equipos'!$M20=Tabla_de_Datos_COPA_PALMARES!$B$3,
'Listado Pilotos y Equipos'!$F20=Tabla_de_Datos_COPA_PALMARES!$C$25,
'Listado Pilotos y Equipos'!$K20=Tabla_de_Datos_COPA_PALMARES!$C$25),
Tabla_de_Datos_COPA_PALMARES!$H$10,
IF(AND('Listado Pilotos y Equipos'!$D20=Tabla_de_Datos_COPA_PALMARES!$D$3,
'Listado Pilotos y Equipos'!$I20=Tabla_de_Datos_COPA_PALMARES!$D$3,
'Listado Pilotos y Equipos'!$M20=Tabla_de_Datos_COPA_PALMARES!$B$3,
'Listado Pilotos y Equipos'!$F20=Tabla_de_Datos_COPA_PALMARES!$C$26,
'Listado Pilotos y Equipos'!$K20=Tabla_de_Datos_COPA_PALMARES!$C$26),
Tabla_de_Datos_COPA_PALMARES!$H$10,
IF(AND('Listado Pilotos y Equipos'!$D20=Tabla_de_Datos_COPA_PALMARES!$D$3,
'Listado Pilotos y Equipos'!$I20=Tabla_de_Datos_COPA_PALMARES!$D$4,
'Listado Pilotos y Equipos'!$M20=Tabla_de_Datos_COPA_PALMARES!$B$3,
'Listado Pilotos y Equipos'!$F20=Tabla_de_Datos_COPA_PALMARES!$C$25,
'Listado Pilotos y Equipos'!$F20&lt;='Listado Pilotos y Equipos'!$K20),
Tabla_de_Datos_COPA_PALMARES!$H$10,
IF(AND('Listado Pilotos y Equipos'!$D20=Tabla_de_Datos_COPA_PALMARES!$D$4,
'Listado Pilotos y Equipos'!$I20=Tabla_de_Datos_COPA_PALMARES!$D$3,
'Listado Pilotos y Equipos'!$M20=Tabla_de_Datos_COPA_PALMARES!$B$3,
'Listado Pilotos y Equipos'!$F20=Tabla_de_Datos_COPA_PALMARES!$C$25,
'Listado Pilotos y Equipos'!$F20&lt;='Listado Pilotos y Equipos'!$K20),
Tabla_de_Datos_COPA_PALMARES!$H$10,
IF(AND('Listado Pilotos y Equipos'!$D20=Tabla_de_Datos_COPA_PALMARES!$D$3,
'Listado Pilotos y Equipos'!$I20=Tabla_de_Datos_COPA_PALMARES!$D$5,
'Listado Pilotos y Equipos'!$M20=Tabla_de_Datos_COPA_PALMARES!$B$3,
'Listado Pilotos y Equipos'!$F20=Tabla_de_Datos_COPA_PALMARES!$C$25,
'Listado Pilotos y Equipos'!$F20&lt;='Listado Pilotos y Equipos'!$K20),
Tabla_de_Datos_COPA_PALMARES!$H$10,
IF(AND('Listado Pilotos y Equipos'!$D20=Tabla_de_Datos_COPA_PALMARES!$D$5,
'Listado Pilotos y Equipos'!$I20=Tabla_de_Datos_COPA_PALMARES!$D$3,
'Listado Pilotos y Equipos'!$M20=Tabla_de_Datos_COPA_PALMARES!$B$3,
'Listado Pilotos y Equipos'!$F20=Tabla_de_Datos_COPA_PALMARES!$C$25,
'Listado Pilotos y Equipos'!$F20&lt;='Listado Pilotos y Equipos'!$K20),
Tabla_de_Datos_COPA_PALMARES!$H$10,
IF(AND('Listado Pilotos y Equipos'!$D20=Tabla_de_Datos_COPA_PALMARES!$D$3,
'Listado Pilotos y Equipos'!$I20=Tabla_de_Datos_COPA_PALMARES!$D$6,
'Listado Pilotos y Equipos'!$M20=Tabla_de_Datos_COPA_PALMARES!$B$3,
'Listado Pilotos y Equipos'!$F20=Tabla_de_Datos_COPA_PALMARES!$C$25,
'Listado Pilotos y Equipos'!$F20&lt;='Listado Pilotos y Equipos'!$K20),
Tabla_de_Datos_COPA_PALMARES!$H$10,
IF(AND('Listado Pilotos y Equipos'!$D20=Tabla_de_Datos_COPA_PALMARES!$D$6,
'Listado Pilotos y Equipos'!$I20=Tabla_de_Datos_COPA_PALMARES!$D$3,
'Listado Pilotos y Equipos'!$M20=Tabla_de_Datos_COPA_PALMARES!$B$3,
'Listado Pilotos y Equipos'!$F20=Tabla_de_Datos_COPA_PALMARES!$C$25,
'Listado Pilotos y Equipos'!$F20&lt;='Listado Pilotos y Equipos'!$K20),
Tabla_de_Datos_COPA_PALMARES!$H$10,IF(AND('Listado Pilotos y Equipos'!$D20=Tabla_de_Datos_COPA_PALMARES!$D$4,
'Listado Pilotos y Equipos'!$I20=Tabla_de_Datos_COPA_PALMARES!$D$4,
'Listado Pilotos y Equipos'!$M20=Tabla_de_Datos_COPA_PALMARES!$B$3,
'Listado Pilotos y Equipos'!$F20=Tabla_de_Datos_COPA_PALMARES!$C$25,
'Listado Pilotos y Equipos'!$K20=Tabla_de_Datos_COPA_PALMARES!$C$25),
Tabla_de_Datos_COPA_PALMARES!$H$10,
IF(AND('Listado Pilotos y Equipos'!$D20=Tabla_de_Datos_COPA_PALMARES!$D$4,
'Listado Pilotos y Equipos'!$I20=Tabla_de_Datos_COPA_PALMARES!$D$5,
'Listado Pilotos y Equipos'!$M20=Tabla_de_Datos_COPA_PALMARES!$B$3,
'Listado Pilotos y Equipos'!$F20=Tabla_de_Datos_COPA_PALMARES!$C$25,
'Listado Pilotos y Equipos'!$F20&lt;='Listado Pilotos y Equipos'!$K20),
Tabla_de_Datos_COPA_PALMARES!$H$10,
IF(AND('Listado Pilotos y Equipos'!$D20=Tabla_de_Datos_COPA_PALMARES!$D$5,
'Listado Pilotos y Equipos'!$I20=Tabla_de_Datos_COPA_PALMARES!$D$4,
'Listado Pilotos y Equipos'!$M20=Tabla_de_Datos_COPA_PALMARES!$B$3,
'Listado Pilotos y Equipos'!$F20=Tabla_de_Datos_COPA_PALMARES!$C$25,
'Listado Pilotos y Equipos'!$F20&lt;='Listado Pilotos y Equipos'!$K20),
Tabla_de_Datos_COPA_PALMARES!$H$10,
IF(AND('Listado Pilotos y Equipos'!$D20=Tabla_de_Datos_COPA_PALMARES!$D$4,
'Listado Pilotos y Equipos'!$I20=Tabla_de_Datos_COPA_PALMARES!$D$6,
'Listado Pilotos y Equipos'!$M20=Tabla_de_Datos_COPA_PALMARES!$B$3,
'Listado Pilotos y Equipos'!$F20=Tabla_de_Datos_COPA_PALMARES!$C$25,
'Listado Pilotos y Equipos'!$F20&lt;='Listado Pilotos y Equipos'!$K20),
Tabla_de_Datos_COPA_PALMARES!$H$10,
IF(AND('Listado Pilotos y Equipos'!$D20=Tabla_de_Datos_COPA_PALMARES!$D$6,
'Listado Pilotos y Equipos'!$I20=Tabla_de_Datos_COPA_PALMARES!$D$4,
'Listado Pilotos y Equipos'!$M20=Tabla_de_Datos_COPA_PALMARES!$B$3,
'Listado Pilotos y Equipos'!$F20=Tabla_de_Datos_COPA_PALMARES!$C$25,
'Listado Pilotos y Equipos'!$F20&lt;='Listado Pilotos y Equipos'!$K20),
Tabla_de_Datos_COPA_PALMARES!$H$10,)))))))))))))</f>
        <v/>
      </c>
      <c r="U20" s="95" t="str">
        <f>IF(AND('Listado Pilotos y Equipos'!$D20=Tabla_de_Datos_COPA_PALMARES!$D$3,
'Listado Pilotos y Equipos'!$I20=Tabla_de_Datos_COPA_PALMARES!$D$4,
'Listado Pilotos y Equipos'!$F20=Tabla_de_Datos_COPA_PALMARES!$C$26,
'Listado Pilotos y Equipos'!$K20=Tabla_de_Datos_COPA_PALMARES!$C$26,
'Listado Pilotos y Equipos'!$M20=Tabla_de_Datos_COPA_PALMARES!$B$3),
Tabla_de_Datos_COPA_PALMARES!$H$11,
IF(AND('Listado Pilotos y Equipos'!$D20=Tabla_de_Datos_COPA_PALMARES!$D$4,
'Listado Pilotos y Equipos'!$I20=Tabla_de_Datos_COPA_PALMARES!$D$3,
'Listado Pilotos y Equipos'!$F20=Tabla_de_Datos_COPA_PALMARES!$C$26,
'Listado Pilotos y Equipos'!$K20=Tabla_de_Datos_COPA_PALMARES!$C$26,
'Listado Pilotos y Equipos'!$M20=Tabla_de_Datos_COPA_PALMARES!$B$3),
Tabla_de_Datos_COPA_PALMARES!$H$11,
IF(AND('Listado Pilotos y Equipos'!$D20=Tabla_de_Datos_COPA_PALMARES!$D$3,
'Listado Pilotos y Equipos'!$I20=Tabla_de_Datos_COPA_PALMARES!$D$5,
'Listado Pilotos y Equipos'!$F20=Tabla_de_Datos_COPA_PALMARES!$C$26,
'Listado Pilotos y Equipos'!$K20=Tabla_de_Datos_COPA_PALMARES!$C$26,
'Listado Pilotos y Equipos'!$M20=Tabla_de_Datos_COPA_PALMARES!$B$3),
Tabla_de_Datos_COPA_PALMARES!$H$11,
IF(AND('Listado Pilotos y Equipos'!$D20=Tabla_de_Datos_COPA_PALMARES!$D$5,
'Listado Pilotos y Equipos'!$I20=Tabla_de_Datos_COPA_PALMARES!$D$3,
'Listado Pilotos y Equipos'!$F20=Tabla_de_Datos_COPA_PALMARES!$C$26,
'Listado Pilotos y Equipos'!$K20=Tabla_de_Datos_COPA_PALMARES!$C$26,
'Listado Pilotos y Equipos'!$M20=Tabla_de_Datos_COPA_PALMARES!$B$3),
Tabla_de_Datos_COPA_PALMARES!$H$11,
IF(AND('Listado Pilotos y Equipos'!$D20=Tabla_de_Datos_COPA_PALMARES!$D$3,
'Listado Pilotos y Equipos'!$I20=Tabla_de_Datos_COPA_PALMARES!$D$6,
'Listado Pilotos y Equipos'!$F20=Tabla_de_Datos_COPA_PALMARES!$C$26,
'Listado Pilotos y Equipos'!$K20=Tabla_de_Datos_COPA_PALMARES!$C$26,
'Listado Pilotos y Equipos'!$M20=Tabla_de_Datos_COPA_PALMARES!$B$3),
Tabla_de_Datos_COPA_PALMARES!$H$11,
IF(AND('Listado Pilotos y Equipos'!$D20=Tabla_de_Datos_COPA_PALMARES!$D$6,
'Listado Pilotos y Equipos'!$I20=Tabla_de_Datos_COPA_PALMARES!$D$3,
'Listado Pilotos y Equipos'!$F20=Tabla_de_Datos_COPA_PALMARES!$C$26,
'Listado Pilotos y Equipos'!$K20=Tabla_de_Datos_COPA_PALMARES!$C$26,
'Listado Pilotos y Equipos'!$M20=Tabla_de_Datos_COPA_PALMARES!$B$3),
Tabla_de_Datos_COPA_PALMARES!$H$11,
IF(AND('Listado Pilotos y Equipos'!$D20=Tabla_de_Datos_COPA_PALMARES!$D$4,
'Listado Pilotos y Equipos'!$I20=Tabla_de_Datos_COPA_PALMARES!$D$4,
'Listado Pilotos y Equipos'!$F20=Tabla_de_Datos_COPA_PALMARES!$C$26,
'Listado Pilotos y Equipos'!$K20=Tabla_de_Datos_COPA_PALMARES!$C$26,
'Listado Pilotos y Equipos'!$M20=Tabla_de_Datos_COPA_PALMARES!$B$3),
Tabla_de_Datos_COPA_PALMARES!$H$11,)))))))</f>
        <v/>
      </c>
      <c r="V20" s="95"/>
      <c r="W20" s="349" t="s">
        <v>678</v>
      </c>
      <c r="X20" s="349" t="s">
        <v>671</v>
      </c>
      <c r="Y20" s="349" t="str">
        <f>VLOOKUP(X20,Tabla_de_Datos_COPA_PALMARES!$B$9:$C$21,2,0)</f>
        <v>1</v>
      </c>
      <c r="Z20" s="365" t="str">
        <f>IFERROR(VLOOKUP('Listado Pilotos y Equipos'!$X20,Tabla_de_Datos_COPA_PALMARES!$B$9:$D$21,3,0),"")</f>
        <v>Platino</v>
      </c>
      <c r="AA20" s="349" t="s">
        <v>647</v>
      </c>
      <c r="AB20" s="349" t="str">
        <f>VLOOKUP('Listado Pilotos y Equipos'!$AA20,Tabla_de_Datos_COPA_PALMARES!$B$24:$C$26,2,TRUE)</f>
        <v>3</v>
      </c>
      <c r="AC20" s="95"/>
      <c r="AD20" s="347" t="str">
        <f>'Listado Pilotos y Equipos'!$C20</f>
        <v>JM Sererols</v>
      </c>
      <c r="AE20" s="347" t="str">
        <f>'Listado Pilotos y Equipos'!$B20</f>
        <v>EL SOT TEAM</v>
      </c>
      <c r="AF20" s="347" t="str">
        <f>'Listado Pilotos y Equipos'!$H20</f>
        <v>Eduard Cerda</v>
      </c>
      <c r="AG20" s="347" t="str">
        <f>'Listado Pilotos y Equipos'!$B20</f>
        <v>EL SOT TEAM</v>
      </c>
    </row>
    <row r="21" ht="15.75" customHeight="1">
      <c r="A21" s="95"/>
      <c r="B21" s="349" t="s">
        <v>74</v>
      </c>
      <c r="C21" s="349" t="s">
        <v>679</v>
      </c>
      <c r="D21" s="365" t="str">
        <f>IFERROR(VLOOKUP('Listado Pilotos y Equipos'!$C21,'Listado Pilotos y Equipos'!$W$3:$AB$162,3,0),"")</f>
        <v>4</v>
      </c>
      <c r="E21" s="365" t="str">
        <f>IFERROR(VLOOKUP('Listado Pilotos y Equipos'!$C21,'Listado Pilotos y Equipos'!$W$3:$AB$162,4,0),"")</f>
        <v>Bronce</v>
      </c>
      <c r="F21" s="349" t="str">
        <f>VLOOKUP('Listado Pilotos y Equipos'!$C21,'Listado Pilotos y Equipos'!$W$3:$AB$162,6,TRUE)</f>
        <v>3</v>
      </c>
      <c r="G21" s="349" t="str">
        <f>VLOOKUP('Listado Pilotos y Equipos'!$C21,'Listado Pilotos y Equipos'!$W$3:$AB$162,5,TRUE)</f>
        <v>21 o más</v>
      </c>
      <c r="H21" s="349" t="s">
        <v>680</v>
      </c>
      <c r="I21" s="365" t="str">
        <f>IFERROR(VLOOKUP('Listado Pilotos y Equipos'!$H21,'Listado Pilotos y Equipos'!$W$3:$AB$162,3,0),"")</f>
        <v>4</v>
      </c>
      <c r="J21" s="365" t="str">
        <f>IFERROR(VLOOKUP('Listado Pilotos y Equipos'!$H21,'Listado Pilotos y Equipos'!$W$3:$AB$162,4,0),"")</f>
        <v>Bronce</v>
      </c>
      <c r="K21" s="349" t="str">
        <f>VLOOKUP('Listado Pilotos y Equipos'!$H21,'Listado Pilotos y Equipos'!$W$3:$AB$162,6,TRUE)</f>
        <v>3</v>
      </c>
      <c r="L21" s="349" t="str">
        <f>VLOOKUP(H21,'Listado Pilotos y Equipos'!$W$3:$AB$162,5,TRUE)</f>
        <v>21 o más</v>
      </c>
      <c r="M21" s="349" t="s">
        <v>159</v>
      </c>
      <c r="N21" s="365"/>
      <c r="O21" s="349" t="s">
        <v>74</v>
      </c>
      <c r="P21" s="349" t="s">
        <v>287</v>
      </c>
      <c r="Q21" s="366" t="str">
        <f>IFERROR(IF(AND('Listado Pilotos y Equipos'!$D21=Tabla_de_Datos_COPA_PALMARES!$D$3,'Listado Pilotos y Equipos'!$I21=Tabla_de_Datos_COPA_PALMARES!$D$3,'Listado Pilotos y Equipos'!$M21=Tabla_de_Datos_COPA_PALMARES!$B$4),"ALARMA",IF(AND('Listado Pilotos y Equipos'!$D21=Tabla_de_Datos_COPA_PALMARES!$D$3,'Listado Pilotos y Equipos'!$I21=Tabla_de_Datos_COPA_PALMARES!$D$4,'Listado Pilotos y Equipos'!$M21=Tabla_de_Datos_COPA_PALMARES!$B$4),"ALARMA",IF(AND('Listado Pilotos y Equipos'!$D21=Tabla_de_Datos_COPA_PALMARES!$D$4,'Listado Pilotos y Equipos'!$I21=Tabla_de_Datos_COPA_PALMARES!$D$3,'Listado Pilotos y Equipos'!$M21=Tabla_de_Datos_COPA_PALMARES!$B$4),"ALARMA",IF(AND('Listado Pilotos y Equipos'!$D21=Tabla_de_Datos_COPA_PALMARES!$D$3,'Listado Pilotos y Equipos'!$I21=Tabla_de_Datos_COPA_PALMARES!$D$5,'Listado Pilotos y Equipos'!$M21=Tabla_de_Datos_COPA_PALMARES!$B$4),"ALARMA",IF(AND('Listado Pilotos y Equipos'!$D21=Tabla_de_Datos_COPA_PALMARES!$D$5,'Listado Pilotos y Equipos'!$I21=Tabla_de_Datos_COPA_PALMARES!$D$3,'Listado Pilotos y Equipos'!$M21=Tabla_de_Datos_COPA_PALMARES!$B$4),"ALARMA",IF(AND('Listado Pilotos y Equipos'!$D21=Tabla_de_Datos_COPA_PALMARES!$D$3,'Listado Pilotos y Equipos'!$I21=Tabla_de_Datos_COPA_PALMARES!$D$6,'Listado Pilotos y Equipos'!$M21=Tabla_de_Datos_COPA_PALMARES!$B$4),"ALARMA",IF(AND('Listado Pilotos y Equipos'!$D21=Tabla_de_Datos_COPA_PALMARES!$D$6,'Listado Pilotos y Equipos'!$I21=Tabla_de_Datos_COPA_PALMARES!$D$3,'Listado Pilotos y Equipos'!$M21=Tabla_de_Datos_COPA_PALMARES!$B$4),"ALARMA",IF(AND('Listado Pilotos y Equipos'!$D21=Tabla_de_Datos_COPA_PALMARES!$D$4,'Listado Pilotos y Equipos'!$I21=Tabla_de_Datos_COPA_PALMARES!$D$4,'Listado Pilotos y Equipos'!$M21=Tabla_de_Datos_COPA_PALMARES!$B$4),"ALARMA",IF(AND('Listado Pilotos y Equipos'!$D21=Tabla_de_Datos_COPA_PALMARES!$D$4,'Listado Pilotos y Equipos'!$I21=Tabla_de_Datos_COPA_PALMARES!$D$5,'Listado Pilotos y Equipos'!$M21=Tabla_de_Datos_COPA_PALMARES!$B$4),"ALARMA",IF(AND('Listado Pilotos y Equipos'!$D21=Tabla_de_Datos_COPA_PALMARES!$D$5,'Listado Pilotos y Equipos'!$I21=Tabla_de_Datos_COPA_PALMARES!$D$4,'Listado Pilotos y Equipos'!$M21=Tabla_de_Datos_COPA_PALMARES!$B$4),"ALARMA","")))))))))),"")</f>
        <v/>
      </c>
      <c r="R21" s="367" t="str">
        <f>IF(AND('Listado Pilotos y Equipos'!$D21=Tabla_de_Datos_COPA_PALMARES!$D$4,'Listado Pilotos y Equipos'!$I21=Tabla_de_Datos_COPA_PALMARES!$D$4,'Listado Pilotos y Equipos'!$M21=Tabla_de_Datos_COPA_PALMARES!$B$5),Tabla_de_Datos_COPA_PALMARES!$H$15,IF(AND('Listado Pilotos y Equipos'!$D21=Tabla_de_Datos_COPA_PALMARES!$D$3,'Listado Pilotos y Equipos'!$I21=Tabla_de_Datos_COPA_PALMARES!$D$3,'Listado Pilotos y Equipos'!$M21=Tabla_de_Datos_COPA_PALMARES!$B$5),Tabla_de_Datos_COPA_PALMARES!$H$14,IF(AND('Listado Pilotos y Equipos'!$D21=Tabla_de_Datos_COPA_PALMARES!$D$3,'Listado Pilotos y Equipos'!$I21=Tabla_de_Datos_COPA_PALMARES!$D$4,'Listado Pilotos y Equipos'!$M21=Tabla_de_Datos_COPA_PALMARES!$B$5),Tabla_de_Datos_COPA_PALMARES!$H$14,IF(AND('Listado Pilotos y Equipos'!$D21=Tabla_de_Datos_COPA_PALMARES!$D$4,'Listado Pilotos y Equipos'!$I21=Tabla_de_Datos_COPA_PALMARES!$D$3,'Listado Pilotos y Equipos'!$M21=Tabla_de_Datos_COPA_PALMARES!$B$5),Tabla_de_Datos_COPA_PALMARES!$H$14,IF(AND('Listado Pilotos y Equipos'!$D21=Tabla_de_Datos_COPA_PALMARES!$D$3,'Listado Pilotos y Equipos'!$I21=Tabla_de_Datos_COPA_PALMARES!$D$5,'Listado Pilotos y Equipos'!$M21=Tabla_de_Datos_COPA_PALMARES!$B$5),Tabla_de_Datos_COPA_PALMARES!$H$15,IF(AND('Listado Pilotos y Equipos'!$D21=Tabla_de_Datos_COPA_PALMARES!$D$5,'Listado Pilotos y Equipos'!$I21=Tabla_de_Datos_COPA_PALMARES!$D$3,'Listado Pilotos y Equipos'!$M21=Tabla_de_Datos_COPA_PALMARES!$B$5),Tabla_de_Datos_COPA_PALMARES!$H$15,""))))))</f>
        <v/>
      </c>
      <c r="S21" s="95"/>
      <c r="T21" s="95"/>
      <c r="U21" s="95" t="str">
        <f>IF(AND('Listado Pilotos y Equipos'!$D21=Tabla_de_Datos_COPA_PALMARES!$D$3,
'Listado Pilotos y Equipos'!$I21=Tabla_de_Datos_COPA_PALMARES!$D$4,
'Listado Pilotos y Equipos'!$F21=Tabla_de_Datos_COPA_PALMARES!$C$26,
'Listado Pilotos y Equipos'!$K21=Tabla_de_Datos_COPA_PALMARES!$C$26,
'Listado Pilotos y Equipos'!$M21=Tabla_de_Datos_COPA_PALMARES!$B$3),
Tabla_de_Datos_COPA_PALMARES!$H$11,
IF(AND('Listado Pilotos y Equipos'!$D21=Tabla_de_Datos_COPA_PALMARES!$D$4,
'Listado Pilotos y Equipos'!$I21=Tabla_de_Datos_COPA_PALMARES!$D$3,
'Listado Pilotos y Equipos'!$F21=Tabla_de_Datos_COPA_PALMARES!$C$26,
'Listado Pilotos y Equipos'!$K21=Tabla_de_Datos_COPA_PALMARES!$C$26,
'Listado Pilotos y Equipos'!$M21=Tabla_de_Datos_COPA_PALMARES!$B$3),
Tabla_de_Datos_COPA_PALMARES!$H$11,
IF(AND('Listado Pilotos y Equipos'!$D21=Tabla_de_Datos_COPA_PALMARES!$D$3,
'Listado Pilotos y Equipos'!$I21=Tabla_de_Datos_COPA_PALMARES!$D$5,
'Listado Pilotos y Equipos'!$F21=Tabla_de_Datos_COPA_PALMARES!$C$26,
'Listado Pilotos y Equipos'!$K21=Tabla_de_Datos_COPA_PALMARES!$C$26,
'Listado Pilotos y Equipos'!$M21=Tabla_de_Datos_COPA_PALMARES!$B$3),
Tabla_de_Datos_COPA_PALMARES!$H$11,
IF(AND('Listado Pilotos y Equipos'!$D21=Tabla_de_Datos_COPA_PALMARES!$D$5,
'Listado Pilotos y Equipos'!$I21=Tabla_de_Datos_COPA_PALMARES!$D$3,
'Listado Pilotos y Equipos'!$F21=Tabla_de_Datos_COPA_PALMARES!$C$26,
'Listado Pilotos y Equipos'!$K21=Tabla_de_Datos_COPA_PALMARES!$C$26,
'Listado Pilotos y Equipos'!$M21=Tabla_de_Datos_COPA_PALMARES!$B$3),
Tabla_de_Datos_COPA_PALMARES!$H$11,
IF(AND('Listado Pilotos y Equipos'!$D21=Tabla_de_Datos_COPA_PALMARES!$D$3,
'Listado Pilotos y Equipos'!$I21=Tabla_de_Datos_COPA_PALMARES!$D$6,
'Listado Pilotos y Equipos'!$F21=Tabla_de_Datos_COPA_PALMARES!$C$26,
'Listado Pilotos y Equipos'!$K21=Tabla_de_Datos_COPA_PALMARES!$C$26,
'Listado Pilotos y Equipos'!$M21=Tabla_de_Datos_COPA_PALMARES!$B$3),
Tabla_de_Datos_COPA_PALMARES!$H$11,
IF(AND('Listado Pilotos y Equipos'!$D21=Tabla_de_Datos_COPA_PALMARES!$D$6,
'Listado Pilotos y Equipos'!$I21=Tabla_de_Datos_COPA_PALMARES!$D$3,
'Listado Pilotos y Equipos'!$F21=Tabla_de_Datos_COPA_PALMARES!$C$26,
'Listado Pilotos y Equipos'!$K21=Tabla_de_Datos_COPA_PALMARES!$C$26,
'Listado Pilotos y Equipos'!$M21=Tabla_de_Datos_COPA_PALMARES!$B$3),
Tabla_de_Datos_COPA_PALMARES!$H$11,
IF(AND('Listado Pilotos y Equipos'!$D21=Tabla_de_Datos_COPA_PALMARES!$D$4,
'Listado Pilotos y Equipos'!$I21=Tabla_de_Datos_COPA_PALMARES!$D$4,
'Listado Pilotos y Equipos'!$F21=Tabla_de_Datos_COPA_PALMARES!$C$26,
'Listado Pilotos y Equipos'!$K21=Tabla_de_Datos_COPA_PALMARES!$C$26,
'Listado Pilotos y Equipos'!$M21=Tabla_de_Datos_COPA_PALMARES!$B$3),
Tabla_de_Datos_COPA_PALMARES!$H$11,)))))))</f>
        <v/>
      </c>
      <c r="V21" s="95"/>
      <c r="W21" s="349" t="s">
        <v>681</v>
      </c>
      <c r="X21" s="349" t="s">
        <v>658</v>
      </c>
      <c r="Y21" s="349" t="str">
        <f>VLOOKUP(X21,Tabla_de_Datos_COPA_PALMARES!$B$9:$C$21,2,0)</f>
        <v>3</v>
      </c>
      <c r="Z21" s="365" t="str">
        <f>IFERROR(VLOOKUP('Listado Pilotos y Equipos'!$X21,Tabla_de_Datos_COPA_PALMARES!$B$9:$D$21,3,0),"")</f>
        <v>Plata</v>
      </c>
      <c r="AA21" s="349" t="s">
        <v>647</v>
      </c>
      <c r="AB21" s="349" t="str">
        <f>VLOOKUP('Listado Pilotos y Equipos'!$AA21,Tabla_de_Datos_COPA_PALMARES!$B$24:$C$26,2,TRUE)</f>
        <v>3</v>
      </c>
      <c r="AC21" s="95"/>
      <c r="AD21" s="347" t="str">
        <f>'Listado Pilotos y Equipos'!$C21</f>
        <v>Angel Navarro</v>
      </c>
      <c r="AE21" s="347" t="str">
        <f>'Listado Pilotos y Equipos'!$B21</f>
        <v>GASCLAVAT</v>
      </c>
      <c r="AF21" s="347" t="str">
        <f>'Listado Pilotos y Equipos'!$H21</f>
        <v>Juan Ramon Mesas</v>
      </c>
      <c r="AG21" s="347" t="str">
        <f>'Listado Pilotos y Equipos'!$B21</f>
        <v>GASCLAVAT</v>
      </c>
    </row>
    <row r="22" ht="15.75" customHeight="1">
      <c r="A22" s="95"/>
      <c r="B22" s="349" t="s">
        <v>462</v>
      </c>
      <c r="C22" s="349" t="s">
        <v>682</v>
      </c>
      <c r="D22" s="365" t="str">
        <f>IFERROR(VLOOKUP('Listado Pilotos y Equipos'!$C22,'Listado Pilotos y Equipos'!$W$3:$AB$162,3,0),"")</f>
        <v>4</v>
      </c>
      <c r="E22" s="365" t="str">
        <f>IFERROR(VLOOKUP('Listado Pilotos y Equipos'!$C22,'Listado Pilotos y Equipos'!$W$3:$AB$162,4,0),"")</f>
        <v>Bronce</v>
      </c>
      <c r="F22" s="349" t="str">
        <f>VLOOKUP('Listado Pilotos y Equipos'!$C22,'Listado Pilotos y Equipos'!$W$3:$AB$162,6,TRUE)</f>
        <v>3</v>
      </c>
      <c r="G22" s="349" t="str">
        <f>VLOOKUP('Listado Pilotos y Equipos'!$C22,'Listado Pilotos y Equipos'!$W$3:$AB$162,5,TRUE)</f>
        <v>21 o más</v>
      </c>
      <c r="H22" s="349" t="s">
        <v>656</v>
      </c>
      <c r="I22" s="365" t="str">
        <f>IFERROR(VLOOKUP('Listado Pilotos y Equipos'!$H22,'Listado Pilotos y Equipos'!$W$3:$AB$162,3,0),"")</f>
        <v>4</v>
      </c>
      <c r="J22" s="365" t="str">
        <f>IFERROR(VLOOKUP('Listado Pilotos y Equipos'!$H22,'Listado Pilotos y Equipos'!$W$3:$AB$162,4,0),"")</f>
        <v>Bronce</v>
      </c>
      <c r="K22" s="349" t="str">
        <f>VLOOKUP('Listado Pilotos y Equipos'!$H22,'Listado Pilotos y Equipos'!$W$3:$AB$162,6,TRUE)</f>
        <v>3</v>
      </c>
      <c r="L22" s="349" t="str">
        <f>VLOOKUP(H22,'Listado Pilotos y Equipos'!$W$3:$AB$162,5,TRUE)</f>
        <v>21 o más</v>
      </c>
      <c r="M22" s="349" t="s">
        <v>162</v>
      </c>
      <c r="N22" s="365"/>
      <c r="O22" s="349" t="s">
        <v>74</v>
      </c>
      <c r="P22" s="349" t="s">
        <v>287</v>
      </c>
      <c r="Q22" s="366" t="str">
        <f>IFERROR(IF(AND('Listado Pilotos y Equipos'!$D22=Tabla_de_Datos_COPA_PALMARES!$D$3,'Listado Pilotos y Equipos'!$I22=Tabla_de_Datos_COPA_PALMARES!$D$3,'Listado Pilotos y Equipos'!$M22=Tabla_de_Datos_COPA_PALMARES!$B$4),"ALARMA",IF(AND('Listado Pilotos y Equipos'!$D22=Tabla_de_Datos_COPA_PALMARES!$D$3,'Listado Pilotos y Equipos'!$I22=Tabla_de_Datos_COPA_PALMARES!$D$4,'Listado Pilotos y Equipos'!$M22=Tabla_de_Datos_COPA_PALMARES!$B$4),"ALARMA",IF(AND('Listado Pilotos y Equipos'!$D22=Tabla_de_Datos_COPA_PALMARES!$D$4,'Listado Pilotos y Equipos'!$I22=Tabla_de_Datos_COPA_PALMARES!$D$3,'Listado Pilotos y Equipos'!$M22=Tabla_de_Datos_COPA_PALMARES!$B$4),"ALARMA",IF(AND('Listado Pilotos y Equipos'!$D22=Tabla_de_Datos_COPA_PALMARES!$D$3,'Listado Pilotos y Equipos'!$I22=Tabla_de_Datos_COPA_PALMARES!$D$5,'Listado Pilotos y Equipos'!$M22=Tabla_de_Datos_COPA_PALMARES!$B$4),"ALARMA",IF(AND('Listado Pilotos y Equipos'!$D22=Tabla_de_Datos_COPA_PALMARES!$D$5,'Listado Pilotos y Equipos'!$I22=Tabla_de_Datos_COPA_PALMARES!$D$3,'Listado Pilotos y Equipos'!$M22=Tabla_de_Datos_COPA_PALMARES!$B$4),"ALARMA",IF(AND('Listado Pilotos y Equipos'!$D22=Tabla_de_Datos_COPA_PALMARES!$D$3,'Listado Pilotos y Equipos'!$I22=Tabla_de_Datos_COPA_PALMARES!$D$6,'Listado Pilotos y Equipos'!$M22=Tabla_de_Datos_COPA_PALMARES!$B$4),"ALARMA",IF(AND('Listado Pilotos y Equipos'!$D22=Tabla_de_Datos_COPA_PALMARES!$D$6,'Listado Pilotos y Equipos'!$I22=Tabla_de_Datos_COPA_PALMARES!$D$3,'Listado Pilotos y Equipos'!$M22=Tabla_de_Datos_COPA_PALMARES!$B$4),"ALARMA",IF(AND('Listado Pilotos y Equipos'!$D22=Tabla_de_Datos_COPA_PALMARES!$D$4,'Listado Pilotos y Equipos'!$I22=Tabla_de_Datos_COPA_PALMARES!$D$4,'Listado Pilotos y Equipos'!$M22=Tabla_de_Datos_COPA_PALMARES!$B$4),"ALARMA",IF(AND('Listado Pilotos y Equipos'!$D22=Tabla_de_Datos_COPA_PALMARES!$D$4,'Listado Pilotos y Equipos'!$I22=Tabla_de_Datos_COPA_PALMARES!$D$5,'Listado Pilotos y Equipos'!$M22=Tabla_de_Datos_COPA_PALMARES!$B$4),"ALARMA",IF(AND('Listado Pilotos y Equipos'!$D22=Tabla_de_Datos_COPA_PALMARES!$D$5,'Listado Pilotos y Equipos'!$I22=Tabla_de_Datos_COPA_PALMARES!$D$4,'Listado Pilotos y Equipos'!$M22=Tabla_de_Datos_COPA_PALMARES!$B$4),"ALARMA","")))))))))),"")</f>
        <v/>
      </c>
      <c r="R22" s="367" t="str">
        <f>IF(AND('Listado Pilotos y Equipos'!$D22=Tabla_de_Datos_COPA_PALMARES!$D$4,'Listado Pilotos y Equipos'!$I22=Tabla_de_Datos_COPA_PALMARES!$D$4,'Listado Pilotos y Equipos'!$M22=Tabla_de_Datos_COPA_PALMARES!$B$5),Tabla_de_Datos_COPA_PALMARES!$H$15,IF(AND('Listado Pilotos y Equipos'!$D22=Tabla_de_Datos_COPA_PALMARES!$D$3,'Listado Pilotos y Equipos'!$I22=Tabla_de_Datos_COPA_PALMARES!$D$3,'Listado Pilotos y Equipos'!$M22=Tabla_de_Datos_COPA_PALMARES!$B$5),Tabla_de_Datos_COPA_PALMARES!$H$14,IF(AND('Listado Pilotos y Equipos'!$D22=Tabla_de_Datos_COPA_PALMARES!$D$3,'Listado Pilotos y Equipos'!$I22=Tabla_de_Datos_COPA_PALMARES!$D$4,'Listado Pilotos y Equipos'!$M22=Tabla_de_Datos_COPA_PALMARES!$B$5),Tabla_de_Datos_COPA_PALMARES!$H$14,IF(AND('Listado Pilotos y Equipos'!$D22=Tabla_de_Datos_COPA_PALMARES!$D$4,'Listado Pilotos y Equipos'!$I22=Tabla_de_Datos_COPA_PALMARES!$D$3,'Listado Pilotos y Equipos'!$M22=Tabla_de_Datos_COPA_PALMARES!$B$5),Tabla_de_Datos_COPA_PALMARES!$H$14,IF(AND('Listado Pilotos y Equipos'!$D22=Tabla_de_Datos_COPA_PALMARES!$D$3,'Listado Pilotos y Equipos'!$I22=Tabla_de_Datos_COPA_PALMARES!$D$5,'Listado Pilotos y Equipos'!$M22=Tabla_de_Datos_COPA_PALMARES!$B$5),Tabla_de_Datos_COPA_PALMARES!$H$15,IF(AND('Listado Pilotos y Equipos'!$D22=Tabla_de_Datos_COPA_PALMARES!$D$5,'Listado Pilotos y Equipos'!$I22=Tabla_de_Datos_COPA_PALMARES!$D$3,'Listado Pilotos y Equipos'!$M22=Tabla_de_Datos_COPA_PALMARES!$B$5),Tabla_de_Datos_COPA_PALMARES!$H$15,""))))))</f>
        <v/>
      </c>
      <c r="S22" s="95"/>
      <c r="T22" s="95"/>
      <c r="U22" s="95" t="str">
        <f>IF(AND('Listado Pilotos y Equipos'!$D22=Tabla_de_Datos_COPA_PALMARES!$D$3,
'Listado Pilotos y Equipos'!$I22=Tabla_de_Datos_COPA_PALMARES!$D$4,
'Listado Pilotos y Equipos'!$F22=Tabla_de_Datos_COPA_PALMARES!$C$26,
'Listado Pilotos y Equipos'!$K22=Tabla_de_Datos_COPA_PALMARES!$C$26,
'Listado Pilotos y Equipos'!$M22=Tabla_de_Datos_COPA_PALMARES!$B$3),
Tabla_de_Datos_COPA_PALMARES!$H$11,
IF(AND('Listado Pilotos y Equipos'!$D22=Tabla_de_Datos_COPA_PALMARES!$D$4,
'Listado Pilotos y Equipos'!$I22=Tabla_de_Datos_COPA_PALMARES!$D$3,
'Listado Pilotos y Equipos'!$F22=Tabla_de_Datos_COPA_PALMARES!$C$26,
'Listado Pilotos y Equipos'!$K22=Tabla_de_Datos_COPA_PALMARES!$C$26,
'Listado Pilotos y Equipos'!$M22=Tabla_de_Datos_COPA_PALMARES!$B$3),
Tabla_de_Datos_COPA_PALMARES!$H$11,
IF(AND('Listado Pilotos y Equipos'!$D22=Tabla_de_Datos_COPA_PALMARES!$D$3,
'Listado Pilotos y Equipos'!$I22=Tabla_de_Datos_COPA_PALMARES!$D$5,
'Listado Pilotos y Equipos'!$F22=Tabla_de_Datos_COPA_PALMARES!$C$26,
'Listado Pilotos y Equipos'!$K22=Tabla_de_Datos_COPA_PALMARES!$C$26,
'Listado Pilotos y Equipos'!$M22=Tabla_de_Datos_COPA_PALMARES!$B$3),
Tabla_de_Datos_COPA_PALMARES!$H$11,
IF(AND('Listado Pilotos y Equipos'!$D22=Tabla_de_Datos_COPA_PALMARES!$D$5,
'Listado Pilotos y Equipos'!$I22=Tabla_de_Datos_COPA_PALMARES!$D$3,
'Listado Pilotos y Equipos'!$F22=Tabla_de_Datos_COPA_PALMARES!$C$26,
'Listado Pilotos y Equipos'!$K22=Tabla_de_Datos_COPA_PALMARES!$C$26,
'Listado Pilotos y Equipos'!$M22=Tabla_de_Datos_COPA_PALMARES!$B$3),
Tabla_de_Datos_COPA_PALMARES!$H$11,
IF(AND('Listado Pilotos y Equipos'!$D22=Tabla_de_Datos_COPA_PALMARES!$D$3,
'Listado Pilotos y Equipos'!$I22=Tabla_de_Datos_COPA_PALMARES!$D$6,
'Listado Pilotos y Equipos'!$F22=Tabla_de_Datos_COPA_PALMARES!$C$26,
'Listado Pilotos y Equipos'!$K22=Tabla_de_Datos_COPA_PALMARES!$C$26,
'Listado Pilotos y Equipos'!$M22=Tabla_de_Datos_COPA_PALMARES!$B$3),
Tabla_de_Datos_COPA_PALMARES!$H$11,
IF(AND('Listado Pilotos y Equipos'!$D22=Tabla_de_Datos_COPA_PALMARES!$D$6,
'Listado Pilotos y Equipos'!$I22=Tabla_de_Datos_COPA_PALMARES!$D$3,
'Listado Pilotos y Equipos'!$F22=Tabla_de_Datos_COPA_PALMARES!$C$26,
'Listado Pilotos y Equipos'!$K22=Tabla_de_Datos_COPA_PALMARES!$C$26,
'Listado Pilotos y Equipos'!$M22=Tabla_de_Datos_COPA_PALMARES!$B$3),
Tabla_de_Datos_COPA_PALMARES!$H$11,
IF(AND('Listado Pilotos y Equipos'!$D22=Tabla_de_Datos_COPA_PALMARES!$D$4,
'Listado Pilotos y Equipos'!$I22=Tabla_de_Datos_COPA_PALMARES!$D$4,
'Listado Pilotos y Equipos'!$F22=Tabla_de_Datos_COPA_PALMARES!$C$26,
'Listado Pilotos y Equipos'!$K22=Tabla_de_Datos_COPA_PALMARES!$C$26,
'Listado Pilotos y Equipos'!$M22=Tabla_de_Datos_COPA_PALMARES!$B$3),
Tabla_de_Datos_COPA_PALMARES!$H$11,)))))))</f>
        <v/>
      </c>
      <c r="V22" s="95"/>
      <c r="W22" s="349" t="s">
        <v>682</v>
      </c>
      <c r="X22" s="349" t="s">
        <v>646</v>
      </c>
      <c r="Y22" s="349" t="str">
        <f>VLOOKUP(X22,Tabla_de_Datos_COPA_PALMARES!$B$9:$C$21,2,0)</f>
        <v>4</v>
      </c>
      <c r="Z22" s="365" t="str">
        <f>IFERROR(VLOOKUP('Listado Pilotos y Equipos'!$X22,Tabla_de_Datos_COPA_PALMARES!$B$9:$D$21,3,0),"")</f>
        <v>Bronce</v>
      </c>
      <c r="AA22" s="349" t="s">
        <v>647</v>
      </c>
      <c r="AB22" s="349" t="str">
        <f>VLOOKUP('Listado Pilotos y Equipos'!$AA22,Tabla_de_Datos_COPA_PALMARES!$B$24:$C$26,2,TRUE)</f>
        <v>3</v>
      </c>
      <c r="AC22" s="95"/>
      <c r="AD22" s="347" t="str">
        <f>'Listado Pilotos y Equipos'!$C22</f>
        <v>Andreu Martin</v>
      </c>
      <c r="AE22" s="347" t="str">
        <f>'Listado Pilotos y Equipos'!$B22</f>
        <v>GASCLAVAT AA</v>
      </c>
      <c r="AF22" s="347" t="str">
        <f>'Listado Pilotos y Equipos'!$H22</f>
        <v>Albert Castellar</v>
      </c>
      <c r="AG22" s="347" t="str">
        <f>'Listado Pilotos y Equipos'!$B22</f>
        <v>GASCLAVAT AA</v>
      </c>
    </row>
    <row r="23" ht="15.75" customHeight="1">
      <c r="A23" s="95"/>
      <c r="B23" s="349" t="s">
        <v>234</v>
      </c>
      <c r="C23" s="349" t="s">
        <v>235</v>
      </c>
      <c r="D23" s="365" t="str">
        <f>IFERROR(VLOOKUP('Listado Pilotos y Equipos'!$C23,'Listado Pilotos y Equipos'!$W$3:$AB$162,3,0),"")</f>
        <v>4</v>
      </c>
      <c r="E23" s="365" t="str">
        <f>IFERROR(VLOOKUP('Listado Pilotos y Equipos'!$C23,'Listado Pilotos y Equipos'!$W$3:$AB$162,4,0),"")</f>
        <v>Bronce</v>
      </c>
      <c r="F23" s="349" t="str">
        <f>VLOOKUP('Listado Pilotos y Equipos'!$C23,'Listado Pilotos y Equipos'!$W$3:$AB$162,6,TRUE)</f>
        <v>3</v>
      </c>
      <c r="G23" s="349" t="str">
        <f>VLOOKUP('Listado Pilotos y Equipos'!$C23,'Listado Pilotos y Equipos'!$W$3:$AB$162,5,TRUE)</f>
        <v>21 o más</v>
      </c>
      <c r="H23" s="349" t="s">
        <v>236</v>
      </c>
      <c r="I23" s="365" t="str">
        <f>IFERROR(VLOOKUP('Listado Pilotos y Equipos'!$H23,'Listado Pilotos y Equipos'!$W$3:$AB$162,3,0),"")</f>
        <v>4</v>
      </c>
      <c r="J23" s="365" t="str">
        <f>IFERROR(VLOOKUP('Listado Pilotos y Equipos'!$H23,'Listado Pilotos y Equipos'!$W$3:$AB$162,4,0),"")</f>
        <v>Bronce</v>
      </c>
      <c r="K23" s="349" t="str">
        <f>VLOOKUP('Listado Pilotos y Equipos'!$H23,'Listado Pilotos y Equipos'!$W$3:$AB$162,6,TRUE)</f>
        <v>3</v>
      </c>
      <c r="L23" s="349" t="str">
        <f>VLOOKUP(H23,'Listado Pilotos y Equipos'!$W$3:$AB$162,5,TRUE)</f>
        <v>21 o más</v>
      </c>
      <c r="M23" s="349" t="s">
        <v>162</v>
      </c>
      <c r="N23" s="365"/>
      <c r="O23" s="349" t="s">
        <v>547</v>
      </c>
      <c r="P23" s="349" t="s">
        <v>459</v>
      </c>
      <c r="Q23" s="366" t="str">
        <f>IFERROR(IF(AND('Listado Pilotos y Equipos'!$D23=Tabla_de_Datos_COPA_PALMARES!$D$3,'Listado Pilotos y Equipos'!$I23=Tabla_de_Datos_COPA_PALMARES!$D$3,'Listado Pilotos y Equipos'!$M23=Tabla_de_Datos_COPA_PALMARES!$B$4),"ALARMA",IF(AND('Listado Pilotos y Equipos'!$D23=Tabla_de_Datos_COPA_PALMARES!$D$3,'Listado Pilotos y Equipos'!$I23=Tabla_de_Datos_COPA_PALMARES!$D$4,'Listado Pilotos y Equipos'!$M23=Tabla_de_Datos_COPA_PALMARES!$B$4),"ALARMA",IF(AND('Listado Pilotos y Equipos'!$D23=Tabla_de_Datos_COPA_PALMARES!$D$4,'Listado Pilotos y Equipos'!$I23=Tabla_de_Datos_COPA_PALMARES!$D$3,'Listado Pilotos y Equipos'!$M23=Tabla_de_Datos_COPA_PALMARES!$B$4),"ALARMA",IF(AND('Listado Pilotos y Equipos'!$D23=Tabla_de_Datos_COPA_PALMARES!$D$3,'Listado Pilotos y Equipos'!$I23=Tabla_de_Datos_COPA_PALMARES!$D$5,'Listado Pilotos y Equipos'!$M23=Tabla_de_Datos_COPA_PALMARES!$B$4),"ALARMA",IF(AND('Listado Pilotos y Equipos'!$D23=Tabla_de_Datos_COPA_PALMARES!$D$5,'Listado Pilotos y Equipos'!$I23=Tabla_de_Datos_COPA_PALMARES!$D$3,'Listado Pilotos y Equipos'!$M23=Tabla_de_Datos_COPA_PALMARES!$B$4),"ALARMA",IF(AND('Listado Pilotos y Equipos'!$D23=Tabla_de_Datos_COPA_PALMARES!$D$3,'Listado Pilotos y Equipos'!$I23=Tabla_de_Datos_COPA_PALMARES!$D$6,'Listado Pilotos y Equipos'!$M23=Tabla_de_Datos_COPA_PALMARES!$B$4),"ALARMA",IF(AND('Listado Pilotos y Equipos'!$D23=Tabla_de_Datos_COPA_PALMARES!$D$6,'Listado Pilotos y Equipos'!$I23=Tabla_de_Datos_COPA_PALMARES!$D$3,'Listado Pilotos y Equipos'!$M23=Tabla_de_Datos_COPA_PALMARES!$B$4),"ALARMA",IF(AND('Listado Pilotos y Equipos'!$D23=Tabla_de_Datos_COPA_PALMARES!$D$4,'Listado Pilotos y Equipos'!$I23=Tabla_de_Datos_COPA_PALMARES!$D$4,'Listado Pilotos y Equipos'!$M23=Tabla_de_Datos_COPA_PALMARES!$B$4),"ALARMA",IF(AND('Listado Pilotos y Equipos'!$D23=Tabla_de_Datos_COPA_PALMARES!$D$4,'Listado Pilotos y Equipos'!$I23=Tabla_de_Datos_COPA_PALMARES!$D$5,'Listado Pilotos y Equipos'!$M23=Tabla_de_Datos_COPA_PALMARES!$B$4),"ALARMA",IF(AND('Listado Pilotos y Equipos'!$D23=Tabla_de_Datos_COPA_PALMARES!$D$5,'Listado Pilotos y Equipos'!$I23=Tabla_de_Datos_COPA_PALMARES!$D$4,'Listado Pilotos y Equipos'!$M23=Tabla_de_Datos_COPA_PALMARES!$B$4),"ALARMA","")))))))))),"")</f>
        <v/>
      </c>
      <c r="R23" s="367" t="str">
        <f>IF(AND('Listado Pilotos y Equipos'!$D23=Tabla_de_Datos_COPA_PALMARES!$D$4,'Listado Pilotos y Equipos'!$I23=Tabla_de_Datos_COPA_PALMARES!$D$4,'Listado Pilotos y Equipos'!$M23=Tabla_de_Datos_COPA_PALMARES!$B$5),Tabla_de_Datos_COPA_PALMARES!$H$15,IF(AND('Listado Pilotos y Equipos'!$D23=Tabla_de_Datos_COPA_PALMARES!$D$3,'Listado Pilotos y Equipos'!$I23=Tabla_de_Datos_COPA_PALMARES!$D$3,'Listado Pilotos y Equipos'!$M23=Tabla_de_Datos_COPA_PALMARES!$B$5),Tabla_de_Datos_COPA_PALMARES!$H$14,IF(AND('Listado Pilotos y Equipos'!$D23=Tabla_de_Datos_COPA_PALMARES!$D$3,'Listado Pilotos y Equipos'!$I23=Tabla_de_Datos_COPA_PALMARES!$D$4,'Listado Pilotos y Equipos'!$M23=Tabla_de_Datos_COPA_PALMARES!$B$5),Tabla_de_Datos_COPA_PALMARES!$H$14,IF(AND('Listado Pilotos y Equipos'!$D23=Tabla_de_Datos_COPA_PALMARES!$D$4,'Listado Pilotos y Equipos'!$I23=Tabla_de_Datos_COPA_PALMARES!$D$3,'Listado Pilotos y Equipos'!$M23=Tabla_de_Datos_COPA_PALMARES!$B$5),Tabla_de_Datos_COPA_PALMARES!$H$14,IF(AND('Listado Pilotos y Equipos'!$D23=Tabla_de_Datos_COPA_PALMARES!$D$3,'Listado Pilotos y Equipos'!$I23=Tabla_de_Datos_COPA_PALMARES!$D$5,'Listado Pilotos y Equipos'!$M23=Tabla_de_Datos_COPA_PALMARES!$B$5),Tabla_de_Datos_COPA_PALMARES!$H$15,IF(AND('Listado Pilotos y Equipos'!$D23=Tabla_de_Datos_COPA_PALMARES!$D$5,'Listado Pilotos y Equipos'!$I23=Tabla_de_Datos_COPA_PALMARES!$D$3,'Listado Pilotos y Equipos'!$M23=Tabla_de_Datos_COPA_PALMARES!$B$5),Tabla_de_Datos_COPA_PALMARES!$H$15,""))))))</f>
        <v/>
      </c>
      <c r="S23" s="95"/>
      <c r="T23" s="95"/>
      <c r="U23" s="95" t="str">
        <f>IF(AND('Listado Pilotos y Equipos'!$D23=Tabla_de_Datos_COPA_PALMARES!$D$3,
'Listado Pilotos y Equipos'!$I23=Tabla_de_Datos_COPA_PALMARES!$D$4,
'Listado Pilotos y Equipos'!$F23=Tabla_de_Datos_COPA_PALMARES!$C$26,
'Listado Pilotos y Equipos'!$K23=Tabla_de_Datos_COPA_PALMARES!$C$26,
'Listado Pilotos y Equipos'!$M23=Tabla_de_Datos_COPA_PALMARES!$B$3),
Tabla_de_Datos_COPA_PALMARES!$H$11,
IF(AND('Listado Pilotos y Equipos'!$D23=Tabla_de_Datos_COPA_PALMARES!$D$4,
'Listado Pilotos y Equipos'!$I23=Tabla_de_Datos_COPA_PALMARES!$D$3,
'Listado Pilotos y Equipos'!$F23=Tabla_de_Datos_COPA_PALMARES!$C$26,
'Listado Pilotos y Equipos'!$K23=Tabla_de_Datos_COPA_PALMARES!$C$26,
'Listado Pilotos y Equipos'!$M23=Tabla_de_Datos_COPA_PALMARES!$B$3),
Tabla_de_Datos_COPA_PALMARES!$H$11,
IF(AND('Listado Pilotos y Equipos'!$D23=Tabla_de_Datos_COPA_PALMARES!$D$3,
'Listado Pilotos y Equipos'!$I23=Tabla_de_Datos_COPA_PALMARES!$D$5,
'Listado Pilotos y Equipos'!$F23=Tabla_de_Datos_COPA_PALMARES!$C$26,
'Listado Pilotos y Equipos'!$K23=Tabla_de_Datos_COPA_PALMARES!$C$26,
'Listado Pilotos y Equipos'!$M23=Tabla_de_Datos_COPA_PALMARES!$B$3),
Tabla_de_Datos_COPA_PALMARES!$H$11,
IF(AND('Listado Pilotos y Equipos'!$D23=Tabla_de_Datos_COPA_PALMARES!$D$5,
'Listado Pilotos y Equipos'!$I23=Tabla_de_Datos_COPA_PALMARES!$D$3,
'Listado Pilotos y Equipos'!$F23=Tabla_de_Datos_COPA_PALMARES!$C$26,
'Listado Pilotos y Equipos'!$K23=Tabla_de_Datos_COPA_PALMARES!$C$26,
'Listado Pilotos y Equipos'!$M23=Tabla_de_Datos_COPA_PALMARES!$B$3),
Tabla_de_Datos_COPA_PALMARES!$H$11,
IF(AND('Listado Pilotos y Equipos'!$D23=Tabla_de_Datos_COPA_PALMARES!$D$3,
'Listado Pilotos y Equipos'!$I23=Tabla_de_Datos_COPA_PALMARES!$D$6,
'Listado Pilotos y Equipos'!$F23=Tabla_de_Datos_COPA_PALMARES!$C$26,
'Listado Pilotos y Equipos'!$K23=Tabla_de_Datos_COPA_PALMARES!$C$26,
'Listado Pilotos y Equipos'!$M23=Tabla_de_Datos_COPA_PALMARES!$B$3),
Tabla_de_Datos_COPA_PALMARES!$H$11,
IF(AND('Listado Pilotos y Equipos'!$D23=Tabla_de_Datos_COPA_PALMARES!$D$6,
'Listado Pilotos y Equipos'!$I23=Tabla_de_Datos_COPA_PALMARES!$D$3,
'Listado Pilotos y Equipos'!$F23=Tabla_de_Datos_COPA_PALMARES!$C$26,
'Listado Pilotos y Equipos'!$K23=Tabla_de_Datos_COPA_PALMARES!$C$26,
'Listado Pilotos y Equipos'!$M23=Tabla_de_Datos_COPA_PALMARES!$B$3),
Tabla_de_Datos_COPA_PALMARES!$H$11,
IF(AND('Listado Pilotos y Equipos'!$D23=Tabla_de_Datos_COPA_PALMARES!$D$4,
'Listado Pilotos y Equipos'!$I23=Tabla_de_Datos_COPA_PALMARES!$D$4,
'Listado Pilotos y Equipos'!$F23=Tabla_de_Datos_COPA_PALMARES!$C$26,
'Listado Pilotos y Equipos'!$K23=Tabla_de_Datos_COPA_PALMARES!$C$26,
'Listado Pilotos y Equipos'!$M23=Tabla_de_Datos_COPA_PALMARES!$B$3),
Tabla_de_Datos_COPA_PALMARES!$H$11,)))))))</f>
        <v/>
      </c>
      <c r="V23" s="95"/>
      <c r="W23" s="349" t="s">
        <v>683</v>
      </c>
      <c r="X23" s="349" t="s">
        <v>666</v>
      </c>
      <c r="Y23" s="349" t="str">
        <f>VLOOKUP(X23,Tabla_de_Datos_COPA_PALMARES!$B$9:$C$21,2,0)</f>
        <v>3</v>
      </c>
      <c r="Z23" s="365" t="str">
        <f>IFERROR(VLOOKUP('Listado Pilotos y Equipos'!$X23,Tabla_de_Datos_COPA_PALMARES!$B$9:$D$21,3,0),"")</f>
        <v>Plata</v>
      </c>
      <c r="AA23" s="349" t="s">
        <v>647</v>
      </c>
      <c r="AB23" s="349" t="str">
        <f>VLOOKUP('Listado Pilotos y Equipos'!$AA23,Tabla_de_Datos_COPA_PALMARES!$B$24:$C$26,2,TRUE)</f>
        <v>3</v>
      </c>
      <c r="AC23" s="95"/>
      <c r="AD23" s="347" t="str">
        <f>'Listado Pilotos y Equipos'!$C23</f>
        <v>Rafael Muñoz</v>
      </c>
      <c r="AE23" s="347" t="str">
        <f>'Listado Pilotos y Equipos'!$B23</f>
        <v>CRONO3</v>
      </c>
      <c r="AF23" s="347" t="str">
        <f>'Listado Pilotos y Equipos'!$H23</f>
        <v>Victor Lopez</v>
      </c>
      <c r="AG23" s="347" t="str">
        <f>'Listado Pilotos y Equipos'!$B23</f>
        <v>CRONO3</v>
      </c>
    </row>
    <row r="24" ht="15.75" customHeight="1">
      <c r="A24" s="95"/>
      <c r="B24" s="349" t="s">
        <v>400</v>
      </c>
      <c r="C24" s="349" t="s">
        <v>201</v>
      </c>
      <c r="D24" s="365" t="str">
        <f>IFERROR(VLOOKUP('Listado Pilotos y Equipos'!$C24,'Listado Pilotos y Equipos'!$W$3:$AB$162,3,0),"")</f>
        <v>4</v>
      </c>
      <c r="E24" s="365" t="str">
        <f>IFERROR(VLOOKUP('Listado Pilotos y Equipos'!$C24,'Listado Pilotos y Equipos'!$W$3:$AB$162,4,0),"")</f>
        <v>Bronce</v>
      </c>
      <c r="F24" s="349" t="str">
        <f>VLOOKUP('Listado Pilotos y Equipos'!$C24,'Listado Pilotos y Equipos'!$W$3:$AB$162,6,TRUE)</f>
        <v>3</v>
      </c>
      <c r="G24" s="349" t="str">
        <f>VLOOKUP('Listado Pilotos y Equipos'!$C24,'Listado Pilotos y Equipos'!$W$3:$AB$162,5,TRUE)</f>
        <v>21 o más</v>
      </c>
      <c r="H24" s="349" t="s">
        <v>410</v>
      </c>
      <c r="I24" s="365" t="str">
        <f>IFERROR(VLOOKUP('Listado Pilotos y Equipos'!$H24,'Listado Pilotos y Equipos'!$W$3:$AB$162,3,0),"")</f>
        <v>4</v>
      </c>
      <c r="J24" s="365" t="str">
        <f>IFERROR(VLOOKUP('Listado Pilotos y Equipos'!$H24,'Listado Pilotos y Equipos'!$W$3:$AB$162,4,0),"")</f>
        <v>Bronce</v>
      </c>
      <c r="K24" s="349" t="str">
        <f>VLOOKUP('Listado Pilotos y Equipos'!$H24,'Listado Pilotos y Equipos'!$W$3:$AB$162,6,TRUE)</f>
        <v>3</v>
      </c>
      <c r="L24" s="349" t="str">
        <f>VLOOKUP(H24,'Listado Pilotos y Equipos'!$W$3:$AB$162,5,TRUE)</f>
        <v>21 o más</v>
      </c>
      <c r="M24" s="349" t="s">
        <v>162</v>
      </c>
      <c r="N24" s="365"/>
      <c r="O24" s="349" t="s">
        <v>547</v>
      </c>
      <c r="P24" s="349" t="s">
        <v>459</v>
      </c>
      <c r="Q24" s="366" t="str">
        <f>IFERROR(IF(AND('Listado Pilotos y Equipos'!$D24=Tabla_de_Datos_COPA_PALMARES!$D$3,'Listado Pilotos y Equipos'!$I24=Tabla_de_Datos_COPA_PALMARES!$D$3,'Listado Pilotos y Equipos'!$M24=Tabla_de_Datos_COPA_PALMARES!$B$4),"ALARMA",IF(AND('Listado Pilotos y Equipos'!$D24=Tabla_de_Datos_COPA_PALMARES!$D$3,'Listado Pilotos y Equipos'!$I24=Tabla_de_Datos_COPA_PALMARES!$D$4,'Listado Pilotos y Equipos'!$M24=Tabla_de_Datos_COPA_PALMARES!$B$4),"ALARMA",IF(AND('Listado Pilotos y Equipos'!$D24=Tabla_de_Datos_COPA_PALMARES!$D$4,'Listado Pilotos y Equipos'!$I24=Tabla_de_Datos_COPA_PALMARES!$D$3,'Listado Pilotos y Equipos'!$M24=Tabla_de_Datos_COPA_PALMARES!$B$4),"ALARMA",IF(AND('Listado Pilotos y Equipos'!$D24=Tabla_de_Datos_COPA_PALMARES!$D$3,'Listado Pilotos y Equipos'!$I24=Tabla_de_Datos_COPA_PALMARES!$D$5,'Listado Pilotos y Equipos'!$M24=Tabla_de_Datos_COPA_PALMARES!$B$4),"ALARMA",IF(AND('Listado Pilotos y Equipos'!$D24=Tabla_de_Datos_COPA_PALMARES!$D$5,'Listado Pilotos y Equipos'!$I24=Tabla_de_Datos_COPA_PALMARES!$D$3,'Listado Pilotos y Equipos'!$M24=Tabla_de_Datos_COPA_PALMARES!$B$4),"ALARMA",IF(AND('Listado Pilotos y Equipos'!$D24=Tabla_de_Datos_COPA_PALMARES!$D$3,'Listado Pilotos y Equipos'!$I24=Tabla_de_Datos_COPA_PALMARES!$D$6,'Listado Pilotos y Equipos'!$M24=Tabla_de_Datos_COPA_PALMARES!$B$4),"ALARMA",IF(AND('Listado Pilotos y Equipos'!$D24=Tabla_de_Datos_COPA_PALMARES!$D$6,'Listado Pilotos y Equipos'!$I24=Tabla_de_Datos_COPA_PALMARES!$D$3,'Listado Pilotos y Equipos'!$M24=Tabla_de_Datos_COPA_PALMARES!$B$4),"ALARMA",IF(AND('Listado Pilotos y Equipos'!$D24=Tabla_de_Datos_COPA_PALMARES!$D$4,'Listado Pilotos y Equipos'!$I24=Tabla_de_Datos_COPA_PALMARES!$D$4,'Listado Pilotos y Equipos'!$M24=Tabla_de_Datos_COPA_PALMARES!$B$4),"ALARMA",IF(AND('Listado Pilotos y Equipos'!$D24=Tabla_de_Datos_COPA_PALMARES!$D$4,'Listado Pilotos y Equipos'!$I24=Tabla_de_Datos_COPA_PALMARES!$D$5,'Listado Pilotos y Equipos'!$M24=Tabla_de_Datos_COPA_PALMARES!$B$4),"ALARMA",IF(AND('Listado Pilotos y Equipos'!$D24=Tabla_de_Datos_COPA_PALMARES!$D$5,'Listado Pilotos y Equipos'!$I24=Tabla_de_Datos_COPA_PALMARES!$D$4,'Listado Pilotos y Equipos'!$M24=Tabla_de_Datos_COPA_PALMARES!$B$4),"ALARMA","")))))))))),"")</f>
        <v/>
      </c>
      <c r="R24" s="367" t="str">
        <f>IF(AND('Listado Pilotos y Equipos'!$D24=Tabla_de_Datos_COPA_PALMARES!$D$4,'Listado Pilotos y Equipos'!$I24=Tabla_de_Datos_COPA_PALMARES!$D$4,'Listado Pilotos y Equipos'!$M24=Tabla_de_Datos_COPA_PALMARES!$B$5),Tabla_de_Datos_COPA_PALMARES!$H$15,IF(AND('Listado Pilotos y Equipos'!$D24=Tabla_de_Datos_COPA_PALMARES!$D$3,'Listado Pilotos y Equipos'!$I24=Tabla_de_Datos_COPA_PALMARES!$D$3,'Listado Pilotos y Equipos'!$M24=Tabla_de_Datos_COPA_PALMARES!$B$5),Tabla_de_Datos_COPA_PALMARES!$H$14,IF(AND('Listado Pilotos y Equipos'!$D24=Tabla_de_Datos_COPA_PALMARES!$D$3,'Listado Pilotos y Equipos'!$I24=Tabla_de_Datos_COPA_PALMARES!$D$4,'Listado Pilotos y Equipos'!$M24=Tabla_de_Datos_COPA_PALMARES!$B$5),Tabla_de_Datos_COPA_PALMARES!$H$14,IF(AND('Listado Pilotos y Equipos'!$D24=Tabla_de_Datos_COPA_PALMARES!$D$4,'Listado Pilotos y Equipos'!$I24=Tabla_de_Datos_COPA_PALMARES!$D$3,'Listado Pilotos y Equipos'!$M24=Tabla_de_Datos_COPA_PALMARES!$B$5),Tabla_de_Datos_COPA_PALMARES!$H$14,IF(AND('Listado Pilotos y Equipos'!$D24=Tabla_de_Datos_COPA_PALMARES!$D$3,'Listado Pilotos y Equipos'!$I24=Tabla_de_Datos_COPA_PALMARES!$D$5,'Listado Pilotos y Equipos'!$M24=Tabla_de_Datos_COPA_PALMARES!$B$5),Tabla_de_Datos_COPA_PALMARES!$H$15,IF(AND('Listado Pilotos y Equipos'!$D24=Tabla_de_Datos_COPA_PALMARES!$D$5,'Listado Pilotos y Equipos'!$I24=Tabla_de_Datos_COPA_PALMARES!$D$3,'Listado Pilotos y Equipos'!$M24=Tabla_de_Datos_COPA_PALMARES!$B$5),Tabla_de_Datos_COPA_PALMARES!$H$15,""))))))</f>
        <v/>
      </c>
      <c r="S24" s="95"/>
      <c r="T24" s="95"/>
      <c r="U24" s="95" t="str">
        <f>IF(AND('Listado Pilotos y Equipos'!$D24=Tabla_de_Datos_COPA_PALMARES!$D$3,
'Listado Pilotos y Equipos'!$I24=Tabla_de_Datos_COPA_PALMARES!$D$4,
'Listado Pilotos y Equipos'!$F24=Tabla_de_Datos_COPA_PALMARES!$C$26,
'Listado Pilotos y Equipos'!$K24=Tabla_de_Datos_COPA_PALMARES!$C$26,
'Listado Pilotos y Equipos'!$M24=Tabla_de_Datos_COPA_PALMARES!$B$3),
Tabla_de_Datos_COPA_PALMARES!$H$11,
IF(AND('Listado Pilotos y Equipos'!$D24=Tabla_de_Datos_COPA_PALMARES!$D$4,
'Listado Pilotos y Equipos'!$I24=Tabla_de_Datos_COPA_PALMARES!$D$3,
'Listado Pilotos y Equipos'!$F24=Tabla_de_Datos_COPA_PALMARES!$C$26,
'Listado Pilotos y Equipos'!$K24=Tabla_de_Datos_COPA_PALMARES!$C$26,
'Listado Pilotos y Equipos'!$M24=Tabla_de_Datos_COPA_PALMARES!$B$3),
Tabla_de_Datos_COPA_PALMARES!$H$11,
IF(AND('Listado Pilotos y Equipos'!$D24=Tabla_de_Datos_COPA_PALMARES!$D$3,
'Listado Pilotos y Equipos'!$I24=Tabla_de_Datos_COPA_PALMARES!$D$5,
'Listado Pilotos y Equipos'!$F24=Tabla_de_Datos_COPA_PALMARES!$C$26,
'Listado Pilotos y Equipos'!$K24=Tabla_de_Datos_COPA_PALMARES!$C$26,
'Listado Pilotos y Equipos'!$M24=Tabla_de_Datos_COPA_PALMARES!$B$3),
Tabla_de_Datos_COPA_PALMARES!$H$11,
IF(AND('Listado Pilotos y Equipos'!$D24=Tabla_de_Datos_COPA_PALMARES!$D$5,
'Listado Pilotos y Equipos'!$I24=Tabla_de_Datos_COPA_PALMARES!$D$3,
'Listado Pilotos y Equipos'!$F24=Tabla_de_Datos_COPA_PALMARES!$C$26,
'Listado Pilotos y Equipos'!$K24=Tabla_de_Datos_COPA_PALMARES!$C$26,
'Listado Pilotos y Equipos'!$M24=Tabla_de_Datos_COPA_PALMARES!$B$3),
Tabla_de_Datos_COPA_PALMARES!$H$11,
IF(AND('Listado Pilotos y Equipos'!$D24=Tabla_de_Datos_COPA_PALMARES!$D$3,
'Listado Pilotos y Equipos'!$I24=Tabla_de_Datos_COPA_PALMARES!$D$6,
'Listado Pilotos y Equipos'!$F24=Tabla_de_Datos_COPA_PALMARES!$C$26,
'Listado Pilotos y Equipos'!$K24=Tabla_de_Datos_COPA_PALMARES!$C$26,
'Listado Pilotos y Equipos'!$M24=Tabla_de_Datos_COPA_PALMARES!$B$3),
Tabla_de_Datos_COPA_PALMARES!$H$11,
IF(AND('Listado Pilotos y Equipos'!$D24=Tabla_de_Datos_COPA_PALMARES!$D$6,
'Listado Pilotos y Equipos'!$I24=Tabla_de_Datos_COPA_PALMARES!$D$3,
'Listado Pilotos y Equipos'!$F24=Tabla_de_Datos_COPA_PALMARES!$C$26,
'Listado Pilotos y Equipos'!$K24=Tabla_de_Datos_COPA_PALMARES!$C$26,
'Listado Pilotos y Equipos'!$M24=Tabla_de_Datos_COPA_PALMARES!$B$3),
Tabla_de_Datos_COPA_PALMARES!$H$11,
IF(AND('Listado Pilotos y Equipos'!$D24=Tabla_de_Datos_COPA_PALMARES!$D$4,
'Listado Pilotos y Equipos'!$I24=Tabla_de_Datos_COPA_PALMARES!$D$4,
'Listado Pilotos y Equipos'!$F24=Tabla_de_Datos_COPA_PALMARES!$C$26,
'Listado Pilotos y Equipos'!$K24=Tabla_de_Datos_COPA_PALMARES!$C$26,
'Listado Pilotos y Equipos'!$M24=Tabla_de_Datos_COPA_PALMARES!$B$3),
Tabla_de_Datos_COPA_PALMARES!$H$11,)))))))</f>
        <v/>
      </c>
      <c r="V24" s="95"/>
      <c r="W24" s="349" t="s">
        <v>679</v>
      </c>
      <c r="X24" s="349" t="s">
        <v>646</v>
      </c>
      <c r="Y24" s="349" t="str">
        <f>VLOOKUP(X24,Tabla_de_Datos_COPA_PALMARES!$B$9:$C$21,2,0)</f>
        <v>4</v>
      </c>
      <c r="Z24" s="365" t="str">
        <f>IFERROR(VLOOKUP('Listado Pilotos y Equipos'!$X24,Tabla_de_Datos_COPA_PALMARES!$B$9:$D$21,3,0),"")</f>
        <v>Bronce</v>
      </c>
      <c r="AA24" s="349" t="s">
        <v>647</v>
      </c>
      <c r="AB24" s="349" t="str">
        <f>VLOOKUP('Listado Pilotos y Equipos'!$AA24,Tabla_de_Datos_COPA_PALMARES!$B$24:$C$26,2,TRUE)</f>
        <v>3</v>
      </c>
      <c r="AC24" s="95"/>
      <c r="AD24" s="347" t="str">
        <f>'Listado Pilotos y Equipos'!$C24</f>
        <v>Marius Magro</v>
      </c>
      <c r="AE24" s="347" t="str">
        <f>'Listado Pilotos y Equipos'!$B24</f>
        <v>CRONO2</v>
      </c>
      <c r="AF24" s="347" t="str">
        <f>'Listado Pilotos y Equipos'!$H24</f>
        <v>Raul Cabello</v>
      </c>
      <c r="AG24" s="347" t="str">
        <f>'Listado Pilotos y Equipos'!$B24</f>
        <v>CRONO2</v>
      </c>
    </row>
    <row r="25" ht="15.75" customHeight="1">
      <c r="A25" s="95"/>
      <c r="B25" s="349" t="s">
        <v>113</v>
      </c>
      <c r="C25" s="349" t="s">
        <v>171</v>
      </c>
      <c r="D25" s="365" t="str">
        <f>IFERROR(VLOOKUP('Listado Pilotos y Equipos'!$C25,'Listado Pilotos y Equipos'!$W$3:$AB$162,3,0),"")</f>
        <v>4</v>
      </c>
      <c r="E25" s="365" t="str">
        <f>IFERROR(VLOOKUP('Listado Pilotos y Equipos'!$C25,'Listado Pilotos y Equipos'!$W$3:$AB$162,4,0),"")</f>
        <v>Bronce</v>
      </c>
      <c r="F25" s="349" t="str">
        <f>VLOOKUP('Listado Pilotos y Equipos'!$C25,'Listado Pilotos y Equipos'!$W$3:$AB$162,6,TRUE)</f>
        <v>3</v>
      </c>
      <c r="G25" s="349" t="str">
        <f>VLOOKUP('Listado Pilotos y Equipos'!$C25,'Listado Pilotos y Equipos'!$W$3:$AB$162,5,TRUE)</f>
        <v>21 o más</v>
      </c>
      <c r="H25" s="349" t="s">
        <v>172</v>
      </c>
      <c r="I25" s="365" t="str">
        <f>IFERROR(VLOOKUP('Listado Pilotos y Equipos'!$H25,'Listado Pilotos y Equipos'!$W$3:$AB$162,3,0),"")</f>
        <v>4</v>
      </c>
      <c r="J25" s="365" t="str">
        <f>IFERROR(VLOOKUP('Listado Pilotos y Equipos'!$H25,'Listado Pilotos y Equipos'!$W$3:$AB$162,4,0),"")</f>
        <v>Bronce</v>
      </c>
      <c r="K25" s="349" t="str">
        <f>VLOOKUP('Listado Pilotos y Equipos'!$H25,'Listado Pilotos y Equipos'!$W$3:$AB$162,6,TRUE)</f>
        <v>3</v>
      </c>
      <c r="L25" s="349" t="str">
        <f>VLOOKUP(H25,'Listado Pilotos y Equipos'!$W$3:$AB$162,5,TRUE)</f>
        <v>21 o más</v>
      </c>
      <c r="M25" s="349" t="s">
        <v>159</v>
      </c>
      <c r="N25" s="365"/>
      <c r="O25" s="349" t="s">
        <v>546</v>
      </c>
      <c r="P25" s="349" t="s">
        <v>286</v>
      </c>
      <c r="Q25" s="366" t="str">
        <f>IFERROR(IF(AND('Listado Pilotos y Equipos'!$D25=Tabla_de_Datos_COPA_PALMARES!$D$3,'Listado Pilotos y Equipos'!$I25=Tabla_de_Datos_COPA_PALMARES!$D$3,'Listado Pilotos y Equipos'!$M25=Tabla_de_Datos_COPA_PALMARES!$B$4),"ALARMA",IF(AND('Listado Pilotos y Equipos'!$D25=Tabla_de_Datos_COPA_PALMARES!$D$3,'Listado Pilotos y Equipos'!$I25=Tabla_de_Datos_COPA_PALMARES!$D$4,'Listado Pilotos y Equipos'!$M25=Tabla_de_Datos_COPA_PALMARES!$B$4),"ALARMA",IF(AND('Listado Pilotos y Equipos'!$D25=Tabla_de_Datos_COPA_PALMARES!$D$4,'Listado Pilotos y Equipos'!$I25=Tabla_de_Datos_COPA_PALMARES!$D$3,'Listado Pilotos y Equipos'!$M25=Tabla_de_Datos_COPA_PALMARES!$B$4),"ALARMA",IF(AND('Listado Pilotos y Equipos'!$D25=Tabla_de_Datos_COPA_PALMARES!$D$3,'Listado Pilotos y Equipos'!$I25=Tabla_de_Datos_COPA_PALMARES!$D$5,'Listado Pilotos y Equipos'!$M25=Tabla_de_Datos_COPA_PALMARES!$B$4),"ALARMA",IF(AND('Listado Pilotos y Equipos'!$D25=Tabla_de_Datos_COPA_PALMARES!$D$5,'Listado Pilotos y Equipos'!$I25=Tabla_de_Datos_COPA_PALMARES!$D$3,'Listado Pilotos y Equipos'!$M25=Tabla_de_Datos_COPA_PALMARES!$B$4),"ALARMA",IF(AND('Listado Pilotos y Equipos'!$D25=Tabla_de_Datos_COPA_PALMARES!$D$3,'Listado Pilotos y Equipos'!$I25=Tabla_de_Datos_COPA_PALMARES!$D$6,'Listado Pilotos y Equipos'!$M25=Tabla_de_Datos_COPA_PALMARES!$B$4),"ALARMA",IF(AND('Listado Pilotos y Equipos'!$D25=Tabla_de_Datos_COPA_PALMARES!$D$6,'Listado Pilotos y Equipos'!$I25=Tabla_de_Datos_COPA_PALMARES!$D$3,'Listado Pilotos y Equipos'!$M25=Tabla_de_Datos_COPA_PALMARES!$B$4),"ALARMA",IF(AND('Listado Pilotos y Equipos'!$D25=Tabla_de_Datos_COPA_PALMARES!$D$4,'Listado Pilotos y Equipos'!$I25=Tabla_de_Datos_COPA_PALMARES!$D$4,'Listado Pilotos y Equipos'!$M25=Tabla_de_Datos_COPA_PALMARES!$B$4),"ALARMA",IF(AND('Listado Pilotos y Equipos'!$D25=Tabla_de_Datos_COPA_PALMARES!$D$4,'Listado Pilotos y Equipos'!$I25=Tabla_de_Datos_COPA_PALMARES!$D$5,'Listado Pilotos y Equipos'!$M25=Tabla_de_Datos_COPA_PALMARES!$B$4),"ALARMA",IF(AND('Listado Pilotos y Equipos'!$D25=Tabla_de_Datos_COPA_PALMARES!$D$5,'Listado Pilotos y Equipos'!$I25=Tabla_de_Datos_COPA_PALMARES!$D$4,'Listado Pilotos y Equipos'!$M25=Tabla_de_Datos_COPA_PALMARES!$B$4),"ALARMA","")))))))))),"")</f>
        <v/>
      </c>
      <c r="R25" s="367" t="str">
        <f>IF(AND('Listado Pilotos y Equipos'!$D25=Tabla_de_Datos_COPA_PALMARES!$D$4,'Listado Pilotos y Equipos'!$I25=Tabla_de_Datos_COPA_PALMARES!$D$4,'Listado Pilotos y Equipos'!$M25=Tabla_de_Datos_COPA_PALMARES!$B$5),Tabla_de_Datos_COPA_PALMARES!$H$15,IF(AND('Listado Pilotos y Equipos'!$D25=Tabla_de_Datos_COPA_PALMARES!$D$3,'Listado Pilotos y Equipos'!$I25=Tabla_de_Datos_COPA_PALMARES!$D$3,'Listado Pilotos y Equipos'!$M25=Tabla_de_Datos_COPA_PALMARES!$B$5),Tabla_de_Datos_COPA_PALMARES!$H$14,IF(AND('Listado Pilotos y Equipos'!$D25=Tabla_de_Datos_COPA_PALMARES!$D$3,'Listado Pilotos y Equipos'!$I25=Tabla_de_Datos_COPA_PALMARES!$D$4,'Listado Pilotos y Equipos'!$M25=Tabla_de_Datos_COPA_PALMARES!$B$5),Tabla_de_Datos_COPA_PALMARES!$H$14,IF(AND('Listado Pilotos y Equipos'!$D25=Tabla_de_Datos_COPA_PALMARES!$D$4,'Listado Pilotos y Equipos'!$I25=Tabla_de_Datos_COPA_PALMARES!$D$3,'Listado Pilotos y Equipos'!$M25=Tabla_de_Datos_COPA_PALMARES!$B$5),Tabla_de_Datos_COPA_PALMARES!$H$14,IF(AND('Listado Pilotos y Equipos'!$D25=Tabla_de_Datos_COPA_PALMARES!$D$3,'Listado Pilotos y Equipos'!$I25=Tabla_de_Datos_COPA_PALMARES!$D$5,'Listado Pilotos y Equipos'!$M25=Tabla_de_Datos_COPA_PALMARES!$B$5),Tabla_de_Datos_COPA_PALMARES!$H$15,IF(AND('Listado Pilotos y Equipos'!$D25=Tabla_de_Datos_COPA_PALMARES!$D$5,'Listado Pilotos y Equipos'!$I25=Tabla_de_Datos_COPA_PALMARES!$D$3,'Listado Pilotos y Equipos'!$M25=Tabla_de_Datos_COPA_PALMARES!$B$5),Tabla_de_Datos_COPA_PALMARES!$H$15,""))))))</f>
        <v/>
      </c>
      <c r="S25" s="95"/>
      <c r="T25" s="95"/>
      <c r="U25" s="95" t="str">
        <f>IF(AND('Listado Pilotos y Equipos'!$D25=Tabla_de_Datos_COPA_PALMARES!$D$3,
'Listado Pilotos y Equipos'!$I25=Tabla_de_Datos_COPA_PALMARES!$D$4,
'Listado Pilotos y Equipos'!$F25=Tabla_de_Datos_COPA_PALMARES!$C$26,
'Listado Pilotos y Equipos'!$K25=Tabla_de_Datos_COPA_PALMARES!$C$26,
'Listado Pilotos y Equipos'!$M25=Tabla_de_Datos_COPA_PALMARES!$B$3),
Tabla_de_Datos_COPA_PALMARES!$H$11,
IF(AND('Listado Pilotos y Equipos'!$D25=Tabla_de_Datos_COPA_PALMARES!$D$4,
'Listado Pilotos y Equipos'!$I25=Tabla_de_Datos_COPA_PALMARES!$D$3,
'Listado Pilotos y Equipos'!$F25=Tabla_de_Datos_COPA_PALMARES!$C$26,
'Listado Pilotos y Equipos'!$K25=Tabla_de_Datos_COPA_PALMARES!$C$26,
'Listado Pilotos y Equipos'!$M25=Tabla_de_Datos_COPA_PALMARES!$B$3),
Tabla_de_Datos_COPA_PALMARES!$H$11,
IF(AND('Listado Pilotos y Equipos'!$D25=Tabla_de_Datos_COPA_PALMARES!$D$3,
'Listado Pilotos y Equipos'!$I25=Tabla_de_Datos_COPA_PALMARES!$D$5,
'Listado Pilotos y Equipos'!$F25=Tabla_de_Datos_COPA_PALMARES!$C$26,
'Listado Pilotos y Equipos'!$K25=Tabla_de_Datos_COPA_PALMARES!$C$26,
'Listado Pilotos y Equipos'!$M25=Tabla_de_Datos_COPA_PALMARES!$B$3),
Tabla_de_Datos_COPA_PALMARES!$H$11,
IF(AND('Listado Pilotos y Equipos'!$D25=Tabla_de_Datos_COPA_PALMARES!$D$5,
'Listado Pilotos y Equipos'!$I25=Tabla_de_Datos_COPA_PALMARES!$D$3,
'Listado Pilotos y Equipos'!$F25=Tabla_de_Datos_COPA_PALMARES!$C$26,
'Listado Pilotos y Equipos'!$K25=Tabla_de_Datos_COPA_PALMARES!$C$26,
'Listado Pilotos y Equipos'!$M25=Tabla_de_Datos_COPA_PALMARES!$B$3),
Tabla_de_Datos_COPA_PALMARES!$H$11,
IF(AND('Listado Pilotos y Equipos'!$D25=Tabla_de_Datos_COPA_PALMARES!$D$3,
'Listado Pilotos y Equipos'!$I25=Tabla_de_Datos_COPA_PALMARES!$D$6,
'Listado Pilotos y Equipos'!$F25=Tabla_de_Datos_COPA_PALMARES!$C$26,
'Listado Pilotos y Equipos'!$K25=Tabla_de_Datos_COPA_PALMARES!$C$26,
'Listado Pilotos y Equipos'!$M25=Tabla_de_Datos_COPA_PALMARES!$B$3),
Tabla_de_Datos_COPA_PALMARES!$H$11,
IF(AND('Listado Pilotos y Equipos'!$D25=Tabla_de_Datos_COPA_PALMARES!$D$6,
'Listado Pilotos y Equipos'!$I25=Tabla_de_Datos_COPA_PALMARES!$D$3,
'Listado Pilotos y Equipos'!$F25=Tabla_de_Datos_COPA_PALMARES!$C$26,
'Listado Pilotos y Equipos'!$K25=Tabla_de_Datos_COPA_PALMARES!$C$26,
'Listado Pilotos y Equipos'!$M25=Tabla_de_Datos_COPA_PALMARES!$B$3),
Tabla_de_Datos_COPA_PALMARES!$H$11,
IF(AND('Listado Pilotos y Equipos'!$D25=Tabla_de_Datos_COPA_PALMARES!$D$4,
'Listado Pilotos y Equipos'!$I25=Tabla_de_Datos_COPA_PALMARES!$D$4,
'Listado Pilotos y Equipos'!$F25=Tabla_de_Datos_COPA_PALMARES!$C$26,
'Listado Pilotos y Equipos'!$K25=Tabla_de_Datos_COPA_PALMARES!$C$26,
'Listado Pilotos y Equipos'!$M25=Tabla_de_Datos_COPA_PALMARES!$B$3),
Tabla_de_Datos_COPA_PALMARES!$H$11,)))))))</f>
        <v/>
      </c>
      <c r="V25" s="95"/>
      <c r="W25" s="349" t="s">
        <v>684</v>
      </c>
      <c r="X25" s="349" t="s">
        <v>646</v>
      </c>
      <c r="Y25" s="349" t="str">
        <f>VLOOKUP(X25,Tabla_de_Datos_COPA_PALMARES!$B$9:$C$21,2,0)</f>
        <v>4</v>
      </c>
      <c r="Z25" s="365" t="str">
        <f>IFERROR(VLOOKUP('Listado Pilotos y Equipos'!$X25,Tabla_de_Datos_COPA_PALMARES!$B$9:$D$21,3,0),"")</f>
        <v>Bronce</v>
      </c>
      <c r="AA25" s="349" t="s">
        <v>647</v>
      </c>
      <c r="AB25" s="349" t="str">
        <f>VLOOKUP('Listado Pilotos y Equipos'!$AA25,Tabla_de_Datos_COPA_PALMARES!$B$24:$C$26,2,TRUE)</f>
        <v>3</v>
      </c>
      <c r="AC25" s="95"/>
      <c r="AD25" s="347" t="str">
        <f>'Listado Pilotos y Equipos'!$C25</f>
        <v>Raul Egea</v>
      </c>
      <c r="AE25" s="347" t="str">
        <f>'Listado Pilotos y Equipos'!$B25</f>
        <v>SAB ARRAS</v>
      </c>
      <c r="AF25" s="347" t="str">
        <f>'Listado Pilotos y Equipos'!$H25</f>
        <v>Abel Vizu</v>
      </c>
      <c r="AG25" s="347" t="str">
        <f>'Listado Pilotos y Equipos'!$B25</f>
        <v>SAB ARRAS</v>
      </c>
    </row>
    <row r="26" ht="15.75" customHeight="1">
      <c r="A26" s="95"/>
      <c r="B26" s="349" t="s">
        <v>181</v>
      </c>
      <c r="C26" s="349" t="s">
        <v>182</v>
      </c>
      <c r="D26" s="365" t="str">
        <f>IFERROR(VLOOKUP('Listado Pilotos y Equipos'!$C26,'Listado Pilotos y Equipos'!$W$3:$AB$162,3,0),"")</f>
        <v>1</v>
      </c>
      <c r="E26" s="365" t="str">
        <f>IFERROR(VLOOKUP('Listado Pilotos y Equipos'!$C26,'Listado Pilotos y Equipos'!$W$3:$AB$162,4,0),"")</f>
        <v>Platino</v>
      </c>
      <c r="F26" s="349" t="str">
        <f>VLOOKUP('Listado Pilotos y Equipos'!$C26,'Listado Pilotos y Equipos'!$W$3:$AB$162,6,TRUE)</f>
        <v>2</v>
      </c>
      <c r="G26" s="349" t="str">
        <f>VLOOKUP('Listado Pilotos y Equipos'!$C26,'Listado Pilotos y Equipos'!$W$3:$AB$162,5,TRUE)</f>
        <v>11 al 20</v>
      </c>
      <c r="H26" s="349" t="s">
        <v>183</v>
      </c>
      <c r="I26" s="365" t="str">
        <f>IFERROR(VLOOKUP('Listado Pilotos y Equipos'!$H26,'Listado Pilotos y Equipos'!$W$3:$AB$162,3,0),"")</f>
        <v>1</v>
      </c>
      <c r="J26" s="365" t="str">
        <f>IFERROR(VLOOKUP('Listado Pilotos y Equipos'!$H26,'Listado Pilotos y Equipos'!$W$3:$AB$162,4,0),"")</f>
        <v>Platino</v>
      </c>
      <c r="K26" s="349" t="str">
        <f>VLOOKUP('Listado Pilotos y Equipos'!$H26,'Listado Pilotos y Equipos'!$W$3:$AB$162,6,TRUE)</f>
        <v>2</v>
      </c>
      <c r="L26" s="349" t="str">
        <f>VLOOKUP(H26,'Listado Pilotos y Equipos'!$W$3:$AB$162,5,TRUE)</f>
        <v>11 al 20</v>
      </c>
      <c r="M26" s="349" t="s">
        <v>159</v>
      </c>
      <c r="N26" s="365"/>
      <c r="O26" s="349" t="s">
        <v>217</v>
      </c>
      <c r="P26" s="349" t="s">
        <v>286</v>
      </c>
      <c r="Q26" s="366" t="str">
        <f>IFERROR(IF(AND('Listado Pilotos y Equipos'!$D26=Tabla_de_Datos_COPA_PALMARES!$D$3,'Listado Pilotos y Equipos'!$I26=Tabla_de_Datos_COPA_PALMARES!$D$3,'Listado Pilotos y Equipos'!$M26=Tabla_de_Datos_COPA_PALMARES!$B$4),"ALARMA",IF(AND('Listado Pilotos y Equipos'!$D26=Tabla_de_Datos_COPA_PALMARES!$D$3,'Listado Pilotos y Equipos'!$I26=Tabla_de_Datos_COPA_PALMARES!$D$4,'Listado Pilotos y Equipos'!$M26=Tabla_de_Datos_COPA_PALMARES!$B$4),"ALARMA",IF(AND('Listado Pilotos y Equipos'!$D26=Tabla_de_Datos_COPA_PALMARES!$D$4,'Listado Pilotos y Equipos'!$I26=Tabla_de_Datos_COPA_PALMARES!$D$3,'Listado Pilotos y Equipos'!$M26=Tabla_de_Datos_COPA_PALMARES!$B$4),"ALARMA",IF(AND('Listado Pilotos y Equipos'!$D26=Tabla_de_Datos_COPA_PALMARES!$D$3,'Listado Pilotos y Equipos'!$I26=Tabla_de_Datos_COPA_PALMARES!$D$5,'Listado Pilotos y Equipos'!$M26=Tabla_de_Datos_COPA_PALMARES!$B$4),"ALARMA",IF(AND('Listado Pilotos y Equipos'!$D26=Tabla_de_Datos_COPA_PALMARES!$D$5,'Listado Pilotos y Equipos'!$I26=Tabla_de_Datos_COPA_PALMARES!$D$3,'Listado Pilotos y Equipos'!$M26=Tabla_de_Datos_COPA_PALMARES!$B$4),"ALARMA",IF(AND('Listado Pilotos y Equipos'!$D26=Tabla_de_Datos_COPA_PALMARES!$D$3,'Listado Pilotos y Equipos'!$I26=Tabla_de_Datos_COPA_PALMARES!$D$6,'Listado Pilotos y Equipos'!$M26=Tabla_de_Datos_COPA_PALMARES!$B$4),"ALARMA",IF(AND('Listado Pilotos y Equipos'!$D26=Tabla_de_Datos_COPA_PALMARES!$D$6,'Listado Pilotos y Equipos'!$I26=Tabla_de_Datos_COPA_PALMARES!$D$3,'Listado Pilotos y Equipos'!$M26=Tabla_de_Datos_COPA_PALMARES!$B$4),"ALARMA",IF(AND('Listado Pilotos y Equipos'!$D26=Tabla_de_Datos_COPA_PALMARES!$D$4,'Listado Pilotos y Equipos'!$I26=Tabla_de_Datos_COPA_PALMARES!$D$4,'Listado Pilotos y Equipos'!$M26=Tabla_de_Datos_COPA_PALMARES!$B$4),"ALARMA",IF(AND('Listado Pilotos y Equipos'!$D26=Tabla_de_Datos_COPA_PALMARES!$D$4,'Listado Pilotos y Equipos'!$I26=Tabla_de_Datos_COPA_PALMARES!$D$5,'Listado Pilotos y Equipos'!$M26=Tabla_de_Datos_COPA_PALMARES!$B$4),"ALARMA",IF(AND('Listado Pilotos y Equipos'!$D26=Tabla_de_Datos_COPA_PALMARES!$D$5,'Listado Pilotos y Equipos'!$I26=Tabla_de_Datos_COPA_PALMARES!$D$4,'Listado Pilotos y Equipos'!$M26=Tabla_de_Datos_COPA_PALMARES!$B$4),"ALARMA","")))))))))),"")</f>
        <v/>
      </c>
      <c r="R26" s="368" t="str">
        <f>IF(AND('Listado Pilotos y Equipos'!$D26=Tabla_de_Datos_COPA_PALMARES!$D$4,'Listado Pilotos y Equipos'!$I26=Tabla_de_Datos_COPA_PALMARES!$D$4,'Listado Pilotos y Equipos'!$M26=Tabla_de_Datos_COPA_PALMARES!$B$5),Tabla_de_Datos_COPA_PALMARES!$H$15,IF(AND('Listado Pilotos y Equipos'!$D26=Tabla_de_Datos_COPA_PALMARES!$D$3,'Listado Pilotos y Equipos'!$I26=Tabla_de_Datos_COPA_PALMARES!$D$3,'Listado Pilotos y Equipos'!$M26=Tabla_de_Datos_COPA_PALMARES!$B$5),Tabla_de_Datos_COPA_PALMARES!$H$14,IF(AND('Listado Pilotos y Equipos'!$D26=Tabla_de_Datos_COPA_PALMARES!$D$3,'Listado Pilotos y Equipos'!$I26=Tabla_de_Datos_COPA_PALMARES!$D$4,'Listado Pilotos y Equipos'!$M26=Tabla_de_Datos_COPA_PALMARES!$B$5),Tabla_de_Datos_COPA_PALMARES!$H$14,IF(AND('Listado Pilotos y Equipos'!$D26=Tabla_de_Datos_COPA_PALMARES!$D$4,'Listado Pilotos y Equipos'!$I26=Tabla_de_Datos_COPA_PALMARES!$D$3,'Listado Pilotos y Equipos'!$M26=Tabla_de_Datos_COPA_PALMARES!$B$5),Tabla_de_Datos_COPA_PALMARES!$H$14,IF(AND('Listado Pilotos y Equipos'!$D26=Tabla_de_Datos_COPA_PALMARES!$D$3,'Listado Pilotos y Equipos'!$I26=Tabla_de_Datos_COPA_PALMARES!$D$5,'Listado Pilotos y Equipos'!$M26=Tabla_de_Datos_COPA_PALMARES!$B$5),Tabla_de_Datos_COPA_PALMARES!$H$15,IF(AND('Listado Pilotos y Equipos'!$D26=Tabla_de_Datos_COPA_PALMARES!$D$5,'Listado Pilotos y Equipos'!$I26=Tabla_de_Datos_COPA_PALMARES!$D$3,'Listado Pilotos y Equipos'!$M26=Tabla_de_Datos_COPA_PALMARES!$B$5),Tabla_de_Datos_COPA_PALMARES!$H$15,""))))))</f>
        <v>HS1</v>
      </c>
      <c r="S26" s="95"/>
      <c r="T26" s="95"/>
      <c r="U26" s="95" t="str">
        <f>IF(AND('Listado Pilotos y Equipos'!$D26=Tabla_de_Datos_COPA_PALMARES!$D$3,
'Listado Pilotos y Equipos'!$I26=Tabla_de_Datos_COPA_PALMARES!$D$4,
'Listado Pilotos y Equipos'!$F26=Tabla_de_Datos_COPA_PALMARES!$C$26,
'Listado Pilotos y Equipos'!$K26=Tabla_de_Datos_COPA_PALMARES!$C$26,
'Listado Pilotos y Equipos'!$M26=Tabla_de_Datos_COPA_PALMARES!$B$3),
Tabla_de_Datos_COPA_PALMARES!$H$11,
IF(AND('Listado Pilotos y Equipos'!$D26=Tabla_de_Datos_COPA_PALMARES!$D$4,
'Listado Pilotos y Equipos'!$I26=Tabla_de_Datos_COPA_PALMARES!$D$3,
'Listado Pilotos y Equipos'!$F26=Tabla_de_Datos_COPA_PALMARES!$C$26,
'Listado Pilotos y Equipos'!$K26=Tabla_de_Datos_COPA_PALMARES!$C$26,
'Listado Pilotos y Equipos'!$M26=Tabla_de_Datos_COPA_PALMARES!$B$3),
Tabla_de_Datos_COPA_PALMARES!$H$11,
IF(AND('Listado Pilotos y Equipos'!$D26=Tabla_de_Datos_COPA_PALMARES!$D$3,
'Listado Pilotos y Equipos'!$I26=Tabla_de_Datos_COPA_PALMARES!$D$5,
'Listado Pilotos y Equipos'!$F26=Tabla_de_Datos_COPA_PALMARES!$C$26,
'Listado Pilotos y Equipos'!$K26=Tabla_de_Datos_COPA_PALMARES!$C$26,
'Listado Pilotos y Equipos'!$M26=Tabla_de_Datos_COPA_PALMARES!$B$3),
Tabla_de_Datos_COPA_PALMARES!$H$11,
IF(AND('Listado Pilotos y Equipos'!$D26=Tabla_de_Datos_COPA_PALMARES!$D$5,
'Listado Pilotos y Equipos'!$I26=Tabla_de_Datos_COPA_PALMARES!$D$3,
'Listado Pilotos y Equipos'!$F26=Tabla_de_Datos_COPA_PALMARES!$C$26,
'Listado Pilotos y Equipos'!$K26=Tabla_de_Datos_COPA_PALMARES!$C$26,
'Listado Pilotos y Equipos'!$M26=Tabla_de_Datos_COPA_PALMARES!$B$3),
Tabla_de_Datos_COPA_PALMARES!$H$11,
IF(AND('Listado Pilotos y Equipos'!$D26=Tabla_de_Datos_COPA_PALMARES!$D$3,
'Listado Pilotos y Equipos'!$I26=Tabla_de_Datos_COPA_PALMARES!$D$6,
'Listado Pilotos y Equipos'!$F26=Tabla_de_Datos_COPA_PALMARES!$C$26,
'Listado Pilotos y Equipos'!$K26=Tabla_de_Datos_COPA_PALMARES!$C$26,
'Listado Pilotos y Equipos'!$M26=Tabla_de_Datos_COPA_PALMARES!$B$3),
Tabla_de_Datos_COPA_PALMARES!$H$11,
IF(AND('Listado Pilotos y Equipos'!$D26=Tabla_de_Datos_COPA_PALMARES!$D$6,
'Listado Pilotos y Equipos'!$I26=Tabla_de_Datos_COPA_PALMARES!$D$3,
'Listado Pilotos y Equipos'!$F26=Tabla_de_Datos_COPA_PALMARES!$C$26,
'Listado Pilotos y Equipos'!$K26=Tabla_de_Datos_COPA_PALMARES!$C$26,
'Listado Pilotos y Equipos'!$M26=Tabla_de_Datos_COPA_PALMARES!$B$3),
Tabla_de_Datos_COPA_PALMARES!$H$11,
IF(AND('Listado Pilotos y Equipos'!$D26=Tabla_de_Datos_COPA_PALMARES!$D$4,
'Listado Pilotos y Equipos'!$I26=Tabla_de_Datos_COPA_PALMARES!$D$4,
'Listado Pilotos y Equipos'!$F26=Tabla_de_Datos_COPA_PALMARES!$C$26,
'Listado Pilotos y Equipos'!$K26=Tabla_de_Datos_COPA_PALMARES!$C$26,
'Listado Pilotos y Equipos'!$M26=Tabla_de_Datos_COPA_PALMARES!$B$3),
Tabla_de_Datos_COPA_PALMARES!$H$11,)))))))</f>
        <v/>
      </c>
      <c r="V26" s="95"/>
      <c r="W26" s="349" t="s">
        <v>685</v>
      </c>
      <c r="X26" s="349" t="s">
        <v>646</v>
      </c>
      <c r="Y26" s="349" t="str">
        <f>VLOOKUP(X26,Tabla_de_Datos_COPA_PALMARES!$B$9:$C$21,2,0)</f>
        <v>4</v>
      </c>
      <c r="Z26" s="365" t="str">
        <f>IFERROR(VLOOKUP('Listado Pilotos y Equipos'!$X26,Tabla_de_Datos_COPA_PALMARES!$B$9:$D$21,3,0),"")</f>
        <v>Bronce</v>
      </c>
      <c r="AA26" s="349" t="s">
        <v>647</v>
      </c>
      <c r="AB26" s="349" t="str">
        <f>VLOOKUP('Listado Pilotos y Equipos'!$AA26,Tabla_de_Datos_COPA_PALMARES!$B$24:$C$26,2,TRUE)</f>
        <v>3</v>
      </c>
      <c r="AC26" s="95"/>
      <c r="AD26" s="347" t="str">
        <f>'Listado Pilotos y Equipos'!$C26</f>
        <v>Sergi Saladrigas</v>
      </c>
      <c r="AE26" s="347" t="str">
        <f>'Listado Pilotos y Equipos'!$B26</f>
        <v>SLOT4YOU CUIDADIN</v>
      </c>
      <c r="AF26" s="347" t="str">
        <f>'Listado Pilotos y Equipos'!$H26</f>
        <v>Marc Casanovas</v>
      </c>
      <c r="AG26" s="347" t="str">
        <f>'Listado Pilotos y Equipos'!$B26</f>
        <v>SLOT4YOU CUIDADIN</v>
      </c>
    </row>
    <row r="27" ht="15.75" customHeight="1">
      <c r="A27" s="95"/>
      <c r="B27" s="349" t="s">
        <v>61</v>
      </c>
      <c r="C27" s="349" t="s">
        <v>185</v>
      </c>
      <c r="D27" s="365" t="str">
        <f>IFERROR(VLOOKUP('Listado Pilotos y Equipos'!$C27,'Listado Pilotos y Equipos'!$W$3:$AB$162,3,0),"")</f>
        <v>4</v>
      </c>
      <c r="E27" s="365" t="str">
        <f>IFERROR(VLOOKUP('Listado Pilotos y Equipos'!$C27,'Listado Pilotos y Equipos'!$W$3:$AB$162,4,0),"")</f>
        <v>Bronce</v>
      </c>
      <c r="F27" s="349" t="str">
        <f>VLOOKUP('Listado Pilotos y Equipos'!$C27,'Listado Pilotos y Equipos'!$W$3:$AB$162,6,TRUE)</f>
        <v>3</v>
      </c>
      <c r="G27" s="349" t="str">
        <f>VLOOKUP('Listado Pilotos y Equipos'!$C27,'Listado Pilotos y Equipos'!$W$3:$AB$162,5,TRUE)</f>
        <v>21 o más</v>
      </c>
      <c r="H27" s="349" t="s">
        <v>186</v>
      </c>
      <c r="I27" s="365" t="str">
        <f>IFERROR(VLOOKUP('Listado Pilotos y Equipos'!$H27,'Listado Pilotos y Equipos'!$W$3:$AB$162,3,0),"")</f>
        <v>1</v>
      </c>
      <c r="J27" s="365" t="str">
        <f>IFERROR(VLOOKUP('Listado Pilotos y Equipos'!$H27,'Listado Pilotos y Equipos'!$W$3:$AB$162,4,0),"")</f>
        <v>Platino</v>
      </c>
      <c r="K27" s="349" t="str">
        <f>VLOOKUP('Listado Pilotos y Equipos'!$H27,'Listado Pilotos y Equipos'!$W$3:$AB$162,6,TRUE)</f>
        <v>2</v>
      </c>
      <c r="L27" s="349" t="str">
        <f>VLOOKUP(H27,'Listado Pilotos y Equipos'!$W$3:$AB$162,5,TRUE)</f>
        <v>11 al 20</v>
      </c>
      <c r="M27" s="349" t="s">
        <v>187</v>
      </c>
      <c r="N27" s="365"/>
      <c r="O27" s="349" t="s">
        <v>83</v>
      </c>
      <c r="P27" s="349" t="s">
        <v>286</v>
      </c>
      <c r="Q27" s="366" t="str">
        <f>IFERROR(IF(AND('Listado Pilotos y Equipos'!$D27=Tabla_de_Datos_COPA_PALMARES!$D$3,'Listado Pilotos y Equipos'!$I27=Tabla_de_Datos_COPA_PALMARES!$D$3,'Listado Pilotos y Equipos'!$M27=Tabla_de_Datos_COPA_PALMARES!$B$4),"ALARMA",IF(AND('Listado Pilotos y Equipos'!$D27=Tabla_de_Datos_COPA_PALMARES!$D$3,'Listado Pilotos y Equipos'!$I27=Tabla_de_Datos_COPA_PALMARES!$D$4,'Listado Pilotos y Equipos'!$M27=Tabla_de_Datos_COPA_PALMARES!$B$4),"ALARMA",IF(AND('Listado Pilotos y Equipos'!$D27=Tabla_de_Datos_COPA_PALMARES!$D$4,'Listado Pilotos y Equipos'!$I27=Tabla_de_Datos_COPA_PALMARES!$D$3,'Listado Pilotos y Equipos'!$M27=Tabla_de_Datos_COPA_PALMARES!$B$4),"ALARMA",IF(AND('Listado Pilotos y Equipos'!$D27=Tabla_de_Datos_COPA_PALMARES!$D$3,'Listado Pilotos y Equipos'!$I27=Tabla_de_Datos_COPA_PALMARES!$D$5,'Listado Pilotos y Equipos'!$M27=Tabla_de_Datos_COPA_PALMARES!$B$4),"ALARMA",IF(AND('Listado Pilotos y Equipos'!$D27=Tabla_de_Datos_COPA_PALMARES!$D$5,'Listado Pilotos y Equipos'!$I27=Tabla_de_Datos_COPA_PALMARES!$D$3,'Listado Pilotos y Equipos'!$M27=Tabla_de_Datos_COPA_PALMARES!$B$4),"ALARMA",IF(AND('Listado Pilotos y Equipos'!$D27=Tabla_de_Datos_COPA_PALMARES!$D$3,'Listado Pilotos y Equipos'!$I27=Tabla_de_Datos_COPA_PALMARES!$D$6,'Listado Pilotos y Equipos'!$M27=Tabla_de_Datos_COPA_PALMARES!$B$4),"ALARMA",IF(AND('Listado Pilotos y Equipos'!$D27=Tabla_de_Datos_COPA_PALMARES!$D$6,'Listado Pilotos y Equipos'!$I27=Tabla_de_Datos_COPA_PALMARES!$D$3,'Listado Pilotos y Equipos'!$M27=Tabla_de_Datos_COPA_PALMARES!$B$4),"ALARMA",IF(AND('Listado Pilotos y Equipos'!$D27=Tabla_de_Datos_COPA_PALMARES!$D$4,'Listado Pilotos y Equipos'!$I27=Tabla_de_Datos_COPA_PALMARES!$D$4,'Listado Pilotos y Equipos'!$M27=Tabla_de_Datos_COPA_PALMARES!$B$4),"ALARMA",IF(AND('Listado Pilotos y Equipos'!$D27=Tabla_de_Datos_COPA_PALMARES!$D$4,'Listado Pilotos y Equipos'!$I27=Tabla_de_Datos_COPA_PALMARES!$D$5,'Listado Pilotos y Equipos'!$M27=Tabla_de_Datos_COPA_PALMARES!$B$4),"ALARMA",IF(AND('Listado Pilotos y Equipos'!$D27=Tabla_de_Datos_COPA_PALMARES!$D$5,'Listado Pilotos y Equipos'!$I27=Tabla_de_Datos_COPA_PALMARES!$D$4,'Listado Pilotos y Equipos'!$M27=Tabla_de_Datos_COPA_PALMARES!$B$4),"ALARMA","")))))))))),"")</f>
        <v/>
      </c>
      <c r="R27" s="367" t="str">
        <f>IF(AND('Listado Pilotos y Equipos'!$D27=Tabla_de_Datos_COPA_PALMARES!$D$4,'Listado Pilotos y Equipos'!$I27=Tabla_de_Datos_COPA_PALMARES!$D$4,'Listado Pilotos y Equipos'!$M27=Tabla_de_Datos_COPA_PALMARES!$B$5),Tabla_de_Datos_COPA_PALMARES!$H$15,IF(AND('Listado Pilotos y Equipos'!$D27=Tabla_de_Datos_COPA_PALMARES!$D$3,'Listado Pilotos y Equipos'!$I27=Tabla_de_Datos_COPA_PALMARES!$D$3,'Listado Pilotos y Equipos'!$M27=Tabla_de_Datos_COPA_PALMARES!$B$5),Tabla_de_Datos_COPA_PALMARES!$H$14,IF(AND('Listado Pilotos y Equipos'!$D27=Tabla_de_Datos_COPA_PALMARES!$D$3,'Listado Pilotos y Equipos'!$I27=Tabla_de_Datos_COPA_PALMARES!$D$4,'Listado Pilotos y Equipos'!$M27=Tabla_de_Datos_COPA_PALMARES!$B$5),Tabla_de_Datos_COPA_PALMARES!$H$14,IF(AND('Listado Pilotos y Equipos'!$D27=Tabla_de_Datos_COPA_PALMARES!$D$4,'Listado Pilotos y Equipos'!$I27=Tabla_de_Datos_COPA_PALMARES!$D$3,'Listado Pilotos y Equipos'!$M27=Tabla_de_Datos_COPA_PALMARES!$B$5),Tabla_de_Datos_COPA_PALMARES!$H$14,IF(AND('Listado Pilotos y Equipos'!$D27=Tabla_de_Datos_COPA_PALMARES!$D$3,'Listado Pilotos y Equipos'!$I27=Tabla_de_Datos_COPA_PALMARES!$D$5,'Listado Pilotos y Equipos'!$M27=Tabla_de_Datos_COPA_PALMARES!$B$5),Tabla_de_Datos_COPA_PALMARES!$H$15,IF(AND('Listado Pilotos y Equipos'!$D27=Tabla_de_Datos_COPA_PALMARES!$D$5,'Listado Pilotos y Equipos'!$I27=Tabla_de_Datos_COPA_PALMARES!$D$3,'Listado Pilotos y Equipos'!$M27=Tabla_de_Datos_COPA_PALMARES!$B$5),Tabla_de_Datos_COPA_PALMARES!$H$15,""))))))</f>
        <v/>
      </c>
      <c r="S27" s="95"/>
      <c r="T27" s="95"/>
      <c r="U27" s="95" t="str">
        <f>IF(AND('Listado Pilotos y Equipos'!$D27=Tabla_de_Datos_COPA_PALMARES!$D$3,
'Listado Pilotos y Equipos'!$I27=Tabla_de_Datos_COPA_PALMARES!$D$4,
'Listado Pilotos y Equipos'!$F27=Tabla_de_Datos_COPA_PALMARES!$C$26,
'Listado Pilotos y Equipos'!$K27=Tabla_de_Datos_COPA_PALMARES!$C$26,
'Listado Pilotos y Equipos'!$M27=Tabla_de_Datos_COPA_PALMARES!$B$3),
Tabla_de_Datos_COPA_PALMARES!$H$11,
IF(AND('Listado Pilotos y Equipos'!$D27=Tabla_de_Datos_COPA_PALMARES!$D$4,
'Listado Pilotos y Equipos'!$I27=Tabla_de_Datos_COPA_PALMARES!$D$3,
'Listado Pilotos y Equipos'!$F27=Tabla_de_Datos_COPA_PALMARES!$C$26,
'Listado Pilotos y Equipos'!$K27=Tabla_de_Datos_COPA_PALMARES!$C$26,
'Listado Pilotos y Equipos'!$M27=Tabla_de_Datos_COPA_PALMARES!$B$3),
Tabla_de_Datos_COPA_PALMARES!$H$11,
IF(AND('Listado Pilotos y Equipos'!$D27=Tabla_de_Datos_COPA_PALMARES!$D$3,
'Listado Pilotos y Equipos'!$I27=Tabla_de_Datos_COPA_PALMARES!$D$5,
'Listado Pilotos y Equipos'!$F27=Tabla_de_Datos_COPA_PALMARES!$C$26,
'Listado Pilotos y Equipos'!$K27=Tabla_de_Datos_COPA_PALMARES!$C$26,
'Listado Pilotos y Equipos'!$M27=Tabla_de_Datos_COPA_PALMARES!$B$3),
Tabla_de_Datos_COPA_PALMARES!$H$11,
IF(AND('Listado Pilotos y Equipos'!$D27=Tabla_de_Datos_COPA_PALMARES!$D$5,
'Listado Pilotos y Equipos'!$I27=Tabla_de_Datos_COPA_PALMARES!$D$3,
'Listado Pilotos y Equipos'!$F27=Tabla_de_Datos_COPA_PALMARES!$C$26,
'Listado Pilotos y Equipos'!$K27=Tabla_de_Datos_COPA_PALMARES!$C$26,
'Listado Pilotos y Equipos'!$M27=Tabla_de_Datos_COPA_PALMARES!$B$3),
Tabla_de_Datos_COPA_PALMARES!$H$11,
IF(AND('Listado Pilotos y Equipos'!$D27=Tabla_de_Datos_COPA_PALMARES!$D$3,
'Listado Pilotos y Equipos'!$I27=Tabla_de_Datos_COPA_PALMARES!$D$6,
'Listado Pilotos y Equipos'!$F27=Tabla_de_Datos_COPA_PALMARES!$C$26,
'Listado Pilotos y Equipos'!$K27=Tabla_de_Datos_COPA_PALMARES!$C$26,
'Listado Pilotos y Equipos'!$M27=Tabla_de_Datos_COPA_PALMARES!$B$3),
Tabla_de_Datos_COPA_PALMARES!$H$11,
IF(AND('Listado Pilotos y Equipos'!$D27=Tabla_de_Datos_COPA_PALMARES!$D$6,
'Listado Pilotos y Equipos'!$I27=Tabla_de_Datos_COPA_PALMARES!$D$3,
'Listado Pilotos y Equipos'!$F27=Tabla_de_Datos_COPA_PALMARES!$C$26,
'Listado Pilotos y Equipos'!$K27=Tabla_de_Datos_COPA_PALMARES!$C$26,
'Listado Pilotos y Equipos'!$M27=Tabla_de_Datos_COPA_PALMARES!$B$3),
Tabla_de_Datos_COPA_PALMARES!$H$11,
IF(AND('Listado Pilotos y Equipos'!$D27=Tabla_de_Datos_COPA_PALMARES!$D$4,
'Listado Pilotos y Equipos'!$I27=Tabla_de_Datos_COPA_PALMARES!$D$4,
'Listado Pilotos y Equipos'!$F27=Tabla_de_Datos_COPA_PALMARES!$C$26,
'Listado Pilotos y Equipos'!$K27=Tabla_de_Datos_COPA_PALMARES!$C$26,
'Listado Pilotos y Equipos'!$M27=Tabla_de_Datos_COPA_PALMARES!$B$3),
Tabla_de_Datos_COPA_PALMARES!$H$11,)))))))</f>
        <v/>
      </c>
      <c r="V27" s="95"/>
      <c r="W27" s="349" t="s">
        <v>204</v>
      </c>
      <c r="X27" s="349" t="s">
        <v>686</v>
      </c>
      <c r="Y27" s="349" t="str">
        <f>VLOOKUP(X27,Tabla_de_Datos_COPA_PALMARES!$B$9:$C$21,2,0)</f>
        <v>1</v>
      </c>
      <c r="Z27" s="365" t="str">
        <f>IFERROR(VLOOKUP('Listado Pilotos y Equipos'!$X27,Tabla_de_Datos_COPA_PALMARES!$B$9:$D$21,3,0),"")</f>
        <v>Platino</v>
      </c>
      <c r="AA27" s="349" t="s">
        <v>665</v>
      </c>
      <c r="AB27" s="349" t="str">
        <f>VLOOKUP('Listado Pilotos y Equipos'!$AA27,Tabla_de_Datos_COPA_PALMARES!$B$24:$C$26,2,TRUE)</f>
        <v>1</v>
      </c>
      <c r="AC27" s="95"/>
      <c r="AD27" s="347" t="str">
        <f>'Listado Pilotos y Equipos'!$C27</f>
        <v>Enric Illa</v>
      </c>
      <c r="AE27" s="347" t="str">
        <f>'Listado Pilotos y Equipos'!$B27</f>
        <v>ESTEL·LATS</v>
      </c>
      <c r="AF27" s="347" t="str">
        <f>'Listado Pilotos y Equipos'!$H27</f>
        <v>Jordi Simo</v>
      </c>
      <c r="AG27" s="347" t="str">
        <f>'Listado Pilotos y Equipos'!$B27</f>
        <v>ESTEL·LATS</v>
      </c>
    </row>
    <row r="28" ht="15.75" customHeight="1">
      <c r="A28" s="95"/>
      <c r="B28" s="349" t="s">
        <v>212</v>
      </c>
      <c r="C28" s="349" t="s">
        <v>213</v>
      </c>
      <c r="D28" s="365" t="str">
        <f>IFERROR(VLOOKUP('Listado Pilotos y Equipos'!$C28,'Listado Pilotos y Equipos'!$W$3:$AB$162,3,0),"")</f>
        <v>4</v>
      </c>
      <c r="E28" s="365" t="str">
        <f>IFERROR(VLOOKUP('Listado Pilotos y Equipos'!$C28,'Listado Pilotos y Equipos'!$W$3:$AB$162,4,0),"")</f>
        <v>Bronce</v>
      </c>
      <c r="F28" s="349" t="str">
        <f>VLOOKUP('Listado Pilotos y Equipos'!$C28,'Listado Pilotos y Equipos'!$W$3:$AB$162,6,TRUE)</f>
        <v>3</v>
      </c>
      <c r="G28" s="349" t="str">
        <f>VLOOKUP('Listado Pilotos y Equipos'!$C28,'Listado Pilotos y Equipos'!$W$3:$AB$162,5,TRUE)</f>
        <v>21 o más</v>
      </c>
      <c r="H28" s="349" t="s">
        <v>214</v>
      </c>
      <c r="I28" s="365" t="str">
        <f>IFERROR(VLOOKUP('Listado Pilotos y Equipos'!$H28,'Listado Pilotos y Equipos'!$W$3:$AB$162,3,0),"")</f>
        <v>3</v>
      </c>
      <c r="J28" s="365" t="str">
        <f>IFERROR(VLOOKUP('Listado Pilotos y Equipos'!$H28,'Listado Pilotos y Equipos'!$W$3:$AB$162,4,0),"")</f>
        <v>Plata</v>
      </c>
      <c r="K28" s="349" t="str">
        <f>VLOOKUP('Listado Pilotos y Equipos'!$H28,'Listado Pilotos y Equipos'!$W$3:$AB$162,6,TRUE)</f>
        <v>3</v>
      </c>
      <c r="L28" s="349" t="str">
        <f>VLOOKUP(H28,'Listado Pilotos y Equipos'!$W$3:$AB$162,5,TRUE)</f>
        <v>21 o más</v>
      </c>
      <c r="M28" s="349" t="s">
        <v>187</v>
      </c>
      <c r="N28" s="365"/>
      <c r="O28" s="349" t="s">
        <v>648</v>
      </c>
      <c r="P28" s="349" t="s">
        <v>287</v>
      </c>
      <c r="Q28" s="366" t="str">
        <f>IFERROR(IF(AND('Listado Pilotos y Equipos'!$D28=Tabla_de_Datos_COPA_PALMARES!$D$3,'Listado Pilotos y Equipos'!$I28=Tabla_de_Datos_COPA_PALMARES!$D$3,'Listado Pilotos y Equipos'!$M28=Tabla_de_Datos_COPA_PALMARES!$B$4),"ALARMA",IF(AND('Listado Pilotos y Equipos'!$D28=Tabla_de_Datos_COPA_PALMARES!$D$3,'Listado Pilotos y Equipos'!$I28=Tabla_de_Datos_COPA_PALMARES!$D$4,'Listado Pilotos y Equipos'!$M28=Tabla_de_Datos_COPA_PALMARES!$B$4),"ALARMA",IF(AND('Listado Pilotos y Equipos'!$D28=Tabla_de_Datos_COPA_PALMARES!$D$4,'Listado Pilotos y Equipos'!$I28=Tabla_de_Datos_COPA_PALMARES!$D$3,'Listado Pilotos y Equipos'!$M28=Tabla_de_Datos_COPA_PALMARES!$B$4),"ALARMA",IF(AND('Listado Pilotos y Equipos'!$D28=Tabla_de_Datos_COPA_PALMARES!$D$3,'Listado Pilotos y Equipos'!$I28=Tabla_de_Datos_COPA_PALMARES!$D$5,'Listado Pilotos y Equipos'!$M28=Tabla_de_Datos_COPA_PALMARES!$B$4),"ALARMA",IF(AND('Listado Pilotos y Equipos'!$D28=Tabla_de_Datos_COPA_PALMARES!$D$5,'Listado Pilotos y Equipos'!$I28=Tabla_de_Datos_COPA_PALMARES!$D$3,'Listado Pilotos y Equipos'!$M28=Tabla_de_Datos_COPA_PALMARES!$B$4),"ALARMA",IF(AND('Listado Pilotos y Equipos'!$D28=Tabla_de_Datos_COPA_PALMARES!$D$3,'Listado Pilotos y Equipos'!$I28=Tabla_de_Datos_COPA_PALMARES!$D$6,'Listado Pilotos y Equipos'!$M28=Tabla_de_Datos_COPA_PALMARES!$B$4),"ALARMA",IF(AND('Listado Pilotos y Equipos'!$D28=Tabla_de_Datos_COPA_PALMARES!$D$6,'Listado Pilotos y Equipos'!$I28=Tabla_de_Datos_COPA_PALMARES!$D$3,'Listado Pilotos y Equipos'!$M28=Tabla_de_Datos_COPA_PALMARES!$B$4),"ALARMA",IF(AND('Listado Pilotos y Equipos'!$D28=Tabla_de_Datos_COPA_PALMARES!$D$4,'Listado Pilotos y Equipos'!$I28=Tabla_de_Datos_COPA_PALMARES!$D$4,'Listado Pilotos y Equipos'!$M28=Tabla_de_Datos_COPA_PALMARES!$B$4),"ALARMA",IF(AND('Listado Pilotos y Equipos'!$D28=Tabla_de_Datos_COPA_PALMARES!$D$4,'Listado Pilotos y Equipos'!$I28=Tabla_de_Datos_COPA_PALMARES!$D$5,'Listado Pilotos y Equipos'!$M28=Tabla_de_Datos_COPA_PALMARES!$B$4),"ALARMA",IF(AND('Listado Pilotos y Equipos'!$D28=Tabla_de_Datos_COPA_PALMARES!$D$5,'Listado Pilotos y Equipos'!$I28=Tabla_de_Datos_COPA_PALMARES!$D$4,'Listado Pilotos y Equipos'!$M28=Tabla_de_Datos_COPA_PALMARES!$B$4),"ALARMA","")))))))))),"")</f>
        <v/>
      </c>
      <c r="R28" s="367" t="str">
        <f>IF(AND('Listado Pilotos y Equipos'!$D28=Tabla_de_Datos_COPA_PALMARES!$D$4,'Listado Pilotos y Equipos'!$I28=Tabla_de_Datos_COPA_PALMARES!$D$4,'Listado Pilotos y Equipos'!$M28=Tabla_de_Datos_COPA_PALMARES!$B$5),Tabla_de_Datos_COPA_PALMARES!$H$15,IF(AND('Listado Pilotos y Equipos'!$D28=Tabla_de_Datos_COPA_PALMARES!$D$3,'Listado Pilotos y Equipos'!$I28=Tabla_de_Datos_COPA_PALMARES!$D$3,'Listado Pilotos y Equipos'!$M28=Tabla_de_Datos_COPA_PALMARES!$B$5),Tabla_de_Datos_COPA_PALMARES!$H$14,IF(AND('Listado Pilotos y Equipos'!$D28=Tabla_de_Datos_COPA_PALMARES!$D$3,'Listado Pilotos y Equipos'!$I28=Tabla_de_Datos_COPA_PALMARES!$D$4,'Listado Pilotos y Equipos'!$M28=Tabla_de_Datos_COPA_PALMARES!$B$5),Tabla_de_Datos_COPA_PALMARES!$H$14,IF(AND('Listado Pilotos y Equipos'!$D28=Tabla_de_Datos_COPA_PALMARES!$D$4,'Listado Pilotos y Equipos'!$I28=Tabla_de_Datos_COPA_PALMARES!$D$3,'Listado Pilotos y Equipos'!$M28=Tabla_de_Datos_COPA_PALMARES!$B$5),Tabla_de_Datos_COPA_PALMARES!$H$14,IF(AND('Listado Pilotos y Equipos'!$D28=Tabla_de_Datos_COPA_PALMARES!$D$3,'Listado Pilotos y Equipos'!$I28=Tabla_de_Datos_COPA_PALMARES!$D$5,'Listado Pilotos y Equipos'!$M28=Tabla_de_Datos_COPA_PALMARES!$B$5),Tabla_de_Datos_COPA_PALMARES!$H$15,IF(AND('Listado Pilotos y Equipos'!$D28=Tabla_de_Datos_COPA_PALMARES!$D$5,'Listado Pilotos y Equipos'!$I28=Tabla_de_Datos_COPA_PALMARES!$D$3,'Listado Pilotos y Equipos'!$M28=Tabla_de_Datos_COPA_PALMARES!$B$5),Tabla_de_Datos_COPA_PALMARES!$H$15,""))))))</f>
        <v/>
      </c>
      <c r="S28" s="95"/>
      <c r="T28" s="95"/>
      <c r="U28" s="95" t="str">
        <f>IF(AND('Listado Pilotos y Equipos'!$D28=Tabla_de_Datos_COPA_PALMARES!$D$3,
'Listado Pilotos y Equipos'!$I28=Tabla_de_Datos_COPA_PALMARES!$D$4,
'Listado Pilotos y Equipos'!$F28=Tabla_de_Datos_COPA_PALMARES!$C$26,
'Listado Pilotos y Equipos'!$K28=Tabla_de_Datos_COPA_PALMARES!$C$26,
'Listado Pilotos y Equipos'!$M28=Tabla_de_Datos_COPA_PALMARES!$B$3),
Tabla_de_Datos_COPA_PALMARES!$H$11,
IF(AND('Listado Pilotos y Equipos'!$D28=Tabla_de_Datos_COPA_PALMARES!$D$4,
'Listado Pilotos y Equipos'!$I28=Tabla_de_Datos_COPA_PALMARES!$D$3,
'Listado Pilotos y Equipos'!$F28=Tabla_de_Datos_COPA_PALMARES!$C$26,
'Listado Pilotos y Equipos'!$K28=Tabla_de_Datos_COPA_PALMARES!$C$26,
'Listado Pilotos y Equipos'!$M28=Tabla_de_Datos_COPA_PALMARES!$B$3),
Tabla_de_Datos_COPA_PALMARES!$H$11,
IF(AND('Listado Pilotos y Equipos'!$D28=Tabla_de_Datos_COPA_PALMARES!$D$3,
'Listado Pilotos y Equipos'!$I28=Tabla_de_Datos_COPA_PALMARES!$D$5,
'Listado Pilotos y Equipos'!$F28=Tabla_de_Datos_COPA_PALMARES!$C$26,
'Listado Pilotos y Equipos'!$K28=Tabla_de_Datos_COPA_PALMARES!$C$26,
'Listado Pilotos y Equipos'!$M28=Tabla_de_Datos_COPA_PALMARES!$B$3),
Tabla_de_Datos_COPA_PALMARES!$H$11,
IF(AND('Listado Pilotos y Equipos'!$D28=Tabla_de_Datos_COPA_PALMARES!$D$5,
'Listado Pilotos y Equipos'!$I28=Tabla_de_Datos_COPA_PALMARES!$D$3,
'Listado Pilotos y Equipos'!$F28=Tabla_de_Datos_COPA_PALMARES!$C$26,
'Listado Pilotos y Equipos'!$K28=Tabla_de_Datos_COPA_PALMARES!$C$26,
'Listado Pilotos y Equipos'!$M28=Tabla_de_Datos_COPA_PALMARES!$B$3),
Tabla_de_Datos_COPA_PALMARES!$H$11,
IF(AND('Listado Pilotos y Equipos'!$D28=Tabla_de_Datos_COPA_PALMARES!$D$3,
'Listado Pilotos y Equipos'!$I28=Tabla_de_Datos_COPA_PALMARES!$D$6,
'Listado Pilotos y Equipos'!$F28=Tabla_de_Datos_COPA_PALMARES!$C$26,
'Listado Pilotos y Equipos'!$K28=Tabla_de_Datos_COPA_PALMARES!$C$26,
'Listado Pilotos y Equipos'!$M28=Tabla_de_Datos_COPA_PALMARES!$B$3),
Tabla_de_Datos_COPA_PALMARES!$H$11,
IF(AND('Listado Pilotos y Equipos'!$D28=Tabla_de_Datos_COPA_PALMARES!$D$6,
'Listado Pilotos y Equipos'!$I28=Tabla_de_Datos_COPA_PALMARES!$D$3,
'Listado Pilotos y Equipos'!$F28=Tabla_de_Datos_COPA_PALMARES!$C$26,
'Listado Pilotos y Equipos'!$K28=Tabla_de_Datos_COPA_PALMARES!$C$26,
'Listado Pilotos y Equipos'!$M28=Tabla_de_Datos_COPA_PALMARES!$B$3),
Tabla_de_Datos_COPA_PALMARES!$H$11,
IF(AND('Listado Pilotos y Equipos'!$D28=Tabla_de_Datos_COPA_PALMARES!$D$4,
'Listado Pilotos y Equipos'!$I28=Tabla_de_Datos_COPA_PALMARES!$D$4,
'Listado Pilotos y Equipos'!$F28=Tabla_de_Datos_COPA_PALMARES!$C$26,
'Listado Pilotos y Equipos'!$K28=Tabla_de_Datos_COPA_PALMARES!$C$26,
'Listado Pilotos y Equipos'!$M28=Tabla_de_Datos_COPA_PALMARES!$B$3),
Tabla_de_Datos_COPA_PALMARES!$H$11,)))))))</f>
        <v/>
      </c>
      <c r="V28" s="95"/>
      <c r="W28" s="349" t="s">
        <v>687</v>
      </c>
      <c r="X28" s="349" t="s">
        <v>658</v>
      </c>
      <c r="Y28" s="349" t="str">
        <f>VLOOKUP(X28,Tabla_de_Datos_COPA_PALMARES!$B$9:$C$21,2,0)</f>
        <v>3</v>
      </c>
      <c r="Z28" s="365" t="str">
        <f>IFERROR(VLOOKUP('Listado Pilotos y Equipos'!$X28,Tabla_de_Datos_COPA_PALMARES!$B$9:$D$21,3,0),"")</f>
        <v>Plata</v>
      </c>
      <c r="AA28" s="349" t="s">
        <v>647</v>
      </c>
      <c r="AB28" s="349" t="str">
        <f>VLOOKUP('Listado Pilotos y Equipos'!$AA28,Tabla_de_Datos_COPA_PALMARES!$B$24:$C$26,2,TRUE)</f>
        <v>3</v>
      </c>
      <c r="AC28" s="95"/>
      <c r="AD28" s="347" t="str">
        <f>'Listado Pilotos y Equipos'!$C28</f>
        <v>Miquel Bonavida</v>
      </c>
      <c r="AE28" s="347" t="str">
        <f>'Listado Pilotos y Equipos'!$B28</f>
        <v>EL SOT HORTA</v>
      </c>
      <c r="AF28" s="347" t="str">
        <f>'Listado Pilotos y Equipos'!$H28</f>
        <v>Lorenzo Rodriguez</v>
      </c>
      <c r="AG28" s="347" t="str">
        <f>'Listado Pilotos y Equipos'!$B28</f>
        <v>EL SOT HORTA</v>
      </c>
    </row>
    <row r="29" ht="15.75" customHeight="1">
      <c r="A29" s="95"/>
      <c r="B29" s="349" t="s">
        <v>465</v>
      </c>
      <c r="C29" s="349" t="s">
        <v>194</v>
      </c>
      <c r="D29" s="365" t="str">
        <f>IFERROR(VLOOKUP('Listado Pilotos y Equipos'!$C29,'Listado Pilotos y Equipos'!$W$3:$AB$162,3,0),"")</f>
        <v>3</v>
      </c>
      <c r="E29" s="365" t="str">
        <f>IFERROR(VLOOKUP('Listado Pilotos y Equipos'!$C29,'Listado Pilotos y Equipos'!$W$3:$AB$162,4,0),"")</f>
        <v>Plata</v>
      </c>
      <c r="F29" s="349" t="str">
        <f>VLOOKUP('Listado Pilotos y Equipos'!$C29,'Listado Pilotos y Equipos'!$W$3:$AB$162,6,TRUE)</f>
        <v>2</v>
      </c>
      <c r="G29" s="349" t="str">
        <f>VLOOKUP('Listado Pilotos y Equipos'!$C29,'Listado Pilotos y Equipos'!$W$3:$AB$162,5,TRUE)</f>
        <v>11 al 20</v>
      </c>
      <c r="H29" s="349" t="s">
        <v>661</v>
      </c>
      <c r="I29" s="365" t="str">
        <f>IFERROR(VLOOKUP('Listado Pilotos y Equipos'!$H29,'Listado Pilotos y Equipos'!$W$3:$AB$162,3,0),"")</f>
        <v>3</v>
      </c>
      <c r="J29" s="365" t="str">
        <f>IFERROR(VLOOKUP('Listado Pilotos y Equipos'!$H29,'Listado Pilotos y Equipos'!$W$3:$AB$162,4,0),"")</f>
        <v>Plata</v>
      </c>
      <c r="K29" s="349" t="str">
        <f>VLOOKUP('Listado Pilotos y Equipos'!$H29,'Listado Pilotos y Equipos'!$W$3:$AB$162,6,TRUE)</f>
        <v>2</v>
      </c>
      <c r="L29" s="349" t="str">
        <f>VLOOKUP(H29,'Listado Pilotos y Equipos'!$W$3:$AB$162,5,TRUE)</f>
        <v>11 al 20</v>
      </c>
      <c r="M29" s="349" t="s">
        <v>187</v>
      </c>
      <c r="N29" s="365"/>
      <c r="O29" s="349" t="s">
        <v>13</v>
      </c>
      <c r="P29" s="349" t="s">
        <v>287</v>
      </c>
      <c r="Q29" s="366" t="str">
        <f>IFERROR(IF(AND('Listado Pilotos y Equipos'!$D29=Tabla_de_Datos_COPA_PALMARES!$D$3,'Listado Pilotos y Equipos'!$I29=Tabla_de_Datos_COPA_PALMARES!$D$3,'Listado Pilotos y Equipos'!$M29=Tabla_de_Datos_COPA_PALMARES!$B$4),"ALARMA",IF(AND('Listado Pilotos y Equipos'!$D29=Tabla_de_Datos_COPA_PALMARES!$D$3,'Listado Pilotos y Equipos'!$I29=Tabla_de_Datos_COPA_PALMARES!$D$4,'Listado Pilotos y Equipos'!$M29=Tabla_de_Datos_COPA_PALMARES!$B$4),"ALARMA",IF(AND('Listado Pilotos y Equipos'!$D29=Tabla_de_Datos_COPA_PALMARES!$D$4,'Listado Pilotos y Equipos'!$I29=Tabla_de_Datos_COPA_PALMARES!$D$3,'Listado Pilotos y Equipos'!$M29=Tabla_de_Datos_COPA_PALMARES!$B$4),"ALARMA",IF(AND('Listado Pilotos y Equipos'!$D29=Tabla_de_Datos_COPA_PALMARES!$D$3,'Listado Pilotos y Equipos'!$I29=Tabla_de_Datos_COPA_PALMARES!$D$5,'Listado Pilotos y Equipos'!$M29=Tabla_de_Datos_COPA_PALMARES!$B$4),"ALARMA",IF(AND('Listado Pilotos y Equipos'!$D29=Tabla_de_Datos_COPA_PALMARES!$D$5,'Listado Pilotos y Equipos'!$I29=Tabla_de_Datos_COPA_PALMARES!$D$3,'Listado Pilotos y Equipos'!$M29=Tabla_de_Datos_COPA_PALMARES!$B$4),"ALARMA",IF(AND('Listado Pilotos y Equipos'!$D29=Tabla_de_Datos_COPA_PALMARES!$D$3,'Listado Pilotos y Equipos'!$I29=Tabla_de_Datos_COPA_PALMARES!$D$6,'Listado Pilotos y Equipos'!$M29=Tabla_de_Datos_COPA_PALMARES!$B$4),"ALARMA",IF(AND('Listado Pilotos y Equipos'!$D29=Tabla_de_Datos_COPA_PALMARES!$D$6,'Listado Pilotos y Equipos'!$I29=Tabla_de_Datos_COPA_PALMARES!$D$3,'Listado Pilotos y Equipos'!$M29=Tabla_de_Datos_COPA_PALMARES!$B$4),"ALARMA",IF(AND('Listado Pilotos y Equipos'!$D29=Tabla_de_Datos_COPA_PALMARES!$D$4,'Listado Pilotos y Equipos'!$I29=Tabla_de_Datos_COPA_PALMARES!$D$4,'Listado Pilotos y Equipos'!$M29=Tabla_de_Datos_COPA_PALMARES!$B$4),"ALARMA",IF(AND('Listado Pilotos y Equipos'!$D29=Tabla_de_Datos_COPA_PALMARES!$D$4,'Listado Pilotos y Equipos'!$I29=Tabla_de_Datos_COPA_PALMARES!$D$5,'Listado Pilotos y Equipos'!$M29=Tabla_de_Datos_COPA_PALMARES!$B$4),"ALARMA",IF(AND('Listado Pilotos y Equipos'!$D29=Tabla_de_Datos_COPA_PALMARES!$D$5,'Listado Pilotos y Equipos'!$I29=Tabla_de_Datos_COPA_PALMARES!$D$4,'Listado Pilotos y Equipos'!$M29=Tabla_de_Datos_COPA_PALMARES!$B$4),"ALARMA","")))))))))),"")</f>
        <v/>
      </c>
      <c r="R29" s="367" t="str">
        <f>IF(AND('Listado Pilotos y Equipos'!$D29=Tabla_de_Datos_COPA_PALMARES!$D$4,'Listado Pilotos y Equipos'!$I29=Tabla_de_Datos_COPA_PALMARES!$D$4,'Listado Pilotos y Equipos'!$M29=Tabla_de_Datos_COPA_PALMARES!$B$5),Tabla_de_Datos_COPA_PALMARES!$H$15,IF(AND('Listado Pilotos y Equipos'!$D29=Tabla_de_Datos_COPA_PALMARES!$D$3,'Listado Pilotos y Equipos'!$I29=Tabla_de_Datos_COPA_PALMARES!$D$3,'Listado Pilotos y Equipos'!$M29=Tabla_de_Datos_COPA_PALMARES!$B$5),Tabla_de_Datos_COPA_PALMARES!$H$14,IF(AND('Listado Pilotos y Equipos'!$D29=Tabla_de_Datos_COPA_PALMARES!$D$3,'Listado Pilotos y Equipos'!$I29=Tabla_de_Datos_COPA_PALMARES!$D$4,'Listado Pilotos y Equipos'!$M29=Tabla_de_Datos_COPA_PALMARES!$B$5),Tabla_de_Datos_COPA_PALMARES!$H$14,IF(AND('Listado Pilotos y Equipos'!$D29=Tabla_de_Datos_COPA_PALMARES!$D$4,'Listado Pilotos y Equipos'!$I29=Tabla_de_Datos_COPA_PALMARES!$D$3,'Listado Pilotos y Equipos'!$M29=Tabla_de_Datos_COPA_PALMARES!$B$5),Tabla_de_Datos_COPA_PALMARES!$H$14,IF(AND('Listado Pilotos y Equipos'!$D29=Tabla_de_Datos_COPA_PALMARES!$D$3,'Listado Pilotos y Equipos'!$I29=Tabla_de_Datos_COPA_PALMARES!$D$5,'Listado Pilotos y Equipos'!$M29=Tabla_de_Datos_COPA_PALMARES!$B$5),Tabla_de_Datos_COPA_PALMARES!$H$15,IF(AND('Listado Pilotos y Equipos'!$D29=Tabla_de_Datos_COPA_PALMARES!$D$5,'Listado Pilotos y Equipos'!$I29=Tabla_de_Datos_COPA_PALMARES!$D$3,'Listado Pilotos y Equipos'!$M29=Tabla_de_Datos_COPA_PALMARES!$B$5),Tabla_de_Datos_COPA_PALMARES!$H$15,""))))))</f>
        <v/>
      </c>
      <c r="S29" s="95"/>
      <c r="T29" s="95"/>
      <c r="U29" s="95" t="str">
        <f>IF(AND('Listado Pilotos y Equipos'!$D29=Tabla_de_Datos_COPA_PALMARES!$D$3,
'Listado Pilotos y Equipos'!$I29=Tabla_de_Datos_COPA_PALMARES!$D$4,
'Listado Pilotos y Equipos'!$F29=Tabla_de_Datos_COPA_PALMARES!$C$26,
'Listado Pilotos y Equipos'!$K29=Tabla_de_Datos_COPA_PALMARES!$C$26,
'Listado Pilotos y Equipos'!$M29=Tabla_de_Datos_COPA_PALMARES!$B$3),
Tabla_de_Datos_COPA_PALMARES!$H$11,
IF(AND('Listado Pilotos y Equipos'!$D29=Tabla_de_Datos_COPA_PALMARES!$D$4,
'Listado Pilotos y Equipos'!$I29=Tabla_de_Datos_COPA_PALMARES!$D$3,
'Listado Pilotos y Equipos'!$F29=Tabla_de_Datos_COPA_PALMARES!$C$26,
'Listado Pilotos y Equipos'!$K29=Tabla_de_Datos_COPA_PALMARES!$C$26,
'Listado Pilotos y Equipos'!$M29=Tabla_de_Datos_COPA_PALMARES!$B$3),
Tabla_de_Datos_COPA_PALMARES!$H$11,
IF(AND('Listado Pilotos y Equipos'!$D29=Tabla_de_Datos_COPA_PALMARES!$D$3,
'Listado Pilotos y Equipos'!$I29=Tabla_de_Datos_COPA_PALMARES!$D$5,
'Listado Pilotos y Equipos'!$F29=Tabla_de_Datos_COPA_PALMARES!$C$26,
'Listado Pilotos y Equipos'!$K29=Tabla_de_Datos_COPA_PALMARES!$C$26,
'Listado Pilotos y Equipos'!$M29=Tabla_de_Datos_COPA_PALMARES!$B$3),
Tabla_de_Datos_COPA_PALMARES!$H$11,
IF(AND('Listado Pilotos y Equipos'!$D29=Tabla_de_Datos_COPA_PALMARES!$D$5,
'Listado Pilotos y Equipos'!$I29=Tabla_de_Datos_COPA_PALMARES!$D$3,
'Listado Pilotos y Equipos'!$F29=Tabla_de_Datos_COPA_PALMARES!$C$26,
'Listado Pilotos y Equipos'!$K29=Tabla_de_Datos_COPA_PALMARES!$C$26,
'Listado Pilotos y Equipos'!$M29=Tabla_de_Datos_COPA_PALMARES!$B$3),
Tabla_de_Datos_COPA_PALMARES!$H$11,
IF(AND('Listado Pilotos y Equipos'!$D29=Tabla_de_Datos_COPA_PALMARES!$D$3,
'Listado Pilotos y Equipos'!$I29=Tabla_de_Datos_COPA_PALMARES!$D$6,
'Listado Pilotos y Equipos'!$F29=Tabla_de_Datos_COPA_PALMARES!$C$26,
'Listado Pilotos y Equipos'!$K29=Tabla_de_Datos_COPA_PALMARES!$C$26,
'Listado Pilotos y Equipos'!$M29=Tabla_de_Datos_COPA_PALMARES!$B$3),
Tabla_de_Datos_COPA_PALMARES!$H$11,
IF(AND('Listado Pilotos y Equipos'!$D29=Tabla_de_Datos_COPA_PALMARES!$D$6,
'Listado Pilotos y Equipos'!$I29=Tabla_de_Datos_COPA_PALMARES!$D$3,
'Listado Pilotos y Equipos'!$F29=Tabla_de_Datos_COPA_PALMARES!$C$26,
'Listado Pilotos y Equipos'!$K29=Tabla_de_Datos_COPA_PALMARES!$C$26,
'Listado Pilotos y Equipos'!$M29=Tabla_de_Datos_COPA_PALMARES!$B$3),
Tabla_de_Datos_COPA_PALMARES!$H$11,
IF(AND('Listado Pilotos y Equipos'!$D29=Tabla_de_Datos_COPA_PALMARES!$D$4,
'Listado Pilotos y Equipos'!$I29=Tabla_de_Datos_COPA_PALMARES!$D$4,
'Listado Pilotos y Equipos'!$F29=Tabla_de_Datos_COPA_PALMARES!$C$26,
'Listado Pilotos y Equipos'!$K29=Tabla_de_Datos_COPA_PALMARES!$C$26,
'Listado Pilotos y Equipos'!$M29=Tabla_de_Datos_COPA_PALMARES!$B$3),
Tabla_de_Datos_COPA_PALMARES!$H$11,)))))))</f>
        <v/>
      </c>
      <c r="V29" s="95"/>
      <c r="W29" s="349" t="s">
        <v>688</v>
      </c>
      <c r="X29" s="349" t="s">
        <v>671</v>
      </c>
      <c r="Y29" s="349" t="str">
        <f>VLOOKUP(X29,Tabla_de_Datos_COPA_PALMARES!$B$9:$C$21,2,0)</f>
        <v>1</v>
      </c>
      <c r="Z29" s="365" t="str">
        <f>IFERROR(VLOOKUP('Listado Pilotos y Equipos'!$X29,Tabla_de_Datos_COPA_PALMARES!$B$9:$D$21,3,0),"")</f>
        <v>Platino</v>
      </c>
      <c r="AA29" s="349" t="s">
        <v>665</v>
      </c>
      <c r="AB29" s="349" t="str">
        <f>VLOOKUP('Listado Pilotos y Equipos'!$AA29,Tabla_de_Datos_COPA_PALMARES!$B$24:$C$26,2,TRUE)</f>
        <v>1</v>
      </c>
      <c r="AC29" s="95"/>
      <c r="AD29" s="347" t="str">
        <f>'Listado Pilotos y Equipos'!$C29</f>
        <v>Eduard Gil</v>
      </c>
      <c r="AE29" s="347" t="str">
        <f>'Listado Pilotos y Equipos'!$B29</f>
        <v>SLOTMANIA BIKE</v>
      </c>
      <c r="AF29" s="347" t="str">
        <f>'Listado Pilotos y Equipos'!$H29</f>
        <v>Albert Tomas</v>
      </c>
      <c r="AG29" s="347" t="str">
        <f>'Listado Pilotos y Equipos'!$B29</f>
        <v>SLOTMANIA BIKE</v>
      </c>
    </row>
    <row r="30" ht="15.75" customHeight="1">
      <c r="A30" s="95"/>
      <c r="B30" s="349" t="s">
        <v>166</v>
      </c>
      <c r="C30" s="349" t="s">
        <v>167</v>
      </c>
      <c r="D30" s="365" t="str">
        <f>IFERROR(VLOOKUP('Listado Pilotos y Equipos'!$C30,'Listado Pilotos y Equipos'!$W$3:$AB$162,3,0),"")</f>
        <v>4</v>
      </c>
      <c r="E30" s="365" t="str">
        <f>IFERROR(VLOOKUP('Listado Pilotos y Equipos'!$C30,'Listado Pilotos y Equipos'!$W$3:$AB$162,4,0),"")</f>
        <v>Bronce</v>
      </c>
      <c r="F30" s="349" t="str">
        <f>VLOOKUP('Listado Pilotos y Equipos'!$C30,'Listado Pilotos y Equipos'!$W$3:$AB$162,6,TRUE)</f>
        <v>3</v>
      </c>
      <c r="G30" s="349" t="str">
        <f>VLOOKUP('Listado Pilotos y Equipos'!$C30,'Listado Pilotos y Equipos'!$W$3:$AB$162,5,TRUE)</f>
        <v>21 o más</v>
      </c>
      <c r="H30" s="349" t="s">
        <v>168</v>
      </c>
      <c r="I30" s="365" t="str">
        <f>IFERROR(VLOOKUP('Listado Pilotos y Equipos'!$H30,'Listado Pilotos y Equipos'!$W$3:$AB$162,3,0),"")</f>
        <v>4</v>
      </c>
      <c r="J30" s="365" t="str">
        <f>IFERROR(VLOOKUP('Listado Pilotos y Equipos'!$H30,'Listado Pilotos y Equipos'!$W$3:$AB$162,4,0),"")</f>
        <v>Bronce</v>
      </c>
      <c r="K30" s="349" t="str">
        <f>VLOOKUP('Listado Pilotos y Equipos'!$H30,'Listado Pilotos y Equipos'!$W$3:$AB$162,6,TRUE)</f>
        <v>3</v>
      </c>
      <c r="L30" s="349" t="str">
        <f>VLOOKUP(H30,'Listado Pilotos y Equipos'!$W$3:$AB$162,5,TRUE)</f>
        <v>21 o más</v>
      </c>
      <c r="M30" s="349" t="s">
        <v>162</v>
      </c>
      <c r="N30" s="365"/>
      <c r="O30" s="349"/>
      <c r="P30" s="349" t="s">
        <v>459</v>
      </c>
      <c r="Q30" s="366" t="str">
        <f>IFERROR(IF(AND('Listado Pilotos y Equipos'!$D30=Tabla_de_Datos_COPA_PALMARES!$D$3,'Listado Pilotos y Equipos'!$I30=Tabla_de_Datos_COPA_PALMARES!$D$3,'Listado Pilotos y Equipos'!$M30=Tabla_de_Datos_COPA_PALMARES!$B$4),"ALARMA",IF(AND('Listado Pilotos y Equipos'!$D30=Tabla_de_Datos_COPA_PALMARES!$D$3,'Listado Pilotos y Equipos'!$I30=Tabla_de_Datos_COPA_PALMARES!$D$4,'Listado Pilotos y Equipos'!$M30=Tabla_de_Datos_COPA_PALMARES!$B$4),"ALARMA",IF(AND('Listado Pilotos y Equipos'!$D30=Tabla_de_Datos_COPA_PALMARES!$D$4,'Listado Pilotos y Equipos'!$I30=Tabla_de_Datos_COPA_PALMARES!$D$3,'Listado Pilotos y Equipos'!$M30=Tabla_de_Datos_COPA_PALMARES!$B$4),"ALARMA",IF(AND('Listado Pilotos y Equipos'!$D30=Tabla_de_Datos_COPA_PALMARES!$D$3,'Listado Pilotos y Equipos'!$I30=Tabla_de_Datos_COPA_PALMARES!$D$5,'Listado Pilotos y Equipos'!$M30=Tabla_de_Datos_COPA_PALMARES!$B$4),"ALARMA",IF(AND('Listado Pilotos y Equipos'!$D30=Tabla_de_Datos_COPA_PALMARES!$D$5,'Listado Pilotos y Equipos'!$I30=Tabla_de_Datos_COPA_PALMARES!$D$3,'Listado Pilotos y Equipos'!$M30=Tabla_de_Datos_COPA_PALMARES!$B$4),"ALARMA",IF(AND('Listado Pilotos y Equipos'!$D30=Tabla_de_Datos_COPA_PALMARES!$D$3,'Listado Pilotos y Equipos'!$I30=Tabla_de_Datos_COPA_PALMARES!$D$6,'Listado Pilotos y Equipos'!$M30=Tabla_de_Datos_COPA_PALMARES!$B$4),"ALARMA",IF(AND('Listado Pilotos y Equipos'!$D30=Tabla_de_Datos_COPA_PALMARES!$D$6,'Listado Pilotos y Equipos'!$I30=Tabla_de_Datos_COPA_PALMARES!$D$3,'Listado Pilotos y Equipos'!$M30=Tabla_de_Datos_COPA_PALMARES!$B$4),"ALARMA",IF(AND('Listado Pilotos y Equipos'!$D30=Tabla_de_Datos_COPA_PALMARES!$D$4,'Listado Pilotos y Equipos'!$I30=Tabla_de_Datos_COPA_PALMARES!$D$4,'Listado Pilotos y Equipos'!$M30=Tabla_de_Datos_COPA_PALMARES!$B$4),"ALARMA",IF(AND('Listado Pilotos y Equipos'!$D30=Tabla_de_Datos_COPA_PALMARES!$D$4,'Listado Pilotos y Equipos'!$I30=Tabla_de_Datos_COPA_PALMARES!$D$5,'Listado Pilotos y Equipos'!$M30=Tabla_de_Datos_COPA_PALMARES!$B$4),"ALARMA",IF(AND('Listado Pilotos y Equipos'!$D30=Tabla_de_Datos_COPA_PALMARES!$D$5,'Listado Pilotos y Equipos'!$I30=Tabla_de_Datos_COPA_PALMARES!$D$4,'Listado Pilotos y Equipos'!$M30=Tabla_de_Datos_COPA_PALMARES!$B$4),"ALARMA","")))))))))),"")</f>
        <v/>
      </c>
      <c r="R30" s="367" t="str">
        <f>IF(AND('Listado Pilotos y Equipos'!$D30=Tabla_de_Datos_COPA_PALMARES!$D$4,'Listado Pilotos y Equipos'!$I30=Tabla_de_Datos_COPA_PALMARES!$D$4,'Listado Pilotos y Equipos'!$M30=Tabla_de_Datos_COPA_PALMARES!$B$5),Tabla_de_Datos_COPA_PALMARES!$H$15,IF(AND('Listado Pilotos y Equipos'!$D30=Tabla_de_Datos_COPA_PALMARES!$D$3,'Listado Pilotos y Equipos'!$I30=Tabla_de_Datos_COPA_PALMARES!$D$3,'Listado Pilotos y Equipos'!$M30=Tabla_de_Datos_COPA_PALMARES!$B$5),Tabla_de_Datos_COPA_PALMARES!$H$14,IF(AND('Listado Pilotos y Equipos'!$D30=Tabla_de_Datos_COPA_PALMARES!$D$3,'Listado Pilotos y Equipos'!$I30=Tabla_de_Datos_COPA_PALMARES!$D$4,'Listado Pilotos y Equipos'!$M30=Tabla_de_Datos_COPA_PALMARES!$B$5),Tabla_de_Datos_COPA_PALMARES!$H$14,IF(AND('Listado Pilotos y Equipos'!$D30=Tabla_de_Datos_COPA_PALMARES!$D$4,'Listado Pilotos y Equipos'!$I30=Tabla_de_Datos_COPA_PALMARES!$D$3,'Listado Pilotos y Equipos'!$M30=Tabla_de_Datos_COPA_PALMARES!$B$5),Tabla_de_Datos_COPA_PALMARES!$H$14,IF(AND('Listado Pilotos y Equipos'!$D30=Tabla_de_Datos_COPA_PALMARES!$D$3,'Listado Pilotos y Equipos'!$I30=Tabla_de_Datos_COPA_PALMARES!$D$5,'Listado Pilotos y Equipos'!$M30=Tabla_de_Datos_COPA_PALMARES!$B$5),Tabla_de_Datos_COPA_PALMARES!$H$15,IF(AND('Listado Pilotos y Equipos'!$D30=Tabla_de_Datos_COPA_PALMARES!$D$5,'Listado Pilotos y Equipos'!$I30=Tabla_de_Datos_COPA_PALMARES!$D$3,'Listado Pilotos y Equipos'!$M30=Tabla_de_Datos_COPA_PALMARES!$B$5),Tabla_de_Datos_COPA_PALMARES!$H$15,""))))))</f>
        <v/>
      </c>
      <c r="S30" s="95"/>
      <c r="T30" s="95"/>
      <c r="U30" s="95" t="str">
        <f>IF(AND('Listado Pilotos y Equipos'!$D30=Tabla_de_Datos_COPA_PALMARES!$D$3,
'Listado Pilotos y Equipos'!$I30=Tabla_de_Datos_COPA_PALMARES!$D$4,
'Listado Pilotos y Equipos'!$F30=Tabla_de_Datos_COPA_PALMARES!$C$26,
'Listado Pilotos y Equipos'!$K30=Tabla_de_Datos_COPA_PALMARES!$C$26,
'Listado Pilotos y Equipos'!$M30=Tabla_de_Datos_COPA_PALMARES!$B$3),
Tabla_de_Datos_COPA_PALMARES!$H$11,
IF(AND('Listado Pilotos y Equipos'!$D30=Tabla_de_Datos_COPA_PALMARES!$D$4,
'Listado Pilotos y Equipos'!$I30=Tabla_de_Datos_COPA_PALMARES!$D$3,
'Listado Pilotos y Equipos'!$F30=Tabla_de_Datos_COPA_PALMARES!$C$26,
'Listado Pilotos y Equipos'!$K30=Tabla_de_Datos_COPA_PALMARES!$C$26,
'Listado Pilotos y Equipos'!$M30=Tabla_de_Datos_COPA_PALMARES!$B$3),
Tabla_de_Datos_COPA_PALMARES!$H$11,
IF(AND('Listado Pilotos y Equipos'!$D30=Tabla_de_Datos_COPA_PALMARES!$D$3,
'Listado Pilotos y Equipos'!$I30=Tabla_de_Datos_COPA_PALMARES!$D$5,
'Listado Pilotos y Equipos'!$F30=Tabla_de_Datos_COPA_PALMARES!$C$26,
'Listado Pilotos y Equipos'!$K30=Tabla_de_Datos_COPA_PALMARES!$C$26,
'Listado Pilotos y Equipos'!$M30=Tabla_de_Datos_COPA_PALMARES!$B$3),
Tabla_de_Datos_COPA_PALMARES!$H$11,
IF(AND('Listado Pilotos y Equipos'!$D30=Tabla_de_Datos_COPA_PALMARES!$D$5,
'Listado Pilotos y Equipos'!$I30=Tabla_de_Datos_COPA_PALMARES!$D$3,
'Listado Pilotos y Equipos'!$F30=Tabla_de_Datos_COPA_PALMARES!$C$26,
'Listado Pilotos y Equipos'!$K30=Tabla_de_Datos_COPA_PALMARES!$C$26,
'Listado Pilotos y Equipos'!$M30=Tabla_de_Datos_COPA_PALMARES!$B$3),
Tabla_de_Datos_COPA_PALMARES!$H$11,
IF(AND('Listado Pilotos y Equipos'!$D30=Tabla_de_Datos_COPA_PALMARES!$D$3,
'Listado Pilotos y Equipos'!$I30=Tabla_de_Datos_COPA_PALMARES!$D$6,
'Listado Pilotos y Equipos'!$F30=Tabla_de_Datos_COPA_PALMARES!$C$26,
'Listado Pilotos y Equipos'!$K30=Tabla_de_Datos_COPA_PALMARES!$C$26,
'Listado Pilotos y Equipos'!$M30=Tabla_de_Datos_COPA_PALMARES!$B$3),
Tabla_de_Datos_COPA_PALMARES!$H$11,
IF(AND('Listado Pilotos y Equipos'!$D30=Tabla_de_Datos_COPA_PALMARES!$D$6,
'Listado Pilotos y Equipos'!$I30=Tabla_de_Datos_COPA_PALMARES!$D$3,
'Listado Pilotos y Equipos'!$F30=Tabla_de_Datos_COPA_PALMARES!$C$26,
'Listado Pilotos y Equipos'!$K30=Tabla_de_Datos_COPA_PALMARES!$C$26,
'Listado Pilotos y Equipos'!$M30=Tabla_de_Datos_COPA_PALMARES!$B$3),
Tabla_de_Datos_COPA_PALMARES!$H$11,
IF(AND('Listado Pilotos y Equipos'!$D30=Tabla_de_Datos_COPA_PALMARES!$D$4,
'Listado Pilotos y Equipos'!$I30=Tabla_de_Datos_COPA_PALMARES!$D$4,
'Listado Pilotos y Equipos'!$F30=Tabla_de_Datos_COPA_PALMARES!$C$26,
'Listado Pilotos y Equipos'!$K30=Tabla_de_Datos_COPA_PALMARES!$C$26,
'Listado Pilotos y Equipos'!$M30=Tabla_de_Datos_COPA_PALMARES!$B$3),
Tabla_de_Datos_COPA_PALMARES!$H$11,)))))))</f>
        <v/>
      </c>
      <c r="V30" s="95"/>
      <c r="W30" s="349" t="s">
        <v>689</v>
      </c>
      <c r="X30" s="349" t="s">
        <v>690</v>
      </c>
      <c r="Y30" s="349" t="str">
        <f>VLOOKUP(X30,Tabla_de_Datos_COPA_PALMARES!$B$9:$C$21,2,0)</f>
        <v>2</v>
      </c>
      <c r="Z30" s="365" t="str">
        <f>IFERROR(VLOOKUP('Listado Pilotos y Equipos'!$X30,Tabla_de_Datos_COPA_PALMARES!$B$9:$D$21,3,0),"")</f>
        <v>Oro</v>
      </c>
      <c r="AA30" s="349" t="s">
        <v>647</v>
      </c>
      <c r="AB30" s="349" t="str">
        <f>VLOOKUP('Listado Pilotos y Equipos'!$AA30,Tabla_de_Datos_COPA_PALMARES!$B$24:$C$26,2,TRUE)</f>
        <v>3</v>
      </c>
      <c r="AC30" s="95"/>
      <c r="AD30" s="347" t="str">
        <f>'Listado Pilotos y Equipos'!$C30</f>
        <v>Jordi Muñoz</v>
      </c>
      <c r="AE30" s="347" t="str">
        <f>'Listado Pilotos y Equipos'!$B30</f>
        <v>NOUTEAM SLOT_</v>
      </c>
      <c r="AF30" s="347" t="str">
        <f>'Listado Pilotos y Equipos'!$H30</f>
        <v>David Vendrell</v>
      </c>
      <c r="AG30" s="347" t="str">
        <f>'Listado Pilotos y Equipos'!$B30</f>
        <v>NOUTEAM SLOT_</v>
      </c>
    </row>
    <row r="31" ht="15.75" customHeight="1">
      <c r="A31" s="95"/>
      <c r="B31" s="349" t="s">
        <v>133</v>
      </c>
      <c r="C31" s="349" t="s">
        <v>691</v>
      </c>
      <c r="D31" s="365" t="str">
        <f>IFERROR(VLOOKUP('Listado Pilotos y Equipos'!$C31,'Listado Pilotos y Equipos'!$W$3:$AB$162,3,0),"")</f>
        <v>3</v>
      </c>
      <c r="E31" s="365" t="str">
        <f>IFERROR(VLOOKUP('Listado Pilotos y Equipos'!$C31,'Listado Pilotos y Equipos'!$W$3:$AB$162,4,0),"")</f>
        <v>Plata</v>
      </c>
      <c r="F31" s="349" t="str">
        <f>VLOOKUP('Listado Pilotos y Equipos'!$C31,'Listado Pilotos y Equipos'!$W$3:$AB$162,6,TRUE)</f>
        <v>3</v>
      </c>
      <c r="G31" s="349" t="str">
        <f>VLOOKUP('Listado Pilotos y Equipos'!$C31,'Listado Pilotos y Equipos'!$W$3:$AB$162,5,TRUE)</f>
        <v>21 o más</v>
      </c>
      <c r="H31" s="349" t="s">
        <v>692</v>
      </c>
      <c r="I31" s="365" t="str">
        <f>IFERROR(VLOOKUP('Listado Pilotos y Equipos'!$H31,'Listado Pilotos y Equipos'!$W$3:$AB$162,3,0),"")</f>
        <v>4</v>
      </c>
      <c r="J31" s="365" t="str">
        <f>IFERROR(VLOOKUP('Listado Pilotos y Equipos'!$H31,'Listado Pilotos y Equipos'!$W$3:$AB$162,4,0),"")</f>
        <v>Bronce</v>
      </c>
      <c r="K31" s="349" t="str">
        <f>VLOOKUP('Listado Pilotos y Equipos'!$H31,'Listado Pilotos y Equipos'!$W$3:$AB$162,6,TRUE)</f>
        <v>3</v>
      </c>
      <c r="L31" s="349" t="str">
        <f>VLOOKUP(H31,'Listado Pilotos y Equipos'!$W$3:$AB$162,5,TRUE)</f>
        <v>21 o más</v>
      </c>
      <c r="M31" s="349" t="s">
        <v>162</v>
      </c>
      <c r="N31" s="365"/>
      <c r="O31" s="349"/>
      <c r="P31" s="349" t="s">
        <v>459</v>
      </c>
      <c r="Q31" s="366" t="str">
        <f>IFERROR(IF(AND('Listado Pilotos y Equipos'!$D31=Tabla_de_Datos_COPA_PALMARES!$D$3,'Listado Pilotos y Equipos'!$I31=Tabla_de_Datos_COPA_PALMARES!$D$3,'Listado Pilotos y Equipos'!$M31=Tabla_de_Datos_COPA_PALMARES!$B$4),"ALARMA",IF(AND('Listado Pilotos y Equipos'!$D31=Tabla_de_Datos_COPA_PALMARES!$D$3,'Listado Pilotos y Equipos'!$I31=Tabla_de_Datos_COPA_PALMARES!$D$4,'Listado Pilotos y Equipos'!$M31=Tabla_de_Datos_COPA_PALMARES!$B$4),"ALARMA",IF(AND('Listado Pilotos y Equipos'!$D31=Tabla_de_Datos_COPA_PALMARES!$D$4,'Listado Pilotos y Equipos'!$I31=Tabla_de_Datos_COPA_PALMARES!$D$3,'Listado Pilotos y Equipos'!$M31=Tabla_de_Datos_COPA_PALMARES!$B$4),"ALARMA",IF(AND('Listado Pilotos y Equipos'!$D31=Tabla_de_Datos_COPA_PALMARES!$D$3,'Listado Pilotos y Equipos'!$I31=Tabla_de_Datos_COPA_PALMARES!$D$5,'Listado Pilotos y Equipos'!$M31=Tabla_de_Datos_COPA_PALMARES!$B$4),"ALARMA",IF(AND('Listado Pilotos y Equipos'!$D31=Tabla_de_Datos_COPA_PALMARES!$D$5,'Listado Pilotos y Equipos'!$I31=Tabla_de_Datos_COPA_PALMARES!$D$3,'Listado Pilotos y Equipos'!$M31=Tabla_de_Datos_COPA_PALMARES!$B$4),"ALARMA",IF(AND('Listado Pilotos y Equipos'!$D31=Tabla_de_Datos_COPA_PALMARES!$D$3,'Listado Pilotos y Equipos'!$I31=Tabla_de_Datos_COPA_PALMARES!$D$6,'Listado Pilotos y Equipos'!$M31=Tabla_de_Datos_COPA_PALMARES!$B$4),"ALARMA",IF(AND('Listado Pilotos y Equipos'!$D31=Tabla_de_Datos_COPA_PALMARES!$D$6,'Listado Pilotos y Equipos'!$I31=Tabla_de_Datos_COPA_PALMARES!$D$3,'Listado Pilotos y Equipos'!$M31=Tabla_de_Datos_COPA_PALMARES!$B$4),"ALARMA",IF(AND('Listado Pilotos y Equipos'!$D31=Tabla_de_Datos_COPA_PALMARES!$D$4,'Listado Pilotos y Equipos'!$I31=Tabla_de_Datos_COPA_PALMARES!$D$4,'Listado Pilotos y Equipos'!$M31=Tabla_de_Datos_COPA_PALMARES!$B$4),"ALARMA",IF(AND('Listado Pilotos y Equipos'!$D31=Tabla_de_Datos_COPA_PALMARES!$D$4,'Listado Pilotos y Equipos'!$I31=Tabla_de_Datos_COPA_PALMARES!$D$5,'Listado Pilotos y Equipos'!$M31=Tabla_de_Datos_COPA_PALMARES!$B$4),"ALARMA",IF(AND('Listado Pilotos y Equipos'!$D31=Tabla_de_Datos_COPA_PALMARES!$D$5,'Listado Pilotos y Equipos'!$I31=Tabla_de_Datos_COPA_PALMARES!$D$4,'Listado Pilotos y Equipos'!$M31=Tabla_de_Datos_COPA_PALMARES!$B$4),"ALARMA","")))))))))),"")</f>
        <v/>
      </c>
      <c r="R31" s="367" t="str">
        <f>IF(AND('Listado Pilotos y Equipos'!$D31=Tabla_de_Datos_COPA_PALMARES!$D$4,'Listado Pilotos y Equipos'!$I31=Tabla_de_Datos_COPA_PALMARES!$D$4,'Listado Pilotos y Equipos'!$M31=Tabla_de_Datos_COPA_PALMARES!$B$5),Tabla_de_Datos_COPA_PALMARES!$H$15,IF(AND('Listado Pilotos y Equipos'!$D31=Tabla_de_Datos_COPA_PALMARES!$D$3,'Listado Pilotos y Equipos'!$I31=Tabla_de_Datos_COPA_PALMARES!$D$3,'Listado Pilotos y Equipos'!$M31=Tabla_de_Datos_COPA_PALMARES!$B$5),Tabla_de_Datos_COPA_PALMARES!$H$14,IF(AND('Listado Pilotos y Equipos'!$D31=Tabla_de_Datos_COPA_PALMARES!$D$3,'Listado Pilotos y Equipos'!$I31=Tabla_de_Datos_COPA_PALMARES!$D$4,'Listado Pilotos y Equipos'!$M31=Tabla_de_Datos_COPA_PALMARES!$B$5),Tabla_de_Datos_COPA_PALMARES!$H$14,IF(AND('Listado Pilotos y Equipos'!$D31=Tabla_de_Datos_COPA_PALMARES!$D$4,'Listado Pilotos y Equipos'!$I31=Tabla_de_Datos_COPA_PALMARES!$D$3,'Listado Pilotos y Equipos'!$M31=Tabla_de_Datos_COPA_PALMARES!$B$5),Tabla_de_Datos_COPA_PALMARES!$H$14,IF(AND('Listado Pilotos y Equipos'!$D31=Tabla_de_Datos_COPA_PALMARES!$D$3,'Listado Pilotos y Equipos'!$I31=Tabla_de_Datos_COPA_PALMARES!$D$5,'Listado Pilotos y Equipos'!$M31=Tabla_de_Datos_COPA_PALMARES!$B$5),Tabla_de_Datos_COPA_PALMARES!$H$15,IF(AND('Listado Pilotos y Equipos'!$D31=Tabla_de_Datos_COPA_PALMARES!$D$5,'Listado Pilotos y Equipos'!$I31=Tabla_de_Datos_COPA_PALMARES!$D$3,'Listado Pilotos y Equipos'!$M31=Tabla_de_Datos_COPA_PALMARES!$B$5),Tabla_de_Datos_COPA_PALMARES!$H$15,""))))))</f>
        <v/>
      </c>
      <c r="S31" s="95"/>
      <c r="T31" s="95"/>
      <c r="U31" s="95" t="str">
        <f>IF(AND('Listado Pilotos y Equipos'!$D31=Tabla_de_Datos_COPA_PALMARES!$D$3,
'Listado Pilotos y Equipos'!$I31=Tabla_de_Datos_COPA_PALMARES!$D$4,
'Listado Pilotos y Equipos'!$F31=Tabla_de_Datos_COPA_PALMARES!$C$26,
'Listado Pilotos y Equipos'!$K31=Tabla_de_Datos_COPA_PALMARES!$C$26,
'Listado Pilotos y Equipos'!$M31=Tabla_de_Datos_COPA_PALMARES!$B$3),
Tabla_de_Datos_COPA_PALMARES!$H$11,
IF(AND('Listado Pilotos y Equipos'!$D31=Tabla_de_Datos_COPA_PALMARES!$D$4,
'Listado Pilotos y Equipos'!$I31=Tabla_de_Datos_COPA_PALMARES!$D$3,
'Listado Pilotos y Equipos'!$F31=Tabla_de_Datos_COPA_PALMARES!$C$26,
'Listado Pilotos y Equipos'!$K31=Tabla_de_Datos_COPA_PALMARES!$C$26,
'Listado Pilotos y Equipos'!$M31=Tabla_de_Datos_COPA_PALMARES!$B$3),
Tabla_de_Datos_COPA_PALMARES!$H$11,
IF(AND('Listado Pilotos y Equipos'!$D31=Tabla_de_Datos_COPA_PALMARES!$D$3,
'Listado Pilotos y Equipos'!$I31=Tabla_de_Datos_COPA_PALMARES!$D$5,
'Listado Pilotos y Equipos'!$F31=Tabla_de_Datos_COPA_PALMARES!$C$26,
'Listado Pilotos y Equipos'!$K31=Tabla_de_Datos_COPA_PALMARES!$C$26,
'Listado Pilotos y Equipos'!$M31=Tabla_de_Datos_COPA_PALMARES!$B$3),
Tabla_de_Datos_COPA_PALMARES!$H$11,
IF(AND('Listado Pilotos y Equipos'!$D31=Tabla_de_Datos_COPA_PALMARES!$D$5,
'Listado Pilotos y Equipos'!$I31=Tabla_de_Datos_COPA_PALMARES!$D$3,
'Listado Pilotos y Equipos'!$F31=Tabla_de_Datos_COPA_PALMARES!$C$26,
'Listado Pilotos y Equipos'!$K31=Tabla_de_Datos_COPA_PALMARES!$C$26,
'Listado Pilotos y Equipos'!$M31=Tabla_de_Datos_COPA_PALMARES!$B$3),
Tabla_de_Datos_COPA_PALMARES!$H$11,
IF(AND('Listado Pilotos y Equipos'!$D31=Tabla_de_Datos_COPA_PALMARES!$D$3,
'Listado Pilotos y Equipos'!$I31=Tabla_de_Datos_COPA_PALMARES!$D$6,
'Listado Pilotos y Equipos'!$F31=Tabla_de_Datos_COPA_PALMARES!$C$26,
'Listado Pilotos y Equipos'!$K31=Tabla_de_Datos_COPA_PALMARES!$C$26,
'Listado Pilotos y Equipos'!$M31=Tabla_de_Datos_COPA_PALMARES!$B$3),
Tabla_de_Datos_COPA_PALMARES!$H$11,
IF(AND('Listado Pilotos y Equipos'!$D31=Tabla_de_Datos_COPA_PALMARES!$D$6,
'Listado Pilotos y Equipos'!$I31=Tabla_de_Datos_COPA_PALMARES!$D$3,
'Listado Pilotos y Equipos'!$F31=Tabla_de_Datos_COPA_PALMARES!$C$26,
'Listado Pilotos y Equipos'!$K31=Tabla_de_Datos_COPA_PALMARES!$C$26,
'Listado Pilotos y Equipos'!$M31=Tabla_de_Datos_COPA_PALMARES!$B$3),
Tabla_de_Datos_COPA_PALMARES!$H$11,
IF(AND('Listado Pilotos y Equipos'!$D31=Tabla_de_Datos_COPA_PALMARES!$D$4,
'Listado Pilotos y Equipos'!$I31=Tabla_de_Datos_COPA_PALMARES!$D$4,
'Listado Pilotos y Equipos'!$F31=Tabla_de_Datos_COPA_PALMARES!$C$26,
'Listado Pilotos y Equipos'!$K31=Tabla_de_Datos_COPA_PALMARES!$C$26,
'Listado Pilotos y Equipos'!$M31=Tabla_de_Datos_COPA_PALMARES!$B$3),
Tabla_de_Datos_COPA_PALMARES!$H$11,)))))))</f>
        <v/>
      </c>
      <c r="V31" s="95"/>
      <c r="W31" s="349" t="s">
        <v>693</v>
      </c>
      <c r="X31" s="349" t="s">
        <v>646</v>
      </c>
      <c r="Y31" s="349" t="str">
        <f>VLOOKUP(X31,Tabla_de_Datos_COPA_PALMARES!$B$9:$C$21,2,0)</f>
        <v>4</v>
      </c>
      <c r="Z31" s="365" t="str">
        <f>IFERROR(VLOOKUP('Listado Pilotos y Equipos'!$X31,Tabla_de_Datos_COPA_PALMARES!$B$9:$D$21,3,0),"")</f>
        <v>Bronce</v>
      </c>
      <c r="AA31" s="349" t="s">
        <v>647</v>
      </c>
      <c r="AB31" s="349" t="str">
        <f>VLOOKUP('Listado Pilotos y Equipos'!$AA31,Tabla_de_Datos_COPA_PALMARES!$B$24:$C$26,2,TRUE)</f>
        <v>3</v>
      </c>
      <c r="AC31" s="95"/>
      <c r="AD31" s="347" t="str">
        <f>'Listado Pilotos y Equipos'!$C31</f>
        <v>Oscar Alarcon</v>
      </c>
      <c r="AE31" s="347" t="str">
        <f>'Listado Pilotos y Equipos'!$B31</f>
        <v>BATUA L'OLLA</v>
      </c>
      <c r="AF31" s="347" t="str">
        <f>'Listado Pilotos y Equipos'!$H31</f>
        <v>Xavi Aranda</v>
      </c>
      <c r="AG31" s="347" t="str">
        <f>'Listado Pilotos y Equipos'!$B31</f>
        <v>BATUA L'OLLA</v>
      </c>
    </row>
    <row r="32" ht="15.75" customHeight="1">
      <c r="A32" s="95"/>
      <c r="B32" s="349" t="s">
        <v>472</v>
      </c>
      <c r="C32" s="349" t="s">
        <v>694</v>
      </c>
      <c r="D32" s="365" t="str">
        <f>IFERROR(VLOOKUP('Listado Pilotos y Equipos'!$C32,'Listado Pilotos y Equipos'!$W$3:$AB$162,3,0),"")</f>
        <v>4</v>
      </c>
      <c r="E32" s="365" t="str">
        <f>IFERROR(VLOOKUP('Listado Pilotos y Equipos'!$C32,'Listado Pilotos y Equipos'!$W$3:$AB$162,4,0),"")</f>
        <v>Bronce</v>
      </c>
      <c r="F32" s="349" t="str">
        <f>VLOOKUP('Listado Pilotos y Equipos'!$C32,'Listado Pilotos y Equipos'!$W$3:$AB$162,6,TRUE)</f>
        <v>3</v>
      </c>
      <c r="G32" s="349" t="str">
        <f>VLOOKUP('Listado Pilotos y Equipos'!$C32,'Listado Pilotos y Equipos'!$W$3:$AB$162,5,TRUE)</f>
        <v>21 o más</v>
      </c>
      <c r="H32" s="349" t="s">
        <v>695</v>
      </c>
      <c r="I32" s="365" t="str">
        <f>IFERROR(VLOOKUP('Listado Pilotos y Equipos'!$H32,'Listado Pilotos y Equipos'!$W$3:$AB$162,3,0),"")</f>
        <v>4</v>
      </c>
      <c r="J32" s="365" t="str">
        <f>IFERROR(VLOOKUP('Listado Pilotos y Equipos'!$H32,'Listado Pilotos y Equipos'!$W$3:$AB$162,4,0),"")</f>
        <v>Bronce</v>
      </c>
      <c r="K32" s="349" t="str">
        <f>VLOOKUP('Listado Pilotos y Equipos'!$H32,'Listado Pilotos y Equipos'!$W$3:$AB$162,6,TRUE)</f>
        <v>3</v>
      </c>
      <c r="L32" s="349" t="str">
        <f>VLOOKUP(H32,'Listado Pilotos y Equipos'!$W$3:$AB$162,5,TRUE)</f>
        <v>21 o más</v>
      </c>
      <c r="M32" s="349" t="s">
        <v>187</v>
      </c>
      <c r="N32" s="365"/>
      <c r="O32" s="349" t="s">
        <v>648</v>
      </c>
      <c r="P32" s="349" t="s">
        <v>287</v>
      </c>
      <c r="Q32" s="366" t="str">
        <f>IFERROR(IF(AND('Listado Pilotos y Equipos'!$D32=Tabla_de_Datos_COPA_PALMARES!$D$3,'Listado Pilotos y Equipos'!$I32=Tabla_de_Datos_COPA_PALMARES!$D$3,'Listado Pilotos y Equipos'!$M32=Tabla_de_Datos_COPA_PALMARES!$B$4),"ALARMA",IF(AND('Listado Pilotos y Equipos'!$D32=Tabla_de_Datos_COPA_PALMARES!$D$3,'Listado Pilotos y Equipos'!$I32=Tabla_de_Datos_COPA_PALMARES!$D$4,'Listado Pilotos y Equipos'!$M32=Tabla_de_Datos_COPA_PALMARES!$B$4),"ALARMA",IF(AND('Listado Pilotos y Equipos'!$D32=Tabla_de_Datos_COPA_PALMARES!$D$4,'Listado Pilotos y Equipos'!$I32=Tabla_de_Datos_COPA_PALMARES!$D$3,'Listado Pilotos y Equipos'!$M32=Tabla_de_Datos_COPA_PALMARES!$B$4),"ALARMA",IF(AND('Listado Pilotos y Equipos'!$D32=Tabla_de_Datos_COPA_PALMARES!$D$3,'Listado Pilotos y Equipos'!$I32=Tabla_de_Datos_COPA_PALMARES!$D$5,'Listado Pilotos y Equipos'!$M32=Tabla_de_Datos_COPA_PALMARES!$B$4),"ALARMA",IF(AND('Listado Pilotos y Equipos'!$D32=Tabla_de_Datos_COPA_PALMARES!$D$5,'Listado Pilotos y Equipos'!$I32=Tabla_de_Datos_COPA_PALMARES!$D$3,'Listado Pilotos y Equipos'!$M32=Tabla_de_Datos_COPA_PALMARES!$B$4),"ALARMA",IF(AND('Listado Pilotos y Equipos'!$D32=Tabla_de_Datos_COPA_PALMARES!$D$3,'Listado Pilotos y Equipos'!$I32=Tabla_de_Datos_COPA_PALMARES!$D$6,'Listado Pilotos y Equipos'!$M32=Tabla_de_Datos_COPA_PALMARES!$B$4),"ALARMA",IF(AND('Listado Pilotos y Equipos'!$D32=Tabla_de_Datos_COPA_PALMARES!$D$6,'Listado Pilotos y Equipos'!$I32=Tabla_de_Datos_COPA_PALMARES!$D$3,'Listado Pilotos y Equipos'!$M32=Tabla_de_Datos_COPA_PALMARES!$B$4),"ALARMA",IF(AND('Listado Pilotos y Equipos'!$D32=Tabla_de_Datos_COPA_PALMARES!$D$4,'Listado Pilotos y Equipos'!$I32=Tabla_de_Datos_COPA_PALMARES!$D$4,'Listado Pilotos y Equipos'!$M32=Tabla_de_Datos_COPA_PALMARES!$B$4),"ALARMA",IF(AND('Listado Pilotos y Equipos'!$D32=Tabla_de_Datos_COPA_PALMARES!$D$4,'Listado Pilotos y Equipos'!$I32=Tabla_de_Datos_COPA_PALMARES!$D$5,'Listado Pilotos y Equipos'!$M32=Tabla_de_Datos_COPA_PALMARES!$B$4),"ALARMA",IF(AND('Listado Pilotos y Equipos'!$D32=Tabla_de_Datos_COPA_PALMARES!$D$5,'Listado Pilotos y Equipos'!$I32=Tabla_de_Datos_COPA_PALMARES!$D$4,'Listado Pilotos y Equipos'!$M32=Tabla_de_Datos_COPA_PALMARES!$B$4),"ALARMA","")))))))))),"")</f>
        <v/>
      </c>
      <c r="R32" s="367" t="str">
        <f>IF(AND('Listado Pilotos y Equipos'!$D32=Tabla_de_Datos_COPA_PALMARES!$D$4,'Listado Pilotos y Equipos'!$I32=Tabla_de_Datos_COPA_PALMARES!$D$4,'Listado Pilotos y Equipos'!$M32=Tabla_de_Datos_COPA_PALMARES!$B$5),Tabla_de_Datos_COPA_PALMARES!$H$15,IF(AND('Listado Pilotos y Equipos'!$D32=Tabla_de_Datos_COPA_PALMARES!$D$3,'Listado Pilotos y Equipos'!$I32=Tabla_de_Datos_COPA_PALMARES!$D$3,'Listado Pilotos y Equipos'!$M32=Tabla_de_Datos_COPA_PALMARES!$B$5),Tabla_de_Datos_COPA_PALMARES!$H$14,IF(AND('Listado Pilotos y Equipos'!$D32=Tabla_de_Datos_COPA_PALMARES!$D$3,'Listado Pilotos y Equipos'!$I32=Tabla_de_Datos_COPA_PALMARES!$D$4,'Listado Pilotos y Equipos'!$M32=Tabla_de_Datos_COPA_PALMARES!$B$5),Tabla_de_Datos_COPA_PALMARES!$H$14,IF(AND('Listado Pilotos y Equipos'!$D32=Tabla_de_Datos_COPA_PALMARES!$D$4,'Listado Pilotos y Equipos'!$I32=Tabla_de_Datos_COPA_PALMARES!$D$3,'Listado Pilotos y Equipos'!$M32=Tabla_de_Datos_COPA_PALMARES!$B$5),Tabla_de_Datos_COPA_PALMARES!$H$14,IF(AND('Listado Pilotos y Equipos'!$D32=Tabla_de_Datos_COPA_PALMARES!$D$3,'Listado Pilotos y Equipos'!$I32=Tabla_de_Datos_COPA_PALMARES!$D$5,'Listado Pilotos y Equipos'!$M32=Tabla_de_Datos_COPA_PALMARES!$B$5),Tabla_de_Datos_COPA_PALMARES!$H$15,IF(AND('Listado Pilotos y Equipos'!$D32=Tabla_de_Datos_COPA_PALMARES!$D$5,'Listado Pilotos y Equipos'!$I32=Tabla_de_Datos_COPA_PALMARES!$D$3,'Listado Pilotos y Equipos'!$M32=Tabla_de_Datos_COPA_PALMARES!$B$5),Tabla_de_Datos_COPA_PALMARES!$H$15,""))))))</f>
        <v/>
      </c>
      <c r="S32" s="95"/>
      <c r="T32" s="95"/>
      <c r="U32" s="95" t="str">
        <f>IF(AND('Listado Pilotos y Equipos'!$D32=Tabla_de_Datos_COPA_PALMARES!$D$3,
'Listado Pilotos y Equipos'!$I32=Tabla_de_Datos_COPA_PALMARES!$D$4,
'Listado Pilotos y Equipos'!$F32=Tabla_de_Datos_COPA_PALMARES!$C$26,
'Listado Pilotos y Equipos'!$K32=Tabla_de_Datos_COPA_PALMARES!$C$26,
'Listado Pilotos y Equipos'!$M32=Tabla_de_Datos_COPA_PALMARES!$B$3),
Tabla_de_Datos_COPA_PALMARES!$H$11,
IF(AND('Listado Pilotos y Equipos'!$D32=Tabla_de_Datos_COPA_PALMARES!$D$4,
'Listado Pilotos y Equipos'!$I32=Tabla_de_Datos_COPA_PALMARES!$D$3,
'Listado Pilotos y Equipos'!$F32=Tabla_de_Datos_COPA_PALMARES!$C$26,
'Listado Pilotos y Equipos'!$K32=Tabla_de_Datos_COPA_PALMARES!$C$26,
'Listado Pilotos y Equipos'!$M32=Tabla_de_Datos_COPA_PALMARES!$B$3),
Tabla_de_Datos_COPA_PALMARES!$H$11,
IF(AND('Listado Pilotos y Equipos'!$D32=Tabla_de_Datos_COPA_PALMARES!$D$3,
'Listado Pilotos y Equipos'!$I32=Tabla_de_Datos_COPA_PALMARES!$D$5,
'Listado Pilotos y Equipos'!$F32=Tabla_de_Datos_COPA_PALMARES!$C$26,
'Listado Pilotos y Equipos'!$K32=Tabla_de_Datos_COPA_PALMARES!$C$26,
'Listado Pilotos y Equipos'!$M32=Tabla_de_Datos_COPA_PALMARES!$B$3),
Tabla_de_Datos_COPA_PALMARES!$H$11,
IF(AND('Listado Pilotos y Equipos'!$D32=Tabla_de_Datos_COPA_PALMARES!$D$5,
'Listado Pilotos y Equipos'!$I32=Tabla_de_Datos_COPA_PALMARES!$D$3,
'Listado Pilotos y Equipos'!$F32=Tabla_de_Datos_COPA_PALMARES!$C$26,
'Listado Pilotos y Equipos'!$K32=Tabla_de_Datos_COPA_PALMARES!$C$26,
'Listado Pilotos y Equipos'!$M32=Tabla_de_Datos_COPA_PALMARES!$B$3),
Tabla_de_Datos_COPA_PALMARES!$H$11,
IF(AND('Listado Pilotos y Equipos'!$D32=Tabla_de_Datos_COPA_PALMARES!$D$3,
'Listado Pilotos y Equipos'!$I32=Tabla_de_Datos_COPA_PALMARES!$D$6,
'Listado Pilotos y Equipos'!$F32=Tabla_de_Datos_COPA_PALMARES!$C$26,
'Listado Pilotos y Equipos'!$K32=Tabla_de_Datos_COPA_PALMARES!$C$26,
'Listado Pilotos y Equipos'!$M32=Tabla_de_Datos_COPA_PALMARES!$B$3),
Tabla_de_Datos_COPA_PALMARES!$H$11,
IF(AND('Listado Pilotos y Equipos'!$D32=Tabla_de_Datos_COPA_PALMARES!$D$6,
'Listado Pilotos y Equipos'!$I32=Tabla_de_Datos_COPA_PALMARES!$D$3,
'Listado Pilotos y Equipos'!$F32=Tabla_de_Datos_COPA_PALMARES!$C$26,
'Listado Pilotos y Equipos'!$K32=Tabla_de_Datos_COPA_PALMARES!$C$26,
'Listado Pilotos y Equipos'!$M32=Tabla_de_Datos_COPA_PALMARES!$B$3),
Tabla_de_Datos_COPA_PALMARES!$H$11,
IF(AND('Listado Pilotos y Equipos'!$D32=Tabla_de_Datos_COPA_PALMARES!$D$4,
'Listado Pilotos y Equipos'!$I32=Tabla_de_Datos_COPA_PALMARES!$D$4,
'Listado Pilotos y Equipos'!$F32=Tabla_de_Datos_COPA_PALMARES!$C$26,
'Listado Pilotos y Equipos'!$K32=Tabla_de_Datos_COPA_PALMARES!$C$26,
'Listado Pilotos y Equipos'!$M32=Tabla_de_Datos_COPA_PALMARES!$B$3),
Tabla_de_Datos_COPA_PALMARES!$H$11,)))))))</f>
        <v/>
      </c>
      <c r="V32" s="95"/>
      <c r="W32" s="349" t="s">
        <v>696</v>
      </c>
      <c r="X32" s="349" t="s">
        <v>649</v>
      </c>
      <c r="Y32" s="349" t="str">
        <f>VLOOKUP(X32,Tabla_de_Datos_COPA_PALMARES!$B$9:$C$21,2,0)</f>
        <v>2</v>
      </c>
      <c r="Z32" s="365" t="str">
        <f>IFERROR(VLOOKUP('Listado Pilotos y Equipos'!$X32,Tabla_de_Datos_COPA_PALMARES!$B$9:$D$21,3,0),"")</f>
        <v>Oro</v>
      </c>
      <c r="AA32" s="349" t="s">
        <v>647</v>
      </c>
      <c r="AB32" s="349" t="str">
        <f>VLOOKUP('Listado Pilotos y Equipos'!$AA32,Tabla_de_Datos_COPA_PALMARES!$B$24:$C$26,2,TRUE)</f>
        <v>3</v>
      </c>
      <c r="AC32" s="95"/>
      <c r="AD32" s="347" t="str">
        <f>'Listado Pilotos y Equipos'!$C32</f>
        <v>Pablo Fregosi</v>
      </c>
      <c r="AE32" s="347" t="str">
        <f>'Listado Pilotos y Equipos'!$B32</f>
        <v>EL SOT WARRIORS</v>
      </c>
      <c r="AF32" s="347" t="str">
        <f>'Listado Pilotos y Equipos'!$H32</f>
        <v>David Celaya</v>
      </c>
      <c r="AG32" s="347" t="str">
        <f>'Listado Pilotos y Equipos'!$B32</f>
        <v>EL SOT WARRIORS</v>
      </c>
    </row>
    <row r="33" ht="15.75" customHeight="1">
      <c r="A33" s="95"/>
      <c r="B33" s="349" t="s">
        <v>42</v>
      </c>
      <c r="C33" s="349" t="s">
        <v>220</v>
      </c>
      <c r="D33" s="365" t="str">
        <f>IFERROR(VLOOKUP('Listado Pilotos y Equipos'!$C33,'Listado Pilotos y Equipos'!$W$3:$AB$162,3,0),"")</f>
        <v>4</v>
      </c>
      <c r="E33" s="365" t="str">
        <f>IFERROR(VLOOKUP('Listado Pilotos y Equipos'!$C33,'Listado Pilotos y Equipos'!$W$3:$AB$162,4,0),"")</f>
        <v>Bronce</v>
      </c>
      <c r="F33" s="349" t="str">
        <f>VLOOKUP('Listado Pilotos y Equipos'!$C33,'Listado Pilotos y Equipos'!$W$3:$AB$162,6,TRUE)</f>
        <v>3</v>
      </c>
      <c r="G33" s="349" t="str">
        <f>VLOOKUP('Listado Pilotos y Equipos'!$C33,'Listado Pilotos y Equipos'!$W$3:$AB$162,5,TRUE)</f>
        <v>21 o más</v>
      </c>
      <c r="H33" s="349" t="s">
        <v>221</v>
      </c>
      <c r="I33" s="365" t="str">
        <f>IFERROR(VLOOKUP('Listado Pilotos y Equipos'!$H33,'Listado Pilotos y Equipos'!$W$3:$AB$162,3,0),"")</f>
        <v>4</v>
      </c>
      <c r="J33" s="365" t="str">
        <f>IFERROR(VLOOKUP('Listado Pilotos y Equipos'!$H33,'Listado Pilotos y Equipos'!$W$3:$AB$162,4,0),"")</f>
        <v>Bronce</v>
      </c>
      <c r="K33" s="349" t="str">
        <f>VLOOKUP('Listado Pilotos y Equipos'!$H33,'Listado Pilotos y Equipos'!$W$3:$AB$162,6,TRUE)</f>
        <v>3</v>
      </c>
      <c r="L33" s="349" t="str">
        <f>VLOOKUP(H33,'Listado Pilotos y Equipos'!$W$3:$AB$162,5,TRUE)</f>
        <v>21 o más</v>
      </c>
      <c r="M33" s="349" t="s">
        <v>187</v>
      </c>
      <c r="N33" s="365"/>
      <c r="O33" s="349" t="s">
        <v>648</v>
      </c>
      <c r="P33" s="349" t="s">
        <v>287</v>
      </c>
      <c r="Q33" s="366" t="str">
        <f>IFERROR(IF(AND('Listado Pilotos y Equipos'!$D33=Tabla_de_Datos_COPA_PALMARES!$D$3,'Listado Pilotos y Equipos'!$I33=Tabla_de_Datos_COPA_PALMARES!$D$3,'Listado Pilotos y Equipos'!$M33=Tabla_de_Datos_COPA_PALMARES!$B$4),"ALARMA",IF(AND('Listado Pilotos y Equipos'!$D33=Tabla_de_Datos_COPA_PALMARES!$D$3,'Listado Pilotos y Equipos'!$I33=Tabla_de_Datos_COPA_PALMARES!$D$4,'Listado Pilotos y Equipos'!$M33=Tabla_de_Datos_COPA_PALMARES!$B$4),"ALARMA",IF(AND('Listado Pilotos y Equipos'!$D33=Tabla_de_Datos_COPA_PALMARES!$D$4,'Listado Pilotos y Equipos'!$I33=Tabla_de_Datos_COPA_PALMARES!$D$3,'Listado Pilotos y Equipos'!$M33=Tabla_de_Datos_COPA_PALMARES!$B$4),"ALARMA",IF(AND('Listado Pilotos y Equipos'!$D33=Tabla_de_Datos_COPA_PALMARES!$D$3,'Listado Pilotos y Equipos'!$I33=Tabla_de_Datos_COPA_PALMARES!$D$5,'Listado Pilotos y Equipos'!$M33=Tabla_de_Datos_COPA_PALMARES!$B$4),"ALARMA",IF(AND('Listado Pilotos y Equipos'!$D33=Tabla_de_Datos_COPA_PALMARES!$D$5,'Listado Pilotos y Equipos'!$I33=Tabla_de_Datos_COPA_PALMARES!$D$3,'Listado Pilotos y Equipos'!$M33=Tabla_de_Datos_COPA_PALMARES!$B$4),"ALARMA",IF(AND('Listado Pilotos y Equipos'!$D33=Tabla_de_Datos_COPA_PALMARES!$D$3,'Listado Pilotos y Equipos'!$I33=Tabla_de_Datos_COPA_PALMARES!$D$6,'Listado Pilotos y Equipos'!$M33=Tabla_de_Datos_COPA_PALMARES!$B$4),"ALARMA",IF(AND('Listado Pilotos y Equipos'!$D33=Tabla_de_Datos_COPA_PALMARES!$D$6,'Listado Pilotos y Equipos'!$I33=Tabla_de_Datos_COPA_PALMARES!$D$3,'Listado Pilotos y Equipos'!$M33=Tabla_de_Datos_COPA_PALMARES!$B$4),"ALARMA",IF(AND('Listado Pilotos y Equipos'!$D33=Tabla_de_Datos_COPA_PALMARES!$D$4,'Listado Pilotos y Equipos'!$I33=Tabla_de_Datos_COPA_PALMARES!$D$4,'Listado Pilotos y Equipos'!$M33=Tabla_de_Datos_COPA_PALMARES!$B$4),"ALARMA",IF(AND('Listado Pilotos y Equipos'!$D33=Tabla_de_Datos_COPA_PALMARES!$D$4,'Listado Pilotos y Equipos'!$I33=Tabla_de_Datos_COPA_PALMARES!$D$5,'Listado Pilotos y Equipos'!$M33=Tabla_de_Datos_COPA_PALMARES!$B$4),"ALARMA",IF(AND('Listado Pilotos y Equipos'!$D33=Tabla_de_Datos_COPA_PALMARES!$D$5,'Listado Pilotos y Equipos'!$I33=Tabla_de_Datos_COPA_PALMARES!$D$4,'Listado Pilotos y Equipos'!$M33=Tabla_de_Datos_COPA_PALMARES!$B$4),"ALARMA","")))))))))),"")</f>
        <v/>
      </c>
      <c r="R33" s="367" t="str">
        <f>IF(AND('Listado Pilotos y Equipos'!$D33=Tabla_de_Datos_COPA_PALMARES!$D$4,'Listado Pilotos y Equipos'!$I33=Tabla_de_Datos_COPA_PALMARES!$D$4,'Listado Pilotos y Equipos'!$M33=Tabla_de_Datos_COPA_PALMARES!$B$5),Tabla_de_Datos_COPA_PALMARES!$H$15,IF(AND('Listado Pilotos y Equipos'!$D33=Tabla_de_Datos_COPA_PALMARES!$D$3,'Listado Pilotos y Equipos'!$I33=Tabla_de_Datos_COPA_PALMARES!$D$3,'Listado Pilotos y Equipos'!$M33=Tabla_de_Datos_COPA_PALMARES!$B$5),Tabla_de_Datos_COPA_PALMARES!$H$14,IF(AND('Listado Pilotos y Equipos'!$D33=Tabla_de_Datos_COPA_PALMARES!$D$3,'Listado Pilotos y Equipos'!$I33=Tabla_de_Datos_COPA_PALMARES!$D$4,'Listado Pilotos y Equipos'!$M33=Tabla_de_Datos_COPA_PALMARES!$B$5),Tabla_de_Datos_COPA_PALMARES!$H$14,IF(AND('Listado Pilotos y Equipos'!$D33=Tabla_de_Datos_COPA_PALMARES!$D$4,'Listado Pilotos y Equipos'!$I33=Tabla_de_Datos_COPA_PALMARES!$D$3,'Listado Pilotos y Equipos'!$M33=Tabla_de_Datos_COPA_PALMARES!$B$5),Tabla_de_Datos_COPA_PALMARES!$H$14,IF(AND('Listado Pilotos y Equipos'!$D33=Tabla_de_Datos_COPA_PALMARES!$D$3,'Listado Pilotos y Equipos'!$I33=Tabla_de_Datos_COPA_PALMARES!$D$5,'Listado Pilotos y Equipos'!$M33=Tabla_de_Datos_COPA_PALMARES!$B$5),Tabla_de_Datos_COPA_PALMARES!$H$15,IF(AND('Listado Pilotos y Equipos'!$D33=Tabla_de_Datos_COPA_PALMARES!$D$5,'Listado Pilotos y Equipos'!$I33=Tabla_de_Datos_COPA_PALMARES!$D$3,'Listado Pilotos y Equipos'!$M33=Tabla_de_Datos_COPA_PALMARES!$B$5),Tabla_de_Datos_COPA_PALMARES!$H$15,""))))))</f>
        <v/>
      </c>
      <c r="S33" s="95"/>
      <c r="T33" s="95"/>
      <c r="U33" s="95" t="str">
        <f>IF(AND('Listado Pilotos y Equipos'!$D33=Tabla_de_Datos_COPA_PALMARES!$D$3,
'Listado Pilotos y Equipos'!$I33=Tabla_de_Datos_COPA_PALMARES!$D$4,
'Listado Pilotos y Equipos'!$F33=Tabla_de_Datos_COPA_PALMARES!$C$26,
'Listado Pilotos y Equipos'!$K33=Tabla_de_Datos_COPA_PALMARES!$C$26,
'Listado Pilotos y Equipos'!$M33=Tabla_de_Datos_COPA_PALMARES!$B$3),
Tabla_de_Datos_COPA_PALMARES!$H$11,
IF(AND('Listado Pilotos y Equipos'!$D33=Tabla_de_Datos_COPA_PALMARES!$D$4,
'Listado Pilotos y Equipos'!$I33=Tabla_de_Datos_COPA_PALMARES!$D$3,
'Listado Pilotos y Equipos'!$F33=Tabla_de_Datos_COPA_PALMARES!$C$26,
'Listado Pilotos y Equipos'!$K33=Tabla_de_Datos_COPA_PALMARES!$C$26,
'Listado Pilotos y Equipos'!$M33=Tabla_de_Datos_COPA_PALMARES!$B$3),
Tabla_de_Datos_COPA_PALMARES!$H$11,
IF(AND('Listado Pilotos y Equipos'!$D33=Tabla_de_Datos_COPA_PALMARES!$D$3,
'Listado Pilotos y Equipos'!$I33=Tabla_de_Datos_COPA_PALMARES!$D$5,
'Listado Pilotos y Equipos'!$F33=Tabla_de_Datos_COPA_PALMARES!$C$26,
'Listado Pilotos y Equipos'!$K33=Tabla_de_Datos_COPA_PALMARES!$C$26,
'Listado Pilotos y Equipos'!$M33=Tabla_de_Datos_COPA_PALMARES!$B$3),
Tabla_de_Datos_COPA_PALMARES!$H$11,
IF(AND('Listado Pilotos y Equipos'!$D33=Tabla_de_Datos_COPA_PALMARES!$D$5,
'Listado Pilotos y Equipos'!$I33=Tabla_de_Datos_COPA_PALMARES!$D$3,
'Listado Pilotos y Equipos'!$F33=Tabla_de_Datos_COPA_PALMARES!$C$26,
'Listado Pilotos y Equipos'!$K33=Tabla_de_Datos_COPA_PALMARES!$C$26,
'Listado Pilotos y Equipos'!$M33=Tabla_de_Datos_COPA_PALMARES!$B$3),
Tabla_de_Datos_COPA_PALMARES!$H$11,
IF(AND('Listado Pilotos y Equipos'!$D33=Tabla_de_Datos_COPA_PALMARES!$D$3,
'Listado Pilotos y Equipos'!$I33=Tabla_de_Datos_COPA_PALMARES!$D$6,
'Listado Pilotos y Equipos'!$F33=Tabla_de_Datos_COPA_PALMARES!$C$26,
'Listado Pilotos y Equipos'!$K33=Tabla_de_Datos_COPA_PALMARES!$C$26,
'Listado Pilotos y Equipos'!$M33=Tabla_de_Datos_COPA_PALMARES!$B$3),
Tabla_de_Datos_COPA_PALMARES!$H$11,
IF(AND('Listado Pilotos y Equipos'!$D33=Tabla_de_Datos_COPA_PALMARES!$D$6,
'Listado Pilotos y Equipos'!$I33=Tabla_de_Datos_COPA_PALMARES!$D$3,
'Listado Pilotos y Equipos'!$F33=Tabla_de_Datos_COPA_PALMARES!$C$26,
'Listado Pilotos y Equipos'!$K33=Tabla_de_Datos_COPA_PALMARES!$C$26,
'Listado Pilotos y Equipos'!$M33=Tabla_de_Datos_COPA_PALMARES!$B$3),
Tabla_de_Datos_COPA_PALMARES!$H$11,
IF(AND('Listado Pilotos y Equipos'!$D33=Tabla_de_Datos_COPA_PALMARES!$D$4,
'Listado Pilotos y Equipos'!$I33=Tabla_de_Datos_COPA_PALMARES!$D$4,
'Listado Pilotos y Equipos'!$F33=Tabla_de_Datos_COPA_PALMARES!$C$26,
'Listado Pilotos y Equipos'!$K33=Tabla_de_Datos_COPA_PALMARES!$C$26,
'Listado Pilotos y Equipos'!$M33=Tabla_de_Datos_COPA_PALMARES!$B$3),
Tabla_de_Datos_COPA_PALMARES!$H$11,)))))))</f>
        <v/>
      </c>
      <c r="V33" s="95"/>
      <c r="W33" s="349" t="s">
        <v>225</v>
      </c>
      <c r="X33" s="349" t="s">
        <v>646</v>
      </c>
      <c r="Y33" s="349" t="str">
        <f>VLOOKUP(X33,Tabla_de_Datos_COPA_PALMARES!$B$9:$C$21,2,0)</f>
        <v>4</v>
      </c>
      <c r="Z33" s="365" t="str">
        <f>IFERROR(VLOOKUP('Listado Pilotos y Equipos'!$X33,Tabla_de_Datos_COPA_PALMARES!$B$9:$D$21,3,0),"")</f>
        <v>Bronce</v>
      </c>
      <c r="AA33" s="349" t="s">
        <v>647</v>
      </c>
      <c r="AB33" s="349" t="str">
        <f>VLOOKUP('Listado Pilotos y Equipos'!$AA33,Tabla_de_Datos_COPA_PALMARES!$B$24:$C$26,2,TRUE)</f>
        <v>3</v>
      </c>
      <c r="AC33" s="95"/>
      <c r="AD33" s="347" t="str">
        <f>'Listado Pilotos y Equipos'!$C33</f>
        <v>Manel Soriano</v>
      </c>
      <c r="AE33" s="347" t="str">
        <f>'Listado Pilotos y Equipos'!$B33</f>
        <v>OSOTNA</v>
      </c>
      <c r="AF33" s="347" t="str">
        <f>'Listado Pilotos y Equipos'!$H33</f>
        <v>David Mercader</v>
      </c>
      <c r="AG33" s="347" t="str">
        <f>'Listado Pilotos y Equipos'!$B33</f>
        <v>OSOTNA</v>
      </c>
    </row>
    <row r="34" ht="15.75" customHeight="1">
      <c r="A34" s="95"/>
      <c r="B34" s="349" t="s">
        <v>466</v>
      </c>
      <c r="C34" s="349" t="s">
        <v>697</v>
      </c>
      <c r="D34" s="365" t="str">
        <f>IFERROR(VLOOKUP('Listado Pilotos y Equipos'!$C34,'Listado Pilotos y Equipos'!$W$3:$AB$162,3,0),"")</f>
        <v>3</v>
      </c>
      <c r="E34" s="365" t="str">
        <f>IFERROR(VLOOKUP('Listado Pilotos y Equipos'!$C34,'Listado Pilotos y Equipos'!$W$3:$AB$162,4,0),"")</f>
        <v>Plata</v>
      </c>
      <c r="F34" s="349" t="str">
        <f>VLOOKUP('Listado Pilotos y Equipos'!$C34,'Listado Pilotos y Equipos'!$W$3:$AB$162,6,TRUE)</f>
        <v>2</v>
      </c>
      <c r="G34" s="349" t="str">
        <f>VLOOKUP('Listado Pilotos y Equipos'!$C34,'Listado Pilotos y Equipos'!$W$3:$AB$162,5,TRUE)</f>
        <v>11 al 20</v>
      </c>
      <c r="H34" s="349" t="s">
        <v>698</v>
      </c>
      <c r="I34" s="365" t="str">
        <f>IFERROR(VLOOKUP('Listado Pilotos y Equipos'!$H34,'Listado Pilotos y Equipos'!$W$3:$AB$162,3,0),"")</f>
        <v>3</v>
      </c>
      <c r="J34" s="365" t="str">
        <f>IFERROR(VLOOKUP('Listado Pilotos y Equipos'!$H34,'Listado Pilotos y Equipos'!$W$3:$AB$162,4,0),"")</f>
        <v>Plata</v>
      </c>
      <c r="K34" s="349" t="str">
        <f>VLOOKUP('Listado Pilotos y Equipos'!$H34,'Listado Pilotos y Equipos'!$W$3:$AB$162,6,TRUE)</f>
        <v>2</v>
      </c>
      <c r="L34" s="349" t="str">
        <f>VLOOKUP(H34,'Listado Pilotos y Equipos'!$W$3:$AB$162,5,TRUE)</f>
        <v>11 al 20</v>
      </c>
      <c r="M34" s="349" t="s">
        <v>187</v>
      </c>
      <c r="N34" s="365"/>
      <c r="O34" s="349" t="s">
        <v>13</v>
      </c>
      <c r="P34" s="349" t="s">
        <v>287</v>
      </c>
      <c r="Q34" s="366" t="str">
        <f>IFERROR(IF(AND('Listado Pilotos y Equipos'!$D34=Tabla_de_Datos_COPA_PALMARES!$D$3,'Listado Pilotos y Equipos'!$I34=Tabla_de_Datos_COPA_PALMARES!$D$3,'Listado Pilotos y Equipos'!$M34=Tabla_de_Datos_COPA_PALMARES!$B$4),"ALARMA",IF(AND('Listado Pilotos y Equipos'!$D34=Tabla_de_Datos_COPA_PALMARES!$D$3,'Listado Pilotos y Equipos'!$I34=Tabla_de_Datos_COPA_PALMARES!$D$4,'Listado Pilotos y Equipos'!$M34=Tabla_de_Datos_COPA_PALMARES!$B$4),"ALARMA",IF(AND('Listado Pilotos y Equipos'!$D34=Tabla_de_Datos_COPA_PALMARES!$D$4,'Listado Pilotos y Equipos'!$I34=Tabla_de_Datos_COPA_PALMARES!$D$3,'Listado Pilotos y Equipos'!$M34=Tabla_de_Datos_COPA_PALMARES!$B$4),"ALARMA",IF(AND('Listado Pilotos y Equipos'!$D34=Tabla_de_Datos_COPA_PALMARES!$D$3,'Listado Pilotos y Equipos'!$I34=Tabla_de_Datos_COPA_PALMARES!$D$5,'Listado Pilotos y Equipos'!$M34=Tabla_de_Datos_COPA_PALMARES!$B$4),"ALARMA",IF(AND('Listado Pilotos y Equipos'!$D34=Tabla_de_Datos_COPA_PALMARES!$D$5,'Listado Pilotos y Equipos'!$I34=Tabla_de_Datos_COPA_PALMARES!$D$3,'Listado Pilotos y Equipos'!$M34=Tabla_de_Datos_COPA_PALMARES!$B$4),"ALARMA",IF(AND('Listado Pilotos y Equipos'!$D34=Tabla_de_Datos_COPA_PALMARES!$D$3,'Listado Pilotos y Equipos'!$I34=Tabla_de_Datos_COPA_PALMARES!$D$6,'Listado Pilotos y Equipos'!$M34=Tabla_de_Datos_COPA_PALMARES!$B$4),"ALARMA",IF(AND('Listado Pilotos y Equipos'!$D34=Tabla_de_Datos_COPA_PALMARES!$D$6,'Listado Pilotos y Equipos'!$I34=Tabla_de_Datos_COPA_PALMARES!$D$3,'Listado Pilotos y Equipos'!$M34=Tabla_de_Datos_COPA_PALMARES!$B$4),"ALARMA",IF(AND('Listado Pilotos y Equipos'!$D34=Tabla_de_Datos_COPA_PALMARES!$D$4,'Listado Pilotos y Equipos'!$I34=Tabla_de_Datos_COPA_PALMARES!$D$4,'Listado Pilotos y Equipos'!$M34=Tabla_de_Datos_COPA_PALMARES!$B$4),"ALARMA",IF(AND('Listado Pilotos y Equipos'!$D34=Tabla_de_Datos_COPA_PALMARES!$D$4,'Listado Pilotos y Equipos'!$I34=Tabla_de_Datos_COPA_PALMARES!$D$5,'Listado Pilotos y Equipos'!$M34=Tabla_de_Datos_COPA_PALMARES!$B$4),"ALARMA",IF(AND('Listado Pilotos y Equipos'!$D34=Tabla_de_Datos_COPA_PALMARES!$D$5,'Listado Pilotos y Equipos'!$I34=Tabla_de_Datos_COPA_PALMARES!$D$4,'Listado Pilotos y Equipos'!$M34=Tabla_de_Datos_COPA_PALMARES!$B$4),"ALARMA","")))))))))),"")</f>
        <v/>
      </c>
      <c r="R34" s="367" t="str">
        <f>IF(AND('Listado Pilotos y Equipos'!$D34=Tabla_de_Datos_COPA_PALMARES!$D$4,'Listado Pilotos y Equipos'!$I34=Tabla_de_Datos_COPA_PALMARES!$D$4,'Listado Pilotos y Equipos'!$M34=Tabla_de_Datos_COPA_PALMARES!$B$5),Tabla_de_Datos_COPA_PALMARES!$H$15,IF(AND('Listado Pilotos y Equipos'!$D34=Tabla_de_Datos_COPA_PALMARES!$D$3,'Listado Pilotos y Equipos'!$I34=Tabla_de_Datos_COPA_PALMARES!$D$3,'Listado Pilotos y Equipos'!$M34=Tabla_de_Datos_COPA_PALMARES!$B$5),Tabla_de_Datos_COPA_PALMARES!$H$14,IF(AND('Listado Pilotos y Equipos'!$D34=Tabla_de_Datos_COPA_PALMARES!$D$3,'Listado Pilotos y Equipos'!$I34=Tabla_de_Datos_COPA_PALMARES!$D$4,'Listado Pilotos y Equipos'!$M34=Tabla_de_Datos_COPA_PALMARES!$B$5),Tabla_de_Datos_COPA_PALMARES!$H$14,IF(AND('Listado Pilotos y Equipos'!$D34=Tabla_de_Datos_COPA_PALMARES!$D$4,'Listado Pilotos y Equipos'!$I34=Tabla_de_Datos_COPA_PALMARES!$D$3,'Listado Pilotos y Equipos'!$M34=Tabla_de_Datos_COPA_PALMARES!$B$5),Tabla_de_Datos_COPA_PALMARES!$H$14,IF(AND('Listado Pilotos y Equipos'!$D34=Tabla_de_Datos_COPA_PALMARES!$D$3,'Listado Pilotos y Equipos'!$I34=Tabla_de_Datos_COPA_PALMARES!$D$5,'Listado Pilotos y Equipos'!$M34=Tabla_de_Datos_COPA_PALMARES!$B$5),Tabla_de_Datos_COPA_PALMARES!$H$15,IF(AND('Listado Pilotos y Equipos'!$D34=Tabla_de_Datos_COPA_PALMARES!$D$5,'Listado Pilotos y Equipos'!$I34=Tabla_de_Datos_COPA_PALMARES!$D$3,'Listado Pilotos y Equipos'!$M34=Tabla_de_Datos_COPA_PALMARES!$B$5),Tabla_de_Datos_COPA_PALMARES!$H$15,""))))))</f>
        <v/>
      </c>
      <c r="S34" s="95"/>
      <c r="T34" s="95"/>
      <c r="U34" s="95" t="str">
        <f>IF(AND('Listado Pilotos y Equipos'!$D34=Tabla_de_Datos_COPA_PALMARES!$D$3,
'Listado Pilotos y Equipos'!$I34=Tabla_de_Datos_COPA_PALMARES!$D$4,
'Listado Pilotos y Equipos'!$F34=Tabla_de_Datos_COPA_PALMARES!$C$26,
'Listado Pilotos y Equipos'!$K34=Tabla_de_Datos_COPA_PALMARES!$C$26,
'Listado Pilotos y Equipos'!$M34=Tabla_de_Datos_COPA_PALMARES!$B$3),
Tabla_de_Datos_COPA_PALMARES!$H$11,
IF(AND('Listado Pilotos y Equipos'!$D34=Tabla_de_Datos_COPA_PALMARES!$D$4,
'Listado Pilotos y Equipos'!$I34=Tabla_de_Datos_COPA_PALMARES!$D$3,
'Listado Pilotos y Equipos'!$F34=Tabla_de_Datos_COPA_PALMARES!$C$26,
'Listado Pilotos y Equipos'!$K34=Tabla_de_Datos_COPA_PALMARES!$C$26,
'Listado Pilotos y Equipos'!$M34=Tabla_de_Datos_COPA_PALMARES!$B$3),
Tabla_de_Datos_COPA_PALMARES!$H$11,
IF(AND('Listado Pilotos y Equipos'!$D34=Tabla_de_Datos_COPA_PALMARES!$D$3,
'Listado Pilotos y Equipos'!$I34=Tabla_de_Datos_COPA_PALMARES!$D$5,
'Listado Pilotos y Equipos'!$F34=Tabla_de_Datos_COPA_PALMARES!$C$26,
'Listado Pilotos y Equipos'!$K34=Tabla_de_Datos_COPA_PALMARES!$C$26,
'Listado Pilotos y Equipos'!$M34=Tabla_de_Datos_COPA_PALMARES!$B$3),
Tabla_de_Datos_COPA_PALMARES!$H$11,
IF(AND('Listado Pilotos y Equipos'!$D34=Tabla_de_Datos_COPA_PALMARES!$D$5,
'Listado Pilotos y Equipos'!$I34=Tabla_de_Datos_COPA_PALMARES!$D$3,
'Listado Pilotos y Equipos'!$F34=Tabla_de_Datos_COPA_PALMARES!$C$26,
'Listado Pilotos y Equipos'!$K34=Tabla_de_Datos_COPA_PALMARES!$C$26,
'Listado Pilotos y Equipos'!$M34=Tabla_de_Datos_COPA_PALMARES!$B$3),
Tabla_de_Datos_COPA_PALMARES!$H$11,
IF(AND('Listado Pilotos y Equipos'!$D34=Tabla_de_Datos_COPA_PALMARES!$D$3,
'Listado Pilotos y Equipos'!$I34=Tabla_de_Datos_COPA_PALMARES!$D$6,
'Listado Pilotos y Equipos'!$F34=Tabla_de_Datos_COPA_PALMARES!$C$26,
'Listado Pilotos y Equipos'!$K34=Tabla_de_Datos_COPA_PALMARES!$C$26,
'Listado Pilotos y Equipos'!$M34=Tabla_de_Datos_COPA_PALMARES!$B$3),
Tabla_de_Datos_COPA_PALMARES!$H$11,
IF(AND('Listado Pilotos y Equipos'!$D34=Tabla_de_Datos_COPA_PALMARES!$D$6,
'Listado Pilotos y Equipos'!$I34=Tabla_de_Datos_COPA_PALMARES!$D$3,
'Listado Pilotos y Equipos'!$F34=Tabla_de_Datos_COPA_PALMARES!$C$26,
'Listado Pilotos y Equipos'!$K34=Tabla_de_Datos_COPA_PALMARES!$C$26,
'Listado Pilotos y Equipos'!$M34=Tabla_de_Datos_COPA_PALMARES!$B$3),
Tabla_de_Datos_COPA_PALMARES!$H$11,
IF(AND('Listado Pilotos y Equipos'!$D34=Tabla_de_Datos_COPA_PALMARES!$D$4,
'Listado Pilotos y Equipos'!$I34=Tabla_de_Datos_COPA_PALMARES!$D$4,
'Listado Pilotos y Equipos'!$F34=Tabla_de_Datos_COPA_PALMARES!$C$26,
'Listado Pilotos y Equipos'!$K34=Tabla_de_Datos_COPA_PALMARES!$C$26,
'Listado Pilotos y Equipos'!$M34=Tabla_de_Datos_COPA_PALMARES!$B$3),
Tabla_de_Datos_COPA_PALMARES!$H$11,)))))))</f>
        <v/>
      </c>
      <c r="V34" s="95"/>
      <c r="W34" s="349" t="s">
        <v>228</v>
      </c>
      <c r="X34" s="349" t="s">
        <v>646</v>
      </c>
      <c r="Y34" s="349" t="str">
        <f>VLOOKUP(X34,Tabla_de_Datos_COPA_PALMARES!$B$9:$C$21,2,0)</f>
        <v>4</v>
      </c>
      <c r="Z34" s="365" t="str">
        <f>IFERROR(VLOOKUP('Listado Pilotos y Equipos'!$X34,Tabla_de_Datos_COPA_PALMARES!$B$9:$D$21,3,0),"")</f>
        <v>Bronce</v>
      </c>
      <c r="AA34" s="349" t="s">
        <v>647</v>
      </c>
      <c r="AB34" s="349" t="str">
        <f>VLOOKUP('Listado Pilotos y Equipos'!$AA34,Tabla_de_Datos_COPA_PALMARES!$B$24:$C$26,2,TRUE)</f>
        <v>3</v>
      </c>
      <c r="AC34" s="95"/>
      <c r="AD34" s="347" t="str">
        <f>'Listado Pilotos y Equipos'!$C34</f>
        <v>Sergi Sola</v>
      </c>
      <c r="AE34" s="347" t="str">
        <f>'Listado Pilotos y Equipos'!$B34</f>
        <v>SLOTMANIA RIDERS</v>
      </c>
      <c r="AF34" s="347" t="str">
        <f>'Listado Pilotos y Equipos'!$H34</f>
        <v>David Izquierdo</v>
      </c>
      <c r="AG34" s="347" t="str">
        <f>'Listado Pilotos y Equipos'!$B34</f>
        <v>SLOTMANIA RIDERS</v>
      </c>
    </row>
    <row r="35" ht="15.75" customHeight="1">
      <c r="A35" s="95"/>
      <c r="B35" s="349" t="s">
        <v>399</v>
      </c>
      <c r="C35" s="349" t="s">
        <v>200</v>
      </c>
      <c r="D35" s="365" t="str">
        <f>IFERROR(VLOOKUP('Listado Pilotos y Equipos'!$C35,'Listado Pilotos y Equipos'!$W$3:$AB$162,3,0),"")</f>
        <v>4</v>
      </c>
      <c r="E35" s="365" t="str">
        <f>IFERROR(VLOOKUP('Listado Pilotos y Equipos'!$C35,'Listado Pilotos y Equipos'!$W$3:$AB$162,4,0),"")</f>
        <v>Bronce</v>
      </c>
      <c r="F35" s="349" t="str">
        <f>VLOOKUP('Listado Pilotos y Equipos'!$C35,'Listado Pilotos y Equipos'!$W$3:$AB$162,6,TRUE)</f>
        <v>3</v>
      </c>
      <c r="G35" s="349" t="str">
        <f>VLOOKUP('Listado Pilotos y Equipos'!$C35,'Listado Pilotos y Equipos'!$W$3:$AB$162,5,TRUE)</f>
        <v>21 o más</v>
      </c>
      <c r="H35" s="349" t="s">
        <v>409</v>
      </c>
      <c r="I35" s="365" t="str">
        <f>IFERROR(VLOOKUP('Listado Pilotos y Equipos'!$H35,'Listado Pilotos y Equipos'!$W$3:$AB$162,3,0),"")</f>
        <v>4</v>
      </c>
      <c r="J35" s="365" t="str">
        <f>IFERROR(VLOOKUP('Listado Pilotos y Equipos'!$H35,'Listado Pilotos y Equipos'!$W$3:$AB$162,4,0),"")</f>
        <v>Bronce</v>
      </c>
      <c r="K35" s="349" t="str">
        <f>VLOOKUP('Listado Pilotos y Equipos'!$H35,'Listado Pilotos y Equipos'!$W$3:$AB$162,6,TRUE)</f>
        <v>3</v>
      </c>
      <c r="L35" s="349" t="str">
        <f>VLOOKUP(H35,'Listado Pilotos y Equipos'!$W$3:$AB$162,5,TRUE)</f>
        <v>21 o más</v>
      </c>
      <c r="M35" s="349" t="s">
        <v>159</v>
      </c>
      <c r="N35" s="365"/>
      <c r="O35" s="349" t="s">
        <v>547</v>
      </c>
      <c r="P35" s="349" t="s">
        <v>287</v>
      </c>
      <c r="Q35" s="366" t="str">
        <f>IFERROR(IF(AND('Listado Pilotos y Equipos'!$D35=Tabla_de_Datos_COPA_PALMARES!$D$3,'Listado Pilotos y Equipos'!$I35=Tabla_de_Datos_COPA_PALMARES!$D$3,'Listado Pilotos y Equipos'!$M35=Tabla_de_Datos_COPA_PALMARES!$B$4),"ALARMA",IF(AND('Listado Pilotos y Equipos'!$D35=Tabla_de_Datos_COPA_PALMARES!$D$3,'Listado Pilotos y Equipos'!$I35=Tabla_de_Datos_COPA_PALMARES!$D$4,'Listado Pilotos y Equipos'!$M35=Tabla_de_Datos_COPA_PALMARES!$B$4),"ALARMA",IF(AND('Listado Pilotos y Equipos'!$D35=Tabla_de_Datos_COPA_PALMARES!$D$4,'Listado Pilotos y Equipos'!$I35=Tabla_de_Datos_COPA_PALMARES!$D$3,'Listado Pilotos y Equipos'!$M35=Tabla_de_Datos_COPA_PALMARES!$B$4),"ALARMA",IF(AND('Listado Pilotos y Equipos'!$D35=Tabla_de_Datos_COPA_PALMARES!$D$3,'Listado Pilotos y Equipos'!$I35=Tabla_de_Datos_COPA_PALMARES!$D$5,'Listado Pilotos y Equipos'!$M35=Tabla_de_Datos_COPA_PALMARES!$B$4),"ALARMA",IF(AND('Listado Pilotos y Equipos'!$D35=Tabla_de_Datos_COPA_PALMARES!$D$5,'Listado Pilotos y Equipos'!$I35=Tabla_de_Datos_COPA_PALMARES!$D$3,'Listado Pilotos y Equipos'!$M35=Tabla_de_Datos_COPA_PALMARES!$B$4),"ALARMA",IF(AND('Listado Pilotos y Equipos'!$D35=Tabla_de_Datos_COPA_PALMARES!$D$3,'Listado Pilotos y Equipos'!$I35=Tabla_de_Datos_COPA_PALMARES!$D$6,'Listado Pilotos y Equipos'!$M35=Tabla_de_Datos_COPA_PALMARES!$B$4),"ALARMA",IF(AND('Listado Pilotos y Equipos'!$D35=Tabla_de_Datos_COPA_PALMARES!$D$6,'Listado Pilotos y Equipos'!$I35=Tabla_de_Datos_COPA_PALMARES!$D$3,'Listado Pilotos y Equipos'!$M35=Tabla_de_Datos_COPA_PALMARES!$B$4),"ALARMA",IF(AND('Listado Pilotos y Equipos'!$D35=Tabla_de_Datos_COPA_PALMARES!$D$4,'Listado Pilotos y Equipos'!$I35=Tabla_de_Datos_COPA_PALMARES!$D$4,'Listado Pilotos y Equipos'!$M35=Tabla_de_Datos_COPA_PALMARES!$B$4),"ALARMA",IF(AND('Listado Pilotos y Equipos'!$D35=Tabla_de_Datos_COPA_PALMARES!$D$4,'Listado Pilotos y Equipos'!$I35=Tabla_de_Datos_COPA_PALMARES!$D$5,'Listado Pilotos y Equipos'!$M35=Tabla_de_Datos_COPA_PALMARES!$B$4),"ALARMA",IF(AND('Listado Pilotos y Equipos'!$D35=Tabla_de_Datos_COPA_PALMARES!$D$5,'Listado Pilotos y Equipos'!$I35=Tabla_de_Datos_COPA_PALMARES!$D$4,'Listado Pilotos y Equipos'!$M35=Tabla_de_Datos_COPA_PALMARES!$B$4),"ALARMA","")))))))))),"")</f>
        <v/>
      </c>
      <c r="R35" s="367" t="str">
        <f>IF(AND('Listado Pilotos y Equipos'!$D35=Tabla_de_Datos_COPA_PALMARES!$D$4,'Listado Pilotos y Equipos'!$I35=Tabla_de_Datos_COPA_PALMARES!$D$4,'Listado Pilotos y Equipos'!$M35=Tabla_de_Datos_COPA_PALMARES!$B$5),Tabla_de_Datos_COPA_PALMARES!$H$15,IF(AND('Listado Pilotos y Equipos'!$D35=Tabla_de_Datos_COPA_PALMARES!$D$3,'Listado Pilotos y Equipos'!$I35=Tabla_de_Datos_COPA_PALMARES!$D$3,'Listado Pilotos y Equipos'!$M35=Tabla_de_Datos_COPA_PALMARES!$B$5),Tabla_de_Datos_COPA_PALMARES!$H$14,IF(AND('Listado Pilotos y Equipos'!$D35=Tabla_de_Datos_COPA_PALMARES!$D$3,'Listado Pilotos y Equipos'!$I35=Tabla_de_Datos_COPA_PALMARES!$D$4,'Listado Pilotos y Equipos'!$M35=Tabla_de_Datos_COPA_PALMARES!$B$5),Tabla_de_Datos_COPA_PALMARES!$H$14,IF(AND('Listado Pilotos y Equipos'!$D35=Tabla_de_Datos_COPA_PALMARES!$D$4,'Listado Pilotos y Equipos'!$I35=Tabla_de_Datos_COPA_PALMARES!$D$3,'Listado Pilotos y Equipos'!$M35=Tabla_de_Datos_COPA_PALMARES!$B$5),Tabla_de_Datos_COPA_PALMARES!$H$14,IF(AND('Listado Pilotos y Equipos'!$D35=Tabla_de_Datos_COPA_PALMARES!$D$3,'Listado Pilotos y Equipos'!$I35=Tabla_de_Datos_COPA_PALMARES!$D$5,'Listado Pilotos y Equipos'!$M35=Tabla_de_Datos_COPA_PALMARES!$B$5),Tabla_de_Datos_COPA_PALMARES!$H$15,IF(AND('Listado Pilotos y Equipos'!$D35=Tabla_de_Datos_COPA_PALMARES!$D$5,'Listado Pilotos y Equipos'!$I35=Tabla_de_Datos_COPA_PALMARES!$D$3,'Listado Pilotos y Equipos'!$M35=Tabla_de_Datos_COPA_PALMARES!$B$5),Tabla_de_Datos_COPA_PALMARES!$H$15,""))))))</f>
        <v/>
      </c>
      <c r="S35" s="95"/>
      <c r="T35" s="95"/>
      <c r="U35" s="95" t="str">
        <f>IF(AND('Listado Pilotos y Equipos'!$D35=Tabla_de_Datos_COPA_PALMARES!$D$3,
'Listado Pilotos y Equipos'!$I35=Tabla_de_Datos_COPA_PALMARES!$D$4,
'Listado Pilotos y Equipos'!$F35=Tabla_de_Datos_COPA_PALMARES!$C$26,
'Listado Pilotos y Equipos'!$K35=Tabla_de_Datos_COPA_PALMARES!$C$26,
'Listado Pilotos y Equipos'!$M35=Tabla_de_Datos_COPA_PALMARES!$B$3),
Tabla_de_Datos_COPA_PALMARES!$H$11,
IF(AND('Listado Pilotos y Equipos'!$D35=Tabla_de_Datos_COPA_PALMARES!$D$4,
'Listado Pilotos y Equipos'!$I35=Tabla_de_Datos_COPA_PALMARES!$D$3,
'Listado Pilotos y Equipos'!$F35=Tabla_de_Datos_COPA_PALMARES!$C$26,
'Listado Pilotos y Equipos'!$K35=Tabla_de_Datos_COPA_PALMARES!$C$26,
'Listado Pilotos y Equipos'!$M35=Tabla_de_Datos_COPA_PALMARES!$B$3),
Tabla_de_Datos_COPA_PALMARES!$H$11,
IF(AND('Listado Pilotos y Equipos'!$D35=Tabla_de_Datos_COPA_PALMARES!$D$3,
'Listado Pilotos y Equipos'!$I35=Tabla_de_Datos_COPA_PALMARES!$D$5,
'Listado Pilotos y Equipos'!$F35=Tabla_de_Datos_COPA_PALMARES!$C$26,
'Listado Pilotos y Equipos'!$K35=Tabla_de_Datos_COPA_PALMARES!$C$26,
'Listado Pilotos y Equipos'!$M35=Tabla_de_Datos_COPA_PALMARES!$B$3),
Tabla_de_Datos_COPA_PALMARES!$H$11,
IF(AND('Listado Pilotos y Equipos'!$D35=Tabla_de_Datos_COPA_PALMARES!$D$5,
'Listado Pilotos y Equipos'!$I35=Tabla_de_Datos_COPA_PALMARES!$D$3,
'Listado Pilotos y Equipos'!$F35=Tabla_de_Datos_COPA_PALMARES!$C$26,
'Listado Pilotos y Equipos'!$K35=Tabla_de_Datos_COPA_PALMARES!$C$26,
'Listado Pilotos y Equipos'!$M35=Tabla_de_Datos_COPA_PALMARES!$B$3),
Tabla_de_Datos_COPA_PALMARES!$H$11,
IF(AND('Listado Pilotos y Equipos'!$D35=Tabla_de_Datos_COPA_PALMARES!$D$3,
'Listado Pilotos y Equipos'!$I35=Tabla_de_Datos_COPA_PALMARES!$D$6,
'Listado Pilotos y Equipos'!$F35=Tabla_de_Datos_COPA_PALMARES!$C$26,
'Listado Pilotos y Equipos'!$K35=Tabla_de_Datos_COPA_PALMARES!$C$26,
'Listado Pilotos y Equipos'!$M35=Tabla_de_Datos_COPA_PALMARES!$B$3),
Tabla_de_Datos_COPA_PALMARES!$H$11,
IF(AND('Listado Pilotos y Equipos'!$D35=Tabla_de_Datos_COPA_PALMARES!$D$6,
'Listado Pilotos y Equipos'!$I35=Tabla_de_Datos_COPA_PALMARES!$D$3,
'Listado Pilotos y Equipos'!$F35=Tabla_de_Datos_COPA_PALMARES!$C$26,
'Listado Pilotos y Equipos'!$K35=Tabla_de_Datos_COPA_PALMARES!$C$26,
'Listado Pilotos y Equipos'!$M35=Tabla_de_Datos_COPA_PALMARES!$B$3),
Tabla_de_Datos_COPA_PALMARES!$H$11,
IF(AND('Listado Pilotos y Equipos'!$D35=Tabla_de_Datos_COPA_PALMARES!$D$4,
'Listado Pilotos y Equipos'!$I35=Tabla_de_Datos_COPA_PALMARES!$D$4,
'Listado Pilotos y Equipos'!$F35=Tabla_de_Datos_COPA_PALMARES!$C$26,
'Listado Pilotos y Equipos'!$K35=Tabla_de_Datos_COPA_PALMARES!$C$26,
'Listado Pilotos y Equipos'!$M35=Tabla_de_Datos_COPA_PALMARES!$B$3),
Tabla_de_Datos_COPA_PALMARES!$H$11,)))))))</f>
        <v/>
      </c>
      <c r="V35" s="95"/>
      <c r="W35" s="349" t="s">
        <v>699</v>
      </c>
      <c r="X35" s="349" t="s">
        <v>671</v>
      </c>
      <c r="Y35" s="349" t="str">
        <f>VLOOKUP(X35,Tabla_de_Datos_COPA_PALMARES!$B$9:$C$21,2,0)</f>
        <v>1</v>
      </c>
      <c r="Z35" s="365" t="str">
        <f>IFERROR(VLOOKUP('Listado Pilotos y Equipos'!$X35,Tabla_de_Datos_COPA_PALMARES!$B$9:$D$21,3,0),"")</f>
        <v>Platino</v>
      </c>
      <c r="AA35" s="349" t="s">
        <v>647</v>
      </c>
      <c r="AB35" s="349" t="str">
        <f>VLOOKUP('Listado Pilotos y Equipos'!$AA35,Tabla_de_Datos_COPA_PALMARES!$B$24:$C$26,2,TRUE)</f>
        <v>3</v>
      </c>
      <c r="AC35" s="95"/>
      <c r="AD35" s="347" t="str">
        <f>'Listado Pilotos y Equipos'!$C35</f>
        <v>Javier Muñoz</v>
      </c>
      <c r="AE35" s="347" t="str">
        <f>'Listado Pilotos y Equipos'!$B35</f>
        <v>CRONO1</v>
      </c>
      <c r="AF35" s="347" t="str">
        <f>'Listado Pilotos y Equipos'!$H35</f>
        <v>Miguel Angel Garcia</v>
      </c>
      <c r="AG35" s="347" t="str">
        <f>'Listado Pilotos y Equipos'!$B35</f>
        <v>CRONO1</v>
      </c>
    </row>
    <row r="36" ht="15.75" customHeight="1">
      <c r="A36" s="95"/>
      <c r="B36" s="349" t="s">
        <v>13</v>
      </c>
      <c r="C36" s="349" t="s">
        <v>204</v>
      </c>
      <c r="D36" s="365" t="str">
        <f>IFERROR(VLOOKUP('Listado Pilotos y Equipos'!$C36,'Listado Pilotos y Equipos'!$W$3:$AB$162,3,0),"")</f>
        <v>1</v>
      </c>
      <c r="E36" s="365" t="str">
        <f>IFERROR(VLOOKUP('Listado Pilotos y Equipos'!$C36,'Listado Pilotos y Equipos'!$W$3:$AB$162,4,0),"")</f>
        <v>Platino</v>
      </c>
      <c r="F36" s="349" t="str">
        <f>VLOOKUP('Listado Pilotos y Equipos'!$C36,'Listado Pilotos y Equipos'!$W$3:$AB$162,6,TRUE)</f>
        <v>1</v>
      </c>
      <c r="G36" s="349" t="str">
        <f>VLOOKUP('Listado Pilotos y Equipos'!$C36,'Listado Pilotos y Equipos'!$W$3:$AB$162,5,TRUE)</f>
        <v>1 AL 10</v>
      </c>
      <c r="H36" s="349" t="s">
        <v>205</v>
      </c>
      <c r="I36" s="365" t="str">
        <f>IFERROR(VLOOKUP('Listado Pilotos y Equipos'!$H36,'Listado Pilotos y Equipos'!$W$3:$AB$162,3,0),"")</f>
        <v>1</v>
      </c>
      <c r="J36" s="365" t="str">
        <f>IFERROR(VLOOKUP('Listado Pilotos y Equipos'!$H36,'Listado Pilotos y Equipos'!$W$3:$AB$162,4,0),"")</f>
        <v>Platino</v>
      </c>
      <c r="K36" s="349" t="str">
        <f>VLOOKUP('Listado Pilotos y Equipos'!$H36,'Listado Pilotos y Equipos'!$W$3:$AB$162,6,TRUE)</f>
        <v>3</v>
      </c>
      <c r="L36" s="349" t="str">
        <f>VLOOKUP(H36,'Listado Pilotos y Equipos'!$W$3:$AB$162,5,TRUE)</f>
        <v>21 o más</v>
      </c>
      <c r="M36" s="349" t="s">
        <v>187</v>
      </c>
      <c r="N36" s="365"/>
      <c r="O36" s="349" t="s">
        <v>13</v>
      </c>
      <c r="P36" s="349" t="s">
        <v>287</v>
      </c>
      <c r="Q36" s="366" t="str">
        <f>IFERROR(IF(AND('Listado Pilotos y Equipos'!$D36=Tabla_de_Datos_COPA_PALMARES!$D$3,'Listado Pilotos y Equipos'!$I36=Tabla_de_Datos_COPA_PALMARES!$D$3,'Listado Pilotos y Equipos'!$M36=Tabla_de_Datos_COPA_PALMARES!$B$4),"ALARMA",IF(AND('Listado Pilotos y Equipos'!$D36=Tabla_de_Datos_COPA_PALMARES!$D$3,'Listado Pilotos y Equipos'!$I36=Tabla_de_Datos_COPA_PALMARES!$D$4,'Listado Pilotos y Equipos'!$M36=Tabla_de_Datos_COPA_PALMARES!$B$4),"ALARMA",IF(AND('Listado Pilotos y Equipos'!$D36=Tabla_de_Datos_COPA_PALMARES!$D$4,'Listado Pilotos y Equipos'!$I36=Tabla_de_Datos_COPA_PALMARES!$D$3,'Listado Pilotos y Equipos'!$M36=Tabla_de_Datos_COPA_PALMARES!$B$4),"ALARMA",IF(AND('Listado Pilotos y Equipos'!$D36=Tabla_de_Datos_COPA_PALMARES!$D$3,'Listado Pilotos y Equipos'!$I36=Tabla_de_Datos_COPA_PALMARES!$D$5,'Listado Pilotos y Equipos'!$M36=Tabla_de_Datos_COPA_PALMARES!$B$4),"ALARMA",IF(AND('Listado Pilotos y Equipos'!$D36=Tabla_de_Datos_COPA_PALMARES!$D$5,'Listado Pilotos y Equipos'!$I36=Tabla_de_Datos_COPA_PALMARES!$D$3,'Listado Pilotos y Equipos'!$M36=Tabla_de_Datos_COPA_PALMARES!$B$4),"ALARMA",IF(AND('Listado Pilotos y Equipos'!$D36=Tabla_de_Datos_COPA_PALMARES!$D$3,'Listado Pilotos y Equipos'!$I36=Tabla_de_Datos_COPA_PALMARES!$D$6,'Listado Pilotos y Equipos'!$M36=Tabla_de_Datos_COPA_PALMARES!$B$4),"ALARMA",IF(AND('Listado Pilotos y Equipos'!$D36=Tabla_de_Datos_COPA_PALMARES!$D$6,'Listado Pilotos y Equipos'!$I36=Tabla_de_Datos_COPA_PALMARES!$D$3,'Listado Pilotos y Equipos'!$M36=Tabla_de_Datos_COPA_PALMARES!$B$4),"ALARMA",IF(AND('Listado Pilotos y Equipos'!$D36=Tabla_de_Datos_COPA_PALMARES!$D$4,'Listado Pilotos y Equipos'!$I36=Tabla_de_Datos_COPA_PALMARES!$D$4,'Listado Pilotos y Equipos'!$M36=Tabla_de_Datos_COPA_PALMARES!$B$4),"ALARMA",IF(AND('Listado Pilotos y Equipos'!$D36=Tabla_de_Datos_COPA_PALMARES!$D$4,'Listado Pilotos y Equipos'!$I36=Tabla_de_Datos_COPA_PALMARES!$D$5,'Listado Pilotos y Equipos'!$M36=Tabla_de_Datos_COPA_PALMARES!$B$4),"ALARMA",IF(AND('Listado Pilotos y Equipos'!$D36=Tabla_de_Datos_COPA_PALMARES!$D$5,'Listado Pilotos y Equipos'!$I36=Tabla_de_Datos_COPA_PALMARES!$D$4,'Listado Pilotos y Equipos'!$M36=Tabla_de_Datos_COPA_PALMARES!$B$4),"ALARMA","")))))))))),"")</f>
        <v/>
      </c>
      <c r="R36" s="367" t="str">
        <f>IF(AND('Listado Pilotos y Equipos'!$D36=Tabla_de_Datos_COPA_PALMARES!$D$4,'Listado Pilotos y Equipos'!$I36=Tabla_de_Datos_COPA_PALMARES!$D$4,'Listado Pilotos y Equipos'!$M36=Tabla_de_Datos_COPA_PALMARES!$B$5),Tabla_de_Datos_COPA_PALMARES!$H$15,IF(AND('Listado Pilotos y Equipos'!$D36=Tabla_de_Datos_COPA_PALMARES!$D$3,'Listado Pilotos y Equipos'!$I36=Tabla_de_Datos_COPA_PALMARES!$D$3,'Listado Pilotos y Equipos'!$M36=Tabla_de_Datos_COPA_PALMARES!$B$5),Tabla_de_Datos_COPA_PALMARES!$H$14,IF(AND('Listado Pilotos y Equipos'!$D36=Tabla_de_Datos_COPA_PALMARES!$D$3,'Listado Pilotos y Equipos'!$I36=Tabla_de_Datos_COPA_PALMARES!$D$4,'Listado Pilotos y Equipos'!$M36=Tabla_de_Datos_COPA_PALMARES!$B$5),Tabla_de_Datos_COPA_PALMARES!$H$14,IF(AND('Listado Pilotos y Equipos'!$D36=Tabla_de_Datos_COPA_PALMARES!$D$4,'Listado Pilotos y Equipos'!$I36=Tabla_de_Datos_COPA_PALMARES!$D$3,'Listado Pilotos y Equipos'!$M36=Tabla_de_Datos_COPA_PALMARES!$B$5),Tabla_de_Datos_COPA_PALMARES!$H$14,IF(AND('Listado Pilotos y Equipos'!$D36=Tabla_de_Datos_COPA_PALMARES!$D$3,'Listado Pilotos y Equipos'!$I36=Tabla_de_Datos_COPA_PALMARES!$D$5,'Listado Pilotos y Equipos'!$M36=Tabla_de_Datos_COPA_PALMARES!$B$5),Tabla_de_Datos_COPA_PALMARES!$H$15,IF(AND('Listado Pilotos y Equipos'!$D36=Tabla_de_Datos_COPA_PALMARES!$D$5,'Listado Pilotos y Equipos'!$I36=Tabla_de_Datos_COPA_PALMARES!$D$3,'Listado Pilotos y Equipos'!$M36=Tabla_de_Datos_COPA_PALMARES!$B$5),Tabla_de_Datos_COPA_PALMARES!$H$15,""))))))</f>
        <v/>
      </c>
      <c r="S36" s="95"/>
      <c r="T36" s="95"/>
      <c r="U36" s="95" t="str">
        <f>IF(AND('Listado Pilotos y Equipos'!$D36=Tabla_de_Datos_COPA_PALMARES!$D$3,
'Listado Pilotos y Equipos'!$I36=Tabla_de_Datos_COPA_PALMARES!$D$4,
'Listado Pilotos y Equipos'!$F36=Tabla_de_Datos_COPA_PALMARES!$C$26,
'Listado Pilotos y Equipos'!$K36=Tabla_de_Datos_COPA_PALMARES!$C$26,
'Listado Pilotos y Equipos'!$M36=Tabla_de_Datos_COPA_PALMARES!$B$3),
Tabla_de_Datos_COPA_PALMARES!$H$11,
IF(AND('Listado Pilotos y Equipos'!$D36=Tabla_de_Datos_COPA_PALMARES!$D$4,
'Listado Pilotos y Equipos'!$I36=Tabla_de_Datos_COPA_PALMARES!$D$3,
'Listado Pilotos y Equipos'!$F36=Tabla_de_Datos_COPA_PALMARES!$C$26,
'Listado Pilotos y Equipos'!$K36=Tabla_de_Datos_COPA_PALMARES!$C$26,
'Listado Pilotos y Equipos'!$M36=Tabla_de_Datos_COPA_PALMARES!$B$3),
Tabla_de_Datos_COPA_PALMARES!$H$11,
IF(AND('Listado Pilotos y Equipos'!$D36=Tabla_de_Datos_COPA_PALMARES!$D$3,
'Listado Pilotos y Equipos'!$I36=Tabla_de_Datos_COPA_PALMARES!$D$5,
'Listado Pilotos y Equipos'!$F36=Tabla_de_Datos_COPA_PALMARES!$C$26,
'Listado Pilotos y Equipos'!$K36=Tabla_de_Datos_COPA_PALMARES!$C$26,
'Listado Pilotos y Equipos'!$M36=Tabla_de_Datos_COPA_PALMARES!$B$3),
Tabla_de_Datos_COPA_PALMARES!$H$11,
IF(AND('Listado Pilotos y Equipos'!$D36=Tabla_de_Datos_COPA_PALMARES!$D$5,
'Listado Pilotos y Equipos'!$I36=Tabla_de_Datos_COPA_PALMARES!$D$3,
'Listado Pilotos y Equipos'!$F36=Tabla_de_Datos_COPA_PALMARES!$C$26,
'Listado Pilotos y Equipos'!$K36=Tabla_de_Datos_COPA_PALMARES!$C$26,
'Listado Pilotos y Equipos'!$M36=Tabla_de_Datos_COPA_PALMARES!$B$3),
Tabla_de_Datos_COPA_PALMARES!$H$11,
IF(AND('Listado Pilotos y Equipos'!$D36=Tabla_de_Datos_COPA_PALMARES!$D$3,
'Listado Pilotos y Equipos'!$I36=Tabla_de_Datos_COPA_PALMARES!$D$6,
'Listado Pilotos y Equipos'!$F36=Tabla_de_Datos_COPA_PALMARES!$C$26,
'Listado Pilotos y Equipos'!$K36=Tabla_de_Datos_COPA_PALMARES!$C$26,
'Listado Pilotos y Equipos'!$M36=Tabla_de_Datos_COPA_PALMARES!$B$3),
Tabla_de_Datos_COPA_PALMARES!$H$11,
IF(AND('Listado Pilotos y Equipos'!$D36=Tabla_de_Datos_COPA_PALMARES!$D$6,
'Listado Pilotos y Equipos'!$I36=Tabla_de_Datos_COPA_PALMARES!$D$3,
'Listado Pilotos y Equipos'!$F36=Tabla_de_Datos_COPA_PALMARES!$C$26,
'Listado Pilotos y Equipos'!$K36=Tabla_de_Datos_COPA_PALMARES!$C$26,
'Listado Pilotos y Equipos'!$M36=Tabla_de_Datos_COPA_PALMARES!$B$3),
Tabla_de_Datos_COPA_PALMARES!$H$11,
IF(AND('Listado Pilotos y Equipos'!$D36=Tabla_de_Datos_COPA_PALMARES!$D$4,
'Listado Pilotos y Equipos'!$I36=Tabla_de_Datos_COPA_PALMARES!$D$4,
'Listado Pilotos y Equipos'!$F36=Tabla_de_Datos_COPA_PALMARES!$C$26,
'Listado Pilotos y Equipos'!$K36=Tabla_de_Datos_COPA_PALMARES!$C$26,
'Listado Pilotos y Equipos'!$M36=Tabla_de_Datos_COPA_PALMARES!$B$3),
Tabla_de_Datos_COPA_PALMARES!$H$11,)))))))</f>
        <v/>
      </c>
      <c r="V36" s="95"/>
      <c r="W36" s="349" t="s">
        <v>695</v>
      </c>
      <c r="X36" s="349" t="s">
        <v>646</v>
      </c>
      <c r="Y36" s="349" t="str">
        <f>VLOOKUP(X36,Tabla_de_Datos_COPA_PALMARES!$B$9:$C$21,2,0)</f>
        <v>4</v>
      </c>
      <c r="Z36" s="365" t="str">
        <f>IFERROR(VLOOKUP('Listado Pilotos y Equipos'!$X36,Tabla_de_Datos_COPA_PALMARES!$B$9:$D$21,3,0),"")</f>
        <v>Bronce</v>
      </c>
      <c r="AA36" s="349" t="s">
        <v>647</v>
      </c>
      <c r="AB36" s="349" t="str">
        <f>VLOOKUP('Listado Pilotos y Equipos'!$AA36,Tabla_de_Datos_COPA_PALMARES!$B$24:$C$26,2,TRUE)</f>
        <v>3</v>
      </c>
      <c r="AC36" s="95"/>
      <c r="AD36" s="347" t="str">
        <f>'Listado Pilotos y Equipos'!$C36</f>
        <v>Besay Porta</v>
      </c>
      <c r="AE36" s="347" t="str">
        <f>'Listado Pilotos y Equipos'!$B36</f>
        <v>SLOTMANIA</v>
      </c>
      <c r="AF36" s="347" t="str">
        <f>'Listado Pilotos y Equipos'!$H36</f>
        <v>Ignasi Baldominos</v>
      </c>
      <c r="AG36" s="347" t="str">
        <f>'Listado Pilotos y Equipos'!$B36</f>
        <v>SLOTMANIA</v>
      </c>
    </row>
    <row r="37" ht="15.75" customHeight="1">
      <c r="A37" s="95"/>
      <c r="B37" s="349" t="s">
        <v>464</v>
      </c>
      <c r="C37" s="349" t="s">
        <v>659</v>
      </c>
      <c r="D37" s="365" t="str">
        <f>IFERROR(VLOOKUP('Listado Pilotos y Equipos'!$C37,'Listado Pilotos y Equipos'!$W$3:$AB$162,3,0),"")</f>
        <v>3</v>
      </c>
      <c r="E37" s="365" t="str">
        <f>IFERROR(VLOOKUP('Listado Pilotos y Equipos'!$C37,'Listado Pilotos y Equipos'!$W$3:$AB$162,4,0),"")</f>
        <v>Plata</v>
      </c>
      <c r="F37" s="349" t="str">
        <f>VLOOKUP('Listado Pilotos y Equipos'!$C37,'Listado Pilotos y Equipos'!$W$3:$AB$162,6,TRUE)</f>
        <v>3</v>
      </c>
      <c r="G37" s="349" t="str">
        <f>VLOOKUP('Listado Pilotos y Equipos'!$C37,'Listado Pilotos y Equipos'!$W$3:$AB$162,5,TRUE)</f>
        <v>21 o más</v>
      </c>
      <c r="H37" s="349" t="s">
        <v>700</v>
      </c>
      <c r="I37" s="365" t="str">
        <f>IFERROR(VLOOKUP('Listado Pilotos y Equipos'!$H37,'Listado Pilotos y Equipos'!$W$3:$AB$162,3,0),"")</f>
        <v>2</v>
      </c>
      <c r="J37" s="365" t="str">
        <f>IFERROR(VLOOKUP('Listado Pilotos y Equipos'!$H37,'Listado Pilotos y Equipos'!$W$3:$AB$162,4,0),"")</f>
        <v>Oro</v>
      </c>
      <c r="K37" s="349" t="str">
        <f>VLOOKUP('Listado Pilotos y Equipos'!$H37,'Listado Pilotos y Equipos'!$W$3:$AB$162,6,TRUE)</f>
        <v>3</v>
      </c>
      <c r="L37" s="349" t="str">
        <f>VLOOKUP(H37,'Listado Pilotos y Equipos'!$W$3:$AB$162,5,TRUE)</f>
        <v>21 o más</v>
      </c>
      <c r="M37" s="349" t="s">
        <v>187</v>
      </c>
      <c r="N37" s="365"/>
      <c r="O37" s="349" t="s">
        <v>648</v>
      </c>
      <c r="P37" s="349" t="s">
        <v>286</v>
      </c>
      <c r="Q37" s="366" t="str">
        <f>IFERROR(IF(AND('Listado Pilotos y Equipos'!$D37=Tabla_de_Datos_COPA_PALMARES!$D$3,'Listado Pilotos y Equipos'!$I37=Tabla_de_Datos_COPA_PALMARES!$D$3,'Listado Pilotos y Equipos'!$M37=Tabla_de_Datos_COPA_PALMARES!$B$4),"ALARMA",IF(AND('Listado Pilotos y Equipos'!$D37=Tabla_de_Datos_COPA_PALMARES!$D$3,'Listado Pilotos y Equipos'!$I37=Tabla_de_Datos_COPA_PALMARES!$D$4,'Listado Pilotos y Equipos'!$M37=Tabla_de_Datos_COPA_PALMARES!$B$4),"ALARMA",IF(AND('Listado Pilotos y Equipos'!$D37=Tabla_de_Datos_COPA_PALMARES!$D$4,'Listado Pilotos y Equipos'!$I37=Tabla_de_Datos_COPA_PALMARES!$D$3,'Listado Pilotos y Equipos'!$M37=Tabla_de_Datos_COPA_PALMARES!$B$4),"ALARMA",IF(AND('Listado Pilotos y Equipos'!$D37=Tabla_de_Datos_COPA_PALMARES!$D$3,'Listado Pilotos y Equipos'!$I37=Tabla_de_Datos_COPA_PALMARES!$D$5,'Listado Pilotos y Equipos'!$M37=Tabla_de_Datos_COPA_PALMARES!$B$4),"ALARMA",IF(AND('Listado Pilotos y Equipos'!$D37=Tabla_de_Datos_COPA_PALMARES!$D$5,'Listado Pilotos y Equipos'!$I37=Tabla_de_Datos_COPA_PALMARES!$D$3,'Listado Pilotos y Equipos'!$M37=Tabla_de_Datos_COPA_PALMARES!$B$4),"ALARMA",IF(AND('Listado Pilotos y Equipos'!$D37=Tabla_de_Datos_COPA_PALMARES!$D$3,'Listado Pilotos y Equipos'!$I37=Tabla_de_Datos_COPA_PALMARES!$D$6,'Listado Pilotos y Equipos'!$M37=Tabla_de_Datos_COPA_PALMARES!$B$4),"ALARMA",IF(AND('Listado Pilotos y Equipos'!$D37=Tabla_de_Datos_COPA_PALMARES!$D$6,'Listado Pilotos y Equipos'!$I37=Tabla_de_Datos_COPA_PALMARES!$D$3,'Listado Pilotos y Equipos'!$M37=Tabla_de_Datos_COPA_PALMARES!$B$4),"ALARMA",IF(AND('Listado Pilotos y Equipos'!$D37=Tabla_de_Datos_COPA_PALMARES!$D$4,'Listado Pilotos y Equipos'!$I37=Tabla_de_Datos_COPA_PALMARES!$D$4,'Listado Pilotos y Equipos'!$M37=Tabla_de_Datos_COPA_PALMARES!$B$4),"ALARMA",IF(AND('Listado Pilotos y Equipos'!$D37=Tabla_de_Datos_COPA_PALMARES!$D$4,'Listado Pilotos y Equipos'!$I37=Tabla_de_Datos_COPA_PALMARES!$D$5,'Listado Pilotos y Equipos'!$M37=Tabla_de_Datos_COPA_PALMARES!$B$4),"ALARMA",IF(AND('Listado Pilotos y Equipos'!$D37=Tabla_de_Datos_COPA_PALMARES!$D$5,'Listado Pilotos y Equipos'!$I37=Tabla_de_Datos_COPA_PALMARES!$D$4,'Listado Pilotos y Equipos'!$M37=Tabla_de_Datos_COPA_PALMARES!$B$4),"ALARMA","")))))))))),"")</f>
        <v/>
      </c>
      <c r="R37" s="367" t="str">
        <f>IF(AND('Listado Pilotos y Equipos'!$D37=Tabla_de_Datos_COPA_PALMARES!$D$4,'Listado Pilotos y Equipos'!$I37=Tabla_de_Datos_COPA_PALMARES!$D$4,'Listado Pilotos y Equipos'!$M37=Tabla_de_Datos_COPA_PALMARES!$B$5),Tabla_de_Datos_COPA_PALMARES!$H$15,IF(AND('Listado Pilotos y Equipos'!$D37=Tabla_de_Datos_COPA_PALMARES!$D$3,'Listado Pilotos y Equipos'!$I37=Tabla_de_Datos_COPA_PALMARES!$D$3,'Listado Pilotos y Equipos'!$M37=Tabla_de_Datos_COPA_PALMARES!$B$5),Tabla_de_Datos_COPA_PALMARES!$H$14,IF(AND('Listado Pilotos y Equipos'!$D37=Tabla_de_Datos_COPA_PALMARES!$D$3,'Listado Pilotos y Equipos'!$I37=Tabla_de_Datos_COPA_PALMARES!$D$4,'Listado Pilotos y Equipos'!$M37=Tabla_de_Datos_COPA_PALMARES!$B$5),Tabla_de_Datos_COPA_PALMARES!$H$14,IF(AND('Listado Pilotos y Equipos'!$D37=Tabla_de_Datos_COPA_PALMARES!$D$4,'Listado Pilotos y Equipos'!$I37=Tabla_de_Datos_COPA_PALMARES!$D$3,'Listado Pilotos y Equipos'!$M37=Tabla_de_Datos_COPA_PALMARES!$B$5),Tabla_de_Datos_COPA_PALMARES!$H$14,IF(AND('Listado Pilotos y Equipos'!$D37=Tabla_de_Datos_COPA_PALMARES!$D$3,'Listado Pilotos y Equipos'!$I37=Tabla_de_Datos_COPA_PALMARES!$D$5,'Listado Pilotos y Equipos'!$M37=Tabla_de_Datos_COPA_PALMARES!$B$5),Tabla_de_Datos_COPA_PALMARES!$H$15,IF(AND('Listado Pilotos y Equipos'!$D37=Tabla_de_Datos_COPA_PALMARES!$D$5,'Listado Pilotos y Equipos'!$I37=Tabla_de_Datos_COPA_PALMARES!$D$3,'Listado Pilotos y Equipos'!$M37=Tabla_de_Datos_COPA_PALMARES!$B$5),Tabla_de_Datos_COPA_PALMARES!$H$15,""))))))</f>
        <v/>
      </c>
      <c r="S37" s="95"/>
      <c r="T37" s="95"/>
      <c r="U37" s="95" t="str">
        <f>IF(AND('Listado Pilotos y Equipos'!$D37=Tabla_de_Datos_COPA_PALMARES!$D$3,
'Listado Pilotos y Equipos'!$I37=Tabla_de_Datos_COPA_PALMARES!$D$4,
'Listado Pilotos y Equipos'!$F37=Tabla_de_Datos_COPA_PALMARES!$C$26,
'Listado Pilotos y Equipos'!$K37=Tabla_de_Datos_COPA_PALMARES!$C$26,
'Listado Pilotos y Equipos'!$M37=Tabla_de_Datos_COPA_PALMARES!$B$3),
Tabla_de_Datos_COPA_PALMARES!$H$11,
IF(AND('Listado Pilotos y Equipos'!$D37=Tabla_de_Datos_COPA_PALMARES!$D$4,
'Listado Pilotos y Equipos'!$I37=Tabla_de_Datos_COPA_PALMARES!$D$3,
'Listado Pilotos y Equipos'!$F37=Tabla_de_Datos_COPA_PALMARES!$C$26,
'Listado Pilotos y Equipos'!$K37=Tabla_de_Datos_COPA_PALMARES!$C$26,
'Listado Pilotos y Equipos'!$M37=Tabla_de_Datos_COPA_PALMARES!$B$3),
Tabla_de_Datos_COPA_PALMARES!$H$11,
IF(AND('Listado Pilotos y Equipos'!$D37=Tabla_de_Datos_COPA_PALMARES!$D$3,
'Listado Pilotos y Equipos'!$I37=Tabla_de_Datos_COPA_PALMARES!$D$5,
'Listado Pilotos y Equipos'!$F37=Tabla_de_Datos_COPA_PALMARES!$C$26,
'Listado Pilotos y Equipos'!$K37=Tabla_de_Datos_COPA_PALMARES!$C$26,
'Listado Pilotos y Equipos'!$M37=Tabla_de_Datos_COPA_PALMARES!$B$3),
Tabla_de_Datos_COPA_PALMARES!$H$11,
IF(AND('Listado Pilotos y Equipos'!$D37=Tabla_de_Datos_COPA_PALMARES!$D$5,
'Listado Pilotos y Equipos'!$I37=Tabla_de_Datos_COPA_PALMARES!$D$3,
'Listado Pilotos y Equipos'!$F37=Tabla_de_Datos_COPA_PALMARES!$C$26,
'Listado Pilotos y Equipos'!$K37=Tabla_de_Datos_COPA_PALMARES!$C$26,
'Listado Pilotos y Equipos'!$M37=Tabla_de_Datos_COPA_PALMARES!$B$3),
Tabla_de_Datos_COPA_PALMARES!$H$11,
IF(AND('Listado Pilotos y Equipos'!$D37=Tabla_de_Datos_COPA_PALMARES!$D$3,
'Listado Pilotos y Equipos'!$I37=Tabla_de_Datos_COPA_PALMARES!$D$6,
'Listado Pilotos y Equipos'!$F37=Tabla_de_Datos_COPA_PALMARES!$C$26,
'Listado Pilotos y Equipos'!$K37=Tabla_de_Datos_COPA_PALMARES!$C$26,
'Listado Pilotos y Equipos'!$M37=Tabla_de_Datos_COPA_PALMARES!$B$3),
Tabla_de_Datos_COPA_PALMARES!$H$11,
IF(AND('Listado Pilotos y Equipos'!$D37=Tabla_de_Datos_COPA_PALMARES!$D$6,
'Listado Pilotos y Equipos'!$I37=Tabla_de_Datos_COPA_PALMARES!$D$3,
'Listado Pilotos y Equipos'!$F37=Tabla_de_Datos_COPA_PALMARES!$C$26,
'Listado Pilotos y Equipos'!$K37=Tabla_de_Datos_COPA_PALMARES!$C$26,
'Listado Pilotos y Equipos'!$M37=Tabla_de_Datos_COPA_PALMARES!$B$3),
Tabla_de_Datos_COPA_PALMARES!$H$11,
IF(AND('Listado Pilotos y Equipos'!$D37=Tabla_de_Datos_COPA_PALMARES!$D$4,
'Listado Pilotos y Equipos'!$I37=Tabla_de_Datos_COPA_PALMARES!$D$4,
'Listado Pilotos y Equipos'!$F37=Tabla_de_Datos_COPA_PALMARES!$C$26,
'Listado Pilotos y Equipos'!$K37=Tabla_de_Datos_COPA_PALMARES!$C$26,
'Listado Pilotos y Equipos'!$M37=Tabla_de_Datos_COPA_PALMARES!$B$3),
Tabla_de_Datos_COPA_PALMARES!$H$11,)))))))</f>
        <v/>
      </c>
      <c r="V37" s="95"/>
      <c r="W37" s="349" t="s">
        <v>698</v>
      </c>
      <c r="X37" s="349" t="s">
        <v>701</v>
      </c>
      <c r="Y37" s="349" t="str">
        <f>VLOOKUP(X37,Tabla_de_Datos_COPA_PALMARES!$B$9:$C$21,2,0)</f>
        <v>3</v>
      </c>
      <c r="Z37" s="365" t="str">
        <f>IFERROR(VLOOKUP('Listado Pilotos y Equipos'!$X37,Tabla_de_Datos_COPA_PALMARES!$B$9:$D$21,3,0),"")</f>
        <v>Plata</v>
      </c>
      <c r="AA37" s="349" t="s">
        <v>650</v>
      </c>
      <c r="AB37" s="349" t="str">
        <f>VLOOKUP('Listado Pilotos y Equipos'!$AA37,Tabla_de_Datos_COPA_PALMARES!$B$24:$C$26,2,TRUE)</f>
        <v>2</v>
      </c>
      <c r="AC37" s="95"/>
      <c r="AD37" s="347" t="str">
        <f>'Listado Pilotos y Equipos'!$C37</f>
        <v>Albert Ranera</v>
      </c>
      <c r="AE37" s="347" t="str">
        <f>'Listado Pilotos y Equipos'!$B37</f>
        <v>EL SOT ESPORTIVE</v>
      </c>
      <c r="AF37" s="347" t="str">
        <f>'Listado Pilotos y Equipos'!$H37</f>
        <v>Victor Querol</v>
      </c>
      <c r="AG37" s="347" t="str">
        <f>'Listado Pilotos y Equipos'!$B37</f>
        <v>EL SOT ESPORTIVE</v>
      </c>
    </row>
    <row r="38" ht="15.75" customHeight="1">
      <c r="A38" s="95"/>
      <c r="B38" s="349" t="s">
        <v>34</v>
      </c>
      <c r="C38" s="349" t="s">
        <v>702</v>
      </c>
      <c r="D38" s="365" t="str">
        <f>IFERROR(VLOOKUP('Listado Pilotos y Equipos'!$C38,'Listado Pilotos y Equipos'!$W$3:$AB$162,3,0),"")</f>
        <v>1</v>
      </c>
      <c r="E38" s="365" t="str">
        <f>IFERROR(VLOOKUP('Listado Pilotos y Equipos'!$C38,'Listado Pilotos y Equipos'!$W$3:$AB$162,4,0),"")</f>
        <v>Platino</v>
      </c>
      <c r="F38" s="349" t="str">
        <f>VLOOKUP('Listado Pilotos y Equipos'!$C38,'Listado Pilotos y Equipos'!$W$3:$AB$162,6,TRUE)</f>
        <v>3</v>
      </c>
      <c r="G38" s="349" t="str">
        <f>VLOOKUP('Listado Pilotos y Equipos'!$C38,'Listado Pilotos y Equipos'!$W$3:$AB$162,5,TRUE)</f>
        <v>21 o más</v>
      </c>
      <c r="H38" s="349" t="s">
        <v>703</v>
      </c>
      <c r="I38" s="365" t="str">
        <f>IFERROR(VLOOKUP('Listado Pilotos y Equipos'!$H38,'Listado Pilotos y Equipos'!$W$3:$AB$162,3,0),"")</f>
        <v>1</v>
      </c>
      <c r="J38" s="365" t="str">
        <f>IFERROR(VLOOKUP('Listado Pilotos y Equipos'!$H38,'Listado Pilotos y Equipos'!$W$3:$AB$162,4,0),"")</f>
        <v>Platino</v>
      </c>
      <c r="K38" s="349" t="str">
        <f>VLOOKUP('Listado Pilotos y Equipos'!$H38,'Listado Pilotos y Equipos'!$W$3:$AB$162,6,TRUE)</f>
        <v>3</v>
      </c>
      <c r="L38" s="349" t="str">
        <f>VLOOKUP(H38,'Listado Pilotos y Equipos'!$W$3:$AB$162,5,TRUE)</f>
        <v>21 o más</v>
      </c>
      <c r="M38" s="349" t="s">
        <v>187</v>
      </c>
      <c r="N38" s="365"/>
      <c r="O38" s="349" t="s">
        <v>217</v>
      </c>
      <c r="P38" s="349" t="s">
        <v>287</v>
      </c>
      <c r="Q38" s="366" t="str">
        <f>IFERROR(IF(AND('Listado Pilotos y Equipos'!$D38=Tabla_de_Datos_COPA_PALMARES!$D$3,'Listado Pilotos y Equipos'!$I38=Tabla_de_Datos_COPA_PALMARES!$D$3,'Listado Pilotos y Equipos'!$M38=Tabla_de_Datos_COPA_PALMARES!$B$4),"ALARMA",IF(AND('Listado Pilotos y Equipos'!$D38=Tabla_de_Datos_COPA_PALMARES!$D$3,'Listado Pilotos y Equipos'!$I38=Tabla_de_Datos_COPA_PALMARES!$D$4,'Listado Pilotos y Equipos'!$M38=Tabla_de_Datos_COPA_PALMARES!$B$4),"ALARMA",IF(AND('Listado Pilotos y Equipos'!$D38=Tabla_de_Datos_COPA_PALMARES!$D$4,'Listado Pilotos y Equipos'!$I38=Tabla_de_Datos_COPA_PALMARES!$D$3,'Listado Pilotos y Equipos'!$M38=Tabla_de_Datos_COPA_PALMARES!$B$4),"ALARMA",IF(AND('Listado Pilotos y Equipos'!$D38=Tabla_de_Datos_COPA_PALMARES!$D$3,'Listado Pilotos y Equipos'!$I38=Tabla_de_Datos_COPA_PALMARES!$D$5,'Listado Pilotos y Equipos'!$M38=Tabla_de_Datos_COPA_PALMARES!$B$4),"ALARMA",IF(AND('Listado Pilotos y Equipos'!$D38=Tabla_de_Datos_COPA_PALMARES!$D$5,'Listado Pilotos y Equipos'!$I38=Tabla_de_Datos_COPA_PALMARES!$D$3,'Listado Pilotos y Equipos'!$M38=Tabla_de_Datos_COPA_PALMARES!$B$4),"ALARMA",IF(AND('Listado Pilotos y Equipos'!$D38=Tabla_de_Datos_COPA_PALMARES!$D$3,'Listado Pilotos y Equipos'!$I38=Tabla_de_Datos_COPA_PALMARES!$D$6,'Listado Pilotos y Equipos'!$M38=Tabla_de_Datos_COPA_PALMARES!$B$4),"ALARMA",IF(AND('Listado Pilotos y Equipos'!$D38=Tabla_de_Datos_COPA_PALMARES!$D$6,'Listado Pilotos y Equipos'!$I38=Tabla_de_Datos_COPA_PALMARES!$D$3,'Listado Pilotos y Equipos'!$M38=Tabla_de_Datos_COPA_PALMARES!$B$4),"ALARMA",IF(AND('Listado Pilotos y Equipos'!$D38=Tabla_de_Datos_COPA_PALMARES!$D$4,'Listado Pilotos y Equipos'!$I38=Tabla_de_Datos_COPA_PALMARES!$D$4,'Listado Pilotos y Equipos'!$M38=Tabla_de_Datos_COPA_PALMARES!$B$4),"ALARMA",IF(AND('Listado Pilotos y Equipos'!$D38=Tabla_de_Datos_COPA_PALMARES!$D$4,'Listado Pilotos y Equipos'!$I38=Tabla_de_Datos_COPA_PALMARES!$D$5,'Listado Pilotos y Equipos'!$M38=Tabla_de_Datos_COPA_PALMARES!$B$4),"ALARMA",IF(AND('Listado Pilotos y Equipos'!$D38=Tabla_de_Datos_COPA_PALMARES!$D$5,'Listado Pilotos y Equipos'!$I38=Tabla_de_Datos_COPA_PALMARES!$D$4,'Listado Pilotos y Equipos'!$M38=Tabla_de_Datos_COPA_PALMARES!$B$4),"ALARMA","")))))))))),"")</f>
        <v/>
      </c>
      <c r="R38" s="367" t="str">
        <f>IF(AND('Listado Pilotos y Equipos'!$D38=Tabla_de_Datos_COPA_PALMARES!$D$4,'Listado Pilotos y Equipos'!$I38=Tabla_de_Datos_COPA_PALMARES!$D$4,'Listado Pilotos y Equipos'!$M38=Tabla_de_Datos_COPA_PALMARES!$B$5),Tabla_de_Datos_COPA_PALMARES!$H$15,IF(AND('Listado Pilotos y Equipos'!$D38=Tabla_de_Datos_COPA_PALMARES!$D$3,'Listado Pilotos y Equipos'!$I38=Tabla_de_Datos_COPA_PALMARES!$D$3,'Listado Pilotos y Equipos'!$M38=Tabla_de_Datos_COPA_PALMARES!$B$5),Tabla_de_Datos_COPA_PALMARES!$H$14,IF(AND('Listado Pilotos y Equipos'!$D38=Tabla_de_Datos_COPA_PALMARES!$D$3,'Listado Pilotos y Equipos'!$I38=Tabla_de_Datos_COPA_PALMARES!$D$4,'Listado Pilotos y Equipos'!$M38=Tabla_de_Datos_COPA_PALMARES!$B$5),Tabla_de_Datos_COPA_PALMARES!$H$14,IF(AND('Listado Pilotos y Equipos'!$D38=Tabla_de_Datos_COPA_PALMARES!$D$4,'Listado Pilotos y Equipos'!$I38=Tabla_de_Datos_COPA_PALMARES!$D$3,'Listado Pilotos y Equipos'!$M38=Tabla_de_Datos_COPA_PALMARES!$B$5),Tabla_de_Datos_COPA_PALMARES!$H$14,IF(AND('Listado Pilotos y Equipos'!$D38=Tabla_de_Datos_COPA_PALMARES!$D$3,'Listado Pilotos y Equipos'!$I38=Tabla_de_Datos_COPA_PALMARES!$D$5,'Listado Pilotos y Equipos'!$M38=Tabla_de_Datos_COPA_PALMARES!$B$5),Tabla_de_Datos_COPA_PALMARES!$H$15,IF(AND('Listado Pilotos y Equipos'!$D38=Tabla_de_Datos_COPA_PALMARES!$D$5,'Listado Pilotos y Equipos'!$I38=Tabla_de_Datos_COPA_PALMARES!$D$3,'Listado Pilotos y Equipos'!$M38=Tabla_de_Datos_COPA_PALMARES!$B$5),Tabla_de_Datos_COPA_PALMARES!$H$15,""))))))</f>
        <v/>
      </c>
      <c r="S38" s="95"/>
      <c r="T38" s="95"/>
      <c r="U38" s="95" t="str">
        <f>IF(AND('Listado Pilotos y Equipos'!$D38=Tabla_de_Datos_COPA_PALMARES!$D$3,
'Listado Pilotos y Equipos'!$I38=Tabla_de_Datos_COPA_PALMARES!$D$4,
'Listado Pilotos y Equipos'!$F38=Tabla_de_Datos_COPA_PALMARES!$C$26,
'Listado Pilotos y Equipos'!$K38=Tabla_de_Datos_COPA_PALMARES!$C$26,
'Listado Pilotos y Equipos'!$M38=Tabla_de_Datos_COPA_PALMARES!$B$3),
Tabla_de_Datos_COPA_PALMARES!$H$11,
IF(AND('Listado Pilotos y Equipos'!$D38=Tabla_de_Datos_COPA_PALMARES!$D$4,
'Listado Pilotos y Equipos'!$I38=Tabla_de_Datos_COPA_PALMARES!$D$3,
'Listado Pilotos y Equipos'!$F38=Tabla_de_Datos_COPA_PALMARES!$C$26,
'Listado Pilotos y Equipos'!$K38=Tabla_de_Datos_COPA_PALMARES!$C$26,
'Listado Pilotos y Equipos'!$M38=Tabla_de_Datos_COPA_PALMARES!$B$3),
Tabla_de_Datos_COPA_PALMARES!$H$11,
IF(AND('Listado Pilotos y Equipos'!$D38=Tabla_de_Datos_COPA_PALMARES!$D$3,
'Listado Pilotos y Equipos'!$I38=Tabla_de_Datos_COPA_PALMARES!$D$5,
'Listado Pilotos y Equipos'!$F38=Tabla_de_Datos_COPA_PALMARES!$C$26,
'Listado Pilotos y Equipos'!$K38=Tabla_de_Datos_COPA_PALMARES!$C$26,
'Listado Pilotos y Equipos'!$M38=Tabla_de_Datos_COPA_PALMARES!$B$3),
Tabla_de_Datos_COPA_PALMARES!$H$11,
IF(AND('Listado Pilotos y Equipos'!$D38=Tabla_de_Datos_COPA_PALMARES!$D$5,
'Listado Pilotos y Equipos'!$I38=Tabla_de_Datos_COPA_PALMARES!$D$3,
'Listado Pilotos y Equipos'!$F38=Tabla_de_Datos_COPA_PALMARES!$C$26,
'Listado Pilotos y Equipos'!$K38=Tabla_de_Datos_COPA_PALMARES!$C$26,
'Listado Pilotos y Equipos'!$M38=Tabla_de_Datos_COPA_PALMARES!$B$3),
Tabla_de_Datos_COPA_PALMARES!$H$11,
IF(AND('Listado Pilotos y Equipos'!$D38=Tabla_de_Datos_COPA_PALMARES!$D$3,
'Listado Pilotos y Equipos'!$I38=Tabla_de_Datos_COPA_PALMARES!$D$6,
'Listado Pilotos y Equipos'!$F38=Tabla_de_Datos_COPA_PALMARES!$C$26,
'Listado Pilotos y Equipos'!$K38=Tabla_de_Datos_COPA_PALMARES!$C$26,
'Listado Pilotos y Equipos'!$M38=Tabla_de_Datos_COPA_PALMARES!$B$3),
Tabla_de_Datos_COPA_PALMARES!$H$11,
IF(AND('Listado Pilotos y Equipos'!$D38=Tabla_de_Datos_COPA_PALMARES!$D$6,
'Listado Pilotos y Equipos'!$I38=Tabla_de_Datos_COPA_PALMARES!$D$3,
'Listado Pilotos y Equipos'!$F38=Tabla_de_Datos_COPA_PALMARES!$C$26,
'Listado Pilotos y Equipos'!$K38=Tabla_de_Datos_COPA_PALMARES!$C$26,
'Listado Pilotos y Equipos'!$M38=Tabla_de_Datos_COPA_PALMARES!$B$3),
Tabla_de_Datos_COPA_PALMARES!$H$11,
IF(AND('Listado Pilotos y Equipos'!$D38=Tabla_de_Datos_COPA_PALMARES!$D$4,
'Listado Pilotos y Equipos'!$I38=Tabla_de_Datos_COPA_PALMARES!$D$4,
'Listado Pilotos y Equipos'!$F38=Tabla_de_Datos_COPA_PALMARES!$C$26,
'Listado Pilotos y Equipos'!$K38=Tabla_de_Datos_COPA_PALMARES!$C$26,
'Listado Pilotos y Equipos'!$M38=Tabla_de_Datos_COPA_PALMARES!$B$3),
Tabla_de_Datos_COPA_PALMARES!$H$11,)))))))</f>
        <v/>
      </c>
      <c r="V38" s="95"/>
      <c r="W38" s="349" t="s">
        <v>221</v>
      </c>
      <c r="X38" s="349" t="s">
        <v>646</v>
      </c>
      <c r="Y38" s="349" t="str">
        <f>VLOOKUP(X38,Tabla_de_Datos_COPA_PALMARES!$B$9:$C$21,2,0)</f>
        <v>4</v>
      </c>
      <c r="Z38" s="365" t="str">
        <f>IFERROR(VLOOKUP('Listado Pilotos y Equipos'!$X38,Tabla_de_Datos_COPA_PALMARES!$B$9:$D$21,3,0),"")</f>
        <v>Bronce</v>
      </c>
      <c r="AA38" s="349" t="s">
        <v>647</v>
      </c>
      <c r="AB38" s="349" t="str">
        <f>VLOOKUP('Listado Pilotos y Equipos'!$AA38,Tabla_de_Datos_COPA_PALMARES!$B$24:$C$26,2,TRUE)</f>
        <v>3</v>
      </c>
      <c r="AC38" s="95"/>
      <c r="AD38" s="347" t="str">
        <f>'Listado Pilotos y Equipos'!$C38</f>
        <v>Julen Valbuena</v>
      </c>
      <c r="AE38" s="347" t="str">
        <f>'Listado Pilotos y Equipos'!$B38</f>
        <v>ARREPLEGATS</v>
      </c>
      <c r="AF38" s="347" t="str">
        <f>'Listado Pilotos y Equipos'!$H38</f>
        <v>Germa Portet</v>
      </c>
      <c r="AG38" s="347" t="str">
        <f>'Listado Pilotos y Equipos'!$B38</f>
        <v>ARREPLEGATS</v>
      </c>
    </row>
    <row r="39" ht="15.75" customHeight="1">
      <c r="A39" s="95"/>
      <c r="B39" s="349" t="s">
        <v>136</v>
      </c>
      <c r="C39" s="349" t="s">
        <v>704</v>
      </c>
      <c r="D39" s="365" t="str">
        <f>IFERROR(VLOOKUP('Listado Pilotos y Equipos'!$C39,'Listado Pilotos y Equipos'!$W$3:$AB$162,3,0),"")</f>
        <v>4</v>
      </c>
      <c r="E39" s="365" t="str">
        <f>IFERROR(VLOOKUP('Listado Pilotos y Equipos'!$C39,'Listado Pilotos y Equipos'!$W$3:$AB$162,4,0),"")</f>
        <v>Bronce</v>
      </c>
      <c r="F39" s="349" t="str">
        <f>VLOOKUP('Listado Pilotos y Equipos'!$C39,'Listado Pilotos y Equipos'!$W$3:$AB$162,6,TRUE)</f>
        <v>3</v>
      </c>
      <c r="G39" s="349" t="str">
        <f>VLOOKUP('Listado Pilotos y Equipos'!$C39,'Listado Pilotos y Equipos'!$W$3:$AB$162,5,TRUE)</f>
        <v>21 o más</v>
      </c>
      <c r="H39" s="349" t="s">
        <v>705</v>
      </c>
      <c r="I39" s="369" t="str">
        <f>IFERROR(VLOOKUP('Listado Pilotos y Equipos'!$H39,'Listado Pilotos y Equipos'!$W$3:$AB$163,3,0),"")</f>
        <v>4</v>
      </c>
      <c r="J39" s="365" t="str">
        <f>IFERROR(VLOOKUP('Listado Pilotos y Equipos'!$H39,'Listado Pilotos y Equipos'!$W$3:$AB$162,4,0),"")</f>
        <v>Bronce</v>
      </c>
      <c r="K39" s="349" t="str">
        <f>VLOOKUP('Listado Pilotos y Equipos'!$H39,'Listado Pilotos y Equipos'!$W$3:$AB$162,6,TRUE)</f>
        <v>3</v>
      </c>
      <c r="L39" s="349" t="str">
        <f>VLOOKUP(H39,'Listado Pilotos y Equipos'!$W$3:$AB$162,5,TRUE)</f>
        <v>21 o más</v>
      </c>
      <c r="M39" s="349" t="s">
        <v>187</v>
      </c>
      <c r="N39" s="365"/>
      <c r="O39" s="349"/>
      <c r="P39" s="349" t="s">
        <v>287</v>
      </c>
      <c r="Q39" s="366" t="str">
        <f>IFERROR(IF(AND('Listado Pilotos y Equipos'!$D39=Tabla_de_Datos_COPA_PALMARES!$D$3,'Listado Pilotos y Equipos'!$I39=Tabla_de_Datos_COPA_PALMARES!$D$3,'Listado Pilotos y Equipos'!$M39=Tabla_de_Datos_COPA_PALMARES!$B$4),"ALARMA",IF(AND('Listado Pilotos y Equipos'!$D39=Tabla_de_Datos_COPA_PALMARES!$D$3,'Listado Pilotos y Equipos'!$I39=Tabla_de_Datos_COPA_PALMARES!$D$4,'Listado Pilotos y Equipos'!$M39=Tabla_de_Datos_COPA_PALMARES!$B$4),"ALARMA",IF(AND('Listado Pilotos y Equipos'!$D39=Tabla_de_Datos_COPA_PALMARES!$D$4,'Listado Pilotos y Equipos'!$I39=Tabla_de_Datos_COPA_PALMARES!$D$3,'Listado Pilotos y Equipos'!$M39=Tabla_de_Datos_COPA_PALMARES!$B$4),"ALARMA",IF(AND('Listado Pilotos y Equipos'!$D39=Tabla_de_Datos_COPA_PALMARES!$D$3,'Listado Pilotos y Equipos'!$I39=Tabla_de_Datos_COPA_PALMARES!$D$5,'Listado Pilotos y Equipos'!$M39=Tabla_de_Datos_COPA_PALMARES!$B$4),"ALARMA",IF(AND('Listado Pilotos y Equipos'!$D39=Tabla_de_Datos_COPA_PALMARES!$D$5,'Listado Pilotos y Equipos'!$I39=Tabla_de_Datos_COPA_PALMARES!$D$3,'Listado Pilotos y Equipos'!$M39=Tabla_de_Datos_COPA_PALMARES!$B$4),"ALARMA",IF(AND('Listado Pilotos y Equipos'!$D39=Tabla_de_Datos_COPA_PALMARES!$D$3,'Listado Pilotos y Equipos'!$I39=Tabla_de_Datos_COPA_PALMARES!$D$6,'Listado Pilotos y Equipos'!$M39=Tabla_de_Datos_COPA_PALMARES!$B$4),"ALARMA",IF(AND('Listado Pilotos y Equipos'!$D39=Tabla_de_Datos_COPA_PALMARES!$D$6,'Listado Pilotos y Equipos'!$I39=Tabla_de_Datos_COPA_PALMARES!$D$3,'Listado Pilotos y Equipos'!$M39=Tabla_de_Datos_COPA_PALMARES!$B$4),"ALARMA",IF(AND('Listado Pilotos y Equipos'!$D39=Tabla_de_Datos_COPA_PALMARES!$D$4,'Listado Pilotos y Equipos'!$I39=Tabla_de_Datos_COPA_PALMARES!$D$4,'Listado Pilotos y Equipos'!$M39=Tabla_de_Datos_COPA_PALMARES!$B$4),"ALARMA",IF(AND('Listado Pilotos y Equipos'!$D39=Tabla_de_Datos_COPA_PALMARES!$D$4,'Listado Pilotos y Equipos'!$I39=Tabla_de_Datos_COPA_PALMARES!$D$5,'Listado Pilotos y Equipos'!$M39=Tabla_de_Datos_COPA_PALMARES!$B$4),"ALARMA",IF(AND('Listado Pilotos y Equipos'!$D39=Tabla_de_Datos_COPA_PALMARES!$D$5,'Listado Pilotos y Equipos'!$I39=Tabla_de_Datos_COPA_PALMARES!$D$4,'Listado Pilotos y Equipos'!$M39=Tabla_de_Datos_COPA_PALMARES!$B$4),"ALARMA","")))))))))),"")</f>
        <v/>
      </c>
      <c r="R39" s="367" t="str">
        <f>IF(AND('Listado Pilotos y Equipos'!$D39=Tabla_de_Datos_COPA_PALMARES!$D$4,'Listado Pilotos y Equipos'!$I39=Tabla_de_Datos_COPA_PALMARES!$D$4,'Listado Pilotos y Equipos'!$M39=Tabla_de_Datos_COPA_PALMARES!$B$5),Tabla_de_Datos_COPA_PALMARES!$H$15,IF(AND('Listado Pilotos y Equipos'!$D39=Tabla_de_Datos_COPA_PALMARES!$D$3,'Listado Pilotos y Equipos'!$I39=Tabla_de_Datos_COPA_PALMARES!$D$3,'Listado Pilotos y Equipos'!$M39=Tabla_de_Datos_COPA_PALMARES!$B$5),Tabla_de_Datos_COPA_PALMARES!$H$14,IF(AND('Listado Pilotos y Equipos'!$D39=Tabla_de_Datos_COPA_PALMARES!$D$3,'Listado Pilotos y Equipos'!$I39=Tabla_de_Datos_COPA_PALMARES!$D$4,'Listado Pilotos y Equipos'!$M39=Tabla_de_Datos_COPA_PALMARES!$B$5),Tabla_de_Datos_COPA_PALMARES!$H$14,IF(AND('Listado Pilotos y Equipos'!$D39=Tabla_de_Datos_COPA_PALMARES!$D$4,'Listado Pilotos y Equipos'!$I39=Tabla_de_Datos_COPA_PALMARES!$D$3,'Listado Pilotos y Equipos'!$M39=Tabla_de_Datos_COPA_PALMARES!$B$5),Tabla_de_Datos_COPA_PALMARES!$H$14,IF(AND('Listado Pilotos y Equipos'!$D39=Tabla_de_Datos_COPA_PALMARES!$D$3,'Listado Pilotos y Equipos'!$I39=Tabla_de_Datos_COPA_PALMARES!$D$5,'Listado Pilotos y Equipos'!$M39=Tabla_de_Datos_COPA_PALMARES!$B$5),Tabla_de_Datos_COPA_PALMARES!$H$15,IF(AND('Listado Pilotos y Equipos'!$D39=Tabla_de_Datos_COPA_PALMARES!$D$5,'Listado Pilotos y Equipos'!$I39=Tabla_de_Datos_COPA_PALMARES!$D$3,'Listado Pilotos y Equipos'!$M39=Tabla_de_Datos_COPA_PALMARES!$B$5),Tabla_de_Datos_COPA_PALMARES!$H$15,""))))))</f>
        <v/>
      </c>
      <c r="S39" s="95"/>
      <c r="T39" s="95"/>
      <c r="U39" s="95" t="str">
        <f>IF(AND('Listado Pilotos y Equipos'!$D39=Tabla_de_Datos_COPA_PALMARES!$D$3,
'Listado Pilotos y Equipos'!$I39=Tabla_de_Datos_COPA_PALMARES!$D$4,
'Listado Pilotos y Equipos'!$F39=Tabla_de_Datos_COPA_PALMARES!$C$26,
'Listado Pilotos y Equipos'!$K39=Tabla_de_Datos_COPA_PALMARES!$C$26,
'Listado Pilotos y Equipos'!$M39=Tabla_de_Datos_COPA_PALMARES!$B$3),
Tabla_de_Datos_COPA_PALMARES!$H$11,
IF(AND('Listado Pilotos y Equipos'!$D39=Tabla_de_Datos_COPA_PALMARES!$D$4,
'Listado Pilotos y Equipos'!$I39=Tabla_de_Datos_COPA_PALMARES!$D$3,
'Listado Pilotos y Equipos'!$F39=Tabla_de_Datos_COPA_PALMARES!$C$26,
'Listado Pilotos y Equipos'!$K39=Tabla_de_Datos_COPA_PALMARES!$C$26,
'Listado Pilotos y Equipos'!$M39=Tabla_de_Datos_COPA_PALMARES!$B$3),
Tabla_de_Datos_COPA_PALMARES!$H$11,
IF(AND('Listado Pilotos y Equipos'!$D39=Tabla_de_Datos_COPA_PALMARES!$D$3,
'Listado Pilotos y Equipos'!$I39=Tabla_de_Datos_COPA_PALMARES!$D$5,
'Listado Pilotos y Equipos'!$F39=Tabla_de_Datos_COPA_PALMARES!$C$26,
'Listado Pilotos y Equipos'!$K39=Tabla_de_Datos_COPA_PALMARES!$C$26,
'Listado Pilotos y Equipos'!$M39=Tabla_de_Datos_COPA_PALMARES!$B$3),
Tabla_de_Datos_COPA_PALMARES!$H$11,
IF(AND('Listado Pilotos y Equipos'!$D39=Tabla_de_Datos_COPA_PALMARES!$D$5,
'Listado Pilotos y Equipos'!$I39=Tabla_de_Datos_COPA_PALMARES!$D$3,
'Listado Pilotos y Equipos'!$F39=Tabla_de_Datos_COPA_PALMARES!$C$26,
'Listado Pilotos y Equipos'!$K39=Tabla_de_Datos_COPA_PALMARES!$C$26,
'Listado Pilotos y Equipos'!$M39=Tabla_de_Datos_COPA_PALMARES!$B$3),
Tabla_de_Datos_COPA_PALMARES!$H$11,
IF(AND('Listado Pilotos y Equipos'!$D39=Tabla_de_Datos_COPA_PALMARES!$D$3,
'Listado Pilotos y Equipos'!$I39=Tabla_de_Datos_COPA_PALMARES!$D$6,
'Listado Pilotos y Equipos'!$F39=Tabla_de_Datos_COPA_PALMARES!$C$26,
'Listado Pilotos y Equipos'!$K39=Tabla_de_Datos_COPA_PALMARES!$C$26,
'Listado Pilotos y Equipos'!$M39=Tabla_de_Datos_COPA_PALMARES!$B$3),
Tabla_de_Datos_COPA_PALMARES!$H$11,
IF(AND('Listado Pilotos y Equipos'!$D39=Tabla_de_Datos_COPA_PALMARES!$D$6,
'Listado Pilotos y Equipos'!$I39=Tabla_de_Datos_COPA_PALMARES!$D$3,
'Listado Pilotos y Equipos'!$F39=Tabla_de_Datos_COPA_PALMARES!$C$26,
'Listado Pilotos y Equipos'!$K39=Tabla_de_Datos_COPA_PALMARES!$C$26,
'Listado Pilotos y Equipos'!$M39=Tabla_de_Datos_COPA_PALMARES!$B$3),
Tabla_de_Datos_COPA_PALMARES!$H$11,
IF(AND('Listado Pilotos y Equipos'!$D39=Tabla_de_Datos_COPA_PALMARES!$D$4,
'Listado Pilotos y Equipos'!$I39=Tabla_de_Datos_COPA_PALMARES!$D$4,
'Listado Pilotos y Equipos'!$F39=Tabla_de_Datos_COPA_PALMARES!$C$26,
'Listado Pilotos y Equipos'!$K39=Tabla_de_Datos_COPA_PALMARES!$C$26,
'Listado Pilotos y Equipos'!$M39=Tabla_de_Datos_COPA_PALMARES!$B$3),
Tabla_de_Datos_COPA_PALMARES!$H$11,)))))))</f>
        <v/>
      </c>
      <c r="V39" s="95"/>
      <c r="W39" s="349" t="s">
        <v>706</v>
      </c>
      <c r="X39" s="349" t="s">
        <v>646</v>
      </c>
      <c r="Y39" s="349" t="str">
        <f>VLOOKUP(X39,Tabla_de_Datos_COPA_PALMARES!$B$9:$C$21,2,0)</f>
        <v>4</v>
      </c>
      <c r="Z39" s="365" t="str">
        <f>IFERROR(VLOOKUP('Listado Pilotos y Equipos'!$X39,Tabla_de_Datos_COPA_PALMARES!$B$9:$D$21,3,0),"")</f>
        <v>Bronce</v>
      </c>
      <c r="AA39" s="349" t="s">
        <v>647</v>
      </c>
      <c r="AB39" s="349" t="str">
        <f>VLOOKUP('Listado Pilotos y Equipos'!$AA39,Tabla_de_Datos_COPA_PALMARES!$B$24:$C$26,2,TRUE)</f>
        <v>3</v>
      </c>
      <c r="AC39" s="95"/>
      <c r="AD39" s="347" t="str">
        <f>'Listado Pilotos y Equipos'!$C39</f>
        <v>Francisco Aguilera</v>
      </c>
      <c r="AE39" s="347" t="str">
        <f>'Listado Pilotos y Equipos'!$B39</f>
        <v>RADAR</v>
      </c>
      <c r="AF39" s="347" t="str">
        <f>'Listado Pilotos y Equipos'!$H39</f>
        <v>Miguel Angel Aguilera</v>
      </c>
      <c r="AG39" s="347" t="str">
        <f>'Listado Pilotos y Equipos'!$B39</f>
        <v>RADAR</v>
      </c>
    </row>
    <row r="40" ht="15.75" customHeight="1">
      <c r="A40" s="95"/>
      <c r="B40" s="349" t="s">
        <v>707</v>
      </c>
      <c r="C40" s="349" t="s">
        <v>688</v>
      </c>
      <c r="D40" s="365" t="str">
        <f>IFERROR(VLOOKUP('Listado Pilotos y Equipos'!$C40,'Listado Pilotos y Equipos'!$W$3:$AB$162,3,0),"")</f>
        <v>1</v>
      </c>
      <c r="E40" s="365" t="str">
        <f>IFERROR(VLOOKUP('Listado Pilotos y Equipos'!$C40,'Listado Pilotos y Equipos'!$W$3:$AB$162,4,0),"")</f>
        <v>Platino</v>
      </c>
      <c r="F40" s="349" t="str">
        <f>VLOOKUP('Listado Pilotos y Equipos'!$C40,'Listado Pilotos y Equipos'!$W$3:$AB$162,6,TRUE)</f>
        <v>1</v>
      </c>
      <c r="G40" s="349" t="str">
        <f>VLOOKUP('Listado Pilotos y Equipos'!$C40,'Listado Pilotos y Equipos'!$W$3:$AB$162,5,TRUE)</f>
        <v>1 AL 10</v>
      </c>
      <c r="H40" s="349" t="s">
        <v>708</v>
      </c>
      <c r="I40" s="365" t="str">
        <f>IFERROR(VLOOKUP('Listado Pilotos y Equipos'!$H40,'Listado Pilotos y Equipos'!$W$3:$AB$162,3,0),"")</f>
        <v>1</v>
      </c>
      <c r="J40" s="365" t="str">
        <f>IFERROR(VLOOKUP('Listado Pilotos y Equipos'!$H40,'Listado Pilotos y Equipos'!$W$3:$AB$162,4,0),"")</f>
        <v>Platino</v>
      </c>
      <c r="K40" s="349" t="str">
        <f>VLOOKUP('Listado Pilotos y Equipos'!$H40,'Listado Pilotos y Equipos'!$W$3:$AB$162,6,TRUE)</f>
        <v>2</v>
      </c>
      <c r="L40" s="349" t="str">
        <f>VLOOKUP(H40,'Listado Pilotos y Equipos'!$W$3:$AB$162,5,TRUE)</f>
        <v>11 al 20</v>
      </c>
      <c r="M40" s="349" t="s">
        <v>159</v>
      </c>
      <c r="N40" s="365"/>
      <c r="O40" s="349" t="s">
        <v>217</v>
      </c>
      <c r="P40" s="349" t="s">
        <v>286</v>
      </c>
      <c r="Q40" s="366" t="str">
        <f>IFERROR(IF(AND('Listado Pilotos y Equipos'!$D40=Tabla_de_Datos_COPA_PALMARES!$D$3,'Listado Pilotos y Equipos'!$I40=Tabla_de_Datos_COPA_PALMARES!$D$3,'Listado Pilotos y Equipos'!$M40=Tabla_de_Datos_COPA_PALMARES!$B$4),"ALARMA",IF(AND('Listado Pilotos y Equipos'!$D40=Tabla_de_Datos_COPA_PALMARES!$D$3,'Listado Pilotos y Equipos'!$I40=Tabla_de_Datos_COPA_PALMARES!$D$4,'Listado Pilotos y Equipos'!$M40=Tabla_de_Datos_COPA_PALMARES!$B$4),"ALARMA",IF(AND('Listado Pilotos y Equipos'!$D40=Tabla_de_Datos_COPA_PALMARES!$D$4,'Listado Pilotos y Equipos'!$I40=Tabla_de_Datos_COPA_PALMARES!$D$3,'Listado Pilotos y Equipos'!$M40=Tabla_de_Datos_COPA_PALMARES!$B$4),"ALARMA",IF(AND('Listado Pilotos y Equipos'!$D40=Tabla_de_Datos_COPA_PALMARES!$D$3,'Listado Pilotos y Equipos'!$I40=Tabla_de_Datos_COPA_PALMARES!$D$5,'Listado Pilotos y Equipos'!$M40=Tabla_de_Datos_COPA_PALMARES!$B$4),"ALARMA",IF(AND('Listado Pilotos y Equipos'!$D40=Tabla_de_Datos_COPA_PALMARES!$D$5,'Listado Pilotos y Equipos'!$I40=Tabla_de_Datos_COPA_PALMARES!$D$3,'Listado Pilotos y Equipos'!$M40=Tabla_de_Datos_COPA_PALMARES!$B$4),"ALARMA",IF(AND('Listado Pilotos y Equipos'!$D40=Tabla_de_Datos_COPA_PALMARES!$D$3,'Listado Pilotos y Equipos'!$I40=Tabla_de_Datos_COPA_PALMARES!$D$6,'Listado Pilotos y Equipos'!$M40=Tabla_de_Datos_COPA_PALMARES!$B$4),"ALARMA",IF(AND('Listado Pilotos y Equipos'!$D40=Tabla_de_Datos_COPA_PALMARES!$D$6,'Listado Pilotos y Equipos'!$I40=Tabla_de_Datos_COPA_PALMARES!$D$3,'Listado Pilotos y Equipos'!$M40=Tabla_de_Datos_COPA_PALMARES!$B$4),"ALARMA",IF(AND('Listado Pilotos y Equipos'!$D40=Tabla_de_Datos_COPA_PALMARES!$D$4,'Listado Pilotos y Equipos'!$I40=Tabla_de_Datos_COPA_PALMARES!$D$4,'Listado Pilotos y Equipos'!$M40=Tabla_de_Datos_COPA_PALMARES!$B$4),"ALARMA",IF(AND('Listado Pilotos y Equipos'!$D40=Tabla_de_Datos_COPA_PALMARES!$D$4,'Listado Pilotos y Equipos'!$I40=Tabla_de_Datos_COPA_PALMARES!$D$5,'Listado Pilotos y Equipos'!$M40=Tabla_de_Datos_COPA_PALMARES!$B$4),"ALARMA",IF(AND('Listado Pilotos y Equipos'!$D40=Tabla_de_Datos_COPA_PALMARES!$D$5,'Listado Pilotos y Equipos'!$I40=Tabla_de_Datos_COPA_PALMARES!$D$4,'Listado Pilotos y Equipos'!$M40=Tabla_de_Datos_COPA_PALMARES!$B$4),"ALARMA","")))))))))),"")</f>
        <v/>
      </c>
      <c r="R40" s="368" t="str">
        <f>IF(AND('Listado Pilotos y Equipos'!$D40=Tabla_de_Datos_COPA_PALMARES!$D$4,'Listado Pilotos y Equipos'!$I40=Tabla_de_Datos_COPA_PALMARES!$D$4,'Listado Pilotos y Equipos'!$M40=Tabla_de_Datos_COPA_PALMARES!$B$5),Tabla_de_Datos_COPA_PALMARES!$H$15,IF(AND('Listado Pilotos y Equipos'!$D40=Tabla_de_Datos_COPA_PALMARES!$D$3,'Listado Pilotos y Equipos'!$I40=Tabla_de_Datos_COPA_PALMARES!$D$3,'Listado Pilotos y Equipos'!$M40=Tabla_de_Datos_COPA_PALMARES!$B$5),Tabla_de_Datos_COPA_PALMARES!$H$14,IF(AND('Listado Pilotos y Equipos'!$D40=Tabla_de_Datos_COPA_PALMARES!$D$3,'Listado Pilotos y Equipos'!$I40=Tabla_de_Datos_COPA_PALMARES!$D$4,'Listado Pilotos y Equipos'!$M40=Tabla_de_Datos_COPA_PALMARES!$B$5),Tabla_de_Datos_COPA_PALMARES!$H$14,IF(AND('Listado Pilotos y Equipos'!$D40=Tabla_de_Datos_COPA_PALMARES!$D$4,'Listado Pilotos y Equipos'!$I40=Tabla_de_Datos_COPA_PALMARES!$D$3,'Listado Pilotos y Equipos'!$M40=Tabla_de_Datos_COPA_PALMARES!$B$5),Tabla_de_Datos_COPA_PALMARES!$H$14,IF(AND('Listado Pilotos y Equipos'!$D40=Tabla_de_Datos_COPA_PALMARES!$D$3,'Listado Pilotos y Equipos'!$I40=Tabla_de_Datos_COPA_PALMARES!$D$5,'Listado Pilotos y Equipos'!$M40=Tabla_de_Datos_COPA_PALMARES!$B$5),Tabla_de_Datos_COPA_PALMARES!$H$15,IF(AND('Listado Pilotos y Equipos'!$D40=Tabla_de_Datos_COPA_PALMARES!$D$5,'Listado Pilotos y Equipos'!$I40=Tabla_de_Datos_COPA_PALMARES!$D$3,'Listado Pilotos y Equipos'!$M40=Tabla_de_Datos_COPA_PALMARES!$B$5),Tabla_de_Datos_COPA_PALMARES!$H$15,""))))))</f>
        <v>HS1</v>
      </c>
      <c r="S40" s="95"/>
      <c r="T40" s="95"/>
      <c r="U40" s="95" t="str">
        <f>IF(AND('Listado Pilotos y Equipos'!$D40=Tabla_de_Datos_COPA_PALMARES!$D$3,
'Listado Pilotos y Equipos'!$I40=Tabla_de_Datos_COPA_PALMARES!$D$4,
'Listado Pilotos y Equipos'!$F40=Tabla_de_Datos_COPA_PALMARES!$C$26,
'Listado Pilotos y Equipos'!$K40=Tabla_de_Datos_COPA_PALMARES!$C$26,
'Listado Pilotos y Equipos'!$M40=Tabla_de_Datos_COPA_PALMARES!$B$3),
Tabla_de_Datos_COPA_PALMARES!$H$11,
IF(AND('Listado Pilotos y Equipos'!$D40=Tabla_de_Datos_COPA_PALMARES!$D$4,
'Listado Pilotos y Equipos'!$I40=Tabla_de_Datos_COPA_PALMARES!$D$3,
'Listado Pilotos y Equipos'!$F40=Tabla_de_Datos_COPA_PALMARES!$C$26,
'Listado Pilotos y Equipos'!$K40=Tabla_de_Datos_COPA_PALMARES!$C$26,
'Listado Pilotos y Equipos'!$M40=Tabla_de_Datos_COPA_PALMARES!$B$3),
Tabla_de_Datos_COPA_PALMARES!$H$11,
IF(AND('Listado Pilotos y Equipos'!$D40=Tabla_de_Datos_COPA_PALMARES!$D$3,
'Listado Pilotos y Equipos'!$I40=Tabla_de_Datos_COPA_PALMARES!$D$5,
'Listado Pilotos y Equipos'!$F40=Tabla_de_Datos_COPA_PALMARES!$C$26,
'Listado Pilotos y Equipos'!$K40=Tabla_de_Datos_COPA_PALMARES!$C$26,
'Listado Pilotos y Equipos'!$M40=Tabla_de_Datos_COPA_PALMARES!$B$3),
Tabla_de_Datos_COPA_PALMARES!$H$11,
IF(AND('Listado Pilotos y Equipos'!$D40=Tabla_de_Datos_COPA_PALMARES!$D$5,
'Listado Pilotos y Equipos'!$I40=Tabla_de_Datos_COPA_PALMARES!$D$3,
'Listado Pilotos y Equipos'!$F40=Tabla_de_Datos_COPA_PALMARES!$C$26,
'Listado Pilotos y Equipos'!$K40=Tabla_de_Datos_COPA_PALMARES!$C$26,
'Listado Pilotos y Equipos'!$M40=Tabla_de_Datos_COPA_PALMARES!$B$3),
Tabla_de_Datos_COPA_PALMARES!$H$11,
IF(AND('Listado Pilotos y Equipos'!$D40=Tabla_de_Datos_COPA_PALMARES!$D$3,
'Listado Pilotos y Equipos'!$I40=Tabla_de_Datos_COPA_PALMARES!$D$6,
'Listado Pilotos y Equipos'!$F40=Tabla_de_Datos_COPA_PALMARES!$C$26,
'Listado Pilotos y Equipos'!$K40=Tabla_de_Datos_COPA_PALMARES!$C$26,
'Listado Pilotos y Equipos'!$M40=Tabla_de_Datos_COPA_PALMARES!$B$3),
Tabla_de_Datos_COPA_PALMARES!$H$11,
IF(AND('Listado Pilotos y Equipos'!$D40=Tabla_de_Datos_COPA_PALMARES!$D$6,
'Listado Pilotos y Equipos'!$I40=Tabla_de_Datos_COPA_PALMARES!$D$3,
'Listado Pilotos y Equipos'!$F40=Tabla_de_Datos_COPA_PALMARES!$C$26,
'Listado Pilotos y Equipos'!$K40=Tabla_de_Datos_COPA_PALMARES!$C$26,
'Listado Pilotos y Equipos'!$M40=Tabla_de_Datos_COPA_PALMARES!$B$3),
Tabla_de_Datos_COPA_PALMARES!$H$11,
IF(AND('Listado Pilotos y Equipos'!$D40=Tabla_de_Datos_COPA_PALMARES!$D$4,
'Listado Pilotos y Equipos'!$I40=Tabla_de_Datos_COPA_PALMARES!$D$4,
'Listado Pilotos y Equipos'!$F40=Tabla_de_Datos_COPA_PALMARES!$C$26,
'Listado Pilotos y Equipos'!$K40=Tabla_de_Datos_COPA_PALMARES!$C$26,
'Listado Pilotos y Equipos'!$M40=Tabla_de_Datos_COPA_PALMARES!$B$3),
Tabla_de_Datos_COPA_PALMARES!$H$11,)))))))</f>
        <v/>
      </c>
      <c r="V40" s="95"/>
      <c r="W40" s="349" t="s">
        <v>232</v>
      </c>
      <c r="X40" s="349" t="s">
        <v>646</v>
      </c>
      <c r="Y40" s="349" t="str">
        <f>VLOOKUP(X40,Tabla_de_Datos_COPA_PALMARES!$B$9:$C$21,2,0)</f>
        <v>4</v>
      </c>
      <c r="Z40" s="365" t="str">
        <f>IFERROR(VLOOKUP('Listado Pilotos y Equipos'!$X40,Tabla_de_Datos_COPA_PALMARES!$B$9:$D$21,3,0),"")</f>
        <v>Bronce</v>
      </c>
      <c r="AA40" s="349" t="s">
        <v>647</v>
      </c>
      <c r="AB40" s="349" t="str">
        <f>VLOOKUP('Listado Pilotos y Equipos'!$AA40,Tabla_de_Datos_COPA_PALMARES!$B$24:$C$26,2,TRUE)</f>
        <v>3</v>
      </c>
      <c r="AC40" s="95"/>
      <c r="AD40" s="347" t="str">
        <f>'Listado Pilotos y Equipos'!$C40</f>
        <v>Carles Carreño</v>
      </c>
      <c r="AE40" s="347" t="str">
        <f>'Listado Pilotos y Equipos'!$B40</f>
        <v>ARREPLEGATS TECH2</v>
      </c>
      <c r="AF40" s="347" t="str">
        <f>'Listado Pilotos y Equipos'!$H40</f>
        <v>Marc Lansac</v>
      </c>
      <c r="AG40" s="347" t="str">
        <f>'Listado Pilotos y Equipos'!$B40</f>
        <v>ARREPLEGATS TECH2</v>
      </c>
    </row>
    <row r="41" ht="15.75" customHeight="1">
      <c r="A41" s="95"/>
      <c r="B41" s="349" t="s">
        <v>68</v>
      </c>
      <c r="C41" s="349" t="s">
        <v>688</v>
      </c>
      <c r="D41" s="365" t="str">
        <f>IFERROR(VLOOKUP('Listado Pilotos y Equipos'!$C41,'Listado Pilotos y Equipos'!$W$3:$AB$162,3,0),"")</f>
        <v>1</v>
      </c>
      <c r="E41" s="365" t="str">
        <f>IFERROR(VLOOKUP('Listado Pilotos y Equipos'!$C41,'Listado Pilotos y Equipos'!$W$3:$AB$162,4,0),"")</f>
        <v>Platino</v>
      </c>
      <c r="F41" s="349" t="str">
        <f>VLOOKUP('Listado Pilotos y Equipos'!$C41,'Listado Pilotos y Equipos'!$W$3:$AB$162,6,TRUE)</f>
        <v>1</v>
      </c>
      <c r="G41" s="349" t="str">
        <f>VLOOKUP('Listado Pilotos y Equipos'!$C41,'Listado Pilotos y Equipos'!$W$3:$AB$162,5,TRUE)</f>
        <v>1 AL 10</v>
      </c>
      <c r="H41" s="349" t="s">
        <v>668</v>
      </c>
      <c r="I41" s="365" t="str">
        <f>IFERROR(VLOOKUP('Listado Pilotos y Equipos'!$H41,'Listado Pilotos y Equipos'!$W$3:$AB$162,3,0),"")</f>
        <v>1</v>
      </c>
      <c r="J41" s="365" t="str">
        <f>IFERROR(VLOOKUP('Listado Pilotos y Equipos'!$H41,'Listado Pilotos y Equipos'!$W$3:$AB$162,4,0),"")</f>
        <v>Platino</v>
      </c>
      <c r="K41" s="349" t="str">
        <f>VLOOKUP('Listado Pilotos y Equipos'!$H41,'Listado Pilotos y Equipos'!$W$3:$AB$162,6,TRUE)</f>
        <v>1</v>
      </c>
      <c r="L41" s="349" t="str">
        <f>VLOOKUP(H41,'Listado Pilotos y Equipos'!$W$3:$AB$162,5,TRUE)</f>
        <v>1 AL 10</v>
      </c>
      <c r="M41" s="349" t="s">
        <v>187</v>
      </c>
      <c r="N41" s="365"/>
      <c r="O41" s="349" t="s">
        <v>669</v>
      </c>
      <c r="P41" s="349" t="s">
        <v>286</v>
      </c>
      <c r="Q41" s="366" t="str">
        <f>IFERROR(IF(AND('Listado Pilotos y Equipos'!$D41=Tabla_de_Datos_COPA_PALMARES!$D$3,'Listado Pilotos y Equipos'!$I41=Tabla_de_Datos_COPA_PALMARES!$D$3,'Listado Pilotos y Equipos'!$M41=Tabla_de_Datos_COPA_PALMARES!$B$4),"ALARMA",IF(AND('Listado Pilotos y Equipos'!$D41=Tabla_de_Datos_COPA_PALMARES!$D$3,'Listado Pilotos y Equipos'!$I41=Tabla_de_Datos_COPA_PALMARES!$D$4,'Listado Pilotos y Equipos'!$M41=Tabla_de_Datos_COPA_PALMARES!$B$4),"ALARMA",IF(AND('Listado Pilotos y Equipos'!$D41=Tabla_de_Datos_COPA_PALMARES!$D$4,'Listado Pilotos y Equipos'!$I41=Tabla_de_Datos_COPA_PALMARES!$D$3,'Listado Pilotos y Equipos'!$M41=Tabla_de_Datos_COPA_PALMARES!$B$4),"ALARMA",IF(AND('Listado Pilotos y Equipos'!$D41=Tabla_de_Datos_COPA_PALMARES!$D$3,'Listado Pilotos y Equipos'!$I41=Tabla_de_Datos_COPA_PALMARES!$D$5,'Listado Pilotos y Equipos'!$M41=Tabla_de_Datos_COPA_PALMARES!$B$4),"ALARMA",IF(AND('Listado Pilotos y Equipos'!$D41=Tabla_de_Datos_COPA_PALMARES!$D$5,'Listado Pilotos y Equipos'!$I41=Tabla_de_Datos_COPA_PALMARES!$D$3,'Listado Pilotos y Equipos'!$M41=Tabla_de_Datos_COPA_PALMARES!$B$4),"ALARMA",IF(AND('Listado Pilotos y Equipos'!$D41=Tabla_de_Datos_COPA_PALMARES!$D$3,'Listado Pilotos y Equipos'!$I41=Tabla_de_Datos_COPA_PALMARES!$D$6,'Listado Pilotos y Equipos'!$M41=Tabla_de_Datos_COPA_PALMARES!$B$4),"ALARMA",IF(AND('Listado Pilotos y Equipos'!$D41=Tabla_de_Datos_COPA_PALMARES!$D$6,'Listado Pilotos y Equipos'!$I41=Tabla_de_Datos_COPA_PALMARES!$D$3,'Listado Pilotos y Equipos'!$M41=Tabla_de_Datos_COPA_PALMARES!$B$4),"ALARMA",IF(AND('Listado Pilotos y Equipos'!$D41=Tabla_de_Datos_COPA_PALMARES!$D$4,'Listado Pilotos y Equipos'!$I41=Tabla_de_Datos_COPA_PALMARES!$D$4,'Listado Pilotos y Equipos'!$M41=Tabla_de_Datos_COPA_PALMARES!$B$4),"ALARMA",IF(AND('Listado Pilotos y Equipos'!$D41=Tabla_de_Datos_COPA_PALMARES!$D$4,'Listado Pilotos y Equipos'!$I41=Tabla_de_Datos_COPA_PALMARES!$D$5,'Listado Pilotos y Equipos'!$M41=Tabla_de_Datos_COPA_PALMARES!$B$4),"ALARMA",IF(AND('Listado Pilotos y Equipos'!$D41=Tabla_de_Datos_COPA_PALMARES!$D$5,'Listado Pilotos y Equipos'!$I41=Tabla_de_Datos_COPA_PALMARES!$D$4,'Listado Pilotos y Equipos'!$M41=Tabla_de_Datos_COPA_PALMARES!$B$4),"ALARMA","")))))))))),"")</f>
        <v/>
      </c>
      <c r="R41" s="367" t="str">
        <f>IF(AND('Listado Pilotos y Equipos'!$D41=Tabla_de_Datos_COPA_PALMARES!$D$4,'Listado Pilotos y Equipos'!$I41=Tabla_de_Datos_COPA_PALMARES!$D$4,'Listado Pilotos y Equipos'!$M41=Tabla_de_Datos_COPA_PALMARES!$B$5),Tabla_de_Datos_COPA_PALMARES!$H$15,IF(AND('Listado Pilotos y Equipos'!$D41=Tabla_de_Datos_COPA_PALMARES!$D$3,'Listado Pilotos y Equipos'!$I41=Tabla_de_Datos_COPA_PALMARES!$D$3,'Listado Pilotos y Equipos'!$M41=Tabla_de_Datos_COPA_PALMARES!$B$5),Tabla_de_Datos_COPA_PALMARES!$H$14,IF(AND('Listado Pilotos y Equipos'!$D41=Tabla_de_Datos_COPA_PALMARES!$D$3,'Listado Pilotos y Equipos'!$I41=Tabla_de_Datos_COPA_PALMARES!$D$4,'Listado Pilotos y Equipos'!$M41=Tabla_de_Datos_COPA_PALMARES!$B$5),Tabla_de_Datos_COPA_PALMARES!$H$14,IF(AND('Listado Pilotos y Equipos'!$D41=Tabla_de_Datos_COPA_PALMARES!$D$4,'Listado Pilotos y Equipos'!$I41=Tabla_de_Datos_COPA_PALMARES!$D$3,'Listado Pilotos y Equipos'!$M41=Tabla_de_Datos_COPA_PALMARES!$B$5),Tabla_de_Datos_COPA_PALMARES!$H$14,IF(AND('Listado Pilotos y Equipos'!$D41=Tabla_de_Datos_COPA_PALMARES!$D$3,'Listado Pilotos y Equipos'!$I41=Tabla_de_Datos_COPA_PALMARES!$D$5,'Listado Pilotos y Equipos'!$M41=Tabla_de_Datos_COPA_PALMARES!$B$5),Tabla_de_Datos_COPA_PALMARES!$H$15,IF(AND('Listado Pilotos y Equipos'!$D41=Tabla_de_Datos_COPA_PALMARES!$D$5,'Listado Pilotos y Equipos'!$I41=Tabla_de_Datos_COPA_PALMARES!$D$3,'Listado Pilotos y Equipos'!$M41=Tabla_de_Datos_COPA_PALMARES!$B$5),Tabla_de_Datos_COPA_PALMARES!$H$15,""))))))</f>
        <v/>
      </c>
      <c r="S41" s="95"/>
      <c r="T41" s="95"/>
      <c r="U41" s="95" t="str">
        <f>IF(AND('Listado Pilotos y Equipos'!$D41=Tabla_de_Datos_COPA_PALMARES!$D$3,
'Listado Pilotos y Equipos'!$I41=Tabla_de_Datos_COPA_PALMARES!$D$4,
'Listado Pilotos y Equipos'!$F41=Tabla_de_Datos_COPA_PALMARES!$C$26,
'Listado Pilotos y Equipos'!$K41=Tabla_de_Datos_COPA_PALMARES!$C$26,
'Listado Pilotos y Equipos'!$M41=Tabla_de_Datos_COPA_PALMARES!$B$3),
Tabla_de_Datos_COPA_PALMARES!$H$11,
IF(AND('Listado Pilotos y Equipos'!$D41=Tabla_de_Datos_COPA_PALMARES!$D$4,
'Listado Pilotos y Equipos'!$I41=Tabla_de_Datos_COPA_PALMARES!$D$3,
'Listado Pilotos y Equipos'!$F41=Tabla_de_Datos_COPA_PALMARES!$C$26,
'Listado Pilotos y Equipos'!$K41=Tabla_de_Datos_COPA_PALMARES!$C$26,
'Listado Pilotos y Equipos'!$M41=Tabla_de_Datos_COPA_PALMARES!$B$3),
Tabla_de_Datos_COPA_PALMARES!$H$11,
IF(AND('Listado Pilotos y Equipos'!$D41=Tabla_de_Datos_COPA_PALMARES!$D$3,
'Listado Pilotos y Equipos'!$I41=Tabla_de_Datos_COPA_PALMARES!$D$5,
'Listado Pilotos y Equipos'!$F41=Tabla_de_Datos_COPA_PALMARES!$C$26,
'Listado Pilotos y Equipos'!$K41=Tabla_de_Datos_COPA_PALMARES!$C$26,
'Listado Pilotos y Equipos'!$M41=Tabla_de_Datos_COPA_PALMARES!$B$3),
Tabla_de_Datos_COPA_PALMARES!$H$11,
IF(AND('Listado Pilotos y Equipos'!$D41=Tabla_de_Datos_COPA_PALMARES!$D$5,
'Listado Pilotos y Equipos'!$I41=Tabla_de_Datos_COPA_PALMARES!$D$3,
'Listado Pilotos y Equipos'!$F41=Tabla_de_Datos_COPA_PALMARES!$C$26,
'Listado Pilotos y Equipos'!$K41=Tabla_de_Datos_COPA_PALMARES!$C$26,
'Listado Pilotos y Equipos'!$M41=Tabla_de_Datos_COPA_PALMARES!$B$3),
Tabla_de_Datos_COPA_PALMARES!$H$11,
IF(AND('Listado Pilotos y Equipos'!$D41=Tabla_de_Datos_COPA_PALMARES!$D$3,
'Listado Pilotos y Equipos'!$I41=Tabla_de_Datos_COPA_PALMARES!$D$6,
'Listado Pilotos y Equipos'!$F41=Tabla_de_Datos_COPA_PALMARES!$C$26,
'Listado Pilotos y Equipos'!$K41=Tabla_de_Datos_COPA_PALMARES!$C$26,
'Listado Pilotos y Equipos'!$M41=Tabla_de_Datos_COPA_PALMARES!$B$3),
Tabla_de_Datos_COPA_PALMARES!$H$11,
IF(AND('Listado Pilotos y Equipos'!$D41=Tabla_de_Datos_COPA_PALMARES!$D$6,
'Listado Pilotos y Equipos'!$I41=Tabla_de_Datos_COPA_PALMARES!$D$3,
'Listado Pilotos y Equipos'!$F41=Tabla_de_Datos_COPA_PALMARES!$C$26,
'Listado Pilotos y Equipos'!$K41=Tabla_de_Datos_COPA_PALMARES!$C$26,
'Listado Pilotos y Equipos'!$M41=Tabla_de_Datos_COPA_PALMARES!$B$3),
Tabla_de_Datos_COPA_PALMARES!$H$11,
IF(AND('Listado Pilotos y Equipos'!$D41=Tabla_de_Datos_COPA_PALMARES!$D$4,
'Listado Pilotos y Equipos'!$I41=Tabla_de_Datos_COPA_PALMARES!$D$4,
'Listado Pilotos y Equipos'!$F41=Tabla_de_Datos_COPA_PALMARES!$C$26,
'Listado Pilotos y Equipos'!$K41=Tabla_de_Datos_COPA_PALMARES!$C$26,
'Listado Pilotos y Equipos'!$M41=Tabla_de_Datos_COPA_PALMARES!$B$3),
Tabla_de_Datos_COPA_PALMARES!$H$11,)))))))</f>
        <v/>
      </c>
      <c r="V41" s="95"/>
      <c r="W41" s="349" t="s">
        <v>709</v>
      </c>
      <c r="X41" s="349" t="s">
        <v>646</v>
      </c>
      <c r="Y41" s="349" t="str">
        <f>VLOOKUP(X41,Tabla_de_Datos_COPA_PALMARES!$B$9:$C$21,2,0)</f>
        <v>4</v>
      </c>
      <c r="Z41" s="365" t="str">
        <f>IFERROR(VLOOKUP('Listado Pilotos y Equipos'!$X41,Tabla_de_Datos_COPA_PALMARES!$B$9:$D$21,3,0),"")</f>
        <v>Bronce</v>
      </c>
      <c r="AA41" s="349" t="s">
        <v>647</v>
      </c>
      <c r="AB41" s="349" t="str">
        <f>VLOOKUP('Listado Pilotos y Equipos'!$AA41,Tabla_de_Datos_COPA_PALMARES!$B$24:$C$26,2,TRUE)</f>
        <v>3</v>
      </c>
      <c r="AC41" s="95"/>
      <c r="AD41" s="347" t="str">
        <f>'Listado Pilotos y Equipos'!$C41</f>
        <v>Carles Carreño</v>
      </c>
      <c r="AE41" s="347" t="str">
        <f>'Listado Pilotos y Equipos'!$B41</f>
        <v>ARREPLEGATS RALLY</v>
      </c>
      <c r="AF41" s="347" t="str">
        <f>'Listado Pilotos y Equipos'!$H41</f>
        <v>Guillem Romero</v>
      </c>
      <c r="AG41" s="347" t="str">
        <f>'Listado Pilotos y Equipos'!$B41</f>
        <v>ARREPLEGATS RALLY</v>
      </c>
    </row>
    <row r="42" ht="15.75" customHeight="1">
      <c r="A42" s="95"/>
      <c r="B42" s="349" t="s">
        <v>37</v>
      </c>
      <c r="C42" s="349" t="s">
        <v>710</v>
      </c>
      <c r="D42" s="365" t="str">
        <f>IFERROR(VLOOKUP('Listado Pilotos y Equipos'!$C42,'Listado Pilotos y Equipos'!$W$3:$AB$162,3,0),"")</f>
        <v>2</v>
      </c>
      <c r="E42" s="365" t="str">
        <f>IFERROR(VLOOKUP('Listado Pilotos y Equipos'!$C42,'Listado Pilotos y Equipos'!$W$3:$AB$162,4,0),"")</f>
        <v>Oro</v>
      </c>
      <c r="F42" s="349" t="str">
        <f>VLOOKUP('Listado Pilotos y Equipos'!$C42,'Listado Pilotos y Equipos'!$W$3:$AB$162,6,TRUE)</f>
        <v>2</v>
      </c>
      <c r="G42" s="349" t="str">
        <f>VLOOKUP('Listado Pilotos y Equipos'!$C42,'Listado Pilotos y Equipos'!$W$3:$AB$162,5,TRUE)</f>
        <v>11 al 20</v>
      </c>
      <c r="H42" s="349" t="s">
        <v>708</v>
      </c>
      <c r="I42" s="365" t="str">
        <f>IFERROR(VLOOKUP('Listado Pilotos y Equipos'!$H42,'Listado Pilotos y Equipos'!$W$3:$AB$162,3,0),"")</f>
        <v>1</v>
      </c>
      <c r="J42" s="365" t="str">
        <f>IFERROR(VLOOKUP('Listado Pilotos y Equipos'!$H42,'Listado Pilotos y Equipos'!$W$3:$AB$162,4,0),"")</f>
        <v>Platino</v>
      </c>
      <c r="K42" s="349" t="str">
        <f>VLOOKUP('Listado Pilotos y Equipos'!$H42,'Listado Pilotos y Equipos'!$W$3:$AB$162,6,TRUE)</f>
        <v>2</v>
      </c>
      <c r="L42" s="349" t="str">
        <f>VLOOKUP(H42,'Listado Pilotos y Equipos'!$W$3:$AB$162,5,TRUE)</f>
        <v>11 al 20</v>
      </c>
      <c r="M42" s="349" t="s">
        <v>159</v>
      </c>
      <c r="N42" s="365"/>
      <c r="O42" s="349" t="s">
        <v>217</v>
      </c>
      <c r="P42" s="349" t="s">
        <v>286</v>
      </c>
      <c r="Q42" s="366" t="str">
        <f>IFERROR(IF(AND('Listado Pilotos y Equipos'!$D42=Tabla_de_Datos_COPA_PALMARES!$D$3,'Listado Pilotos y Equipos'!$I42=Tabla_de_Datos_COPA_PALMARES!$D$3,'Listado Pilotos y Equipos'!$M42=Tabla_de_Datos_COPA_PALMARES!$B$4),"ALARMA",IF(AND('Listado Pilotos y Equipos'!$D42=Tabla_de_Datos_COPA_PALMARES!$D$3,'Listado Pilotos y Equipos'!$I42=Tabla_de_Datos_COPA_PALMARES!$D$4,'Listado Pilotos y Equipos'!$M42=Tabla_de_Datos_COPA_PALMARES!$B$4),"ALARMA",IF(AND('Listado Pilotos y Equipos'!$D42=Tabla_de_Datos_COPA_PALMARES!$D$4,'Listado Pilotos y Equipos'!$I42=Tabla_de_Datos_COPA_PALMARES!$D$3,'Listado Pilotos y Equipos'!$M42=Tabla_de_Datos_COPA_PALMARES!$B$4),"ALARMA",IF(AND('Listado Pilotos y Equipos'!$D42=Tabla_de_Datos_COPA_PALMARES!$D$3,'Listado Pilotos y Equipos'!$I42=Tabla_de_Datos_COPA_PALMARES!$D$5,'Listado Pilotos y Equipos'!$M42=Tabla_de_Datos_COPA_PALMARES!$B$4),"ALARMA",IF(AND('Listado Pilotos y Equipos'!$D42=Tabla_de_Datos_COPA_PALMARES!$D$5,'Listado Pilotos y Equipos'!$I42=Tabla_de_Datos_COPA_PALMARES!$D$3,'Listado Pilotos y Equipos'!$M42=Tabla_de_Datos_COPA_PALMARES!$B$4),"ALARMA",IF(AND('Listado Pilotos y Equipos'!$D42=Tabla_de_Datos_COPA_PALMARES!$D$3,'Listado Pilotos y Equipos'!$I42=Tabla_de_Datos_COPA_PALMARES!$D$6,'Listado Pilotos y Equipos'!$M42=Tabla_de_Datos_COPA_PALMARES!$B$4),"ALARMA",IF(AND('Listado Pilotos y Equipos'!$D42=Tabla_de_Datos_COPA_PALMARES!$D$6,'Listado Pilotos y Equipos'!$I42=Tabla_de_Datos_COPA_PALMARES!$D$3,'Listado Pilotos y Equipos'!$M42=Tabla_de_Datos_COPA_PALMARES!$B$4),"ALARMA",IF(AND('Listado Pilotos y Equipos'!$D42=Tabla_de_Datos_COPA_PALMARES!$D$4,'Listado Pilotos y Equipos'!$I42=Tabla_de_Datos_COPA_PALMARES!$D$4,'Listado Pilotos y Equipos'!$M42=Tabla_de_Datos_COPA_PALMARES!$B$4),"ALARMA",IF(AND('Listado Pilotos y Equipos'!$D42=Tabla_de_Datos_COPA_PALMARES!$D$4,'Listado Pilotos y Equipos'!$I42=Tabla_de_Datos_COPA_PALMARES!$D$5,'Listado Pilotos y Equipos'!$M42=Tabla_de_Datos_COPA_PALMARES!$B$4),"ALARMA",IF(AND('Listado Pilotos y Equipos'!$D42=Tabla_de_Datos_COPA_PALMARES!$D$5,'Listado Pilotos y Equipos'!$I42=Tabla_de_Datos_COPA_PALMARES!$D$4,'Listado Pilotos y Equipos'!$M42=Tabla_de_Datos_COPA_PALMARES!$B$4),"ALARMA","")))))))))),"")</f>
        <v/>
      </c>
      <c r="R42" s="368" t="str">
        <f>IF(AND('Listado Pilotos y Equipos'!$D42=Tabla_de_Datos_COPA_PALMARES!$D$4,'Listado Pilotos y Equipos'!$I42=Tabla_de_Datos_COPA_PALMARES!$D$4,'Listado Pilotos y Equipos'!$M42=Tabla_de_Datos_COPA_PALMARES!$B$5),Tabla_de_Datos_COPA_PALMARES!$H$15,IF(AND('Listado Pilotos y Equipos'!$D42=Tabla_de_Datos_COPA_PALMARES!$D$3,'Listado Pilotos y Equipos'!$I42=Tabla_de_Datos_COPA_PALMARES!$D$3,'Listado Pilotos y Equipos'!$M42=Tabla_de_Datos_COPA_PALMARES!$B$5),Tabla_de_Datos_COPA_PALMARES!$H$14,IF(AND('Listado Pilotos y Equipos'!$D42=Tabla_de_Datos_COPA_PALMARES!$D$3,'Listado Pilotos y Equipos'!$I42=Tabla_de_Datos_COPA_PALMARES!$D$4,'Listado Pilotos y Equipos'!$M42=Tabla_de_Datos_COPA_PALMARES!$B$5),Tabla_de_Datos_COPA_PALMARES!$H$14,IF(AND('Listado Pilotos y Equipos'!$D42=Tabla_de_Datos_COPA_PALMARES!$D$4,'Listado Pilotos y Equipos'!$I42=Tabla_de_Datos_COPA_PALMARES!$D$3,'Listado Pilotos y Equipos'!$M42=Tabla_de_Datos_COPA_PALMARES!$B$5),Tabla_de_Datos_COPA_PALMARES!$H$14,IF(AND('Listado Pilotos y Equipos'!$D42=Tabla_de_Datos_COPA_PALMARES!$D$3,'Listado Pilotos y Equipos'!$I42=Tabla_de_Datos_COPA_PALMARES!$D$5,'Listado Pilotos y Equipos'!$M42=Tabla_de_Datos_COPA_PALMARES!$B$5),Tabla_de_Datos_COPA_PALMARES!$H$15,IF(AND('Listado Pilotos y Equipos'!$D42=Tabla_de_Datos_COPA_PALMARES!$D$5,'Listado Pilotos y Equipos'!$I42=Tabla_de_Datos_COPA_PALMARES!$D$3,'Listado Pilotos y Equipos'!$M42=Tabla_de_Datos_COPA_PALMARES!$B$5),Tabla_de_Datos_COPA_PALMARES!$H$15,""))))))</f>
        <v>HS1</v>
      </c>
      <c r="S42" s="95"/>
      <c r="T42" s="95"/>
      <c r="U42" s="95" t="str">
        <f>IF(AND('Listado Pilotos y Equipos'!$D42=Tabla_de_Datos_COPA_PALMARES!$D$3,
'Listado Pilotos y Equipos'!$I42=Tabla_de_Datos_COPA_PALMARES!$D$4,
'Listado Pilotos y Equipos'!$F42=Tabla_de_Datos_COPA_PALMARES!$C$26,
'Listado Pilotos y Equipos'!$K42=Tabla_de_Datos_COPA_PALMARES!$C$26,
'Listado Pilotos y Equipos'!$M42=Tabla_de_Datos_COPA_PALMARES!$B$3),
Tabla_de_Datos_COPA_PALMARES!$H$11,
IF(AND('Listado Pilotos y Equipos'!$D42=Tabla_de_Datos_COPA_PALMARES!$D$4,
'Listado Pilotos y Equipos'!$I42=Tabla_de_Datos_COPA_PALMARES!$D$3,
'Listado Pilotos y Equipos'!$F42=Tabla_de_Datos_COPA_PALMARES!$C$26,
'Listado Pilotos y Equipos'!$K42=Tabla_de_Datos_COPA_PALMARES!$C$26,
'Listado Pilotos y Equipos'!$M42=Tabla_de_Datos_COPA_PALMARES!$B$3),
Tabla_de_Datos_COPA_PALMARES!$H$11,
IF(AND('Listado Pilotos y Equipos'!$D42=Tabla_de_Datos_COPA_PALMARES!$D$3,
'Listado Pilotos y Equipos'!$I42=Tabla_de_Datos_COPA_PALMARES!$D$5,
'Listado Pilotos y Equipos'!$F42=Tabla_de_Datos_COPA_PALMARES!$C$26,
'Listado Pilotos y Equipos'!$K42=Tabla_de_Datos_COPA_PALMARES!$C$26,
'Listado Pilotos y Equipos'!$M42=Tabla_de_Datos_COPA_PALMARES!$B$3),
Tabla_de_Datos_COPA_PALMARES!$H$11,
IF(AND('Listado Pilotos y Equipos'!$D42=Tabla_de_Datos_COPA_PALMARES!$D$5,
'Listado Pilotos y Equipos'!$I42=Tabla_de_Datos_COPA_PALMARES!$D$3,
'Listado Pilotos y Equipos'!$F42=Tabla_de_Datos_COPA_PALMARES!$C$26,
'Listado Pilotos y Equipos'!$K42=Tabla_de_Datos_COPA_PALMARES!$C$26,
'Listado Pilotos y Equipos'!$M42=Tabla_de_Datos_COPA_PALMARES!$B$3),
Tabla_de_Datos_COPA_PALMARES!$H$11,
IF(AND('Listado Pilotos y Equipos'!$D42=Tabla_de_Datos_COPA_PALMARES!$D$3,
'Listado Pilotos y Equipos'!$I42=Tabla_de_Datos_COPA_PALMARES!$D$6,
'Listado Pilotos y Equipos'!$F42=Tabla_de_Datos_COPA_PALMARES!$C$26,
'Listado Pilotos y Equipos'!$K42=Tabla_de_Datos_COPA_PALMARES!$C$26,
'Listado Pilotos y Equipos'!$M42=Tabla_de_Datos_COPA_PALMARES!$B$3),
Tabla_de_Datos_COPA_PALMARES!$H$11,
IF(AND('Listado Pilotos y Equipos'!$D42=Tabla_de_Datos_COPA_PALMARES!$D$6,
'Listado Pilotos y Equipos'!$I42=Tabla_de_Datos_COPA_PALMARES!$D$3,
'Listado Pilotos y Equipos'!$F42=Tabla_de_Datos_COPA_PALMARES!$C$26,
'Listado Pilotos y Equipos'!$K42=Tabla_de_Datos_COPA_PALMARES!$C$26,
'Listado Pilotos y Equipos'!$M42=Tabla_de_Datos_COPA_PALMARES!$B$3),
Tabla_de_Datos_COPA_PALMARES!$H$11,
IF(AND('Listado Pilotos y Equipos'!$D42=Tabla_de_Datos_COPA_PALMARES!$D$4,
'Listado Pilotos y Equipos'!$I42=Tabla_de_Datos_COPA_PALMARES!$D$4,
'Listado Pilotos y Equipos'!$F42=Tabla_de_Datos_COPA_PALMARES!$C$26,
'Listado Pilotos y Equipos'!$K42=Tabla_de_Datos_COPA_PALMARES!$C$26,
'Listado Pilotos y Equipos'!$M42=Tabla_de_Datos_COPA_PALMARES!$B$3),
Tabla_de_Datos_COPA_PALMARES!$H$11,)))))))</f>
        <v/>
      </c>
      <c r="V42" s="95"/>
      <c r="W42" s="349" t="s">
        <v>711</v>
      </c>
      <c r="X42" s="349" t="s">
        <v>671</v>
      </c>
      <c r="Y42" s="349" t="str">
        <f>VLOOKUP(X42,Tabla_de_Datos_COPA_PALMARES!$B$9:$C$21,2,0)</f>
        <v>1</v>
      </c>
      <c r="Z42" s="365" t="str">
        <f>IFERROR(VLOOKUP('Listado Pilotos y Equipos'!$X42,Tabla_de_Datos_COPA_PALMARES!$B$9:$D$21,3,0),"")</f>
        <v>Platino</v>
      </c>
      <c r="AA42" s="349" t="s">
        <v>647</v>
      </c>
      <c r="AB42" s="349" t="str">
        <f>VLOOKUP('Listado Pilotos y Equipos'!$AA42,Tabla_de_Datos_COPA_PALMARES!$B$24:$C$26,2,TRUE)</f>
        <v>3</v>
      </c>
      <c r="AC42" s="95"/>
      <c r="AD42" s="347" t="str">
        <f>'Listado Pilotos y Equipos'!$C42</f>
        <v>Jordi Perez</v>
      </c>
      <c r="AE42" s="347" t="str">
        <f>'Listado Pilotos y Equipos'!$B42</f>
        <v>ARREPLEGATS TECH</v>
      </c>
      <c r="AF42" s="347" t="str">
        <f>'Listado Pilotos y Equipos'!$H42</f>
        <v>Marc Lansac</v>
      </c>
      <c r="AG42" s="347" t="str">
        <f>'Listado Pilotos y Equipos'!$B42</f>
        <v>ARREPLEGATS TECH</v>
      </c>
    </row>
    <row r="43" ht="15.75" customHeight="1">
      <c r="A43" s="95"/>
      <c r="B43" s="349" t="s">
        <v>70</v>
      </c>
      <c r="C43" s="349" t="s">
        <v>191</v>
      </c>
      <c r="D43" s="369" t="str">
        <f>IFERROR(VLOOKUP('Listado Pilotos y Equipos'!$C43,'Listado Pilotos y Equipos'!$W$3:$AB$163,3,0),"")</f>
        <v>4</v>
      </c>
      <c r="E43" s="365" t="str">
        <f>IFERROR(VLOOKUP('Listado Pilotos y Equipos'!$C43,'Listado Pilotos y Equipos'!$W$3:$AB$162,4,0),"")</f>
        <v>Bronce</v>
      </c>
      <c r="F43" s="349" t="str">
        <f>VLOOKUP('Listado Pilotos y Equipos'!$C43,'Listado Pilotos y Equipos'!$W$3:$AB$162,6,TRUE)</f>
        <v>3</v>
      </c>
      <c r="G43" s="349" t="str">
        <f>VLOOKUP('Listado Pilotos y Equipos'!$C43,'Listado Pilotos y Equipos'!$W$3:$AB$162,5,TRUE)</f>
        <v>21 o más</v>
      </c>
      <c r="H43" s="349" t="s">
        <v>192</v>
      </c>
      <c r="I43" s="369" t="str">
        <f>IFERROR(VLOOKUP('Listado Pilotos y Equipos'!$H43,'Listado Pilotos y Equipos'!$W$3:$AB$163,3,0),"")</f>
        <v>4</v>
      </c>
      <c r="J43" s="365" t="str">
        <f>IFERROR(VLOOKUP('Listado Pilotos y Equipos'!$H43,'Listado Pilotos y Equipos'!$W$3:$AB$162,4,0),"")</f>
        <v>Bronce</v>
      </c>
      <c r="K43" s="349" t="str">
        <f>VLOOKUP('Listado Pilotos y Equipos'!$H43,'Listado Pilotos y Equipos'!$W$3:$AB$162,6,TRUE)</f>
        <v>1</v>
      </c>
      <c r="L43" s="349" t="str">
        <f>VLOOKUP(H43,'Listado Pilotos y Equipos'!$W$3:$AB$162,5,TRUE)</f>
        <v>1 AL 10</v>
      </c>
      <c r="M43" s="349" t="s">
        <v>162</v>
      </c>
      <c r="N43" s="365"/>
      <c r="O43" s="349" t="s">
        <v>83</v>
      </c>
      <c r="P43" s="349" t="s">
        <v>287</v>
      </c>
      <c r="Q43" s="366" t="str">
        <f>IFERROR(IF(AND('Listado Pilotos y Equipos'!$D43=Tabla_de_Datos_COPA_PALMARES!$D$3,'Listado Pilotos y Equipos'!$I43=Tabla_de_Datos_COPA_PALMARES!$D$3,'Listado Pilotos y Equipos'!$M43=Tabla_de_Datos_COPA_PALMARES!$B$4),"ALARMA",IF(AND('Listado Pilotos y Equipos'!$D43=Tabla_de_Datos_COPA_PALMARES!$D$3,'Listado Pilotos y Equipos'!$I43=Tabla_de_Datos_COPA_PALMARES!$D$4,'Listado Pilotos y Equipos'!$M43=Tabla_de_Datos_COPA_PALMARES!$B$4),"ALARMA",IF(AND('Listado Pilotos y Equipos'!$D43=Tabla_de_Datos_COPA_PALMARES!$D$4,'Listado Pilotos y Equipos'!$I43=Tabla_de_Datos_COPA_PALMARES!$D$3,'Listado Pilotos y Equipos'!$M43=Tabla_de_Datos_COPA_PALMARES!$B$4),"ALARMA",IF(AND('Listado Pilotos y Equipos'!$D43=Tabla_de_Datos_COPA_PALMARES!$D$3,'Listado Pilotos y Equipos'!$I43=Tabla_de_Datos_COPA_PALMARES!$D$5,'Listado Pilotos y Equipos'!$M43=Tabla_de_Datos_COPA_PALMARES!$B$4),"ALARMA",IF(AND('Listado Pilotos y Equipos'!$D43=Tabla_de_Datos_COPA_PALMARES!$D$5,'Listado Pilotos y Equipos'!$I43=Tabla_de_Datos_COPA_PALMARES!$D$3,'Listado Pilotos y Equipos'!$M43=Tabla_de_Datos_COPA_PALMARES!$B$4),"ALARMA",IF(AND('Listado Pilotos y Equipos'!$D43=Tabla_de_Datos_COPA_PALMARES!$D$3,'Listado Pilotos y Equipos'!$I43=Tabla_de_Datos_COPA_PALMARES!$D$6,'Listado Pilotos y Equipos'!$M43=Tabla_de_Datos_COPA_PALMARES!$B$4),"ALARMA",IF(AND('Listado Pilotos y Equipos'!$D43=Tabla_de_Datos_COPA_PALMARES!$D$6,'Listado Pilotos y Equipos'!$I43=Tabla_de_Datos_COPA_PALMARES!$D$3,'Listado Pilotos y Equipos'!$M43=Tabla_de_Datos_COPA_PALMARES!$B$4),"ALARMA",IF(AND('Listado Pilotos y Equipos'!$D43=Tabla_de_Datos_COPA_PALMARES!$D$4,'Listado Pilotos y Equipos'!$I43=Tabla_de_Datos_COPA_PALMARES!$D$4,'Listado Pilotos y Equipos'!$M43=Tabla_de_Datos_COPA_PALMARES!$B$4),"ALARMA",IF(AND('Listado Pilotos y Equipos'!$D43=Tabla_de_Datos_COPA_PALMARES!$D$4,'Listado Pilotos y Equipos'!$I43=Tabla_de_Datos_COPA_PALMARES!$D$5,'Listado Pilotos y Equipos'!$M43=Tabla_de_Datos_COPA_PALMARES!$B$4),"ALARMA",IF(AND('Listado Pilotos y Equipos'!$D43=Tabla_de_Datos_COPA_PALMARES!$D$5,'Listado Pilotos y Equipos'!$I43=Tabla_de_Datos_COPA_PALMARES!$D$4,'Listado Pilotos y Equipos'!$M43=Tabla_de_Datos_COPA_PALMARES!$B$4),"ALARMA","")))))))))),"")</f>
        <v/>
      </c>
      <c r="R43" s="367" t="str">
        <f>IF(AND('Listado Pilotos y Equipos'!$D43=Tabla_de_Datos_COPA_PALMARES!$D$4,'Listado Pilotos y Equipos'!$I43=Tabla_de_Datos_COPA_PALMARES!$D$4,'Listado Pilotos y Equipos'!$M43=Tabla_de_Datos_COPA_PALMARES!$B$5),Tabla_de_Datos_COPA_PALMARES!$H$15,IF(AND('Listado Pilotos y Equipos'!$D43=Tabla_de_Datos_COPA_PALMARES!$D$3,'Listado Pilotos y Equipos'!$I43=Tabla_de_Datos_COPA_PALMARES!$D$3,'Listado Pilotos y Equipos'!$M43=Tabla_de_Datos_COPA_PALMARES!$B$5),Tabla_de_Datos_COPA_PALMARES!$H$14,IF(AND('Listado Pilotos y Equipos'!$D43=Tabla_de_Datos_COPA_PALMARES!$D$3,'Listado Pilotos y Equipos'!$I43=Tabla_de_Datos_COPA_PALMARES!$D$4,'Listado Pilotos y Equipos'!$M43=Tabla_de_Datos_COPA_PALMARES!$B$5),Tabla_de_Datos_COPA_PALMARES!$H$14,IF(AND('Listado Pilotos y Equipos'!$D43=Tabla_de_Datos_COPA_PALMARES!$D$4,'Listado Pilotos y Equipos'!$I43=Tabla_de_Datos_COPA_PALMARES!$D$3,'Listado Pilotos y Equipos'!$M43=Tabla_de_Datos_COPA_PALMARES!$B$5),Tabla_de_Datos_COPA_PALMARES!$H$14,IF(AND('Listado Pilotos y Equipos'!$D43=Tabla_de_Datos_COPA_PALMARES!$D$3,'Listado Pilotos y Equipos'!$I43=Tabla_de_Datos_COPA_PALMARES!$D$5,'Listado Pilotos y Equipos'!$M43=Tabla_de_Datos_COPA_PALMARES!$B$5),Tabla_de_Datos_COPA_PALMARES!$H$15,IF(AND('Listado Pilotos y Equipos'!$D43=Tabla_de_Datos_COPA_PALMARES!$D$5,'Listado Pilotos y Equipos'!$I43=Tabla_de_Datos_COPA_PALMARES!$D$3,'Listado Pilotos y Equipos'!$M43=Tabla_de_Datos_COPA_PALMARES!$B$5),Tabla_de_Datos_COPA_PALMARES!$H$15,""))))))</f>
        <v/>
      </c>
      <c r="S43" s="95"/>
      <c r="T43" s="95"/>
      <c r="U43" s="95" t="str">
        <f>IF(AND('Listado Pilotos y Equipos'!$D43=Tabla_de_Datos_COPA_PALMARES!$D$3,
'Listado Pilotos y Equipos'!$I43=Tabla_de_Datos_COPA_PALMARES!$D$4,
'Listado Pilotos y Equipos'!$F43=Tabla_de_Datos_COPA_PALMARES!$C$26,
'Listado Pilotos y Equipos'!$K43=Tabla_de_Datos_COPA_PALMARES!$C$26,
'Listado Pilotos y Equipos'!$M43=Tabla_de_Datos_COPA_PALMARES!$B$3),
Tabla_de_Datos_COPA_PALMARES!$H$11,
IF(AND('Listado Pilotos y Equipos'!$D43=Tabla_de_Datos_COPA_PALMARES!$D$4,
'Listado Pilotos y Equipos'!$I43=Tabla_de_Datos_COPA_PALMARES!$D$3,
'Listado Pilotos y Equipos'!$F43=Tabla_de_Datos_COPA_PALMARES!$C$26,
'Listado Pilotos y Equipos'!$K43=Tabla_de_Datos_COPA_PALMARES!$C$26,
'Listado Pilotos y Equipos'!$M43=Tabla_de_Datos_COPA_PALMARES!$B$3),
Tabla_de_Datos_COPA_PALMARES!$H$11,
IF(AND('Listado Pilotos y Equipos'!$D43=Tabla_de_Datos_COPA_PALMARES!$D$3,
'Listado Pilotos y Equipos'!$I43=Tabla_de_Datos_COPA_PALMARES!$D$5,
'Listado Pilotos y Equipos'!$F43=Tabla_de_Datos_COPA_PALMARES!$C$26,
'Listado Pilotos y Equipos'!$K43=Tabla_de_Datos_COPA_PALMARES!$C$26,
'Listado Pilotos y Equipos'!$M43=Tabla_de_Datos_COPA_PALMARES!$B$3),
Tabla_de_Datos_COPA_PALMARES!$H$11,
IF(AND('Listado Pilotos y Equipos'!$D43=Tabla_de_Datos_COPA_PALMARES!$D$5,
'Listado Pilotos y Equipos'!$I43=Tabla_de_Datos_COPA_PALMARES!$D$3,
'Listado Pilotos y Equipos'!$F43=Tabla_de_Datos_COPA_PALMARES!$C$26,
'Listado Pilotos y Equipos'!$K43=Tabla_de_Datos_COPA_PALMARES!$C$26,
'Listado Pilotos y Equipos'!$M43=Tabla_de_Datos_COPA_PALMARES!$B$3),
Tabla_de_Datos_COPA_PALMARES!$H$11,
IF(AND('Listado Pilotos y Equipos'!$D43=Tabla_de_Datos_COPA_PALMARES!$D$3,
'Listado Pilotos y Equipos'!$I43=Tabla_de_Datos_COPA_PALMARES!$D$6,
'Listado Pilotos y Equipos'!$F43=Tabla_de_Datos_COPA_PALMARES!$C$26,
'Listado Pilotos y Equipos'!$K43=Tabla_de_Datos_COPA_PALMARES!$C$26,
'Listado Pilotos y Equipos'!$M43=Tabla_de_Datos_COPA_PALMARES!$B$3),
Tabla_de_Datos_COPA_PALMARES!$H$11,
IF(AND('Listado Pilotos y Equipos'!$D43=Tabla_de_Datos_COPA_PALMARES!$D$6,
'Listado Pilotos y Equipos'!$I43=Tabla_de_Datos_COPA_PALMARES!$D$3,
'Listado Pilotos y Equipos'!$F43=Tabla_de_Datos_COPA_PALMARES!$C$26,
'Listado Pilotos y Equipos'!$K43=Tabla_de_Datos_COPA_PALMARES!$C$26,
'Listado Pilotos y Equipos'!$M43=Tabla_de_Datos_COPA_PALMARES!$B$3),
Tabla_de_Datos_COPA_PALMARES!$H$11,
IF(AND('Listado Pilotos y Equipos'!$D43=Tabla_de_Datos_COPA_PALMARES!$D$4,
'Listado Pilotos y Equipos'!$I43=Tabla_de_Datos_COPA_PALMARES!$D$4,
'Listado Pilotos y Equipos'!$F43=Tabla_de_Datos_COPA_PALMARES!$C$26,
'Listado Pilotos y Equipos'!$K43=Tabla_de_Datos_COPA_PALMARES!$C$26,
'Listado Pilotos y Equipos'!$M43=Tabla_de_Datos_COPA_PALMARES!$B$3),
Tabla_de_Datos_COPA_PALMARES!$H$11,)))))))</f>
        <v/>
      </c>
      <c r="V43" s="95"/>
      <c r="W43" s="349" t="s">
        <v>211</v>
      </c>
      <c r="X43" s="349" t="s">
        <v>664</v>
      </c>
      <c r="Y43" s="349" t="str">
        <f>VLOOKUP(X43,Tabla_de_Datos_COPA_PALMARES!$B$9:$C$21,2,0)</f>
        <v>2</v>
      </c>
      <c r="Z43" s="365" t="str">
        <f>IFERROR(VLOOKUP('Listado Pilotos y Equipos'!$X43,Tabla_de_Datos_COPA_PALMARES!$B$9:$D$21,3,0),"")</f>
        <v>Oro</v>
      </c>
      <c r="AA43" s="349" t="s">
        <v>665</v>
      </c>
      <c r="AB43" s="349" t="str">
        <f>VLOOKUP('Listado Pilotos y Equipos'!$AA43,Tabla_de_Datos_COPA_PALMARES!$B$24:$C$26,2,TRUE)</f>
        <v>1</v>
      </c>
      <c r="AC43" s="95"/>
      <c r="AD43" s="347" t="str">
        <f>'Listado Pilotos y Equipos'!$C43</f>
        <v>Raul Ramírez</v>
      </c>
      <c r="AE43" s="347" t="str">
        <f>'Listado Pilotos y Equipos'!$B43</f>
        <v>TOAD TEAM</v>
      </c>
      <c r="AF43" s="347" t="str">
        <f>'Listado Pilotos y Equipos'!$H43</f>
        <v>Joan Fontanals</v>
      </c>
      <c r="AG43" s="347" t="str">
        <f>'Listado Pilotos y Equipos'!$B43</f>
        <v>TOAD TEAM</v>
      </c>
    </row>
    <row r="44" ht="15.75" customHeight="1">
      <c r="A44" s="95"/>
      <c r="B44" s="349" t="s">
        <v>193</v>
      </c>
      <c r="C44" s="349" t="s">
        <v>194</v>
      </c>
      <c r="D44" s="365" t="str">
        <f>IFERROR(VLOOKUP('Listado Pilotos y Equipos'!$C44,'Listado Pilotos y Equipos'!$W$3:$AB$162,3,0),"")</f>
        <v>3</v>
      </c>
      <c r="E44" s="365" t="str">
        <f>IFERROR(VLOOKUP('Listado Pilotos y Equipos'!$C44,'Listado Pilotos y Equipos'!$W$3:$AB$162,4,0),"")</f>
        <v>Plata</v>
      </c>
      <c r="F44" s="349" t="str">
        <f>VLOOKUP('Listado Pilotos y Equipos'!$C44,'Listado Pilotos y Equipos'!$W$3:$AB$162,6,TRUE)</f>
        <v>2</v>
      </c>
      <c r="G44" s="349" t="str">
        <f>VLOOKUP('Listado Pilotos y Equipos'!$C44,'Listado Pilotos y Equipos'!$W$3:$AB$162,5,TRUE)</f>
        <v>11 al 20</v>
      </c>
      <c r="H44" s="349" t="s">
        <v>195</v>
      </c>
      <c r="I44" s="365" t="str">
        <f>IFERROR(VLOOKUP('Listado Pilotos y Equipos'!$H44,'Listado Pilotos y Equipos'!$W$3:$AB$162,3,0),"")</f>
        <v>4</v>
      </c>
      <c r="J44" s="365" t="str">
        <f>IFERROR(VLOOKUP('Listado Pilotos y Equipos'!$H44,'Listado Pilotos y Equipos'!$W$3:$AB$162,4,0),"")</f>
        <v>Bronce</v>
      </c>
      <c r="K44" s="349" t="str">
        <f>VLOOKUP('Listado Pilotos y Equipos'!$H44,'Listado Pilotos y Equipos'!$W$3:$AB$162,6,TRUE)</f>
        <v>3</v>
      </c>
      <c r="L44" s="349" t="str">
        <f>VLOOKUP(H44,'Listado Pilotos y Equipos'!$W$3:$AB$162,5,TRUE)</f>
        <v>21 o más</v>
      </c>
      <c r="M44" s="349" t="s">
        <v>187</v>
      </c>
      <c r="N44" s="365"/>
      <c r="O44" s="349" t="s">
        <v>13</v>
      </c>
      <c r="P44" s="349" t="s">
        <v>287</v>
      </c>
      <c r="Q44" s="366" t="str">
        <f>IFERROR(IF(AND('Listado Pilotos y Equipos'!$D44=Tabla_de_Datos_COPA_PALMARES!$D$3,'Listado Pilotos y Equipos'!$I44=Tabla_de_Datos_COPA_PALMARES!$D$3,'Listado Pilotos y Equipos'!$M44=Tabla_de_Datos_COPA_PALMARES!$B$4),"ALARMA",IF(AND('Listado Pilotos y Equipos'!$D44=Tabla_de_Datos_COPA_PALMARES!$D$3,'Listado Pilotos y Equipos'!$I44=Tabla_de_Datos_COPA_PALMARES!$D$4,'Listado Pilotos y Equipos'!$M44=Tabla_de_Datos_COPA_PALMARES!$B$4),"ALARMA",IF(AND('Listado Pilotos y Equipos'!$D44=Tabla_de_Datos_COPA_PALMARES!$D$4,'Listado Pilotos y Equipos'!$I44=Tabla_de_Datos_COPA_PALMARES!$D$3,'Listado Pilotos y Equipos'!$M44=Tabla_de_Datos_COPA_PALMARES!$B$4),"ALARMA",IF(AND('Listado Pilotos y Equipos'!$D44=Tabla_de_Datos_COPA_PALMARES!$D$3,'Listado Pilotos y Equipos'!$I44=Tabla_de_Datos_COPA_PALMARES!$D$5,'Listado Pilotos y Equipos'!$M44=Tabla_de_Datos_COPA_PALMARES!$B$4),"ALARMA",IF(AND('Listado Pilotos y Equipos'!$D44=Tabla_de_Datos_COPA_PALMARES!$D$5,'Listado Pilotos y Equipos'!$I44=Tabla_de_Datos_COPA_PALMARES!$D$3,'Listado Pilotos y Equipos'!$M44=Tabla_de_Datos_COPA_PALMARES!$B$4),"ALARMA",IF(AND('Listado Pilotos y Equipos'!$D44=Tabla_de_Datos_COPA_PALMARES!$D$3,'Listado Pilotos y Equipos'!$I44=Tabla_de_Datos_COPA_PALMARES!$D$6,'Listado Pilotos y Equipos'!$M44=Tabla_de_Datos_COPA_PALMARES!$B$4),"ALARMA",IF(AND('Listado Pilotos y Equipos'!$D44=Tabla_de_Datos_COPA_PALMARES!$D$6,'Listado Pilotos y Equipos'!$I44=Tabla_de_Datos_COPA_PALMARES!$D$3,'Listado Pilotos y Equipos'!$M44=Tabla_de_Datos_COPA_PALMARES!$B$4),"ALARMA",IF(AND('Listado Pilotos y Equipos'!$D44=Tabla_de_Datos_COPA_PALMARES!$D$4,'Listado Pilotos y Equipos'!$I44=Tabla_de_Datos_COPA_PALMARES!$D$4,'Listado Pilotos y Equipos'!$M44=Tabla_de_Datos_COPA_PALMARES!$B$4),"ALARMA",IF(AND('Listado Pilotos y Equipos'!$D44=Tabla_de_Datos_COPA_PALMARES!$D$4,'Listado Pilotos y Equipos'!$I44=Tabla_de_Datos_COPA_PALMARES!$D$5,'Listado Pilotos y Equipos'!$M44=Tabla_de_Datos_COPA_PALMARES!$B$4),"ALARMA",IF(AND('Listado Pilotos y Equipos'!$D44=Tabla_de_Datos_COPA_PALMARES!$D$5,'Listado Pilotos y Equipos'!$I44=Tabla_de_Datos_COPA_PALMARES!$D$4,'Listado Pilotos y Equipos'!$M44=Tabla_de_Datos_COPA_PALMARES!$B$4),"ALARMA","")))))))))),"")</f>
        <v/>
      </c>
      <c r="R44" s="367" t="str">
        <f>IF(AND('Listado Pilotos y Equipos'!$D44=Tabla_de_Datos_COPA_PALMARES!$D$4,'Listado Pilotos y Equipos'!$I44=Tabla_de_Datos_COPA_PALMARES!$D$4,'Listado Pilotos y Equipos'!$M44=Tabla_de_Datos_COPA_PALMARES!$B$5),Tabla_de_Datos_COPA_PALMARES!$H$15,IF(AND('Listado Pilotos y Equipos'!$D44=Tabla_de_Datos_COPA_PALMARES!$D$3,'Listado Pilotos y Equipos'!$I44=Tabla_de_Datos_COPA_PALMARES!$D$3,'Listado Pilotos y Equipos'!$M44=Tabla_de_Datos_COPA_PALMARES!$B$5),Tabla_de_Datos_COPA_PALMARES!$H$14,IF(AND('Listado Pilotos y Equipos'!$D44=Tabla_de_Datos_COPA_PALMARES!$D$3,'Listado Pilotos y Equipos'!$I44=Tabla_de_Datos_COPA_PALMARES!$D$4,'Listado Pilotos y Equipos'!$M44=Tabla_de_Datos_COPA_PALMARES!$B$5),Tabla_de_Datos_COPA_PALMARES!$H$14,IF(AND('Listado Pilotos y Equipos'!$D44=Tabla_de_Datos_COPA_PALMARES!$D$4,'Listado Pilotos y Equipos'!$I44=Tabla_de_Datos_COPA_PALMARES!$D$3,'Listado Pilotos y Equipos'!$M44=Tabla_de_Datos_COPA_PALMARES!$B$5),Tabla_de_Datos_COPA_PALMARES!$H$14,IF(AND('Listado Pilotos y Equipos'!$D44=Tabla_de_Datos_COPA_PALMARES!$D$3,'Listado Pilotos y Equipos'!$I44=Tabla_de_Datos_COPA_PALMARES!$D$5,'Listado Pilotos y Equipos'!$M44=Tabla_de_Datos_COPA_PALMARES!$B$5),Tabla_de_Datos_COPA_PALMARES!$H$15,IF(AND('Listado Pilotos y Equipos'!$D44=Tabla_de_Datos_COPA_PALMARES!$D$5,'Listado Pilotos y Equipos'!$I44=Tabla_de_Datos_COPA_PALMARES!$D$3,'Listado Pilotos y Equipos'!$M44=Tabla_de_Datos_COPA_PALMARES!$B$5),Tabla_de_Datos_COPA_PALMARES!$H$15,""))))))</f>
        <v/>
      </c>
      <c r="S44" s="95"/>
      <c r="T44" s="95"/>
      <c r="U44" s="95" t="str">
        <f>IF(AND('Listado Pilotos y Equipos'!$D44=Tabla_de_Datos_COPA_PALMARES!$D$3,
'Listado Pilotos y Equipos'!$I44=Tabla_de_Datos_COPA_PALMARES!$D$4,
'Listado Pilotos y Equipos'!$F44=Tabla_de_Datos_COPA_PALMARES!$C$26,
'Listado Pilotos y Equipos'!$K44=Tabla_de_Datos_COPA_PALMARES!$C$26,
'Listado Pilotos y Equipos'!$M44=Tabla_de_Datos_COPA_PALMARES!$B$3),
Tabla_de_Datos_COPA_PALMARES!$H$11,
IF(AND('Listado Pilotos y Equipos'!$D44=Tabla_de_Datos_COPA_PALMARES!$D$4,
'Listado Pilotos y Equipos'!$I44=Tabla_de_Datos_COPA_PALMARES!$D$3,
'Listado Pilotos y Equipos'!$F44=Tabla_de_Datos_COPA_PALMARES!$C$26,
'Listado Pilotos y Equipos'!$K44=Tabla_de_Datos_COPA_PALMARES!$C$26,
'Listado Pilotos y Equipos'!$M44=Tabla_de_Datos_COPA_PALMARES!$B$3),
Tabla_de_Datos_COPA_PALMARES!$H$11,
IF(AND('Listado Pilotos y Equipos'!$D44=Tabla_de_Datos_COPA_PALMARES!$D$3,
'Listado Pilotos y Equipos'!$I44=Tabla_de_Datos_COPA_PALMARES!$D$5,
'Listado Pilotos y Equipos'!$F44=Tabla_de_Datos_COPA_PALMARES!$C$26,
'Listado Pilotos y Equipos'!$K44=Tabla_de_Datos_COPA_PALMARES!$C$26,
'Listado Pilotos y Equipos'!$M44=Tabla_de_Datos_COPA_PALMARES!$B$3),
Tabla_de_Datos_COPA_PALMARES!$H$11,
IF(AND('Listado Pilotos y Equipos'!$D44=Tabla_de_Datos_COPA_PALMARES!$D$5,
'Listado Pilotos y Equipos'!$I44=Tabla_de_Datos_COPA_PALMARES!$D$3,
'Listado Pilotos y Equipos'!$F44=Tabla_de_Datos_COPA_PALMARES!$C$26,
'Listado Pilotos y Equipos'!$K44=Tabla_de_Datos_COPA_PALMARES!$C$26,
'Listado Pilotos y Equipos'!$M44=Tabla_de_Datos_COPA_PALMARES!$B$3),
Tabla_de_Datos_COPA_PALMARES!$H$11,
IF(AND('Listado Pilotos y Equipos'!$D44=Tabla_de_Datos_COPA_PALMARES!$D$3,
'Listado Pilotos y Equipos'!$I44=Tabla_de_Datos_COPA_PALMARES!$D$6,
'Listado Pilotos y Equipos'!$F44=Tabla_de_Datos_COPA_PALMARES!$C$26,
'Listado Pilotos y Equipos'!$K44=Tabla_de_Datos_COPA_PALMARES!$C$26,
'Listado Pilotos y Equipos'!$M44=Tabla_de_Datos_COPA_PALMARES!$B$3),
Tabla_de_Datos_COPA_PALMARES!$H$11,
IF(AND('Listado Pilotos y Equipos'!$D44=Tabla_de_Datos_COPA_PALMARES!$D$6,
'Listado Pilotos y Equipos'!$I44=Tabla_de_Datos_COPA_PALMARES!$D$3,
'Listado Pilotos y Equipos'!$F44=Tabla_de_Datos_COPA_PALMARES!$C$26,
'Listado Pilotos y Equipos'!$K44=Tabla_de_Datos_COPA_PALMARES!$C$26,
'Listado Pilotos y Equipos'!$M44=Tabla_de_Datos_COPA_PALMARES!$B$3),
Tabla_de_Datos_COPA_PALMARES!$H$11,
IF(AND('Listado Pilotos y Equipos'!$D44=Tabla_de_Datos_COPA_PALMARES!$D$4,
'Listado Pilotos y Equipos'!$I44=Tabla_de_Datos_COPA_PALMARES!$D$4,
'Listado Pilotos y Equipos'!$F44=Tabla_de_Datos_COPA_PALMARES!$C$26,
'Listado Pilotos y Equipos'!$K44=Tabla_de_Datos_COPA_PALMARES!$C$26,
'Listado Pilotos y Equipos'!$M44=Tabla_de_Datos_COPA_PALMARES!$B$3),
Tabla_de_Datos_COPA_PALMARES!$H$11,)))))))</f>
        <v/>
      </c>
      <c r="V44" s="95"/>
      <c r="W44" s="349" t="s">
        <v>194</v>
      </c>
      <c r="X44" s="349" t="s">
        <v>701</v>
      </c>
      <c r="Y44" s="349" t="str">
        <f>VLOOKUP(X44,Tabla_de_Datos_COPA_PALMARES!$B$9:$C$21,2,0)</f>
        <v>3</v>
      </c>
      <c r="Z44" s="365" t="str">
        <f>IFERROR(VLOOKUP('Listado Pilotos y Equipos'!$X44,Tabla_de_Datos_COPA_PALMARES!$B$9:$D$21,3,0),"")</f>
        <v>Plata</v>
      </c>
      <c r="AA44" s="349" t="s">
        <v>650</v>
      </c>
      <c r="AB44" s="349" t="str">
        <f>VLOOKUP('Listado Pilotos y Equipos'!$AA44,Tabla_de_Datos_COPA_PALMARES!$B$24:$C$26,2,TRUE)</f>
        <v>2</v>
      </c>
      <c r="AC44" s="95"/>
      <c r="AD44" s="347" t="str">
        <f>'Listado Pilotos y Equipos'!$C44</f>
        <v>Eduard Gil</v>
      </c>
      <c r="AE44" s="347" t="str">
        <f>'Listado Pilotos y Equipos'!$B44</f>
        <v>SLOTMANIA CAR</v>
      </c>
      <c r="AF44" s="347" t="str">
        <f>'Listado Pilotos y Equipos'!$H44</f>
        <v>Adolfo Chico</v>
      </c>
      <c r="AG44" s="347" t="str">
        <f>'Listado Pilotos y Equipos'!$B44</f>
        <v>SLOTMANIA CAR</v>
      </c>
    </row>
    <row r="45" ht="15.75" customHeight="1">
      <c r="A45" s="95"/>
      <c r="B45" s="349" t="s">
        <v>96</v>
      </c>
      <c r="C45" s="349" t="s">
        <v>167</v>
      </c>
      <c r="D45" s="365" t="str">
        <f>IFERROR(VLOOKUP('Listado Pilotos y Equipos'!$C45,'Listado Pilotos y Equipos'!$W$3:$AB$162,3,0),"")</f>
        <v>4</v>
      </c>
      <c r="E45" s="365" t="str">
        <f>IFERROR(VLOOKUP('Listado Pilotos y Equipos'!$C45,'Listado Pilotos y Equipos'!$W$3:$AB$162,4,0),"")</f>
        <v>Bronce</v>
      </c>
      <c r="F45" s="349" t="str">
        <f>VLOOKUP('Listado Pilotos y Equipos'!$C45,'Listado Pilotos y Equipos'!$W$3:$AB$162,6,TRUE)</f>
        <v>3</v>
      </c>
      <c r="G45" s="349" t="str">
        <f>VLOOKUP('Listado Pilotos y Equipos'!$C45,'Listado Pilotos y Equipos'!$W$3:$AB$162,5,TRUE)</f>
        <v>21 o más</v>
      </c>
      <c r="H45" s="349" t="s">
        <v>712</v>
      </c>
      <c r="I45" s="365" t="str">
        <f>IFERROR(VLOOKUP('Listado Pilotos y Equipos'!$H45,'Listado Pilotos y Equipos'!$W$3:$AB$162,3,0),"")</f>
        <v>4</v>
      </c>
      <c r="J45" s="365" t="str">
        <f>IFERROR(VLOOKUP('Listado Pilotos y Equipos'!$H45,'Listado Pilotos y Equipos'!$W$3:$AB$162,4,0),"")</f>
        <v>Bronce</v>
      </c>
      <c r="K45" s="349" t="str">
        <f>VLOOKUP('Listado Pilotos y Equipos'!$H45,'Listado Pilotos y Equipos'!$W$3:$AB$162,6,TRUE)</f>
        <v>3</v>
      </c>
      <c r="L45" s="349" t="str">
        <f>VLOOKUP(H45,'Listado Pilotos y Equipos'!$W$3:$AB$162,5,TRUE)</f>
        <v>21 o más</v>
      </c>
      <c r="M45" s="349" t="s">
        <v>162</v>
      </c>
      <c r="N45" s="365"/>
      <c r="O45" s="349"/>
      <c r="P45" s="349" t="s">
        <v>459</v>
      </c>
      <c r="Q45" s="366" t="str">
        <f>IFERROR(IF(AND('Listado Pilotos y Equipos'!$D45=Tabla_de_Datos_COPA_PALMARES!$D$3,'Listado Pilotos y Equipos'!$I45=Tabla_de_Datos_COPA_PALMARES!$D$3,'Listado Pilotos y Equipos'!$M45=Tabla_de_Datos_COPA_PALMARES!$B$4),"ALARMA",IF(AND('Listado Pilotos y Equipos'!$D45=Tabla_de_Datos_COPA_PALMARES!$D$3,'Listado Pilotos y Equipos'!$I45=Tabla_de_Datos_COPA_PALMARES!$D$4,'Listado Pilotos y Equipos'!$M45=Tabla_de_Datos_COPA_PALMARES!$B$4),"ALARMA",IF(AND('Listado Pilotos y Equipos'!$D45=Tabla_de_Datos_COPA_PALMARES!$D$4,'Listado Pilotos y Equipos'!$I45=Tabla_de_Datos_COPA_PALMARES!$D$3,'Listado Pilotos y Equipos'!$M45=Tabla_de_Datos_COPA_PALMARES!$B$4),"ALARMA",IF(AND('Listado Pilotos y Equipos'!$D45=Tabla_de_Datos_COPA_PALMARES!$D$3,'Listado Pilotos y Equipos'!$I45=Tabla_de_Datos_COPA_PALMARES!$D$5,'Listado Pilotos y Equipos'!$M45=Tabla_de_Datos_COPA_PALMARES!$B$4),"ALARMA",IF(AND('Listado Pilotos y Equipos'!$D45=Tabla_de_Datos_COPA_PALMARES!$D$5,'Listado Pilotos y Equipos'!$I45=Tabla_de_Datos_COPA_PALMARES!$D$3,'Listado Pilotos y Equipos'!$M45=Tabla_de_Datos_COPA_PALMARES!$B$4),"ALARMA",IF(AND('Listado Pilotos y Equipos'!$D45=Tabla_de_Datos_COPA_PALMARES!$D$3,'Listado Pilotos y Equipos'!$I45=Tabla_de_Datos_COPA_PALMARES!$D$6,'Listado Pilotos y Equipos'!$M45=Tabla_de_Datos_COPA_PALMARES!$B$4),"ALARMA",IF(AND('Listado Pilotos y Equipos'!$D45=Tabla_de_Datos_COPA_PALMARES!$D$6,'Listado Pilotos y Equipos'!$I45=Tabla_de_Datos_COPA_PALMARES!$D$3,'Listado Pilotos y Equipos'!$M45=Tabla_de_Datos_COPA_PALMARES!$B$4),"ALARMA",IF(AND('Listado Pilotos y Equipos'!$D45=Tabla_de_Datos_COPA_PALMARES!$D$4,'Listado Pilotos y Equipos'!$I45=Tabla_de_Datos_COPA_PALMARES!$D$4,'Listado Pilotos y Equipos'!$M45=Tabla_de_Datos_COPA_PALMARES!$B$4),"ALARMA",IF(AND('Listado Pilotos y Equipos'!$D45=Tabla_de_Datos_COPA_PALMARES!$D$4,'Listado Pilotos y Equipos'!$I45=Tabla_de_Datos_COPA_PALMARES!$D$5,'Listado Pilotos y Equipos'!$M45=Tabla_de_Datos_COPA_PALMARES!$B$4),"ALARMA",IF(AND('Listado Pilotos y Equipos'!$D45=Tabla_de_Datos_COPA_PALMARES!$D$5,'Listado Pilotos y Equipos'!$I45=Tabla_de_Datos_COPA_PALMARES!$D$4,'Listado Pilotos y Equipos'!$M45=Tabla_de_Datos_COPA_PALMARES!$B$4),"ALARMA","")))))))))),"")</f>
        <v/>
      </c>
      <c r="R45" s="367" t="str">
        <f>IF(AND('Listado Pilotos y Equipos'!$D45=Tabla_de_Datos_COPA_PALMARES!$D$4,'Listado Pilotos y Equipos'!$I45=Tabla_de_Datos_COPA_PALMARES!$D$4,'Listado Pilotos y Equipos'!$M45=Tabla_de_Datos_COPA_PALMARES!$B$5),Tabla_de_Datos_COPA_PALMARES!$H$15,IF(AND('Listado Pilotos y Equipos'!$D45=Tabla_de_Datos_COPA_PALMARES!$D$3,'Listado Pilotos y Equipos'!$I45=Tabla_de_Datos_COPA_PALMARES!$D$3,'Listado Pilotos y Equipos'!$M45=Tabla_de_Datos_COPA_PALMARES!$B$5),Tabla_de_Datos_COPA_PALMARES!$H$14,IF(AND('Listado Pilotos y Equipos'!$D45=Tabla_de_Datos_COPA_PALMARES!$D$3,'Listado Pilotos y Equipos'!$I45=Tabla_de_Datos_COPA_PALMARES!$D$4,'Listado Pilotos y Equipos'!$M45=Tabla_de_Datos_COPA_PALMARES!$B$5),Tabla_de_Datos_COPA_PALMARES!$H$14,IF(AND('Listado Pilotos y Equipos'!$D45=Tabla_de_Datos_COPA_PALMARES!$D$4,'Listado Pilotos y Equipos'!$I45=Tabla_de_Datos_COPA_PALMARES!$D$3,'Listado Pilotos y Equipos'!$M45=Tabla_de_Datos_COPA_PALMARES!$B$5),Tabla_de_Datos_COPA_PALMARES!$H$14,IF(AND('Listado Pilotos y Equipos'!$D45=Tabla_de_Datos_COPA_PALMARES!$D$3,'Listado Pilotos y Equipos'!$I45=Tabla_de_Datos_COPA_PALMARES!$D$5,'Listado Pilotos y Equipos'!$M45=Tabla_de_Datos_COPA_PALMARES!$B$5),Tabla_de_Datos_COPA_PALMARES!$H$15,IF(AND('Listado Pilotos y Equipos'!$D45=Tabla_de_Datos_COPA_PALMARES!$D$5,'Listado Pilotos y Equipos'!$I45=Tabla_de_Datos_COPA_PALMARES!$D$3,'Listado Pilotos y Equipos'!$M45=Tabla_de_Datos_COPA_PALMARES!$B$5),Tabla_de_Datos_COPA_PALMARES!$H$15,""))))))</f>
        <v/>
      </c>
      <c r="S45" s="95"/>
      <c r="T45" s="95"/>
      <c r="U45" s="95" t="str">
        <f>IF(AND('Listado Pilotos y Equipos'!$D45=Tabla_de_Datos_COPA_PALMARES!$D$3,
'Listado Pilotos y Equipos'!$I45=Tabla_de_Datos_COPA_PALMARES!$D$4,
'Listado Pilotos y Equipos'!$F45=Tabla_de_Datos_COPA_PALMARES!$C$26,
'Listado Pilotos y Equipos'!$K45=Tabla_de_Datos_COPA_PALMARES!$C$26,
'Listado Pilotos y Equipos'!$M45=Tabla_de_Datos_COPA_PALMARES!$B$3),
Tabla_de_Datos_COPA_PALMARES!$H$11,
IF(AND('Listado Pilotos y Equipos'!$D45=Tabla_de_Datos_COPA_PALMARES!$D$4,
'Listado Pilotos y Equipos'!$I45=Tabla_de_Datos_COPA_PALMARES!$D$3,
'Listado Pilotos y Equipos'!$F45=Tabla_de_Datos_COPA_PALMARES!$C$26,
'Listado Pilotos y Equipos'!$K45=Tabla_de_Datos_COPA_PALMARES!$C$26,
'Listado Pilotos y Equipos'!$M45=Tabla_de_Datos_COPA_PALMARES!$B$3),
Tabla_de_Datos_COPA_PALMARES!$H$11,
IF(AND('Listado Pilotos y Equipos'!$D45=Tabla_de_Datos_COPA_PALMARES!$D$3,
'Listado Pilotos y Equipos'!$I45=Tabla_de_Datos_COPA_PALMARES!$D$5,
'Listado Pilotos y Equipos'!$F45=Tabla_de_Datos_COPA_PALMARES!$C$26,
'Listado Pilotos y Equipos'!$K45=Tabla_de_Datos_COPA_PALMARES!$C$26,
'Listado Pilotos y Equipos'!$M45=Tabla_de_Datos_COPA_PALMARES!$B$3),
Tabla_de_Datos_COPA_PALMARES!$H$11,
IF(AND('Listado Pilotos y Equipos'!$D45=Tabla_de_Datos_COPA_PALMARES!$D$5,
'Listado Pilotos y Equipos'!$I45=Tabla_de_Datos_COPA_PALMARES!$D$3,
'Listado Pilotos y Equipos'!$F45=Tabla_de_Datos_COPA_PALMARES!$C$26,
'Listado Pilotos y Equipos'!$K45=Tabla_de_Datos_COPA_PALMARES!$C$26,
'Listado Pilotos y Equipos'!$M45=Tabla_de_Datos_COPA_PALMARES!$B$3),
Tabla_de_Datos_COPA_PALMARES!$H$11,
IF(AND('Listado Pilotos y Equipos'!$D45=Tabla_de_Datos_COPA_PALMARES!$D$3,
'Listado Pilotos y Equipos'!$I45=Tabla_de_Datos_COPA_PALMARES!$D$6,
'Listado Pilotos y Equipos'!$F45=Tabla_de_Datos_COPA_PALMARES!$C$26,
'Listado Pilotos y Equipos'!$K45=Tabla_de_Datos_COPA_PALMARES!$C$26,
'Listado Pilotos y Equipos'!$M45=Tabla_de_Datos_COPA_PALMARES!$B$3),
Tabla_de_Datos_COPA_PALMARES!$H$11,
IF(AND('Listado Pilotos y Equipos'!$D45=Tabla_de_Datos_COPA_PALMARES!$D$6,
'Listado Pilotos y Equipos'!$I45=Tabla_de_Datos_COPA_PALMARES!$D$3,
'Listado Pilotos y Equipos'!$F45=Tabla_de_Datos_COPA_PALMARES!$C$26,
'Listado Pilotos y Equipos'!$K45=Tabla_de_Datos_COPA_PALMARES!$C$26,
'Listado Pilotos y Equipos'!$M45=Tabla_de_Datos_COPA_PALMARES!$B$3),
Tabla_de_Datos_COPA_PALMARES!$H$11,
IF(AND('Listado Pilotos y Equipos'!$D45=Tabla_de_Datos_COPA_PALMARES!$D$4,
'Listado Pilotos y Equipos'!$I45=Tabla_de_Datos_COPA_PALMARES!$D$4,
'Listado Pilotos y Equipos'!$F45=Tabla_de_Datos_COPA_PALMARES!$C$26,
'Listado Pilotos y Equipos'!$K45=Tabla_de_Datos_COPA_PALMARES!$C$26,
'Listado Pilotos y Equipos'!$M45=Tabla_de_Datos_COPA_PALMARES!$B$3),
Tabla_de_Datos_COPA_PALMARES!$H$11,)))))))</f>
        <v/>
      </c>
      <c r="V45" s="95"/>
      <c r="W45" s="349" t="s">
        <v>185</v>
      </c>
      <c r="X45" s="349" t="s">
        <v>646</v>
      </c>
      <c r="Y45" s="349" t="str">
        <f>VLOOKUP(X45,Tabla_de_Datos_COPA_PALMARES!$B$9:$C$21,2,0)</f>
        <v>4</v>
      </c>
      <c r="Z45" s="365" t="str">
        <f>IFERROR(VLOOKUP('Listado Pilotos y Equipos'!$X45,Tabla_de_Datos_COPA_PALMARES!$B$9:$D$21,3,0),"")</f>
        <v>Bronce</v>
      </c>
      <c r="AA45" s="349" t="s">
        <v>647</v>
      </c>
      <c r="AB45" s="349" t="str">
        <f>VLOOKUP('Listado Pilotos y Equipos'!$AA45,Tabla_de_Datos_COPA_PALMARES!$B$24:$C$26,2,TRUE)</f>
        <v>3</v>
      </c>
      <c r="AC45" s="95"/>
      <c r="AD45" s="347" t="str">
        <f>'Listado Pilotos y Equipos'!$C45</f>
        <v>Jordi Muñoz</v>
      </c>
      <c r="AE45" s="347" t="str">
        <f>'Listado Pilotos y Equipos'!$B45</f>
        <v>NOUTEAM SLOT</v>
      </c>
      <c r="AF45" s="347" t="str">
        <f>'Listado Pilotos y Equipos'!$H45</f>
        <v>Cristina Acacio</v>
      </c>
      <c r="AG45" s="347" t="str">
        <f>'Listado Pilotos y Equipos'!$B45</f>
        <v>NOUTEAM SLOT</v>
      </c>
    </row>
    <row r="46" ht="15.75" customHeight="1">
      <c r="A46" s="95"/>
      <c r="B46" s="349" t="s">
        <v>713</v>
      </c>
      <c r="C46" s="349" t="s">
        <v>714</v>
      </c>
      <c r="D46" s="365" t="str">
        <f>IFERROR(VLOOKUP('Listado Pilotos y Equipos'!$C46,'Listado Pilotos y Equipos'!$W$3:$AB$162,3,0),"")</f>
        <v>4</v>
      </c>
      <c r="E46" s="365" t="str">
        <f>IFERROR(VLOOKUP('Listado Pilotos y Equipos'!$C46,'Listado Pilotos y Equipos'!$W$3:$AB$162,4,0),"")</f>
        <v>Bronce</v>
      </c>
      <c r="F46" s="349" t="str">
        <f>VLOOKUP('Listado Pilotos y Equipos'!$C46,'Listado Pilotos y Equipos'!$W$3:$AB$162,6,TRUE)</f>
        <v>3</v>
      </c>
      <c r="G46" s="349" t="str">
        <f>VLOOKUP('Listado Pilotos y Equipos'!$C46,'Listado Pilotos y Equipos'!$W$3:$AB$162,5,TRUE)</f>
        <v>21 o más</v>
      </c>
      <c r="H46" s="349" t="s">
        <v>233</v>
      </c>
      <c r="I46" s="365"/>
      <c r="J46" s="365" t="str">
        <f>IFERROR(VLOOKUP('Listado Pilotos y Equipos'!$H46,'Listado Pilotos y Equipos'!$W$3:$AB$162,4,0),"")</f>
        <v>Plata</v>
      </c>
      <c r="K46" s="365"/>
      <c r="L46" s="349" t="str">
        <f>VLOOKUP(H46,'Listado Pilotos y Equipos'!$W$3:$AB$162,5,TRUE)</f>
        <v>21 o más</v>
      </c>
      <c r="M46" s="349" t="s">
        <v>162</v>
      </c>
      <c r="N46" s="365"/>
      <c r="O46" s="349" t="s">
        <v>77</v>
      </c>
      <c r="P46" s="349"/>
      <c r="Q46" s="366" t="str">
        <f>IFERROR(IF(AND('Listado Pilotos y Equipos'!$D46=Tabla_de_Datos_COPA_PALMARES!$D$3,'Listado Pilotos y Equipos'!$I46=Tabla_de_Datos_COPA_PALMARES!$D$3,'Listado Pilotos y Equipos'!$M46=Tabla_de_Datos_COPA_PALMARES!$B$4),"ALARMA",IF(AND('Listado Pilotos y Equipos'!$D46=Tabla_de_Datos_COPA_PALMARES!$D$3,'Listado Pilotos y Equipos'!$I46=Tabla_de_Datos_COPA_PALMARES!$D$4,'Listado Pilotos y Equipos'!$M46=Tabla_de_Datos_COPA_PALMARES!$B$4),"ALARMA",IF(AND('Listado Pilotos y Equipos'!$D46=Tabla_de_Datos_COPA_PALMARES!$D$4,'Listado Pilotos y Equipos'!$I46=Tabla_de_Datos_COPA_PALMARES!$D$3,'Listado Pilotos y Equipos'!$M46=Tabla_de_Datos_COPA_PALMARES!$B$4),"ALARMA",IF(AND('Listado Pilotos y Equipos'!$D46=Tabla_de_Datos_COPA_PALMARES!$D$3,'Listado Pilotos y Equipos'!$I46=Tabla_de_Datos_COPA_PALMARES!$D$5,'Listado Pilotos y Equipos'!$M46=Tabla_de_Datos_COPA_PALMARES!$B$4),"ALARMA",IF(AND('Listado Pilotos y Equipos'!$D46=Tabla_de_Datos_COPA_PALMARES!$D$5,'Listado Pilotos y Equipos'!$I46=Tabla_de_Datos_COPA_PALMARES!$D$3,'Listado Pilotos y Equipos'!$M46=Tabla_de_Datos_COPA_PALMARES!$B$4),"ALARMA",IF(AND('Listado Pilotos y Equipos'!$D46=Tabla_de_Datos_COPA_PALMARES!$D$3,'Listado Pilotos y Equipos'!$I46=Tabla_de_Datos_COPA_PALMARES!$D$6,'Listado Pilotos y Equipos'!$M46=Tabla_de_Datos_COPA_PALMARES!$B$4),"ALARMA",IF(AND('Listado Pilotos y Equipos'!$D46=Tabla_de_Datos_COPA_PALMARES!$D$6,'Listado Pilotos y Equipos'!$I46=Tabla_de_Datos_COPA_PALMARES!$D$3,'Listado Pilotos y Equipos'!$M46=Tabla_de_Datos_COPA_PALMARES!$B$4),"ALARMA",IF(AND('Listado Pilotos y Equipos'!$D46=Tabla_de_Datos_COPA_PALMARES!$D$4,'Listado Pilotos y Equipos'!$I46=Tabla_de_Datos_COPA_PALMARES!$D$4,'Listado Pilotos y Equipos'!$M46=Tabla_de_Datos_COPA_PALMARES!$B$4),"ALARMA",IF(AND('Listado Pilotos y Equipos'!$D46=Tabla_de_Datos_COPA_PALMARES!$D$4,'Listado Pilotos y Equipos'!$I46=Tabla_de_Datos_COPA_PALMARES!$D$5,'Listado Pilotos y Equipos'!$M46=Tabla_de_Datos_COPA_PALMARES!$B$4),"ALARMA",IF(AND('Listado Pilotos y Equipos'!$D46=Tabla_de_Datos_COPA_PALMARES!$D$5,'Listado Pilotos y Equipos'!$I46=Tabla_de_Datos_COPA_PALMARES!$D$4,'Listado Pilotos y Equipos'!$M46=Tabla_de_Datos_COPA_PALMARES!$B$4),"ALARMA","")))))))))),"")</f>
        <v/>
      </c>
      <c r="R46" s="367" t="str">
        <f>IF(AND('Listado Pilotos y Equipos'!$D46=Tabla_de_Datos_COPA_PALMARES!$D$4,'Listado Pilotos y Equipos'!$I46=Tabla_de_Datos_COPA_PALMARES!$D$4,'Listado Pilotos y Equipos'!$M46=Tabla_de_Datos_COPA_PALMARES!$B$5),Tabla_de_Datos_COPA_PALMARES!$H$15,IF(AND('Listado Pilotos y Equipos'!$D46=Tabla_de_Datos_COPA_PALMARES!$D$3,'Listado Pilotos y Equipos'!$I46=Tabla_de_Datos_COPA_PALMARES!$D$3,'Listado Pilotos y Equipos'!$M46=Tabla_de_Datos_COPA_PALMARES!$B$5),Tabla_de_Datos_COPA_PALMARES!$H$14,IF(AND('Listado Pilotos y Equipos'!$D46=Tabla_de_Datos_COPA_PALMARES!$D$3,'Listado Pilotos y Equipos'!$I46=Tabla_de_Datos_COPA_PALMARES!$D$4,'Listado Pilotos y Equipos'!$M46=Tabla_de_Datos_COPA_PALMARES!$B$5),Tabla_de_Datos_COPA_PALMARES!$H$14,IF(AND('Listado Pilotos y Equipos'!$D46=Tabla_de_Datos_COPA_PALMARES!$D$4,'Listado Pilotos y Equipos'!$I46=Tabla_de_Datos_COPA_PALMARES!$D$3,'Listado Pilotos y Equipos'!$M46=Tabla_de_Datos_COPA_PALMARES!$B$5),Tabla_de_Datos_COPA_PALMARES!$H$14,IF(AND('Listado Pilotos y Equipos'!$D46=Tabla_de_Datos_COPA_PALMARES!$D$3,'Listado Pilotos y Equipos'!$I46=Tabla_de_Datos_COPA_PALMARES!$D$5,'Listado Pilotos y Equipos'!$M46=Tabla_de_Datos_COPA_PALMARES!$B$5),Tabla_de_Datos_COPA_PALMARES!$H$15,IF(AND('Listado Pilotos y Equipos'!$D46=Tabla_de_Datos_COPA_PALMARES!$D$5,'Listado Pilotos y Equipos'!$I46=Tabla_de_Datos_COPA_PALMARES!$D$3,'Listado Pilotos y Equipos'!$M46=Tabla_de_Datos_COPA_PALMARES!$B$5),Tabla_de_Datos_COPA_PALMARES!$H$15,""))))))</f>
        <v/>
      </c>
      <c r="S46" s="95"/>
      <c r="T46" s="95"/>
      <c r="U46" s="95" t="str">
        <f>IF(AND('Listado Pilotos y Equipos'!$D46=Tabla_de_Datos_COPA_PALMARES!$D$3,
'Listado Pilotos y Equipos'!$I46=Tabla_de_Datos_COPA_PALMARES!$D$4,
'Listado Pilotos y Equipos'!$F46=Tabla_de_Datos_COPA_PALMARES!$C$26,
'Listado Pilotos y Equipos'!$K46=Tabla_de_Datos_COPA_PALMARES!$C$26,
'Listado Pilotos y Equipos'!$M46=Tabla_de_Datos_COPA_PALMARES!$B$3),
Tabla_de_Datos_COPA_PALMARES!$H$11,
IF(AND('Listado Pilotos y Equipos'!$D46=Tabla_de_Datos_COPA_PALMARES!$D$4,
'Listado Pilotos y Equipos'!$I46=Tabla_de_Datos_COPA_PALMARES!$D$3,
'Listado Pilotos y Equipos'!$F46=Tabla_de_Datos_COPA_PALMARES!$C$26,
'Listado Pilotos y Equipos'!$K46=Tabla_de_Datos_COPA_PALMARES!$C$26,
'Listado Pilotos y Equipos'!$M46=Tabla_de_Datos_COPA_PALMARES!$B$3),
Tabla_de_Datos_COPA_PALMARES!$H$11,
IF(AND('Listado Pilotos y Equipos'!$D46=Tabla_de_Datos_COPA_PALMARES!$D$3,
'Listado Pilotos y Equipos'!$I46=Tabla_de_Datos_COPA_PALMARES!$D$5,
'Listado Pilotos y Equipos'!$F46=Tabla_de_Datos_COPA_PALMARES!$C$26,
'Listado Pilotos y Equipos'!$K46=Tabla_de_Datos_COPA_PALMARES!$C$26,
'Listado Pilotos y Equipos'!$M46=Tabla_de_Datos_COPA_PALMARES!$B$3),
Tabla_de_Datos_COPA_PALMARES!$H$11,
IF(AND('Listado Pilotos y Equipos'!$D46=Tabla_de_Datos_COPA_PALMARES!$D$5,
'Listado Pilotos y Equipos'!$I46=Tabla_de_Datos_COPA_PALMARES!$D$3,
'Listado Pilotos y Equipos'!$F46=Tabla_de_Datos_COPA_PALMARES!$C$26,
'Listado Pilotos y Equipos'!$K46=Tabla_de_Datos_COPA_PALMARES!$C$26,
'Listado Pilotos y Equipos'!$M46=Tabla_de_Datos_COPA_PALMARES!$B$3),
Tabla_de_Datos_COPA_PALMARES!$H$11,
IF(AND('Listado Pilotos y Equipos'!$D46=Tabla_de_Datos_COPA_PALMARES!$D$3,
'Listado Pilotos y Equipos'!$I46=Tabla_de_Datos_COPA_PALMARES!$D$6,
'Listado Pilotos y Equipos'!$F46=Tabla_de_Datos_COPA_PALMARES!$C$26,
'Listado Pilotos y Equipos'!$K46=Tabla_de_Datos_COPA_PALMARES!$C$26,
'Listado Pilotos y Equipos'!$M46=Tabla_de_Datos_COPA_PALMARES!$B$3),
Tabla_de_Datos_COPA_PALMARES!$H$11,
IF(AND('Listado Pilotos y Equipos'!$D46=Tabla_de_Datos_COPA_PALMARES!$D$6,
'Listado Pilotos y Equipos'!$I46=Tabla_de_Datos_COPA_PALMARES!$D$3,
'Listado Pilotos y Equipos'!$F46=Tabla_de_Datos_COPA_PALMARES!$C$26,
'Listado Pilotos y Equipos'!$K46=Tabla_de_Datos_COPA_PALMARES!$C$26,
'Listado Pilotos y Equipos'!$M46=Tabla_de_Datos_COPA_PALMARES!$B$3),
Tabla_de_Datos_COPA_PALMARES!$H$11,
IF(AND('Listado Pilotos y Equipos'!$D46=Tabla_de_Datos_COPA_PALMARES!$D$4,
'Listado Pilotos y Equipos'!$I46=Tabla_de_Datos_COPA_PALMARES!$D$4,
'Listado Pilotos y Equipos'!$F46=Tabla_de_Datos_COPA_PALMARES!$C$26,
'Listado Pilotos y Equipos'!$K46=Tabla_de_Datos_COPA_PALMARES!$C$26,
'Listado Pilotos y Equipos'!$M46=Tabla_de_Datos_COPA_PALMARES!$B$3),
Tabla_de_Datos_COPA_PALMARES!$H$11,)))))))</f>
        <v/>
      </c>
      <c r="V46" s="95"/>
      <c r="W46" s="349" t="s">
        <v>715</v>
      </c>
      <c r="X46" s="349" t="s">
        <v>658</v>
      </c>
      <c r="Y46" s="349" t="str">
        <f>VLOOKUP(X46,Tabla_de_Datos_COPA_PALMARES!$B$9:$C$21,2,0)</f>
        <v>3</v>
      </c>
      <c r="Z46" s="365" t="str">
        <f>IFERROR(VLOOKUP('Listado Pilotos y Equipos'!$X46,Tabla_de_Datos_COPA_PALMARES!$B$9:$D$21,3,0),"")</f>
        <v>Plata</v>
      </c>
      <c r="AA46" s="349" t="s">
        <v>647</v>
      </c>
      <c r="AB46" s="349" t="str">
        <f>VLOOKUP('Listado Pilotos y Equipos'!$AA46,Tabla_de_Datos_COPA_PALMARES!$B$24:$C$26,2,TRUE)</f>
        <v>3</v>
      </c>
      <c r="AC46" s="95"/>
      <c r="AD46" s="347" t="str">
        <f>'Listado Pilotos y Equipos'!$C46</f>
        <v>Gori Forte</v>
      </c>
      <c r="AE46" s="347" t="str">
        <f>'Listado Pilotos y Equipos'!$B46</f>
        <v>SCM_</v>
      </c>
      <c r="AF46" s="347" t="str">
        <f>'Listado Pilotos y Equipos'!$H46</f>
        <v>Jordi Cantos</v>
      </c>
      <c r="AG46" s="347" t="str">
        <f>'Listado Pilotos y Equipos'!$B46</f>
        <v>SCM_</v>
      </c>
    </row>
    <row r="47" ht="15.75" customHeight="1">
      <c r="A47" s="95"/>
      <c r="B47" s="349" t="s">
        <v>716</v>
      </c>
      <c r="C47" s="349" t="s">
        <v>688</v>
      </c>
      <c r="D47" s="365" t="str">
        <f>IFERROR(VLOOKUP('Listado Pilotos y Equipos'!$C47,'Listado Pilotos y Equipos'!$W$3:$AB$162,3,0),"")</f>
        <v>1</v>
      </c>
      <c r="E47" s="365" t="str">
        <f>IFERROR(VLOOKUP('Listado Pilotos y Equipos'!$C47,'Listado Pilotos y Equipos'!$W$3:$AB$162,4,0),"")</f>
        <v>Platino</v>
      </c>
      <c r="F47" s="349" t="str">
        <f>VLOOKUP('Listado Pilotos y Equipos'!$C47,'Listado Pilotos y Equipos'!$W$3:$AB$162,6,TRUE)</f>
        <v>1</v>
      </c>
      <c r="G47" s="349" t="str">
        <f>VLOOKUP('Listado Pilotos y Equipos'!$C47,'Listado Pilotos y Equipos'!$W$3:$AB$162,5,TRUE)</f>
        <v>1 AL 10</v>
      </c>
      <c r="H47" s="349" t="s">
        <v>675</v>
      </c>
      <c r="I47" s="365" t="str">
        <f>IFERROR(VLOOKUP('Listado Pilotos y Equipos'!$H47,'Listado Pilotos y Equipos'!$W$3:$AB$162,3,0),"")</f>
        <v>3</v>
      </c>
      <c r="J47" s="365" t="str">
        <f>IFERROR(VLOOKUP('Listado Pilotos y Equipos'!$H47,'Listado Pilotos y Equipos'!$W$3:$AB$162,4,0),"")</f>
        <v>Plata</v>
      </c>
      <c r="K47" s="349" t="str">
        <f>VLOOKUP('Listado Pilotos y Equipos'!$H47,'Listado Pilotos y Equipos'!$W$3:$AB$162,6,TRUE)</f>
        <v>2</v>
      </c>
      <c r="L47" s="349" t="str">
        <f>VLOOKUP(H47,'Listado Pilotos y Equipos'!$W$3:$AB$162,5,TRUE)</f>
        <v>11 al 20</v>
      </c>
      <c r="M47" s="349" t="s">
        <v>187</v>
      </c>
      <c r="N47" s="365"/>
      <c r="O47" s="349" t="s">
        <v>217</v>
      </c>
      <c r="P47" s="349"/>
      <c r="Q47" s="366" t="str">
        <f>IFERROR(IF(AND('Listado Pilotos y Equipos'!$D47=Tabla_de_Datos_COPA_PALMARES!$D$3,'Listado Pilotos y Equipos'!$I47=Tabla_de_Datos_COPA_PALMARES!$D$3,'Listado Pilotos y Equipos'!$M47=Tabla_de_Datos_COPA_PALMARES!$B$4),"ALARMA",IF(AND('Listado Pilotos y Equipos'!$D47=Tabla_de_Datos_COPA_PALMARES!$D$3,'Listado Pilotos y Equipos'!$I47=Tabla_de_Datos_COPA_PALMARES!$D$4,'Listado Pilotos y Equipos'!$M47=Tabla_de_Datos_COPA_PALMARES!$B$4),"ALARMA",IF(AND('Listado Pilotos y Equipos'!$D47=Tabla_de_Datos_COPA_PALMARES!$D$4,'Listado Pilotos y Equipos'!$I47=Tabla_de_Datos_COPA_PALMARES!$D$3,'Listado Pilotos y Equipos'!$M47=Tabla_de_Datos_COPA_PALMARES!$B$4),"ALARMA",IF(AND('Listado Pilotos y Equipos'!$D47=Tabla_de_Datos_COPA_PALMARES!$D$3,'Listado Pilotos y Equipos'!$I47=Tabla_de_Datos_COPA_PALMARES!$D$5,'Listado Pilotos y Equipos'!$M47=Tabla_de_Datos_COPA_PALMARES!$B$4),"ALARMA",IF(AND('Listado Pilotos y Equipos'!$D47=Tabla_de_Datos_COPA_PALMARES!$D$5,'Listado Pilotos y Equipos'!$I47=Tabla_de_Datos_COPA_PALMARES!$D$3,'Listado Pilotos y Equipos'!$M47=Tabla_de_Datos_COPA_PALMARES!$B$4),"ALARMA",IF(AND('Listado Pilotos y Equipos'!$D47=Tabla_de_Datos_COPA_PALMARES!$D$3,'Listado Pilotos y Equipos'!$I47=Tabla_de_Datos_COPA_PALMARES!$D$6,'Listado Pilotos y Equipos'!$M47=Tabla_de_Datos_COPA_PALMARES!$B$4),"ALARMA",IF(AND('Listado Pilotos y Equipos'!$D47=Tabla_de_Datos_COPA_PALMARES!$D$6,'Listado Pilotos y Equipos'!$I47=Tabla_de_Datos_COPA_PALMARES!$D$3,'Listado Pilotos y Equipos'!$M47=Tabla_de_Datos_COPA_PALMARES!$B$4),"ALARMA",IF(AND('Listado Pilotos y Equipos'!$D47=Tabla_de_Datos_COPA_PALMARES!$D$4,'Listado Pilotos y Equipos'!$I47=Tabla_de_Datos_COPA_PALMARES!$D$4,'Listado Pilotos y Equipos'!$M47=Tabla_de_Datos_COPA_PALMARES!$B$4),"ALARMA",IF(AND('Listado Pilotos y Equipos'!$D47=Tabla_de_Datos_COPA_PALMARES!$D$4,'Listado Pilotos y Equipos'!$I47=Tabla_de_Datos_COPA_PALMARES!$D$5,'Listado Pilotos y Equipos'!$M47=Tabla_de_Datos_COPA_PALMARES!$B$4),"ALARMA",IF(AND('Listado Pilotos y Equipos'!$D47=Tabla_de_Datos_COPA_PALMARES!$D$5,'Listado Pilotos y Equipos'!$I47=Tabla_de_Datos_COPA_PALMARES!$D$4,'Listado Pilotos y Equipos'!$M47=Tabla_de_Datos_COPA_PALMARES!$B$4),"ALARMA","")))))))))),"")</f>
        <v/>
      </c>
      <c r="R47" s="367" t="str">
        <f>IF(AND('Listado Pilotos y Equipos'!$D47=Tabla_de_Datos_COPA_PALMARES!$D$4,'Listado Pilotos y Equipos'!$I47=Tabla_de_Datos_COPA_PALMARES!$D$4,'Listado Pilotos y Equipos'!$M47=Tabla_de_Datos_COPA_PALMARES!$B$5),Tabla_de_Datos_COPA_PALMARES!$H$15,IF(AND('Listado Pilotos y Equipos'!$D47=Tabla_de_Datos_COPA_PALMARES!$D$3,'Listado Pilotos y Equipos'!$I47=Tabla_de_Datos_COPA_PALMARES!$D$3,'Listado Pilotos y Equipos'!$M47=Tabla_de_Datos_COPA_PALMARES!$B$5),Tabla_de_Datos_COPA_PALMARES!$H$14,IF(AND('Listado Pilotos y Equipos'!$D47=Tabla_de_Datos_COPA_PALMARES!$D$3,'Listado Pilotos y Equipos'!$I47=Tabla_de_Datos_COPA_PALMARES!$D$4,'Listado Pilotos y Equipos'!$M47=Tabla_de_Datos_COPA_PALMARES!$B$5),Tabla_de_Datos_COPA_PALMARES!$H$14,IF(AND('Listado Pilotos y Equipos'!$D47=Tabla_de_Datos_COPA_PALMARES!$D$4,'Listado Pilotos y Equipos'!$I47=Tabla_de_Datos_COPA_PALMARES!$D$3,'Listado Pilotos y Equipos'!$M47=Tabla_de_Datos_COPA_PALMARES!$B$5),Tabla_de_Datos_COPA_PALMARES!$H$14,IF(AND('Listado Pilotos y Equipos'!$D47=Tabla_de_Datos_COPA_PALMARES!$D$3,'Listado Pilotos y Equipos'!$I47=Tabla_de_Datos_COPA_PALMARES!$D$5,'Listado Pilotos y Equipos'!$M47=Tabla_de_Datos_COPA_PALMARES!$B$5),Tabla_de_Datos_COPA_PALMARES!$H$15,IF(AND('Listado Pilotos y Equipos'!$D47=Tabla_de_Datos_COPA_PALMARES!$D$5,'Listado Pilotos y Equipos'!$I47=Tabla_de_Datos_COPA_PALMARES!$D$3,'Listado Pilotos y Equipos'!$M47=Tabla_de_Datos_COPA_PALMARES!$B$5),Tabla_de_Datos_COPA_PALMARES!$H$15,""))))))</f>
        <v/>
      </c>
      <c r="S47" s="95"/>
      <c r="T47" s="95"/>
      <c r="U47" s="95" t="str">
        <f>IF(AND('Listado Pilotos y Equipos'!$D47=Tabla_de_Datos_COPA_PALMARES!$D$3,
'Listado Pilotos y Equipos'!$I47=Tabla_de_Datos_COPA_PALMARES!$D$4,
'Listado Pilotos y Equipos'!$F47=Tabla_de_Datos_COPA_PALMARES!$C$26,
'Listado Pilotos y Equipos'!$K47=Tabla_de_Datos_COPA_PALMARES!$C$26,
'Listado Pilotos y Equipos'!$M47=Tabla_de_Datos_COPA_PALMARES!$B$3),
Tabla_de_Datos_COPA_PALMARES!$H$11,
IF(AND('Listado Pilotos y Equipos'!$D47=Tabla_de_Datos_COPA_PALMARES!$D$4,
'Listado Pilotos y Equipos'!$I47=Tabla_de_Datos_COPA_PALMARES!$D$3,
'Listado Pilotos y Equipos'!$F47=Tabla_de_Datos_COPA_PALMARES!$C$26,
'Listado Pilotos y Equipos'!$K47=Tabla_de_Datos_COPA_PALMARES!$C$26,
'Listado Pilotos y Equipos'!$M47=Tabla_de_Datos_COPA_PALMARES!$B$3),
Tabla_de_Datos_COPA_PALMARES!$H$11,
IF(AND('Listado Pilotos y Equipos'!$D47=Tabla_de_Datos_COPA_PALMARES!$D$3,
'Listado Pilotos y Equipos'!$I47=Tabla_de_Datos_COPA_PALMARES!$D$5,
'Listado Pilotos y Equipos'!$F47=Tabla_de_Datos_COPA_PALMARES!$C$26,
'Listado Pilotos y Equipos'!$K47=Tabla_de_Datos_COPA_PALMARES!$C$26,
'Listado Pilotos y Equipos'!$M47=Tabla_de_Datos_COPA_PALMARES!$B$3),
Tabla_de_Datos_COPA_PALMARES!$H$11,
IF(AND('Listado Pilotos y Equipos'!$D47=Tabla_de_Datos_COPA_PALMARES!$D$5,
'Listado Pilotos y Equipos'!$I47=Tabla_de_Datos_COPA_PALMARES!$D$3,
'Listado Pilotos y Equipos'!$F47=Tabla_de_Datos_COPA_PALMARES!$C$26,
'Listado Pilotos y Equipos'!$K47=Tabla_de_Datos_COPA_PALMARES!$C$26,
'Listado Pilotos y Equipos'!$M47=Tabla_de_Datos_COPA_PALMARES!$B$3),
Tabla_de_Datos_COPA_PALMARES!$H$11,
IF(AND('Listado Pilotos y Equipos'!$D47=Tabla_de_Datos_COPA_PALMARES!$D$3,
'Listado Pilotos y Equipos'!$I47=Tabla_de_Datos_COPA_PALMARES!$D$6,
'Listado Pilotos y Equipos'!$F47=Tabla_de_Datos_COPA_PALMARES!$C$26,
'Listado Pilotos y Equipos'!$K47=Tabla_de_Datos_COPA_PALMARES!$C$26,
'Listado Pilotos y Equipos'!$M47=Tabla_de_Datos_COPA_PALMARES!$B$3),
Tabla_de_Datos_COPA_PALMARES!$H$11,
IF(AND('Listado Pilotos y Equipos'!$D47=Tabla_de_Datos_COPA_PALMARES!$D$6,
'Listado Pilotos y Equipos'!$I47=Tabla_de_Datos_COPA_PALMARES!$D$3,
'Listado Pilotos y Equipos'!$F47=Tabla_de_Datos_COPA_PALMARES!$C$26,
'Listado Pilotos y Equipos'!$K47=Tabla_de_Datos_COPA_PALMARES!$C$26,
'Listado Pilotos y Equipos'!$M47=Tabla_de_Datos_COPA_PALMARES!$B$3),
Tabla_de_Datos_COPA_PALMARES!$H$11,
IF(AND('Listado Pilotos y Equipos'!$D47=Tabla_de_Datos_COPA_PALMARES!$D$4,
'Listado Pilotos y Equipos'!$I47=Tabla_de_Datos_COPA_PALMARES!$D$4,
'Listado Pilotos y Equipos'!$F47=Tabla_de_Datos_COPA_PALMARES!$C$26,
'Listado Pilotos y Equipos'!$K47=Tabla_de_Datos_COPA_PALMARES!$C$26,
'Listado Pilotos y Equipos'!$M47=Tabla_de_Datos_COPA_PALMARES!$B$3),
Tabla_de_Datos_COPA_PALMARES!$H$11,)))))))</f>
        <v/>
      </c>
      <c r="V47" s="95"/>
      <c r="W47" s="349" t="s">
        <v>717</v>
      </c>
      <c r="X47" s="349" t="s">
        <v>646</v>
      </c>
      <c r="Y47" s="349" t="str">
        <f>VLOOKUP(X47,Tabla_de_Datos_COPA_PALMARES!$B$9:$C$21,2,0)</f>
        <v>4</v>
      </c>
      <c r="Z47" s="365" t="str">
        <f>IFERROR(VLOOKUP('Listado Pilotos y Equipos'!$X47,Tabla_de_Datos_COPA_PALMARES!$B$9:$D$21,3,0),"")</f>
        <v>Bronce</v>
      </c>
      <c r="AA47" s="349" t="s">
        <v>647</v>
      </c>
      <c r="AB47" s="349" t="str">
        <f>VLOOKUP('Listado Pilotos y Equipos'!$AA47,Tabla_de_Datos_COPA_PALMARES!$B$24:$C$26,2,TRUE)</f>
        <v>3</v>
      </c>
      <c r="AC47" s="95"/>
      <c r="AD47" s="347" t="str">
        <f>'Listado Pilotos y Equipos'!$C47</f>
        <v>Carles Carreño</v>
      </c>
      <c r="AE47" s="347" t="str">
        <f>'Listado Pilotos y Equipos'!$B47</f>
        <v>ARREPLEGATS PERIFERIA</v>
      </c>
      <c r="AF47" s="347" t="str">
        <f>'Listado Pilotos y Equipos'!$H47</f>
        <v>Jordi Rierola</v>
      </c>
      <c r="AG47" s="347" t="str">
        <f>'Listado Pilotos y Equipos'!$B47</f>
        <v>ARREPLEGATS PERIFERIA</v>
      </c>
    </row>
    <row r="48" ht="15.75" customHeight="1">
      <c r="A48" s="95"/>
      <c r="B48" s="349" t="s">
        <v>196</v>
      </c>
      <c r="C48" s="349" t="s">
        <v>197</v>
      </c>
      <c r="D48" s="369" t="str">
        <f>IFERROR(VLOOKUP('Listado Pilotos y Equipos'!$C48,'Listado Pilotos y Equipos'!$W$3:$AB$163,3,0),"")</f>
        <v>4</v>
      </c>
      <c r="E48" s="365" t="str">
        <f>IFERROR(VLOOKUP('Listado Pilotos y Equipos'!$C48,'Listado Pilotos y Equipos'!$W$3:$AB$162,4,0),"")</f>
        <v>Bronce</v>
      </c>
      <c r="F48" s="349" t="str">
        <f>VLOOKUP('Listado Pilotos y Equipos'!$C48,'Listado Pilotos y Equipos'!$W$3:$AB$162,6,TRUE)</f>
        <v>3</v>
      </c>
      <c r="G48" s="349" t="str">
        <f>VLOOKUP('Listado Pilotos y Equipos'!$C48,'Listado Pilotos y Equipos'!$W$3:$AB$162,5,TRUE)</f>
        <v>21 o más</v>
      </c>
      <c r="H48" s="349" t="s">
        <v>198</v>
      </c>
      <c r="I48" s="369" t="str">
        <f>IFERROR(VLOOKUP('Listado Pilotos y Equipos'!$H48,'Listado Pilotos y Equipos'!$W$3:$AB$163,3,0),"")</f>
        <v>1</v>
      </c>
      <c r="J48" s="365" t="str">
        <f>IFERROR(VLOOKUP('Listado Pilotos y Equipos'!$H48,'Listado Pilotos y Equipos'!$W$3:$AB$162,4,0),"")</f>
        <v>Platino</v>
      </c>
      <c r="K48" s="349" t="str">
        <f>VLOOKUP('Listado Pilotos y Equipos'!$H48,'Listado Pilotos y Equipos'!$W$3:$AB$162,6,TRUE)</f>
        <v>1</v>
      </c>
      <c r="L48" s="349" t="str">
        <f>VLOOKUP(H48,'Listado Pilotos y Equipos'!$W$3:$AB$162,5,TRUE)</f>
        <v>1 AL 10</v>
      </c>
      <c r="M48" s="349" t="s">
        <v>187</v>
      </c>
      <c r="N48" s="365"/>
      <c r="O48" s="349"/>
      <c r="P48" s="349"/>
      <c r="Q48" s="366" t="str">
        <f>IFERROR(IF(AND('Listado Pilotos y Equipos'!$D48=Tabla_de_Datos_COPA_PALMARES!$D$3,'Listado Pilotos y Equipos'!$I48=Tabla_de_Datos_COPA_PALMARES!$D$3,'Listado Pilotos y Equipos'!$M48=Tabla_de_Datos_COPA_PALMARES!$B$4),"ALARMA",IF(AND('Listado Pilotos y Equipos'!$D48=Tabla_de_Datos_COPA_PALMARES!$D$3,'Listado Pilotos y Equipos'!$I48=Tabla_de_Datos_COPA_PALMARES!$D$4,'Listado Pilotos y Equipos'!$M48=Tabla_de_Datos_COPA_PALMARES!$B$4),"ALARMA",IF(AND('Listado Pilotos y Equipos'!$D48=Tabla_de_Datos_COPA_PALMARES!$D$4,'Listado Pilotos y Equipos'!$I48=Tabla_de_Datos_COPA_PALMARES!$D$3,'Listado Pilotos y Equipos'!$M48=Tabla_de_Datos_COPA_PALMARES!$B$4),"ALARMA",IF(AND('Listado Pilotos y Equipos'!$D48=Tabla_de_Datos_COPA_PALMARES!$D$3,'Listado Pilotos y Equipos'!$I48=Tabla_de_Datos_COPA_PALMARES!$D$5,'Listado Pilotos y Equipos'!$M48=Tabla_de_Datos_COPA_PALMARES!$B$4),"ALARMA",IF(AND('Listado Pilotos y Equipos'!$D48=Tabla_de_Datos_COPA_PALMARES!$D$5,'Listado Pilotos y Equipos'!$I48=Tabla_de_Datos_COPA_PALMARES!$D$3,'Listado Pilotos y Equipos'!$M48=Tabla_de_Datos_COPA_PALMARES!$B$4),"ALARMA",IF(AND('Listado Pilotos y Equipos'!$D48=Tabla_de_Datos_COPA_PALMARES!$D$3,'Listado Pilotos y Equipos'!$I48=Tabla_de_Datos_COPA_PALMARES!$D$6,'Listado Pilotos y Equipos'!$M48=Tabla_de_Datos_COPA_PALMARES!$B$4),"ALARMA",IF(AND('Listado Pilotos y Equipos'!$D48=Tabla_de_Datos_COPA_PALMARES!$D$6,'Listado Pilotos y Equipos'!$I48=Tabla_de_Datos_COPA_PALMARES!$D$3,'Listado Pilotos y Equipos'!$M48=Tabla_de_Datos_COPA_PALMARES!$B$4),"ALARMA",IF(AND('Listado Pilotos y Equipos'!$D48=Tabla_de_Datos_COPA_PALMARES!$D$4,'Listado Pilotos y Equipos'!$I48=Tabla_de_Datos_COPA_PALMARES!$D$4,'Listado Pilotos y Equipos'!$M48=Tabla_de_Datos_COPA_PALMARES!$B$4),"ALARMA",IF(AND('Listado Pilotos y Equipos'!$D48=Tabla_de_Datos_COPA_PALMARES!$D$4,'Listado Pilotos y Equipos'!$I48=Tabla_de_Datos_COPA_PALMARES!$D$5,'Listado Pilotos y Equipos'!$M48=Tabla_de_Datos_COPA_PALMARES!$B$4),"ALARMA",IF(AND('Listado Pilotos y Equipos'!$D48=Tabla_de_Datos_COPA_PALMARES!$D$5,'Listado Pilotos y Equipos'!$I48=Tabla_de_Datos_COPA_PALMARES!$D$4,'Listado Pilotos y Equipos'!$M48=Tabla_de_Datos_COPA_PALMARES!$B$4),"ALARMA","")))))))))),"")</f>
        <v/>
      </c>
      <c r="R48" s="367" t="str">
        <f>IF(AND('Listado Pilotos y Equipos'!$D48=Tabla_de_Datos_COPA_PALMARES!$D$4,'Listado Pilotos y Equipos'!$I48=Tabla_de_Datos_COPA_PALMARES!$D$4,'Listado Pilotos y Equipos'!$M48=Tabla_de_Datos_COPA_PALMARES!$B$5),Tabla_de_Datos_COPA_PALMARES!$H$15,IF(AND('Listado Pilotos y Equipos'!$D48=Tabla_de_Datos_COPA_PALMARES!$D$3,'Listado Pilotos y Equipos'!$I48=Tabla_de_Datos_COPA_PALMARES!$D$3,'Listado Pilotos y Equipos'!$M48=Tabla_de_Datos_COPA_PALMARES!$B$5),Tabla_de_Datos_COPA_PALMARES!$H$14,IF(AND('Listado Pilotos y Equipos'!$D48=Tabla_de_Datos_COPA_PALMARES!$D$3,'Listado Pilotos y Equipos'!$I48=Tabla_de_Datos_COPA_PALMARES!$D$4,'Listado Pilotos y Equipos'!$M48=Tabla_de_Datos_COPA_PALMARES!$B$5),Tabla_de_Datos_COPA_PALMARES!$H$14,IF(AND('Listado Pilotos y Equipos'!$D48=Tabla_de_Datos_COPA_PALMARES!$D$4,'Listado Pilotos y Equipos'!$I48=Tabla_de_Datos_COPA_PALMARES!$D$3,'Listado Pilotos y Equipos'!$M48=Tabla_de_Datos_COPA_PALMARES!$B$5),Tabla_de_Datos_COPA_PALMARES!$H$14,IF(AND('Listado Pilotos y Equipos'!$D48=Tabla_de_Datos_COPA_PALMARES!$D$3,'Listado Pilotos y Equipos'!$I48=Tabla_de_Datos_COPA_PALMARES!$D$5,'Listado Pilotos y Equipos'!$M48=Tabla_de_Datos_COPA_PALMARES!$B$5),Tabla_de_Datos_COPA_PALMARES!$H$15,IF(AND('Listado Pilotos y Equipos'!$D48=Tabla_de_Datos_COPA_PALMARES!$D$5,'Listado Pilotos y Equipos'!$I48=Tabla_de_Datos_COPA_PALMARES!$D$3,'Listado Pilotos y Equipos'!$M48=Tabla_de_Datos_COPA_PALMARES!$B$5),Tabla_de_Datos_COPA_PALMARES!$H$15,""))))))</f>
        <v/>
      </c>
      <c r="S48" s="95"/>
      <c r="T48" s="95"/>
      <c r="U48" s="95" t="str">
        <f>IF(AND('Listado Pilotos y Equipos'!$D48=Tabla_de_Datos_COPA_PALMARES!$D$3,
'Listado Pilotos y Equipos'!$I48=Tabla_de_Datos_COPA_PALMARES!$D$4,
'Listado Pilotos y Equipos'!$F48=Tabla_de_Datos_COPA_PALMARES!$C$26,
'Listado Pilotos y Equipos'!$K48=Tabla_de_Datos_COPA_PALMARES!$C$26,
'Listado Pilotos y Equipos'!$M48=Tabla_de_Datos_COPA_PALMARES!$B$3),
Tabla_de_Datos_COPA_PALMARES!$H$11,
IF(AND('Listado Pilotos y Equipos'!$D48=Tabla_de_Datos_COPA_PALMARES!$D$4,
'Listado Pilotos y Equipos'!$I48=Tabla_de_Datos_COPA_PALMARES!$D$3,
'Listado Pilotos y Equipos'!$F48=Tabla_de_Datos_COPA_PALMARES!$C$26,
'Listado Pilotos y Equipos'!$K48=Tabla_de_Datos_COPA_PALMARES!$C$26,
'Listado Pilotos y Equipos'!$M48=Tabla_de_Datos_COPA_PALMARES!$B$3),
Tabla_de_Datos_COPA_PALMARES!$H$11,
IF(AND('Listado Pilotos y Equipos'!$D48=Tabla_de_Datos_COPA_PALMARES!$D$3,
'Listado Pilotos y Equipos'!$I48=Tabla_de_Datos_COPA_PALMARES!$D$5,
'Listado Pilotos y Equipos'!$F48=Tabla_de_Datos_COPA_PALMARES!$C$26,
'Listado Pilotos y Equipos'!$K48=Tabla_de_Datos_COPA_PALMARES!$C$26,
'Listado Pilotos y Equipos'!$M48=Tabla_de_Datos_COPA_PALMARES!$B$3),
Tabla_de_Datos_COPA_PALMARES!$H$11,
IF(AND('Listado Pilotos y Equipos'!$D48=Tabla_de_Datos_COPA_PALMARES!$D$5,
'Listado Pilotos y Equipos'!$I48=Tabla_de_Datos_COPA_PALMARES!$D$3,
'Listado Pilotos y Equipos'!$F48=Tabla_de_Datos_COPA_PALMARES!$C$26,
'Listado Pilotos y Equipos'!$K48=Tabla_de_Datos_COPA_PALMARES!$C$26,
'Listado Pilotos y Equipos'!$M48=Tabla_de_Datos_COPA_PALMARES!$B$3),
Tabla_de_Datos_COPA_PALMARES!$H$11,
IF(AND('Listado Pilotos y Equipos'!$D48=Tabla_de_Datos_COPA_PALMARES!$D$3,
'Listado Pilotos y Equipos'!$I48=Tabla_de_Datos_COPA_PALMARES!$D$6,
'Listado Pilotos y Equipos'!$F48=Tabla_de_Datos_COPA_PALMARES!$C$26,
'Listado Pilotos y Equipos'!$K48=Tabla_de_Datos_COPA_PALMARES!$C$26,
'Listado Pilotos y Equipos'!$M48=Tabla_de_Datos_COPA_PALMARES!$B$3),
Tabla_de_Datos_COPA_PALMARES!$H$11,
IF(AND('Listado Pilotos y Equipos'!$D48=Tabla_de_Datos_COPA_PALMARES!$D$6,
'Listado Pilotos y Equipos'!$I48=Tabla_de_Datos_COPA_PALMARES!$D$3,
'Listado Pilotos y Equipos'!$F48=Tabla_de_Datos_COPA_PALMARES!$C$26,
'Listado Pilotos y Equipos'!$K48=Tabla_de_Datos_COPA_PALMARES!$C$26,
'Listado Pilotos y Equipos'!$M48=Tabla_de_Datos_COPA_PALMARES!$B$3),
Tabla_de_Datos_COPA_PALMARES!$H$11,
IF(AND('Listado Pilotos y Equipos'!$D48=Tabla_de_Datos_COPA_PALMARES!$D$4,
'Listado Pilotos y Equipos'!$I48=Tabla_de_Datos_COPA_PALMARES!$D$4,
'Listado Pilotos y Equipos'!$F48=Tabla_de_Datos_COPA_PALMARES!$C$26,
'Listado Pilotos y Equipos'!$K48=Tabla_de_Datos_COPA_PALMARES!$C$26,
'Listado Pilotos y Equipos'!$M48=Tabla_de_Datos_COPA_PALMARES!$B$3),
Tabla_de_Datos_COPA_PALMARES!$H$11,)))))))</f>
        <v/>
      </c>
      <c r="V48" s="95"/>
      <c r="W48" s="349" t="s">
        <v>718</v>
      </c>
      <c r="X48" s="349" t="s">
        <v>646</v>
      </c>
      <c r="Y48" s="349" t="str">
        <f>VLOOKUP(X48,Tabla_de_Datos_COPA_PALMARES!$B$9:$C$21,2,0)</f>
        <v>4</v>
      </c>
      <c r="Z48" s="365" t="str">
        <f>IFERROR(VLOOKUP('Listado Pilotos y Equipos'!$X48,Tabla_de_Datos_COPA_PALMARES!$B$9:$D$21,3,0),"")</f>
        <v>Bronce</v>
      </c>
      <c r="AA48" s="349" t="s">
        <v>647</v>
      </c>
      <c r="AB48" s="349" t="str">
        <f>VLOOKUP('Listado Pilotos y Equipos'!$AA48,Tabla_de_Datos_COPA_PALMARES!$B$24:$C$26,2,TRUE)</f>
        <v>3</v>
      </c>
      <c r="AC48" s="95"/>
      <c r="AD48" s="347" t="str">
        <f>'Listado Pilotos y Equipos'!$C48</f>
        <v>Dani Gonzalez</v>
      </c>
      <c r="AE48" s="347" t="str">
        <f>'Listado Pilotos y Equipos'!$B48</f>
        <v>EQUIP VALLES</v>
      </c>
      <c r="AF48" s="347" t="str">
        <f>'Listado Pilotos y Equipos'!$H48</f>
        <v>Valeri Jonama</v>
      </c>
      <c r="AG48" s="347" t="str">
        <f>'Listado Pilotos y Equipos'!$B48</f>
        <v>EQUIP VALLES</v>
      </c>
    </row>
    <row r="49" ht="15.75" customHeight="1">
      <c r="A49" s="95"/>
      <c r="B49" s="349" t="s">
        <v>719</v>
      </c>
      <c r="C49" s="349" t="s">
        <v>688</v>
      </c>
      <c r="D49" s="365" t="str">
        <f>IFERROR(VLOOKUP('Listado Pilotos y Equipos'!$C49,'Listado Pilotos y Equipos'!$W$3:$AB$162,3,0),"")</f>
        <v>1</v>
      </c>
      <c r="E49" s="365" t="str">
        <f>IFERROR(VLOOKUP('Listado Pilotos y Equipos'!$C49,'Listado Pilotos y Equipos'!$W$3:$AB$162,4,0),"")</f>
        <v>Platino</v>
      </c>
      <c r="F49" s="349" t="str">
        <f>VLOOKUP('Listado Pilotos y Equipos'!$C49,'Listado Pilotos y Equipos'!$W$3:$AB$162,6,TRUE)</f>
        <v>1</v>
      </c>
      <c r="G49" s="349" t="str">
        <f>VLOOKUP('Listado Pilotos y Equipos'!$C49,'Listado Pilotos y Equipos'!$W$3:$AB$162,5,TRUE)</f>
        <v>1 AL 10</v>
      </c>
      <c r="H49" s="349" t="s">
        <v>720</v>
      </c>
      <c r="I49" s="365" t="str">
        <f>IFERROR(VLOOKUP('Listado Pilotos y Equipos'!$H49,'Listado Pilotos y Equipos'!$W$3:$AB$162,3,0),"")</f>
        <v>1</v>
      </c>
      <c r="J49" s="365" t="str">
        <f>IFERROR(VLOOKUP('Listado Pilotos y Equipos'!$H49,'Listado Pilotos y Equipos'!$W$3:$AB$162,4,0),"")</f>
        <v>Platino</v>
      </c>
      <c r="K49" s="349" t="str">
        <f>VLOOKUP('Listado Pilotos y Equipos'!$H49,'Listado Pilotos y Equipos'!$W$3:$AB$162,6,TRUE)</f>
        <v>1</v>
      </c>
      <c r="L49" s="349" t="str">
        <f>VLOOKUP(H49,'Listado Pilotos y Equipos'!$W$3:$AB$162,5,TRUE)</f>
        <v>1 AL 10</v>
      </c>
      <c r="M49" s="349" t="s">
        <v>187</v>
      </c>
      <c r="N49" s="365"/>
      <c r="O49" s="349"/>
      <c r="P49" s="349"/>
      <c r="Q49" s="366" t="str">
        <f>IFERROR(IF(AND('Listado Pilotos y Equipos'!$D49=Tabla_de_Datos_COPA_PALMARES!$D$3,'Listado Pilotos y Equipos'!$I49=Tabla_de_Datos_COPA_PALMARES!$D$3,'Listado Pilotos y Equipos'!$M49=Tabla_de_Datos_COPA_PALMARES!$B$4),"ALARMA",IF(AND('Listado Pilotos y Equipos'!$D49=Tabla_de_Datos_COPA_PALMARES!$D$3,'Listado Pilotos y Equipos'!$I49=Tabla_de_Datos_COPA_PALMARES!$D$4,'Listado Pilotos y Equipos'!$M49=Tabla_de_Datos_COPA_PALMARES!$B$4),"ALARMA",IF(AND('Listado Pilotos y Equipos'!$D49=Tabla_de_Datos_COPA_PALMARES!$D$4,'Listado Pilotos y Equipos'!$I49=Tabla_de_Datos_COPA_PALMARES!$D$3,'Listado Pilotos y Equipos'!$M49=Tabla_de_Datos_COPA_PALMARES!$B$4),"ALARMA",IF(AND('Listado Pilotos y Equipos'!$D49=Tabla_de_Datos_COPA_PALMARES!$D$3,'Listado Pilotos y Equipos'!$I49=Tabla_de_Datos_COPA_PALMARES!$D$5,'Listado Pilotos y Equipos'!$M49=Tabla_de_Datos_COPA_PALMARES!$B$4),"ALARMA",IF(AND('Listado Pilotos y Equipos'!$D49=Tabla_de_Datos_COPA_PALMARES!$D$5,'Listado Pilotos y Equipos'!$I49=Tabla_de_Datos_COPA_PALMARES!$D$3,'Listado Pilotos y Equipos'!$M49=Tabla_de_Datos_COPA_PALMARES!$B$4),"ALARMA",IF(AND('Listado Pilotos y Equipos'!$D49=Tabla_de_Datos_COPA_PALMARES!$D$3,'Listado Pilotos y Equipos'!$I49=Tabla_de_Datos_COPA_PALMARES!$D$6,'Listado Pilotos y Equipos'!$M49=Tabla_de_Datos_COPA_PALMARES!$B$4),"ALARMA",IF(AND('Listado Pilotos y Equipos'!$D49=Tabla_de_Datos_COPA_PALMARES!$D$6,'Listado Pilotos y Equipos'!$I49=Tabla_de_Datos_COPA_PALMARES!$D$3,'Listado Pilotos y Equipos'!$M49=Tabla_de_Datos_COPA_PALMARES!$B$4),"ALARMA",IF(AND('Listado Pilotos y Equipos'!$D49=Tabla_de_Datos_COPA_PALMARES!$D$4,'Listado Pilotos y Equipos'!$I49=Tabla_de_Datos_COPA_PALMARES!$D$4,'Listado Pilotos y Equipos'!$M49=Tabla_de_Datos_COPA_PALMARES!$B$4),"ALARMA",IF(AND('Listado Pilotos y Equipos'!$D49=Tabla_de_Datos_COPA_PALMARES!$D$4,'Listado Pilotos y Equipos'!$I49=Tabla_de_Datos_COPA_PALMARES!$D$5,'Listado Pilotos y Equipos'!$M49=Tabla_de_Datos_COPA_PALMARES!$B$4),"ALARMA",IF(AND('Listado Pilotos y Equipos'!$D49=Tabla_de_Datos_COPA_PALMARES!$D$5,'Listado Pilotos y Equipos'!$I49=Tabla_de_Datos_COPA_PALMARES!$D$4,'Listado Pilotos y Equipos'!$M49=Tabla_de_Datos_COPA_PALMARES!$B$4),"ALARMA","")))))))))),"")</f>
        <v/>
      </c>
      <c r="R49" s="367" t="str">
        <f>IF(AND('Listado Pilotos y Equipos'!$D49=Tabla_de_Datos_COPA_PALMARES!$D$4,'Listado Pilotos y Equipos'!$I49=Tabla_de_Datos_COPA_PALMARES!$D$4,'Listado Pilotos y Equipos'!$M49=Tabla_de_Datos_COPA_PALMARES!$B$5),Tabla_de_Datos_COPA_PALMARES!$H$15,IF(AND('Listado Pilotos y Equipos'!$D49=Tabla_de_Datos_COPA_PALMARES!$D$3,'Listado Pilotos y Equipos'!$I49=Tabla_de_Datos_COPA_PALMARES!$D$3,'Listado Pilotos y Equipos'!$M49=Tabla_de_Datos_COPA_PALMARES!$B$5),Tabla_de_Datos_COPA_PALMARES!$H$14,IF(AND('Listado Pilotos y Equipos'!$D49=Tabla_de_Datos_COPA_PALMARES!$D$3,'Listado Pilotos y Equipos'!$I49=Tabla_de_Datos_COPA_PALMARES!$D$4,'Listado Pilotos y Equipos'!$M49=Tabla_de_Datos_COPA_PALMARES!$B$5),Tabla_de_Datos_COPA_PALMARES!$H$14,IF(AND('Listado Pilotos y Equipos'!$D49=Tabla_de_Datos_COPA_PALMARES!$D$4,'Listado Pilotos y Equipos'!$I49=Tabla_de_Datos_COPA_PALMARES!$D$3,'Listado Pilotos y Equipos'!$M49=Tabla_de_Datos_COPA_PALMARES!$B$5),Tabla_de_Datos_COPA_PALMARES!$H$14,IF(AND('Listado Pilotos y Equipos'!$D49=Tabla_de_Datos_COPA_PALMARES!$D$3,'Listado Pilotos y Equipos'!$I49=Tabla_de_Datos_COPA_PALMARES!$D$5,'Listado Pilotos y Equipos'!$M49=Tabla_de_Datos_COPA_PALMARES!$B$5),Tabla_de_Datos_COPA_PALMARES!$H$15,IF(AND('Listado Pilotos y Equipos'!$D49=Tabla_de_Datos_COPA_PALMARES!$D$5,'Listado Pilotos y Equipos'!$I49=Tabla_de_Datos_COPA_PALMARES!$D$3,'Listado Pilotos y Equipos'!$M49=Tabla_de_Datos_COPA_PALMARES!$B$5),Tabla_de_Datos_COPA_PALMARES!$H$15,""))))))</f>
        <v/>
      </c>
      <c r="S49" s="95"/>
      <c r="T49" s="95"/>
      <c r="U49" s="95" t="str">
        <f>IF(AND('Listado Pilotos y Equipos'!$D49=Tabla_de_Datos_COPA_PALMARES!$D$3,
'Listado Pilotos y Equipos'!$I49=Tabla_de_Datos_COPA_PALMARES!$D$4,
'Listado Pilotos y Equipos'!$F49=Tabla_de_Datos_COPA_PALMARES!$C$26,
'Listado Pilotos y Equipos'!$K49=Tabla_de_Datos_COPA_PALMARES!$C$26,
'Listado Pilotos y Equipos'!$M49=Tabla_de_Datos_COPA_PALMARES!$B$3),
Tabla_de_Datos_COPA_PALMARES!$H$11,
IF(AND('Listado Pilotos y Equipos'!$D49=Tabla_de_Datos_COPA_PALMARES!$D$4,
'Listado Pilotos y Equipos'!$I49=Tabla_de_Datos_COPA_PALMARES!$D$3,
'Listado Pilotos y Equipos'!$F49=Tabla_de_Datos_COPA_PALMARES!$C$26,
'Listado Pilotos y Equipos'!$K49=Tabla_de_Datos_COPA_PALMARES!$C$26,
'Listado Pilotos y Equipos'!$M49=Tabla_de_Datos_COPA_PALMARES!$B$3),
Tabla_de_Datos_COPA_PALMARES!$H$11,
IF(AND('Listado Pilotos y Equipos'!$D49=Tabla_de_Datos_COPA_PALMARES!$D$3,
'Listado Pilotos y Equipos'!$I49=Tabla_de_Datos_COPA_PALMARES!$D$5,
'Listado Pilotos y Equipos'!$F49=Tabla_de_Datos_COPA_PALMARES!$C$26,
'Listado Pilotos y Equipos'!$K49=Tabla_de_Datos_COPA_PALMARES!$C$26,
'Listado Pilotos y Equipos'!$M49=Tabla_de_Datos_COPA_PALMARES!$B$3),
Tabla_de_Datos_COPA_PALMARES!$H$11,
IF(AND('Listado Pilotos y Equipos'!$D49=Tabla_de_Datos_COPA_PALMARES!$D$5,
'Listado Pilotos y Equipos'!$I49=Tabla_de_Datos_COPA_PALMARES!$D$3,
'Listado Pilotos y Equipos'!$F49=Tabla_de_Datos_COPA_PALMARES!$C$26,
'Listado Pilotos y Equipos'!$K49=Tabla_de_Datos_COPA_PALMARES!$C$26,
'Listado Pilotos y Equipos'!$M49=Tabla_de_Datos_COPA_PALMARES!$B$3),
Tabla_de_Datos_COPA_PALMARES!$H$11,
IF(AND('Listado Pilotos y Equipos'!$D49=Tabla_de_Datos_COPA_PALMARES!$D$3,
'Listado Pilotos y Equipos'!$I49=Tabla_de_Datos_COPA_PALMARES!$D$6,
'Listado Pilotos y Equipos'!$F49=Tabla_de_Datos_COPA_PALMARES!$C$26,
'Listado Pilotos y Equipos'!$K49=Tabla_de_Datos_COPA_PALMARES!$C$26,
'Listado Pilotos y Equipos'!$M49=Tabla_de_Datos_COPA_PALMARES!$B$3),
Tabla_de_Datos_COPA_PALMARES!$H$11,
IF(AND('Listado Pilotos y Equipos'!$D49=Tabla_de_Datos_COPA_PALMARES!$D$6,
'Listado Pilotos y Equipos'!$I49=Tabla_de_Datos_COPA_PALMARES!$D$3,
'Listado Pilotos y Equipos'!$F49=Tabla_de_Datos_COPA_PALMARES!$C$26,
'Listado Pilotos y Equipos'!$K49=Tabla_de_Datos_COPA_PALMARES!$C$26,
'Listado Pilotos y Equipos'!$M49=Tabla_de_Datos_COPA_PALMARES!$B$3),
Tabla_de_Datos_COPA_PALMARES!$H$11,
IF(AND('Listado Pilotos y Equipos'!$D49=Tabla_de_Datos_COPA_PALMARES!$D$4,
'Listado Pilotos y Equipos'!$I49=Tabla_de_Datos_COPA_PALMARES!$D$4,
'Listado Pilotos y Equipos'!$F49=Tabla_de_Datos_COPA_PALMARES!$C$26,
'Listado Pilotos y Equipos'!$K49=Tabla_de_Datos_COPA_PALMARES!$C$26,
'Listado Pilotos y Equipos'!$M49=Tabla_de_Datos_COPA_PALMARES!$B$3),
Tabla_de_Datos_COPA_PALMARES!$H$11,)))))))</f>
        <v/>
      </c>
      <c r="V49" s="95"/>
      <c r="W49" s="349" t="s">
        <v>721</v>
      </c>
      <c r="X49" s="349" t="s">
        <v>671</v>
      </c>
      <c r="Y49" s="349" t="str">
        <f>VLOOKUP(X49,Tabla_de_Datos_COPA_PALMARES!$B$9:$C$21,2,0)</f>
        <v>1</v>
      </c>
      <c r="Z49" s="365" t="str">
        <f>IFERROR(VLOOKUP('Listado Pilotos y Equipos'!$X49,Tabla_de_Datos_COPA_PALMARES!$B$9:$D$21,3,0),"")</f>
        <v>Platino</v>
      </c>
      <c r="AA49" s="349" t="s">
        <v>647</v>
      </c>
      <c r="AB49" s="349" t="str">
        <f>VLOOKUP('Listado Pilotos y Equipos'!$AA49,Tabla_de_Datos_COPA_PALMARES!$B$24:$C$26,2,TRUE)</f>
        <v>3</v>
      </c>
      <c r="AC49" s="95"/>
      <c r="AD49" s="347" t="str">
        <f>'Listado Pilotos y Equipos'!$C49</f>
        <v>Carles Carreño</v>
      </c>
      <c r="AE49" s="347" t="str">
        <f>'Listado Pilotos y Equipos'!$B49</f>
        <v>MOMO ARREPLEGATS</v>
      </c>
      <c r="AF49" s="347" t="str">
        <f>'Listado Pilotos y Equipos'!$H49</f>
        <v>JM Molins</v>
      </c>
      <c r="AG49" s="347" t="str">
        <f>'Listado Pilotos y Equipos'!$B49</f>
        <v>MOMO ARREPLEGATS</v>
      </c>
    </row>
    <row r="50" ht="15.75" customHeight="1">
      <c r="A50" s="95"/>
      <c r="B50" s="349" t="s">
        <v>722</v>
      </c>
      <c r="C50" s="349" t="s">
        <v>267</v>
      </c>
      <c r="D50" s="365" t="str">
        <f>IFERROR(VLOOKUP('Listado Pilotos y Equipos'!$C50,'Listado Pilotos y Equipos'!$W$3:$AB$162,3,0),"")</f>
        <v>4</v>
      </c>
      <c r="E50" s="365" t="str">
        <f>IFERROR(VLOOKUP('Listado Pilotos y Equipos'!$C50,'Listado Pilotos y Equipos'!$W$3:$AB$162,4,0),"")</f>
        <v>Bronce</v>
      </c>
      <c r="F50" s="349" t="str">
        <f>VLOOKUP('Listado Pilotos y Equipos'!$C50,'Listado Pilotos y Equipos'!$W$3:$AB$162,6,TRUE)</f>
        <v>3</v>
      </c>
      <c r="G50" s="349" t="str">
        <f>VLOOKUP('Listado Pilotos y Equipos'!$C50,'Listado Pilotos y Equipos'!$W$3:$AB$162,5,TRUE)</f>
        <v>21 o más</v>
      </c>
      <c r="H50" s="349" t="s">
        <v>723</v>
      </c>
      <c r="I50" s="365" t="str">
        <f>IFERROR(VLOOKUP('Listado Pilotos y Equipos'!$H50,'Listado Pilotos y Equipos'!$W$3:$AB$162,3,0),"")</f>
        <v>4</v>
      </c>
      <c r="J50" s="365" t="str">
        <f>IFERROR(VLOOKUP('Listado Pilotos y Equipos'!$H50,'Listado Pilotos y Equipos'!$W$3:$AB$162,4,0),"")</f>
        <v>Bronce</v>
      </c>
      <c r="K50" s="349" t="str">
        <f>VLOOKUP('Listado Pilotos y Equipos'!$H50,'Listado Pilotos y Equipos'!$W$3:$AB$162,6,TRUE)</f>
        <v>3</v>
      </c>
      <c r="L50" s="349" t="str">
        <f>VLOOKUP(H50,'Listado Pilotos y Equipos'!$W$3:$AB$162,5,TRUE)</f>
        <v>21 o más</v>
      </c>
      <c r="M50" s="349" t="s">
        <v>162</v>
      </c>
      <c r="N50" s="365"/>
      <c r="O50" s="349" t="s">
        <v>77</v>
      </c>
      <c r="P50" s="349"/>
      <c r="Q50" s="366" t="str">
        <f>IFERROR(IF(AND('Listado Pilotos y Equipos'!$D50=Tabla_de_Datos_COPA_PALMARES!$D$3,'Listado Pilotos y Equipos'!$I50=Tabla_de_Datos_COPA_PALMARES!$D$3,'Listado Pilotos y Equipos'!$M50=Tabla_de_Datos_COPA_PALMARES!$B$4),"ALARMA",IF(AND('Listado Pilotos y Equipos'!$D50=Tabla_de_Datos_COPA_PALMARES!$D$3,'Listado Pilotos y Equipos'!$I50=Tabla_de_Datos_COPA_PALMARES!$D$4,'Listado Pilotos y Equipos'!$M50=Tabla_de_Datos_COPA_PALMARES!$B$4),"ALARMA",IF(AND('Listado Pilotos y Equipos'!$D50=Tabla_de_Datos_COPA_PALMARES!$D$4,'Listado Pilotos y Equipos'!$I50=Tabla_de_Datos_COPA_PALMARES!$D$3,'Listado Pilotos y Equipos'!$M50=Tabla_de_Datos_COPA_PALMARES!$B$4),"ALARMA",IF(AND('Listado Pilotos y Equipos'!$D50=Tabla_de_Datos_COPA_PALMARES!$D$3,'Listado Pilotos y Equipos'!$I50=Tabla_de_Datos_COPA_PALMARES!$D$5,'Listado Pilotos y Equipos'!$M50=Tabla_de_Datos_COPA_PALMARES!$B$4),"ALARMA",IF(AND('Listado Pilotos y Equipos'!$D50=Tabla_de_Datos_COPA_PALMARES!$D$5,'Listado Pilotos y Equipos'!$I50=Tabla_de_Datos_COPA_PALMARES!$D$3,'Listado Pilotos y Equipos'!$M50=Tabla_de_Datos_COPA_PALMARES!$B$4),"ALARMA",IF(AND('Listado Pilotos y Equipos'!$D50=Tabla_de_Datos_COPA_PALMARES!$D$3,'Listado Pilotos y Equipos'!$I50=Tabla_de_Datos_COPA_PALMARES!$D$6,'Listado Pilotos y Equipos'!$M50=Tabla_de_Datos_COPA_PALMARES!$B$4),"ALARMA",IF(AND('Listado Pilotos y Equipos'!$D50=Tabla_de_Datos_COPA_PALMARES!$D$6,'Listado Pilotos y Equipos'!$I50=Tabla_de_Datos_COPA_PALMARES!$D$3,'Listado Pilotos y Equipos'!$M50=Tabla_de_Datos_COPA_PALMARES!$B$4),"ALARMA",IF(AND('Listado Pilotos y Equipos'!$D50=Tabla_de_Datos_COPA_PALMARES!$D$4,'Listado Pilotos y Equipos'!$I50=Tabla_de_Datos_COPA_PALMARES!$D$4,'Listado Pilotos y Equipos'!$M50=Tabla_de_Datos_COPA_PALMARES!$B$4),"ALARMA",IF(AND('Listado Pilotos y Equipos'!$D50=Tabla_de_Datos_COPA_PALMARES!$D$4,'Listado Pilotos y Equipos'!$I50=Tabla_de_Datos_COPA_PALMARES!$D$5,'Listado Pilotos y Equipos'!$M50=Tabla_de_Datos_COPA_PALMARES!$B$4),"ALARMA",IF(AND('Listado Pilotos y Equipos'!$D50=Tabla_de_Datos_COPA_PALMARES!$D$5,'Listado Pilotos y Equipos'!$I50=Tabla_de_Datos_COPA_PALMARES!$D$4,'Listado Pilotos y Equipos'!$M50=Tabla_de_Datos_COPA_PALMARES!$B$4),"ALARMA","")))))))))),"")</f>
        <v/>
      </c>
      <c r="R50" s="367" t="str">
        <f>IF(AND('Listado Pilotos y Equipos'!$D50=Tabla_de_Datos_COPA_PALMARES!$D$4,'Listado Pilotos y Equipos'!$I50=Tabla_de_Datos_COPA_PALMARES!$D$4,'Listado Pilotos y Equipos'!$M50=Tabla_de_Datos_COPA_PALMARES!$B$5),Tabla_de_Datos_COPA_PALMARES!$H$15,IF(AND('Listado Pilotos y Equipos'!$D50=Tabla_de_Datos_COPA_PALMARES!$D$3,'Listado Pilotos y Equipos'!$I50=Tabla_de_Datos_COPA_PALMARES!$D$3,'Listado Pilotos y Equipos'!$M50=Tabla_de_Datos_COPA_PALMARES!$B$5),Tabla_de_Datos_COPA_PALMARES!$H$14,IF(AND('Listado Pilotos y Equipos'!$D50=Tabla_de_Datos_COPA_PALMARES!$D$3,'Listado Pilotos y Equipos'!$I50=Tabla_de_Datos_COPA_PALMARES!$D$4,'Listado Pilotos y Equipos'!$M50=Tabla_de_Datos_COPA_PALMARES!$B$5),Tabla_de_Datos_COPA_PALMARES!$H$14,IF(AND('Listado Pilotos y Equipos'!$D50=Tabla_de_Datos_COPA_PALMARES!$D$4,'Listado Pilotos y Equipos'!$I50=Tabla_de_Datos_COPA_PALMARES!$D$3,'Listado Pilotos y Equipos'!$M50=Tabla_de_Datos_COPA_PALMARES!$B$5),Tabla_de_Datos_COPA_PALMARES!$H$14,IF(AND('Listado Pilotos y Equipos'!$D50=Tabla_de_Datos_COPA_PALMARES!$D$3,'Listado Pilotos y Equipos'!$I50=Tabla_de_Datos_COPA_PALMARES!$D$5,'Listado Pilotos y Equipos'!$M50=Tabla_de_Datos_COPA_PALMARES!$B$5),Tabla_de_Datos_COPA_PALMARES!$H$15,IF(AND('Listado Pilotos y Equipos'!$D50=Tabla_de_Datos_COPA_PALMARES!$D$5,'Listado Pilotos y Equipos'!$I50=Tabla_de_Datos_COPA_PALMARES!$D$3,'Listado Pilotos y Equipos'!$M50=Tabla_de_Datos_COPA_PALMARES!$B$5),Tabla_de_Datos_COPA_PALMARES!$H$15,""))))))</f>
        <v/>
      </c>
      <c r="S50" s="95"/>
      <c r="T50" s="95"/>
      <c r="U50" s="95" t="str">
        <f>IF(AND('Listado Pilotos y Equipos'!$D50=Tabla_de_Datos_COPA_PALMARES!$D$3,
'Listado Pilotos y Equipos'!$I50=Tabla_de_Datos_COPA_PALMARES!$D$4,
'Listado Pilotos y Equipos'!$F50=Tabla_de_Datos_COPA_PALMARES!$C$26,
'Listado Pilotos y Equipos'!$K50=Tabla_de_Datos_COPA_PALMARES!$C$26,
'Listado Pilotos y Equipos'!$M50=Tabla_de_Datos_COPA_PALMARES!$B$3),
Tabla_de_Datos_COPA_PALMARES!$H$11,
IF(AND('Listado Pilotos y Equipos'!$D50=Tabla_de_Datos_COPA_PALMARES!$D$4,
'Listado Pilotos y Equipos'!$I50=Tabla_de_Datos_COPA_PALMARES!$D$3,
'Listado Pilotos y Equipos'!$F50=Tabla_de_Datos_COPA_PALMARES!$C$26,
'Listado Pilotos y Equipos'!$K50=Tabla_de_Datos_COPA_PALMARES!$C$26,
'Listado Pilotos y Equipos'!$M50=Tabla_de_Datos_COPA_PALMARES!$B$3),
Tabla_de_Datos_COPA_PALMARES!$H$11,
IF(AND('Listado Pilotos y Equipos'!$D50=Tabla_de_Datos_COPA_PALMARES!$D$3,
'Listado Pilotos y Equipos'!$I50=Tabla_de_Datos_COPA_PALMARES!$D$5,
'Listado Pilotos y Equipos'!$F50=Tabla_de_Datos_COPA_PALMARES!$C$26,
'Listado Pilotos y Equipos'!$K50=Tabla_de_Datos_COPA_PALMARES!$C$26,
'Listado Pilotos y Equipos'!$M50=Tabla_de_Datos_COPA_PALMARES!$B$3),
Tabla_de_Datos_COPA_PALMARES!$H$11,
IF(AND('Listado Pilotos y Equipos'!$D50=Tabla_de_Datos_COPA_PALMARES!$D$5,
'Listado Pilotos y Equipos'!$I50=Tabla_de_Datos_COPA_PALMARES!$D$3,
'Listado Pilotos y Equipos'!$F50=Tabla_de_Datos_COPA_PALMARES!$C$26,
'Listado Pilotos y Equipos'!$K50=Tabla_de_Datos_COPA_PALMARES!$C$26,
'Listado Pilotos y Equipos'!$M50=Tabla_de_Datos_COPA_PALMARES!$B$3),
Tabla_de_Datos_COPA_PALMARES!$H$11,
IF(AND('Listado Pilotos y Equipos'!$D50=Tabla_de_Datos_COPA_PALMARES!$D$3,
'Listado Pilotos y Equipos'!$I50=Tabla_de_Datos_COPA_PALMARES!$D$6,
'Listado Pilotos y Equipos'!$F50=Tabla_de_Datos_COPA_PALMARES!$C$26,
'Listado Pilotos y Equipos'!$K50=Tabla_de_Datos_COPA_PALMARES!$C$26,
'Listado Pilotos y Equipos'!$M50=Tabla_de_Datos_COPA_PALMARES!$B$3),
Tabla_de_Datos_COPA_PALMARES!$H$11,
IF(AND('Listado Pilotos y Equipos'!$D50=Tabla_de_Datos_COPA_PALMARES!$D$6,
'Listado Pilotos y Equipos'!$I50=Tabla_de_Datos_COPA_PALMARES!$D$3,
'Listado Pilotos y Equipos'!$F50=Tabla_de_Datos_COPA_PALMARES!$C$26,
'Listado Pilotos y Equipos'!$K50=Tabla_de_Datos_COPA_PALMARES!$C$26,
'Listado Pilotos y Equipos'!$M50=Tabla_de_Datos_COPA_PALMARES!$B$3),
Tabla_de_Datos_COPA_PALMARES!$H$11,
IF(AND('Listado Pilotos y Equipos'!$D50=Tabla_de_Datos_COPA_PALMARES!$D$4,
'Listado Pilotos y Equipos'!$I50=Tabla_de_Datos_COPA_PALMARES!$D$4,
'Listado Pilotos y Equipos'!$F50=Tabla_de_Datos_COPA_PALMARES!$C$26,
'Listado Pilotos y Equipos'!$K50=Tabla_de_Datos_COPA_PALMARES!$C$26,
'Listado Pilotos y Equipos'!$M50=Tabla_de_Datos_COPA_PALMARES!$B$3),
Tabla_de_Datos_COPA_PALMARES!$H$11,)))))))</f>
        <v/>
      </c>
      <c r="V50" s="95"/>
      <c r="W50" s="349" t="s">
        <v>724</v>
      </c>
      <c r="X50" s="349" t="s">
        <v>658</v>
      </c>
      <c r="Y50" s="349" t="str">
        <f>VLOOKUP(X50,Tabla_de_Datos_COPA_PALMARES!$B$9:$C$21,2,0)</f>
        <v>3</v>
      </c>
      <c r="Z50" s="365" t="str">
        <f>IFERROR(VLOOKUP('Listado Pilotos y Equipos'!$X50,Tabla_de_Datos_COPA_PALMARES!$B$9:$D$21,3,0),"")</f>
        <v>Plata</v>
      </c>
      <c r="AA50" s="349" t="s">
        <v>647</v>
      </c>
      <c r="AB50" s="349" t="str">
        <f>VLOOKUP('Listado Pilotos y Equipos'!$AA50,Tabla_de_Datos_COPA_PALMARES!$B$24:$C$26,2,TRUE)</f>
        <v>3</v>
      </c>
      <c r="AC50" s="95"/>
      <c r="AD50" s="347" t="str">
        <f>'Listado Pilotos y Equipos'!$C50</f>
        <v>Fede Sanchez</v>
      </c>
      <c r="AE50" s="347" t="str">
        <f>'Listado Pilotos y Equipos'!$B50</f>
        <v>SCM 1</v>
      </c>
      <c r="AF50" s="347" t="str">
        <f>'Listado Pilotos y Equipos'!$H50</f>
        <v>Xavi Sancho</v>
      </c>
      <c r="AG50" s="347" t="str">
        <f>'Listado Pilotos y Equipos'!$B50</f>
        <v>SCM 1</v>
      </c>
    </row>
    <row r="51" ht="15.75" customHeight="1">
      <c r="A51" s="95"/>
      <c r="B51" s="349" t="s">
        <v>725</v>
      </c>
      <c r="C51" s="349" t="s">
        <v>268</v>
      </c>
      <c r="D51" s="365" t="str">
        <f>IFERROR(VLOOKUP('Listado Pilotos y Equipos'!$C51,'Listado Pilotos y Equipos'!$W$3:$AB$162,3,0),"")</f>
        <v>4</v>
      </c>
      <c r="E51" s="365" t="str">
        <f>IFERROR(VLOOKUP('Listado Pilotos y Equipos'!$C51,'Listado Pilotos y Equipos'!$W$3:$AB$162,4,0),"")</f>
        <v>Bronce</v>
      </c>
      <c r="F51" s="349" t="str">
        <f>VLOOKUP('Listado Pilotos y Equipos'!$C51,'Listado Pilotos y Equipos'!$W$3:$AB$162,6,TRUE)</f>
        <v>2</v>
      </c>
      <c r="G51" s="349" t="str">
        <f>VLOOKUP('Listado Pilotos y Equipos'!$C51,'Listado Pilotos y Equipos'!$W$3:$AB$162,5,TRUE)</f>
        <v>11 al 20</v>
      </c>
      <c r="H51" s="349" t="s">
        <v>726</v>
      </c>
      <c r="I51" s="365" t="str">
        <f>IFERROR(VLOOKUP('Listado Pilotos y Equipos'!$H51,'Listado Pilotos y Equipos'!$W$3:$AB$162,3,0),"")</f>
        <v>4</v>
      </c>
      <c r="J51" s="365" t="str">
        <f>IFERROR(VLOOKUP('Listado Pilotos y Equipos'!$H51,'Listado Pilotos y Equipos'!$W$3:$AB$162,4,0),"")</f>
        <v>Bronce</v>
      </c>
      <c r="K51" s="349" t="str">
        <f>VLOOKUP('Listado Pilotos y Equipos'!$H51,'Listado Pilotos y Equipos'!$W$3:$AB$162,6,TRUE)</f>
        <v>3</v>
      </c>
      <c r="L51" s="349" t="str">
        <f>VLOOKUP(H51,'Listado Pilotos y Equipos'!$W$3:$AB$162,5,TRUE)</f>
        <v>21 o más</v>
      </c>
      <c r="M51" s="349" t="s">
        <v>162</v>
      </c>
      <c r="N51" s="365"/>
      <c r="O51" s="349" t="s">
        <v>77</v>
      </c>
      <c r="P51" s="349"/>
      <c r="Q51" s="366" t="str">
        <f>IFERROR(IF(AND('Listado Pilotos y Equipos'!$D51=Tabla_de_Datos_COPA_PALMARES!$D$3,'Listado Pilotos y Equipos'!$I51=Tabla_de_Datos_COPA_PALMARES!$D$3,'Listado Pilotos y Equipos'!$M51=Tabla_de_Datos_COPA_PALMARES!$B$4),"ALARMA",IF(AND('Listado Pilotos y Equipos'!$D51=Tabla_de_Datos_COPA_PALMARES!$D$3,'Listado Pilotos y Equipos'!$I51=Tabla_de_Datos_COPA_PALMARES!$D$4,'Listado Pilotos y Equipos'!$M51=Tabla_de_Datos_COPA_PALMARES!$B$4),"ALARMA",IF(AND('Listado Pilotos y Equipos'!$D51=Tabla_de_Datos_COPA_PALMARES!$D$4,'Listado Pilotos y Equipos'!$I51=Tabla_de_Datos_COPA_PALMARES!$D$3,'Listado Pilotos y Equipos'!$M51=Tabla_de_Datos_COPA_PALMARES!$B$4),"ALARMA",IF(AND('Listado Pilotos y Equipos'!$D51=Tabla_de_Datos_COPA_PALMARES!$D$3,'Listado Pilotos y Equipos'!$I51=Tabla_de_Datos_COPA_PALMARES!$D$5,'Listado Pilotos y Equipos'!$M51=Tabla_de_Datos_COPA_PALMARES!$B$4),"ALARMA",IF(AND('Listado Pilotos y Equipos'!$D51=Tabla_de_Datos_COPA_PALMARES!$D$5,'Listado Pilotos y Equipos'!$I51=Tabla_de_Datos_COPA_PALMARES!$D$3,'Listado Pilotos y Equipos'!$M51=Tabla_de_Datos_COPA_PALMARES!$B$4),"ALARMA",IF(AND('Listado Pilotos y Equipos'!$D51=Tabla_de_Datos_COPA_PALMARES!$D$3,'Listado Pilotos y Equipos'!$I51=Tabla_de_Datos_COPA_PALMARES!$D$6,'Listado Pilotos y Equipos'!$M51=Tabla_de_Datos_COPA_PALMARES!$B$4),"ALARMA",IF(AND('Listado Pilotos y Equipos'!$D51=Tabla_de_Datos_COPA_PALMARES!$D$6,'Listado Pilotos y Equipos'!$I51=Tabla_de_Datos_COPA_PALMARES!$D$3,'Listado Pilotos y Equipos'!$M51=Tabla_de_Datos_COPA_PALMARES!$B$4),"ALARMA",IF(AND('Listado Pilotos y Equipos'!$D51=Tabla_de_Datos_COPA_PALMARES!$D$4,'Listado Pilotos y Equipos'!$I51=Tabla_de_Datos_COPA_PALMARES!$D$4,'Listado Pilotos y Equipos'!$M51=Tabla_de_Datos_COPA_PALMARES!$B$4),"ALARMA",IF(AND('Listado Pilotos y Equipos'!$D51=Tabla_de_Datos_COPA_PALMARES!$D$4,'Listado Pilotos y Equipos'!$I51=Tabla_de_Datos_COPA_PALMARES!$D$5,'Listado Pilotos y Equipos'!$M51=Tabla_de_Datos_COPA_PALMARES!$B$4),"ALARMA",IF(AND('Listado Pilotos y Equipos'!$D51=Tabla_de_Datos_COPA_PALMARES!$D$5,'Listado Pilotos y Equipos'!$I51=Tabla_de_Datos_COPA_PALMARES!$D$4,'Listado Pilotos y Equipos'!$M51=Tabla_de_Datos_COPA_PALMARES!$B$4),"ALARMA","")))))))))),"")</f>
        <v/>
      </c>
      <c r="R51" s="367" t="str">
        <f>IF(AND('Listado Pilotos y Equipos'!$D51=Tabla_de_Datos_COPA_PALMARES!$D$4,'Listado Pilotos y Equipos'!$I51=Tabla_de_Datos_COPA_PALMARES!$D$4,'Listado Pilotos y Equipos'!$M51=Tabla_de_Datos_COPA_PALMARES!$B$5),Tabla_de_Datos_COPA_PALMARES!$H$15,IF(AND('Listado Pilotos y Equipos'!$D51=Tabla_de_Datos_COPA_PALMARES!$D$3,'Listado Pilotos y Equipos'!$I51=Tabla_de_Datos_COPA_PALMARES!$D$3,'Listado Pilotos y Equipos'!$M51=Tabla_de_Datos_COPA_PALMARES!$B$5),Tabla_de_Datos_COPA_PALMARES!$H$14,IF(AND('Listado Pilotos y Equipos'!$D51=Tabla_de_Datos_COPA_PALMARES!$D$3,'Listado Pilotos y Equipos'!$I51=Tabla_de_Datos_COPA_PALMARES!$D$4,'Listado Pilotos y Equipos'!$M51=Tabla_de_Datos_COPA_PALMARES!$B$5),Tabla_de_Datos_COPA_PALMARES!$H$14,IF(AND('Listado Pilotos y Equipos'!$D51=Tabla_de_Datos_COPA_PALMARES!$D$4,'Listado Pilotos y Equipos'!$I51=Tabla_de_Datos_COPA_PALMARES!$D$3,'Listado Pilotos y Equipos'!$M51=Tabla_de_Datos_COPA_PALMARES!$B$5),Tabla_de_Datos_COPA_PALMARES!$H$14,IF(AND('Listado Pilotos y Equipos'!$D51=Tabla_de_Datos_COPA_PALMARES!$D$3,'Listado Pilotos y Equipos'!$I51=Tabla_de_Datos_COPA_PALMARES!$D$5,'Listado Pilotos y Equipos'!$M51=Tabla_de_Datos_COPA_PALMARES!$B$5),Tabla_de_Datos_COPA_PALMARES!$H$15,IF(AND('Listado Pilotos y Equipos'!$D51=Tabla_de_Datos_COPA_PALMARES!$D$5,'Listado Pilotos y Equipos'!$I51=Tabla_de_Datos_COPA_PALMARES!$D$3,'Listado Pilotos y Equipos'!$M51=Tabla_de_Datos_COPA_PALMARES!$B$5),Tabla_de_Datos_COPA_PALMARES!$H$15,""))))))</f>
        <v/>
      </c>
      <c r="S51" s="95"/>
      <c r="T51" s="95"/>
      <c r="U51" s="95" t="str">
        <f>IF(AND('Listado Pilotos y Equipos'!$D51=Tabla_de_Datos_COPA_PALMARES!$D$3,
'Listado Pilotos y Equipos'!$I51=Tabla_de_Datos_COPA_PALMARES!$D$4,
'Listado Pilotos y Equipos'!$F51=Tabla_de_Datos_COPA_PALMARES!$C$26,
'Listado Pilotos y Equipos'!$K51=Tabla_de_Datos_COPA_PALMARES!$C$26,
'Listado Pilotos y Equipos'!$M51=Tabla_de_Datos_COPA_PALMARES!$B$3),
Tabla_de_Datos_COPA_PALMARES!$H$11,
IF(AND('Listado Pilotos y Equipos'!$D51=Tabla_de_Datos_COPA_PALMARES!$D$4,
'Listado Pilotos y Equipos'!$I51=Tabla_de_Datos_COPA_PALMARES!$D$3,
'Listado Pilotos y Equipos'!$F51=Tabla_de_Datos_COPA_PALMARES!$C$26,
'Listado Pilotos y Equipos'!$K51=Tabla_de_Datos_COPA_PALMARES!$C$26,
'Listado Pilotos y Equipos'!$M51=Tabla_de_Datos_COPA_PALMARES!$B$3),
Tabla_de_Datos_COPA_PALMARES!$H$11,
IF(AND('Listado Pilotos y Equipos'!$D51=Tabla_de_Datos_COPA_PALMARES!$D$3,
'Listado Pilotos y Equipos'!$I51=Tabla_de_Datos_COPA_PALMARES!$D$5,
'Listado Pilotos y Equipos'!$F51=Tabla_de_Datos_COPA_PALMARES!$C$26,
'Listado Pilotos y Equipos'!$K51=Tabla_de_Datos_COPA_PALMARES!$C$26,
'Listado Pilotos y Equipos'!$M51=Tabla_de_Datos_COPA_PALMARES!$B$3),
Tabla_de_Datos_COPA_PALMARES!$H$11,
IF(AND('Listado Pilotos y Equipos'!$D51=Tabla_de_Datos_COPA_PALMARES!$D$5,
'Listado Pilotos y Equipos'!$I51=Tabla_de_Datos_COPA_PALMARES!$D$3,
'Listado Pilotos y Equipos'!$F51=Tabla_de_Datos_COPA_PALMARES!$C$26,
'Listado Pilotos y Equipos'!$K51=Tabla_de_Datos_COPA_PALMARES!$C$26,
'Listado Pilotos y Equipos'!$M51=Tabla_de_Datos_COPA_PALMARES!$B$3),
Tabla_de_Datos_COPA_PALMARES!$H$11,
IF(AND('Listado Pilotos y Equipos'!$D51=Tabla_de_Datos_COPA_PALMARES!$D$3,
'Listado Pilotos y Equipos'!$I51=Tabla_de_Datos_COPA_PALMARES!$D$6,
'Listado Pilotos y Equipos'!$F51=Tabla_de_Datos_COPA_PALMARES!$C$26,
'Listado Pilotos y Equipos'!$K51=Tabla_de_Datos_COPA_PALMARES!$C$26,
'Listado Pilotos y Equipos'!$M51=Tabla_de_Datos_COPA_PALMARES!$B$3),
Tabla_de_Datos_COPA_PALMARES!$H$11,
IF(AND('Listado Pilotos y Equipos'!$D51=Tabla_de_Datos_COPA_PALMARES!$D$6,
'Listado Pilotos y Equipos'!$I51=Tabla_de_Datos_COPA_PALMARES!$D$3,
'Listado Pilotos y Equipos'!$F51=Tabla_de_Datos_COPA_PALMARES!$C$26,
'Listado Pilotos y Equipos'!$K51=Tabla_de_Datos_COPA_PALMARES!$C$26,
'Listado Pilotos y Equipos'!$M51=Tabla_de_Datos_COPA_PALMARES!$B$3),
Tabla_de_Datos_COPA_PALMARES!$H$11,
IF(AND('Listado Pilotos y Equipos'!$D51=Tabla_de_Datos_COPA_PALMARES!$D$4,
'Listado Pilotos y Equipos'!$I51=Tabla_de_Datos_COPA_PALMARES!$D$4,
'Listado Pilotos y Equipos'!$F51=Tabla_de_Datos_COPA_PALMARES!$C$26,
'Listado Pilotos y Equipos'!$K51=Tabla_de_Datos_COPA_PALMARES!$C$26,
'Listado Pilotos y Equipos'!$M51=Tabla_de_Datos_COPA_PALMARES!$B$3),
Tabla_de_Datos_COPA_PALMARES!$H$11,)))))))</f>
        <v/>
      </c>
      <c r="V51" s="95"/>
      <c r="W51" s="349" t="s">
        <v>727</v>
      </c>
      <c r="X51" s="349" t="s">
        <v>658</v>
      </c>
      <c r="Y51" s="349" t="str">
        <f>VLOOKUP(X51,Tabla_de_Datos_COPA_PALMARES!$B$9:$C$21,2,0)</f>
        <v>3</v>
      </c>
      <c r="Z51" s="365" t="str">
        <f>IFERROR(VLOOKUP('Listado Pilotos y Equipos'!$X51,Tabla_de_Datos_COPA_PALMARES!$B$9:$D$21,3,0),"")</f>
        <v>Plata</v>
      </c>
      <c r="AA51" s="349" t="s">
        <v>647</v>
      </c>
      <c r="AB51" s="349" t="str">
        <f>VLOOKUP('Listado Pilotos y Equipos'!$AA51,Tabla_de_Datos_COPA_PALMARES!$B$24:$C$26,2,TRUE)</f>
        <v>3</v>
      </c>
      <c r="AC51" s="95"/>
      <c r="AD51" s="347" t="str">
        <f>'Listado Pilotos y Equipos'!$C51</f>
        <v>Sergio Diaz</v>
      </c>
      <c r="AE51" s="347" t="str">
        <f>'Listado Pilotos y Equipos'!$B51</f>
        <v>SCM 2</v>
      </c>
      <c r="AF51" s="347" t="str">
        <f>'Listado Pilotos y Equipos'!$H51</f>
        <v>Javi Tirado</v>
      </c>
      <c r="AG51" s="347" t="str">
        <f>'Listado Pilotos y Equipos'!$B51</f>
        <v>SCM 2</v>
      </c>
    </row>
    <row r="52" ht="15.75" customHeight="1">
      <c r="A52" s="95"/>
      <c r="B52" s="349" t="s">
        <v>128</v>
      </c>
      <c r="C52" s="349" t="s">
        <v>169</v>
      </c>
      <c r="D52" s="369" t="str">
        <f>IFERROR(VLOOKUP('Listado Pilotos y Equipos'!$C52,'Listado Pilotos y Equipos'!$W$3:$AB$163,3,0),"")</f>
        <v>4</v>
      </c>
      <c r="E52" s="365" t="str">
        <f>IFERROR(VLOOKUP('Listado Pilotos y Equipos'!$C52,'Listado Pilotos y Equipos'!$W$3:$AB$162,4,0),"")</f>
        <v>Bronce</v>
      </c>
      <c r="F52" s="349" t="str">
        <f>VLOOKUP('Listado Pilotos y Equipos'!$C52,'Listado Pilotos y Equipos'!$W$3:$AB$162,6,TRUE)</f>
        <v>3</v>
      </c>
      <c r="G52" s="349" t="str">
        <f>VLOOKUP('Listado Pilotos y Equipos'!$C52,'Listado Pilotos y Equipos'!$W$3:$AB$162,5,TRUE)</f>
        <v>21 o más</v>
      </c>
      <c r="H52" s="349" t="s">
        <v>170</v>
      </c>
      <c r="I52" s="369" t="str">
        <f>IFERROR(VLOOKUP('Listado Pilotos y Equipos'!$H52,'Listado Pilotos y Equipos'!$W$3:$AB$163,3,0),"")</f>
        <v>4</v>
      </c>
      <c r="J52" s="365" t="str">
        <f>IFERROR(VLOOKUP('Listado Pilotos y Equipos'!$H52,'Listado Pilotos y Equipos'!$W$3:$AB$162,4,0),"")</f>
        <v>Bronce</v>
      </c>
      <c r="K52" s="349" t="str">
        <f>VLOOKUP('Listado Pilotos y Equipos'!$H52,'Listado Pilotos y Equipos'!$W$3:$AB$162,6,TRUE)</f>
        <v>3</v>
      </c>
      <c r="L52" s="349" t="str">
        <f>VLOOKUP(H52,'Listado Pilotos y Equipos'!$W$3:$AB$162,5,TRUE)</f>
        <v>21 o más</v>
      </c>
      <c r="M52" s="349" t="s">
        <v>162</v>
      </c>
      <c r="N52" s="365"/>
      <c r="O52" s="349" t="s">
        <v>74</v>
      </c>
      <c r="P52" s="349"/>
      <c r="Q52" s="366" t="str">
        <f>IFERROR(IF(AND('Listado Pilotos y Equipos'!$D52=Tabla_de_Datos_COPA_PALMARES!$D$3,'Listado Pilotos y Equipos'!$I52=Tabla_de_Datos_COPA_PALMARES!$D$3,'Listado Pilotos y Equipos'!$M52=Tabla_de_Datos_COPA_PALMARES!$B$4),"ALARMA",IF(AND('Listado Pilotos y Equipos'!$D52=Tabla_de_Datos_COPA_PALMARES!$D$3,'Listado Pilotos y Equipos'!$I52=Tabla_de_Datos_COPA_PALMARES!$D$4,'Listado Pilotos y Equipos'!$M52=Tabla_de_Datos_COPA_PALMARES!$B$4),"ALARMA",IF(AND('Listado Pilotos y Equipos'!$D52=Tabla_de_Datos_COPA_PALMARES!$D$4,'Listado Pilotos y Equipos'!$I52=Tabla_de_Datos_COPA_PALMARES!$D$3,'Listado Pilotos y Equipos'!$M52=Tabla_de_Datos_COPA_PALMARES!$B$4),"ALARMA",IF(AND('Listado Pilotos y Equipos'!$D52=Tabla_de_Datos_COPA_PALMARES!$D$3,'Listado Pilotos y Equipos'!$I52=Tabla_de_Datos_COPA_PALMARES!$D$5,'Listado Pilotos y Equipos'!$M52=Tabla_de_Datos_COPA_PALMARES!$B$4),"ALARMA",IF(AND('Listado Pilotos y Equipos'!$D52=Tabla_de_Datos_COPA_PALMARES!$D$5,'Listado Pilotos y Equipos'!$I52=Tabla_de_Datos_COPA_PALMARES!$D$3,'Listado Pilotos y Equipos'!$M52=Tabla_de_Datos_COPA_PALMARES!$B$4),"ALARMA",IF(AND('Listado Pilotos y Equipos'!$D52=Tabla_de_Datos_COPA_PALMARES!$D$3,'Listado Pilotos y Equipos'!$I52=Tabla_de_Datos_COPA_PALMARES!$D$6,'Listado Pilotos y Equipos'!$M52=Tabla_de_Datos_COPA_PALMARES!$B$4),"ALARMA",IF(AND('Listado Pilotos y Equipos'!$D52=Tabla_de_Datos_COPA_PALMARES!$D$6,'Listado Pilotos y Equipos'!$I52=Tabla_de_Datos_COPA_PALMARES!$D$3,'Listado Pilotos y Equipos'!$M52=Tabla_de_Datos_COPA_PALMARES!$B$4),"ALARMA",IF(AND('Listado Pilotos y Equipos'!$D52=Tabla_de_Datos_COPA_PALMARES!$D$4,'Listado Pilotos y Equipos'!$I52=Tabla_de_Datos_COPA_PALMARES!$D$4,'Listado Pilotos y Equipos'!$M52=Tabla_de_Datos_COPA_PALMARES!$B$4),"ALARMA",IF(AND('Listado Pilotos y Equipos'!$D52=Tabla_de_Datos_COPA_PALMARES!$D$4,'Listado Pilotos y Equipos'!$I52=Tabla_de_Datos_COPA_PALMARES!$D$5,'Listado Pilotos y Equipos'!$M52=Tabla_de_Datos_COPA_PALMARES!$B$4),"ALARMA",IF(AND('Listado Pilotos y Equipos'!$D52=Tabla_de_Datos_COPA_PALMARES!$D$5,'Listado Pilotos y Equipos'!$I52=Tabla_de_Datos_COPA_PALMARES!$D$4,'Listado Pilotos y Equipos'!$M52=Tabla_de_Datos_COPA_PALMARES!$B$4),"ALARMA","")))))))))),"")</f>
        <v/>
      </c>
      <c r="R52" s="367" t="str">
        <f>IF(AND('Listado Pilotos y Equipos'!$D52=Tabla_de_Datos_COPA_PALMARES!$D$4,'Listado Pilotos y Equipos'!$I52=Tabla_de_Datos_COPA_PALMARES!$D$4,'Listado Pilotos y Equipos'!$M52=Tabla_de_Datos_COPA_PALMARES!$B$5),Tabla_de_Datos_COPA_PALMARES!$H$15,IF(AND('Listado Pilotos y Equipos'!$D52=Tabla_de_Datos_COPA_PALMARES!$D$3,'Listado Pilotos y Equipos'!$I52=Tabla_de_Datos_COPA_PALMARES!$D$3,'Listado Pilotos y Equipos'!$M52=Tabla_de_Datos_COPA_PALMARES!$B$5),Tabla_de_Datos_COPA_PALMARES!$H$14,IF(AND('Listado Pilotos y Equipos'!$D52=Tabla_de_Datos_COPA_PALMARES!$D$3,'Listado Pilotos y Equipos'!$I52=Tabla_de_Datos_COPA_PALMARES!$D$4,'Listado Pilotos y Equipos'!$M52=Tabla_de_Datos_COPA_PALMARES!$B$5),Tabla_de_Datos_COPA_PALMARES!$H$14,IF(AND('Listado Pilotos y Equipos'!$D52=Tabla_de_Datos_COPA_PALMARES!$D$4,'Listado Pilotos y Equipos'!$I52=Tabla_de_Datos_COPA_PALMARES!$D$3,'Listado Pilotos y Equipos'!$M52=Tabla_de_Datos_COPA_PALMARES!$B$5),Tabla_de_Datos_COPA_PALMARES!$H$14,IF(AND('Listado Pilotos y Equipos'!$D52=Tabla_de_Datos_COPA_PALMARES!$D$3,'Listado Pilotos y Equipos'!$I52=Tabla_de_Datos_COPA_PALMARES!$D$5,'Listado Pilotos y Equipos'!$M52=Tabla_de_Datos_COPA_PALMARES!$B$5),Tabla_de_Datos_COPA_PALMARES!$H$15,IF(AND('Listado Pilotos y Equipos'!$D52=Tabla_de_Datos_COPA_PALMARES!$D$5,'Listado Pilotos y Equipos'!$I52=Tabla_de_Datos_COPA_PALMARES!$D$3,'Listado Pilotos y Equipos'!$M52=Tabla_de_Datos_COPA_PALMARES!$B$5),Tabla_de_Datos_COPA_PALMARES!$H$15,""))))))</f>
        <v/>
      </c>
      <c r="S52" s="95"/>
      <c r="T52" s="95"/>
      <c r="U52" s="95" t="str">
        <f>IF(AND('Listado Pilotos y Equipos'!$D52=Tabla_de_Datos_COPA_PALMARES!$D$3,
'Listado Pilotos y Equipos'!$I52=Tabla_de_Datos_COPA_PALMARES!$D$4,
'Listado Pilotos y Equipos'!$F52=Tabla_de_Datos_COPA_PALMARES!$C$26,
'Listado Pilotos y Equipos'!$K52=Tabla_de_Datos_COPA_PALMARES!$C$26,
'Listado Pilotos y Equipos'!$M52=Tabla_de_Datos_COPA_PALMARES!$B$3),
Tabla_de_Datos_COPA_PALMARES!$H$11,
IF(AND('Listado Pilotos y Equipos'!$D52=Tabla_de_Datos_COPA_PALMARES!$D$4,
'Listado Pilotos y Equipos'!$I52=Tabla_de_Datos_COPA_PALMARES!$D$3,
'Listado Pilotos y Equipos'!$F52=Tabla_de_Datos_COPA_PALMARES!$C$26,
'Listado Pilotos y Equipos'!$K52=Tabla_de_Datos_COPA_PALMARES!$C$26,
'Listado Pilotos y Equipos'!$M52=Tabla_de_Datos_COPA_PALMARES!$B$3),
Tabla_de_Datos_COPA_PALMARES!$H$11,
IF(AND('Listado Pilotos y Equipos'!$D52=Tabla_de_Datos_COPA_PALMARES!$D$3,
'Listado Pilotos y Equipos'!$I52=Tabla_de_Datos_COPA_PALMARES!$D$5,
'Listado Pilotos y Equipos'!$F52=Tabla_de_Datos_COPA_PALMARES!$C$26,
'Listado Pilotos y Equipos'!$K52=Tabla_de_Datos_COPA_PALMARES!$C$26,
'Listado Pilotos y Equipos'!$M52=Tabla_de_Datos_COPA_PALMARES!$B$3),
Tabla_de_Datos_COPA_PALMARES!$H$11,
IF(AND('Listado Pilotos y Equipos'!$D52=Tabla_de_Datos_COPA_PALMARES!$D$5,
'Listado Pilotos y Equipos'!$I52=Tabla_de_Datos_COPA_PALMARES!$D$3,
'Listado Pilotos y Equipos'!$F52=Tabla_de_Datos_COPA_PALMARES!$C$26,
'Listado Pilotos y Equipos'!$K52=Tabla_de_Datos_COPA_PALMARES!$C$26,
'Listado Pilotos y Equipos'!$M52=Tabla_de_Datos_COPA_PALMARES!$B$3),
Tabla_de_Datos_COPA_PALMARES!$H$11,
IF(AND('Listado Pilotos y Equipos'!$D52=Tabla_de_Datos_COPA_PALMARES!$D$3,
'Listado Pilotos y Equipos'!$I52=Tabla_de_Datos_COPA_PALMARES!$D$6,
'Listado Pilotos y Equipos'!$F52=Tabla_de_Datos_COPA_PALMARES!$C$26,
'Listado Pilotos y Equipos'!$K52=Tabla_de_Datos_COPA_PALMARES!$C$26,
'Listado Pilotos y Equipos'!$M52=Tabla_de_Datos_COPA_PALMARES!$B$3),
Tabla_de_Datos_COPA_PALMARES!$H$11,
IF(AND('Listado Pilotos y Equipos'!$D52=Tabla_de_Datos_COPA_PALMARES!$D$6,
'Listado Pilotos y Equipos'!$I52=Tabla_de_Datos_COPA_PALMARES!$D$3,
'Listado Pilotos y Equipos'!$F52=Tabla_de_Datos_COPA_PALMARES!$C$26,
'Listado Pilotos y Equipos'!$K52=Tabla_de_Datos_COPA_PALMARES!$C$26,
'Listado Pilotos y Equipos'!$M52=Tabla_de_Datos_COPA_PALMARES!$B$3),
Tabla_de_Datos_COPA_PALMARES!$H$11,
IF(AND('Listado Pilotos y Equipos'!$D52=Tabla_de_Datos_COPA_PALMARES!$D$4,
'Listado Pilotos y Equipos'!$I52=Tabla_de_Datos_COPA_PALMARES!$D$4,
'Listado Pilotos y Equipos'!$F52=Tabla_de_Datos_COPA_PALMARES!$C$26,
'Listado Pilotos y Equipos'!$K52=Tabla_de_Datos_COPA_PALMARES!$C$26,
'Listado Pilotos y Equipos'!$M52=Tabla_de_Datos_COPA_PALMARES!$B$3),
Tabla_de_Datos_COPA_PALMARES!$H$11,)))))))</f>
        <v/>
      </c>
      <c r="V52" s="95"/>
      <c r="W52" s="349" t="s">
        <v>728</v>
      </c>
      <c r="X52" s="349" t="s">
        <v>646</v>
      </c>
      <c r="Y52" s="349" t="str">
        <f>VLOOKUP(X52,Tabla_de_Datos_COPA_PALMARES!$B$9:$C$21,2,0)</f>
        <v>4</v>
      </c>
      <c r="Z52" s="365" t="str">
        <f>IFERROR(VLOOKUP('Listado Pilotos y Equipos'!$X52,Tabla_de_Datos_COPA_PALMARES!$B$9:$D$21,3,0),"")</f>
        <v>Bronce</v>
      </c>
      <c r="AA52" s="349" t="s">
        <v>647</v>
      </c>
      <c r="AB52" s="349" t="str">
        <f>VLOOKUP('Listado Pilotos y Equipos'!$AA52,Tabla_de_Datos_COPA_PALMARES!$B$24:$C$26,2,TRUE)</f>
        <v>3</v>
      </c>
      <c r="AC52" s="95"/>
      <c r="AD52" s="347" t="str">
        <f>'Listado Pilotos y Equipos'!$C52</f>
        <v>Lluis aldea</v>
      </c>
      <c r="AE52" s="347" t="str">
        <f>'Listado Pilotos y Equipos'!$B52</f>
        <v>MILLUI</v>
      </c>
      <c r="AF52" s="347" t="str">
        <f>'Listado Pilotos y Equipos'!$H52</f>
        <v>Miki Teres</v>
      </c>
      <c r="AG52" s="347" t="str">
        <f>'Listado Pilotos y Equipos'!$B52</f>
        <v>MILLUI</v>
      </c>
    </row>
    <row r="53" ht="15.75" customHeight="1">
      <c r="A53" s="95"/>
      <c r="B53" s="349" t="s">
        <v>401</v>
      </c>
      <c r="C53" s="349" t="s">
        <v>233</v>
      </c>
      <c r="D53" s="365" t="str">
        <f>IFERROR(VLOOKUP('Listado Pilotos y Equipos'!$C53,'Listado Pilotos y Equipos'!$W$3:$AB$162,3,0),"")</f>
        <v>3</v>
      </c>
      <c r="E53" s="365" t="str">
        <f>IFERROR(VLOOKUP('Listado Pilotos y Equipos'!$C53,'Listado Pilotos y Equipos'!$W$3:$AB$162,4,0),"")</f>
        <v>Plata</v>
      </c>
      <c r="F53" s="349" t="str">
        <f>VLOOKUP('Listado Pilotos y Equipos'!$C53,'Listado Pilotos y Equipos'!$W$3:$AB$162,6,TRUE)</f>
        <v>3</v>
      </c>
      <c r="G53" s="349" t="str">
        <f>VLOOKUP('Listado Pilotos y Equipos'!$C53,'Listado Pilotos y Equipos'!$W$3:$AB$162,5,TRUE)</f>
        <v>21 o más</v>
      </c>
      <c r="H53" s="349" t="s">
        <v>191</v>
      </c>
      <c r="I53" s="365" t="str">
        <f>IFERROR(VLOOKUP('Listado Pilotos y Equipos'!$H53,'Listado Pilotos y Equipos'!$W$3:$AB$162,3,0),"")</f>
        <v>4</v>
      </c>
      <c r="J53" s="365" t="str">
        <f>IFERROR(VLOOKUP('Listado Pilotos y Equipos'!$H53,'Listado Pilotos y Equipos'!$W$3:$AB$162,4,0),"")</f>
        <v>Bronce</v>
      </c>
      <c r="K53" s="349" t="str">
        <f>VLOOKUP('Listado Pilotos y Equipos'!$H53,'Listado Pilotos y Equipos'!$W$3:$AB$162,6,TRUE)</f>
        <v>3</v>
      </c>
      <c r="L53" s="349" t="str">
        <f>VLOOKUP(H53,'Listado Pilotos y Equipos'!$W$3:$AB$162,5,TRUE)</f>
        <v>21 o más</v>
      </c>
      <c r="M53" s="349" t="s">
        <v>162</v>
      </c>
      <c r="N53" s="365"/>
      <c r="O53" s="349" t="s">
        <v>77</v>
      </c>
      <c r="P53" s="349"/>
      <c r="Q53" s="366" t="str">
        <f>IFERROR(IF(AND('Listado Pilotos y Equipos'!$D53=Tabla_de_Datos_COPA_PALMARES!$D$3,'Listado Pilotos y Equipos'!$I53=Tabla_de_Datos_COPA_PALMARES!$D$3,'Listado Pilotos y Equipos'!$M53=Tabla_de_Datos_COPA_PALMARES!$B$4),"ALARMA",IF(AND('Listado Pilotos y Equipos'!$D53=Tabla_de_Datos_COPA_PALMARES!$D$3,'Listado Pilotos y Equipos'!$I53=Tabla_de_Datos_COPA_PALMARES!$D$4,'Listado Pilotos y Equipos'!$M53=Tabla_de_Datos_COPA_PALMARES!$B$4),"ALARMA",IF(AND('Listado Pilotos y Equipos'!$D53=Tabla_de_Datos_COPA_PALMARES!$D$4,'Listado Pilotos y Equipos'!$I53=Tabla_de_Datos_COPA_PALMARES!$D$3,'Listado Pilotos y Equipos'!$M53=Tabla_de_Datos_COPA_PALMARES!$B$4),"ALARMA",IF(AND('Listado Pilotos y Equipos'!$D53=Tabla_de_Datos_COPA_PALMARES!$D$3,'Listado Pilotos y Equipos'!$I53=Tabla_de_Datos_COPA_PALMARES!$D$5,'Listado Pilotos y Equipos'!$M53=Tabla_de_Datos_COPA_PALMARES!$B$4),"ALARMA",IF(AND('Listado Pilotos y Equipos'!$D53=Tabla_de_Datos_COPA_PALMARES!$D$5,'Listado Pilotos y Equipos'!$I53=Tabla_de_Datos_COPA_PALMARES!$D$3,'Listado Pilotos y Equipos'!$M53=Tabla_de_Datos_COPA_PALMARES!$B$4),"ALARMA",IF(AND('Listado Pilotos y Equipos'!$D53=Tabla_de_Datos_COPA_PALMARES!$D$3,'Listado Pilotos y Equipos'!$I53=Tabla_de_Datos_COPA_PALMARES!$D$6,'Listado Pilotos y Equipos'!$M53=Tabla_de_Datos_COPA_PALMARES!$B$4),"ALARMA",IF(AND('Listado Pilotos y Equipos'!$D53=Tabla_de_Datos_COPA_PALMARES!$D$6,'Listado Pilotos y Equipos'!$I53=Tabla_de_Datos_COPA_PALMARES!$D$3,'Listado Pilotos y Equipos'!$M53=Tabla_de_Datos_COPA_PALMARES!$B$4),"ALARMA",IF(AND('Listado Pilotos y Equipos'!$D53=Tabla_de_Datos_COPA_PALMARES!$D$4,'Listado Pilotos y Equipos'!$I53=Tabla_de_Datos_COPA_PALMARES!$D$4,'Listado Pilotos y Equipos'!$M53=Tabla_de_Datos_COPA_PALMARES!$B$4),"ALARMA",IF(AND('Listado Pilotos y Equipos'!$D53=Tabla_de_Datos_COPA_PALMARES!$D$4,'Listado Pilotos y Equipos'!$I53=Tabla_de_Datos_COPA_PALMARES!$D$5,'Listado Pilotos y Equipos'!$M53=Tabla_de_Datos_COPA_PALMARES!$B$4),"ALARMA",IF(AND('Listado Pilotos y Equipos'!$D53=Tabla_de_Datos_COPA_PALMARES!$D$5,'Listado Pilotos y Equipos'!$I53=Tabla_de_Datos_COPA_PALMARES!$D$4,'Listado Pilotos y Equipos'!$M53=Tabla_de_Datos_COPA_PALMARES!$B$4),"ALARMA","")))))))))),"")</f>
        <v/>
      </c>
      <c r="R53" s="367" t="str">
        <f>IF(AND('Listado Pilotos y Equipos'!$D53=Tabla_de_Datos_COPA_PALMARES!$D$4,'Listado Pilotos y Equipos'!$I53=Tabla_de_Datos_COPA_PALMARES!$D$4,'Listado Pilotos y Equipos'!$M53=Tabla_de_Datos_COPA_PALMARES!$B$5),Tabla_de_Datos_COPA_PALMARES!$H$15,IF(AND('Listado Pilotos y Equipos'!$D53=Tabla_de_Datos_COPA_PALMARES!$D$3,'Listado Pilotos y Equipos'!$I53=Tabla_de_Datos_COPA_PALMARES!$D$3,'Listado Pilotos y Equipos'!$M53=Tabla_de_Datos_COPA_PALMARES!$B$5),Tabla_de_Datos_COPA_PALMARES!$H$14,IF(AND('Listado Pilotos y Equipos'!$D53=Tabla_de_Datos_COPA_PALMARES!$D$3,'Listado Pilotos y Equipos'!$I53=Tabla_de_Datos_COPA_PALMARES!$D$4,'Listado Pilotos y Equipos'!$M53=Tabla_de_Datos_COPA_PALMARES!$B$5),Tabla_de_Datos_COPA_PALMARES!$H$14,IF(AND('Listado Pilotos y Equipos'!$D53=Tabla_de_Datos_COPA_PALMARES!$D$4,'Listado Pilotos y Equipos'!$I53=Tabla_de_Datos_COPA_PALMARES!$D$3,'Listado Pilotos y Equipos'!$M53=Tabla_de_Datos_COPA_PALMARES!$B$5),Tabla_de_Datos_COPA_PALMARES!$H$14,IF(AND('Listado Pilotos y Equipos'!$D53=Tabla_de_Datos_COPA_PALMARES!$D$3,'Listado Pilotos y Equipos'!$I53=Tabla_de_Datos_COPA_PALMARES!$D$5,'Listado Pilotos y Equipos'!$M53=Tabla_de_Datos_COPA_PALMARES!$B$5),Tabla_de_Datos_COPA_PALMARES!$H$15,IF(AND('Listado Pilotos y Equipos'!$D53=Tabla_de_Datos_COPA_PALMARES!$D$5,'Listado Pilotos y Equipos'!$I53=Tabla_de_Datos_COPA_PALMARES!$D$3,'Listado Pilotos y Equipos'!$M53=Tabla_de_Datos_COPA_PALMARES!$B$5),Tabla_de_Datos_COPA_PALMARES!$H$15,""))))))</f>
        <v/>
      </c>
      <c r="S53" s="95"/>
      <c r="T53" s="95"/>
      <c r="U53" s="95" t="str">
        <f>IF(AND('Listado Pilotos y Equipos'!$D53=Tabla_de_Datos_COPA_PALMARES!$D$3,
'Listado Pilotos y Equipos'!$I53=Tabla_de_Datos_COPA_PALMARES!$D$4,
'Listado Pilotos y Equipos'!$F53=Tabla_de_Datos_COPA_PALMARES!$C$26,
'Listado Pilotos y Equipos'!$K53=Tabla_de_Datos_COPA_PALMARES!$C$26,
'Listado Pilotos y Equipos'!$M53=Tabla_de_Datos_COPA_PALMARES!$B$3),
Tabla_de_Datos_COPA_PALMARES!$H$11,
IF(AND('Listado Pilotos y Equipos'!$D53=Tabla_de_Datos_COPA_PALMARES!$D$4,
'Listado Pilotos y Equipos'!$I53=Tabla_de_Datos_COPA_PALMARES!$D$3,
'Listado Pilotos y Equipos'!$F53=Tabla_de_Datos_COPA_PALMARES!$C$26,
'Listado Pilotos y Equipos'!$K53=Tabla_de_Datos_COPA_PALMARES!$C$26,
'Listado Pilotos y Equipos'!$M53=Tabla_de_Datos_COPA_PALMARES!$B$3),
Tabla_de_Datos_COPA_PALMARES!$H$11,
IF(AND('Listado Pilotos y Equipos'!$D53=Tabla_de_Datos_COPA_PALMARES!$D$3,
'Listado Pilotos y Equipos'!$I53=Tabla_de_Datos_COPA_PALMARES!$D$5,
'Listado Pilotos y Equipos'!$F53=Tabla_de_Datos_COPA_PALMARES!$C$26,
'Listado Pilotos y Equipos'!$K53=Tabla_de_Datos_COPA_PALMARES!$C$26,
'Listado Pilotos y Equipos'!$M53=Tabla_de_Datos_COPA_PALMARES!$B$3),
Tabla_de_Datos_COPA_PALMARES!$H$11,
IF(AND('Listado Pilotos y Equipos'!$D53=Tabla_de_Datos_COPA_PALMARES!$D$5,
'Listado Pilotos y Equipos'!$I53=Tabla_de_Datos_COPA_PALMARES!$D$3,
'Listado Pilotos y Equipos'!$F53=Tabla_de_Datos_COPA_PALMARES!$C$26,
'Listado Pilotos y Equipos'!$K53=Tabla_de_Datos_COPA_PALMARES!$C$26,
'Listado Pilotos y Equipos'!$M53=Tabla_de_Datos_COPA_PALMARES!$B$3),
Tabla_de_Datos_COPA_PALMARES!$H$11,
IF(AND('Listado Pilotos y Equipos'!$D53=Tabla_de_Datos_COPA_PALMARES!$D$3,
'Listado Pilotos y Equipos'!$I53=Tabla_de_Datos_COPA_PALMARES!$D$6,
'Listado Pilotos y Equipos'!$F53=Tabla_de_Datos_COPA_PALMARES!$C$26,
'Listado Pilotos y Equipos'!$K53=Tabla_de_Datos_COPA_PALMARES!$C$26,
'Listado Pilotos y Equipos'!$M53=Tabla_de_Datos_COPA_PALMARES!$B$3),
Tabla_de_Datos_COPA_PALMARES!$H$11,
IF(AND('Listado Pilotos y Equipos'!$D53=Tabla_de_Datos_COPA_PALMARES!$D$6,
'Listado Pilotos y Equipos'!$I53=Tabla_de_Datos_COPA_PALMARES!$D$3,
'Listado Pilotos y Equipos'!$F53=Tabla_de_Datos_COPA_PALMARES!$C$26,
'Listado Pilotos y Equipos'!$K53=Tabla_de_Datos_COPA_PALMARES!$C$26,
'Listado Pilotos y Equipos'!$M53=Tabla_de_Datos_COPA_PALMARES!$B$3),
Tabla_de_Datos_COPA_PALMARES!$H$11,
IF(AND('Listado Pilotos y Equipos'!$D53=Tabla_de_Datos_COPA_PALMARES!$D$4,
'Listado Pilotos y Equipos'!$I53=Tabla_de_Datos_COPA_PALMARES!$D$4,
'Listado Pilotos y Equipos'!$F53=Tabla_de_Datos_COPA_PALMARES!$C$26,
'Listado Pilotos y Equipos'!$K53=Tabla_de_Datos_COPA_PALMARES!$C$26,
'Listado Pilotos y Equipos'!$M53=Tabla_de_Datos_COPA_PALMARES!$B$3),
Tabla_de_Datos_COPA_PALMARES!$H$11,)))))))</f>
        <v/>
      </c>
      <c r="V53" s="95"/>
      <c r="W53" s="349" t="s">
        <v>729</v>
      </c>
      <c r="X53" s="349" t="s">
        <v>646</v>
      </c>
      <c r="Y53" s="349" t="str">
        <f>VLOOKUP(X53,Tabla_de_Datos_COPA_PALMARES!$B$9:$C$21,2,0)</f>
        <v>4</v>
      </c>
      <c r="Z53" s="365" t="str">
        <f>IFERROR(VLOOKUP('Listado Pilotos y Equipos'!$X53,Tabla_de_Datos_COPA_PALMARES!$B$9:$D$21,3,0),"")</f>
        <v>Bronce</v>
      </c>
      <c r="AA53" s="349" t="s">
        <v>647</v>
      </c>
      <c r="AB53" s="349" t="str">
        <f>VLOOKUP('Listado Pilotos y Equipos'!$AA53,Tabla_de_Datos_COPA_PALMARES!$B$24:$C$26,2,TRUE)</f>
        <v>3</v>
      </c>
      <c r="AC53" s="95"/>
      <c r="AD53" s="347" t="str">
        <f>'Listado Pilotos y Equipos'!$C53</f>
        <v>Jordi Cantos</v>
      </c>
      <c r="AE53" s="347" t="str">
        <f>'Listado Pilotos y Equipos'!$B53</f>
        <v>TOAD SCM</v>
      </c>
      <c r="AF53" s="347" t="str">
        <f>'Listado Pilotos y Equipos'!$H53</f>
        <v>Raul Ramírez</v>
      </c>
      <c r="AG53" s="347" t="str">
        <f>'Listado Pilotos y Equipos'!$B53</f>
        <v>TOAD SCM</v>
      </c>
    </row>
    <row r="54" ht="15.75" customHeight="1">
      <c r="A54" s="95"/>
      <c r="B54" s="349" t="s">
        <v>199</v>
      </c>
      <c r="C54" s="349" t="s">
        <v>200</v>
      </c>
      <c r="D54" s="365" t="str">
        <f>IFERROR(VLOOKUP('Listado Pilotos y Equipos'!$C54,'Listado Pilotos y Equipos'!$W$3:$AB$162,3,0),"")</f>
        <v>4</v>
      </c>
      <c r="E54" s="365" t="str">
        <f>IFERROR(VLOOKUP('Listado Pilotos y Equipos'!$C54,'Listado Pilotos y Equipos'!$W$3:$AB$162,4,0),"")</f>
        <v>Bronce</v>
      </c>
      <c r="F54" s="349" t="str">
        <f>VLOOKUP('Listado Pilotos y Equipos'!$C54,'Listado Pilotos y Equipos'!$W$3:$AB$162,6,TRUE)</f>
        <v>3</v>
      </c>
      <c r="G54" s="349" t="str">
        <f>VLOOKUP('Listado Pilotos y Equipos'!$C54,'Listado Pilotos y Equipos'!$W$3:$AB$162,5,TRUE)</f>
        <v>21 o más</v>
      </c>
      <c r="H54" s="349" t="s">
        <v>201</v>
      </c>
      <c r="I54" s="369" t="str">
        <f>IFERROR(VLOOKUP('Listado Pilotos y Equipos'!$H54,'Listado Pilotos y Equipos'!$W$3:$AB$163,3,0),"")</f>
        <v>4</v>
      </c>
      <c r="J54" s="365" t="str">
        <f>IFERROR(VLOOKUP('Listado Pilotos y Equipos'!$H54,'Listado Pilotos y Equipos'!$W$3:$AB$162,4,0),"")</f>
        <v>Bronce</v>
      </c>
      <c r="K54" s="349" t="str">
        <f>VLOOKUP('Listado Pilotos y Equipos'!$H54,'Listado Pilotos y Equipos'!$W$3:$AB$162,6,TRUE)</f>
        <v>3</v>
      </c>
      <c r="L54" s="349" t="str">
        <f>VLOOKUP(H54,'Listado Pilotos y Equipos'!$W$3:$AB$162,5,TRUE)</f>
        <v>21 o más</v>
      </c>
      <c r="M54" s="349" t="s">
        <v>159</v>
      </c>
      <c r="N54" s="365"/>
      <c r="O54" s="349" t="s">
        <v>547</v>
      </c>
      <c r="P54" s="349"/>
      <c r="Q54" s="366" t="str">
        <f>IFERROR(IF(AND('Listado Pilotos y Equipos'!$D54=Tabla_de_Datos_COPA_PALMARES!$D$3,'Listado Pilotos y Equipos'!$I54=Tabla_de_Datos_COPA_PALMARES!$D$3,'Listado Pilotos y Equipos'!$M54=Tabla_de_Datos_COPA_PALMARES!$B$4),"ALARMA",IF(AND('Listado Pilotos y Equipos'!$D54=Tabla_de_Datos_COPA_PALMARES!$D$3,'Listado Pilotos y Equipos'!$I54=Tabla_de_Datos_COPA_PALMARES!$D$4,'Listado Pilotos y Equipos'!$M54=Tabla_de_Datos_COPA_PALMARES!$B$4),"ALARMA",IF(AND('Listado Pilotos y Equipos'!$D54=Tabla_de_Datos_COPA_PALMARES!$D$4,'Listado Pilotos y Equipos'!$I54=Tabla_de_Datos_COPA_PALMARES!$D$3,'Listado Pilotos y Equipos'!$M54=Tabla_de_Datos_COPA_PALMARES!$B$4),"ALARMA",IF(AND('Listado Pilotos y Equipos'!$D54=Tabla_de_Datos_COPA_PALMARES!$D$3,'Listado Pilotos y Equipos'!$I54=Tabla_de_Datos_COPA_PALMARES!$D$5,'Listado Pilotos y Equipos'!$M54=Tabla_de_Datos_COPA_PALMARES!$B$4),"ALARMA",IF(AND('Listado Pilotos y Equipos'!$D54=Tabla_de_Datos_COPA_PALMARES!$D$5,'Listado Pilotos y Equipos'!$I54=Tabla_de_Datos_COPA_PALMARES!$D$3,'Listado Pilotos y Equipos'!$M54=Tabla_de_Datos_COPA_PALMARES!$B$4),"ALARMA",IF(AND('Listado Pilotos y Equipos'!$D54=Tabla_de_Datos_COPA_PALMARES!$D$3,'Listado Pilotos y Equipos'!$I54=Tabla_de_Datos_COPA_PALMARES!$D$6,'Listado Pilotos y Equipos'!$M54=Tabla_de_Datos_COPA_PALMARES!$B$4),"ALARMA",IF(AND('Listado Pilotos y Equipos'!$D54=Tabla_de_Datos_COPA_PALMARES!$D$6,'Listado Pilotos y Equipos'!$I54=Tabla_de_Datos_COPA_PALMARES!$D$3,'Listado Pilotos y Equipos'!$M54=Tabla_de_Datos_COPA_PALMARES!$B$4),"ALARMA",IF(AND('Listado Pilotos y Equipos'!$D54=Tabla_de_Datos_COPA_PALMARES!$D$4,'Listado Pilotos y Equipos'!$I54=Tabla_de_Datos_COPA_PALMARES!$D$4,'Listado Pilotos y Equipos'!$M54=Tabla_de_Datos_COPA_PALMARES!$B$4),"ALARMA",IF(AND('Listado Pilotos y Equipos'!$D54=Tabla_de_Datos_COPA_PALMARES!$D$4,'Listado Pilotos y Equipos'!$I54=Tabla_de_Datos_COPA_PALMARES!$D$5,'Listado Pilotos y Equipos'!$M54=Tabla_de_Datos_COPA_PALMARES!$B$4),"ALARMA",IF(AND('Listado Pilotos y Equipos'!$D54=Tabla_de_Datos_COPA_PALMARES!$D$5,'Listado Pilotos y Equipos'!$I54=Tabla_de_Datos_COPA_PALMARES!$D$4,'Listado Pilotos y Equipos'!$M54=Tabla_de_Datos_COPA_PALMARES!$B$4),"ALARMA","")))))))))),"")</f>
        <v/>
      </c>
      <c r="R54" s="367" t="str">
        <f>IF(AND('Listado Pilotos y Equipos'!$D54=Tabla_de_Datos_COPA_PALMARES!$D$4,'Listado Pilotos y Equipos'!$I54=Tabla_de_Datos_COPA_PALMARES!$D$4,'Listado Pilotos y Equipos'!$M54=Tabla_de_Datos_COPA_PALMARES!$B$5),Tabla_de_Datos_COPA_PALMARES!$H$15,IF(AND('Listado Pilotos y Equipos'!$D54=Tabla_de_Datos_COPA_PALMARES!$D$3,'Listado Pilotos y Equipos'!$I54=Tabla_de_Datos_COPA_PALMARES!$D$3,'Listado Pilotos y Equipos'!$M54=Tabla_de_Datos_COPA_PALMARES!$B$5),Tabla_de_Datos_COPA_PALMARES!$H$14,IF(AND('Listado Pilotos y Equipos'!$D54=Tabla_de_Datos_COPA_PALMARES!$D$3,'Listado Pilotos y Equipos'!$I54=Tabla_de_Datos_COPA_PALMARES!$D$4,'Listado Pilotos y Equipos'!$M54=Tabla_de_Datos_COPA_PALMARES!$B$5),Tabla_de_Datos_COPA_PALMARES!$H$14,IF(AND('Listado Pilotos y Equipos'!$D54=Tabla_de_Datos_COPA_PALMARES!$D$4,'Listado Pilotos y Equipos'!$I54=Tabla_de_Datos_COPA_PALMARES!$D$3,'Listado Pilotos y Equipos'!$M54=Tabla_de_Datos_COPA_PALMARES!$B$5),Tabla_de_Datos_COPA_PALMARES!$H$14,IF(AND('Listado Pilotos y Equipos'!$D54=Tabla_de_Datos_COPA_PALMARES!$D$3,'Listado Pilotos y Equipos'!$I54=Tabla_de_Datos_COPA_PALMARES!$D$5,'Listado Pilotos y Equipos'!$M54=Tabla_de_Datos_COPA_PALMARES!$B$5),Tabla_de_Datos_COPA_PALMARES!$H$15,IF(AND('Listado Pilotos y Equipos'!$D54=Tabla_de_Datos_COPA_PALMARES!$D$5,'Listado Pilotos y Equipos'!$I54=Tabla_de_Datos_COPA_PALMARES!$D$3,'Listado Pilotos y Equipos'!$M54=Tabla_de_Datos_COPA_PALMARES!$B$5),Tabla_de_Datos_COPA_PALMARES!$H$15,""))))))</f>
        <v/>
      </c>
      <c r="S54" s="95"/>
      <c r="T54" s="95"/>
      <c r="U54" s="95" t="str">
        <f>IF(AND('Listado Pilotos y Equipos'!$D54=Tabla_de_Datos_COPA_PALMARES!$D$3,
'Listado Pilotos y Equipos'!$I54=Tabla_de_Datos_COPA_PALMARES!$D$4,
'Listado Pilotos y Equipos'!$F54=Tabla_de_Datos_COPA_PALMARES!$C$26,
'Listado Pilotos y Equipos'!$K54=Tabla_de_Datos_COPA_PALMARES!$C$26,
'Listado Pilotos y Equipos'!$M54=Tabla_de_Datos_COPA_PALMARES!$B$3),
Tabla_de_Datos_COPA_PALMARES!$H$11,
IF(AND('Listado Pilotos y Equipos'!$D54=Tabla_de_Datos_COPA_PALMARES!$D$4,
'Listado Pilotos y Equipos'!$I54=Tabla_de_Datos_COPA_PALMARES!$D$3,
'Listado Pilotos y Equipos'!$F54=Tabla_de_Datos_COPA_PALMARES!$C$26,
'Listado Pilotos y Equipos'!$K54=Tabla_de_Datos_COPA_PALMARES!$C$26,
'Listado Pilotos y Equipos'!$M54=Tabla_de_Datos_COPA_PALMARES!$B$3),
Tabla_de_Datos_COPA_PALMARES!$H$11,
IF(AND('Listado Pilotos y Equipos'!$D54=Tabla_de_Datos_COPA_PALMARES!$D$3,
'Listado Pilotos y Equipos'!$I54=Tabla_de_Datos_COPA_PALMARES!$D$5,
'Listado Pilotos y Equipos'!$F54=Tabla_de_Datos_COPA_PALMARES!$C$26,
'Listado Pilotos y Equipos'!$K54=Tabla_de_Datos_COPA_PALMARES!$C$26,
'Listado Pilotos y Equipos'!$M54=Tabla_de_Datos_COPA_PALMARES!$B$3),
Tabla_de_Datos_COPA_PALMARES!$H$11,
IF(AND('Listado Pilotos y Equipos'!$D54=Tabla_de_Datos_COPA_PALMARES!$D$5,
'Listado Pilotos y Equipos'!$I54=Tabla_de_Datos_COPA_PALMARES!$D$3,
'Listado Pilotos y Equipos'!$F54=Tabla_de_Datos_COPA_PALMARES!$C$26,
'Listado Pilotos y Equipos'!$K54=Tabla_de_Datos_COPA_PALMARES!$C$26,
'Listado Pilotos y Equipos'!$M54=Tabla_de_Datos_COPA_PALMARES!$B$3),
Tabla_de_Datos_COPA_PALMARES!$H$11,
IF(AND('Listado Pilotos y Equipos'!$D54=Tabla_de_Datos_COPA_PALMARES!$D$3,
'Listado Pilotos y Equipos'!$I54=Tabla_de_Datos_COPA_PALMARES!$D$6,
'Listado Pilotos y Equipos'!$F54=Tabla_de_Datos_COPA_PALMARES!$C$26,
'Listado Pilotos y Equipos'!$K54=Tabla_de_Datos_COPA_PALMARES!$C$26,
'Listado Pilotos y Equipos'!$M54=Tabla_de_Datos_COPA_PALMARES!$B$3),
Tabla_de_Datos_COPA_PALMARES!$H$11,
IF(AND('Listado Pilotos y Equipos'!$D54=Tabla_de_Datos_COPA_PALMARES!$D$6,
'Listado Pilotos y Equipos'!$I54=Tabla_de_Datos_COPA_PALMARES!$D$3,
'Listado Pilotos y Equipos'!$F54=Tabla_de_Datos_COPA_PALMARES!$C$26,
'Listado Pilotos y Equipos'!$K54=Tabla_de_Datos_COPA_PALMARES!$C$26,
'Listado Pilotos y Equipos'!$M54=Tabla_de_Datos_COPA_PALMARES!$B$3),
Tabla_de_Datos_COPA_PALMARES!$H$11,
IF(AND('Listado Pilotos y Equipos'!$D54=Tabla_de_Datos_COPA_PALMARES!$D$4,
'Listado Pilotos y Equipos'!$I54=Tabla_de_Datos_COPA_PALMARES!$D$4,
'Listado Pilotos y Equipos'!$F54=Tabla_de_Datos_COPA_PALMARES!$C$26,
'Listado Pilotos y Equipos'!$K54=Tabla_de_Datos_COPA_PALMARES!$C$26,
'Listado Pilotos y Equipos'!$M54=Tabla_de_Datos_COPA_PALMARES!$B$3),
Tabla_de_Datos_COPA_PALMARES!$H$11,)))))))</f>
        <v/>
      </c>
      <c r="V54" s="95"/>
      <c r="W54" s="349" t="s">
        <v>704</v>
      </c>
      <c r="X54" s="349" t="s">
        <v>646</v>
      </c>
      <c r="Y54" s="349" t="str">
        <f>VLOOKUP(X54,Tabla_de_Datos_COPA_PALMARES!$B$9:$C$21,2,0)</f>
        <v>4</v>
      </c>
      <c r="Z54" s="365" t="str">
        <f>IFERROR(VLOOKUP('Listado Pilotos y Equipos'!$X54,Tabla_de_Datos_COPA_PALMARES!$B$9:$D$21,3,0),"")</f>
        <v>Bronce</v>
      </c>
      <c r="AA54" s="349" t="s">
        <v>647</v>
      </c>
      <c r="AB54" s="349" t="str">
        <f>VLOOKUP('Listado Pilotos y Equipos'!$AA54,Tabla_de_Datos_COPA_PALMARES!$B$24:$C$26,2,TRUE)</f>
        <v>3</v>
      </c>
      <c r="AC54" s="95"/>
      <c r="AD54" s="347" t="str">
        <f>'Listado Pilotos y Equipos'!$C54</f>
        <v>Javier Muñoz</v>
      </c>
      <c r="AE54" s="347" t="str">
        <f>'Listado Pilotos y Equipos'!$B54</f>
        <v>CRONO1_</v>
      </c>
      <c r="AF54" s="347" t="str">
        <f>'Listado Pilotos y Equipos'!$H54</f>
        <v>Marius Magro</v>
      </c>
      <c r="AG54" s="347" t="str">
        <f>'Listado Pilotos y Equipos'!$B54</f>
        <v>CRONO1_</v>
      </c>
    </row>
    <row r="55" ht="15.75" customHeight="1">
      <c r="A55" s="95"/>
      <c r="B55" s="349" t="s">
        <v>237</v>
      </c>
      <c r="C55" s="349" t="s">
        <v>238</v>
      </c>
      <c r="D55" s="365" t="str">
        <f>IFERROR(VLOOKUP('Listado Pilotos y Equipos'!$C55,'Listado Pilotos y Equipos'!$W$3:$AB$162,3,0),"")</f>
        <v>4</v>
      </c>
      <c r="E55" s="365" t="str">
        <f>IFERROR(VLOOKUP('Listado Pilotos y Equipos'!$C55,'Listado Pilotos y Equipos'!$W$3:$AB$162,4,0),"")</f>
        <v>Bronce</v>
      </c>
      <c r="F55" s="349" t="str">
        <f>VLOOKUP('Listado Pilotos y Equipos'!$C55,'Listado Pilotos y Equipos'!$W$3:$AB$162,6,TRUE)</f>
        <v>3</v>
      </c>
      <c r="G55" s="349" t="str">
        <f>VLOOKUP('Listado Pilotos y Equipos'!$C55,'Listado Pilotos y Equipos'!$W$3:$AB$162,5,TRUE)</f>
        <v>21 o más</v>
      </c>
      <c r="H55" s="349" t="s">
        <v>730</v>
      </c>
      <c r="I55" s="365" t="str">
        <f>IFERROR(VLOOKUP('Listado Pilotos y Equipos'!$H55,'Listado Pilotos y Equipos'!$W$3:$AB$162,3,0),"")</f>
        <v>4</v>
      </c>
      <c r="J55" s="369" t="str">
        <f>IFERROR(VLOOKUP('Listado Pilotos y Equipos'!$H55,'Listado Pilotos y Equipos'!$W$3:$AB$163,4,0),"")</f>
        <v>Bronce</v>
      </c>
      <c r="K55" s="349" t="str">
        <f>VLOOKUP('Listado Pilotos y Equipos'!$H55,'Listado Pilotos y Equipos'!$W$3:$AB$162,6,TRUE)</f>
        <v>3</v>
      </c>
      <c r="L55" s="349" t="str">
        <f>VLOOKUP(H55,'Listado Pilotos y Equipos'!$W$3:$AB$162,5,TRUE)</f>
        <v>21 o más</v>
      </c>
      <c r="M55" s="349" t="s">
        <v>187</v>
      </c>
      <c r="N55" s="365"/>
      <c r="O55" s="349" t="s">
        <v>546</v>
      </c>
      <c r="P55" s="349"/>
      <c r="Q55" s="366" t="str">
        <f>IFERROR(IF(AND('Listado Pilotos y Equipos'!$D55=Tabla_de_Datos_COPA_PALMARES!$D$3,'Listado Pilotos y Equipos'!$I55=Tabla_de_Datos_COPA_PALMARES!$D$3,'Listado Pilotos y Equipos'!$M55=Tabla_de_Datos_COPA_PALMARES!$B$4),"ALARMA",IF(AND('Listado Pilotos y Equipos'!$D55=Tabla_de_Datos_COPA_PALMARES!$D$3,'Listado Pilotos y Equipos'!$I55=Tabla_de_Datos_COPA_PALMARES!$D$4,'Listado Pilotos y Equipos'!$M55=Tabla_de_Datos_COPA_PALMARES!$B$4),"ALARMA",IF(AND('Listado Pilotos y Equipos'!$D55=Tabla_de_Datos_COPA_PALMARES!$D$4,'Listado Pilotos y Equipos'!$I55=Tabla_de_Datos_COPA_PALMARES!$D$3,'Listado Pilotos y Equipos'!$M55=Tabla_de_Datos_COPA_PALMARES!$B$4),"ALARMA",IF(AND('Listado Pilotos y Equipos'!$D55=Tabla_de_Datos_COPA_PALMARES!$D$3,'Listado Pilotos y Equipos'!$I55=Tabla_de_Datos_COPA_PALMARES!$D$5,'Listado Pilotos y Equipos'!$M55=Tabla_de_Datos_COPA_PALMARES!$B$4),"ALARMA",IF(AND('Listado Pilotos y Equipos'!$D55=Tabla_de_Datos_COPA_PALMARES!$D$5,'Listado Pilotos y Equipos'!$I55=Tabla_de_Datos_COPA_PALMARES!$D$3,'Listado Pilotos y Equipos'!$M55=Tabla_de_Datos_COPA_PALMARES!$B$4),"ALARMA",IF(AND('Listado Pilotos y Equipos'!$D55=Tabla_de_Datos_COPA_PALMARES!$D$3,'Listado Pilotos y Equipos'!$I55=Tabla_de_Datos_COPA_PALMARES!$D$6,'Listado Pilotos y Equipos'!$M55=Tabla_de_Datos_COPA_PALMARES!$B$4),"ALARMA",IF(AND('Listado Pilotos y Equipos'!$D55=Tabla_de_Datos_COPA_PALMARES!$D$6,'Listado Pilotos y Equipos'!$I55=Tabla_de_Datos_COPA_PALMARES!$D$3,'Listado Pilotos y Equipos'!$M55=Tabla_de_Datos_COPA_PALMARES!$B$4),"ALARMA",IF(AND('Listado Pilotos y Equipos'!$D55=Tabla_de_Datos_COPA_PALMARES!$D$4,'Listado Pilotos y Equipos'!$I55=Tabla_de_Datos_COPA_PALMARES!$D$4,'Listado Pilotos y Equipos'!$M55=Tabla_de_Datos_COPA_PALMARES!$B$4),"ALARMA",IF(AND('Listado Pilotos y Equipos'!$D55=Tabla_de_Datos_COPA_PALMARES!$D$4,'Listado Pilotos y Equipos'!$I55=Tabla_de_Datos_COPA_PALMARES!$D$5,'Listado Pilotos y Equipos'!$M55=Tabla_de_Datos_COPA_PALMARES!$B$4),"ALARMA",IF(AND('Listado Pilotos y Equipos'!$D55=Tabla_de_Datos_COPA_PALMARES!$D$5,'Listado Pilotos y Equipos'!$I55=Tabla_de_Datos_COPA_PALMARES!$D$4,'Listado Pilotos y Equipos'!$M55=Tabla_de_Datos_COPA_PALMARES!$B$4),"ALARMA","")))))))))),"")</f>
        <v/>
      </c>
      <c r="R55" s="367" t="str">
        <f>IF(AND('Listado Pilotos y Equipos'!$D55=Tabla_de_Datos_COPA_PALMARES!$D$4,'Listado Pilotos y Equipos'!$I55=Tabla_de_Datos_COPA_PALMARES!$D$4,'Listado Pilotos y Equipos'!$M55=Tabla_de_Datos_COPA_PALMARES!$B$5),Tabla_de_Datos_COPA_PALMARES!$H$15,IF(AND('Listado Pilotos y Equipos'!$D55=Tabla_de_Datos_COPA_PALMARES!$D$3,'Listado Pilotos y Equipos'!$I55=Tabla_de_Datos_COPA_PALMARES!$D$3,'Listado Pilotos y Equipos'!$M55=Tabla_de_Datos_COPA_PALMARES!$B$5),Tabla_de_Datos_COPA_PALMARES!$H$14,IF(AND('Listado Pilotos y Equipos'!$D55=Tabla_de_Datos_COPA_PALMARES!$D$3,'Listado Pilotos y Equipos'!$I55=Tabla_de_Datos_COPA_PALMARES!$D$4,'Listado Pilotos y Equipos'!$M55=Tabla_de_Datos_COPA_PALMARES!$B$5),Tabla_de_Datos_COPA_PALMARES!$H$14,IF(AND('Listado Pilotos y Equipos'!$D55=Tabla_de_Datos_COPA_PALMARES!$D$4,'Listado Pilotos y Equipos'!$I55=Tabla_de_Datos_COPA_PALMARES!$D$3,'Listado Pilotos y Equipos'!$M55=Tabla_de_Datos_COPA_PALMARES!$B$5),Tabla_de_Datos_COPA_PALMARES!$H$14,IF(AND('Listado Pilotos y Equipos'!$D55=Tabla_de_Datos_COPA_PALMARES!$D$3,'Listado Pilotos y Equipos'!$I55=Tabla_de_Datos_COPA_PALMARES!$D$5,'Listado Pilotos y Equipos'!$M55=Tabla_de_Datos_COPA_PALMARES!$B$5),Tabla_de_Datos_COPA_PALMARES!$H$15,IF(AND('Listado Pilotos y Equipos'!$D55=Tabla_de_Datos_COPA_PALMARES!$D$5,'Listado Pilotos y Equipos'!$I55=Tabla_de_Datos_COPA_PALMARES!$D$3,'Listado Pilotos y Equipos'!$M55=Tabla_de_Datos_COPA_PALMARES!$B$5),Tabla_de_Datos_COPA_PALMARES!$H$15,""))))))</f>
        <v/>
      </c>
      <c r="S55" s="95"/>
      <c r="T55" s="95"/>
      <c r="U55" s="95" t="str">
        <f>IF(AND('Listado Pilotos y Equipos'!$D55=Tabla_de_Datos_COPA_PALMARES!$D$3,
'Listado Pilotos y Equipos'!$I55=Tabla_de_Datos_COPA_PALMARES!$D$4,
'Listado Pilotos y Equipos'!$F55=Tabla_de_Datos_COPA_PALMARES!$C$26,
'Listado Pilotos y Equipos'!$K55=Tabla_de_Datos_COPA_PALMARES!$C$26,
'Listado Pilotos y Equipos'!$M55=Tabla_de_Datos_COPA_PALMARES!$B$3),
Tabla_de_Datos_COPA_PALMARES!$H$11,
IF(AND('Listado Pilotos y Equipos'!$D55=Tabla_de_Datos_COPA_PALMARES!$D$4,
'Listado Pilotos y Equipos'!$I55=Tabla_de_Datos_COPA_PALMARES!$D$3,
'Listado Pilotos y Equipos'!$F55=Tabla_de_Datos_COPA_PALMARES!$C$26,
'Listado Pilotos y Equipos'!$K55=Tabla_de_Datos_COPA_PALMARES!$C$26,
'Listado Pilotos y Equipos'!$M55=Tabla_de_Datos_COPA_PALMARES!$B$3),
Tabla_de_Datos_COPA_PALMARES!$H$11,
IF(AND('Listado Pilotos y Equipos'!$D55=Tabla_de_Datos_COPA_PALMARES!$D$3,
'Listado Pilotos y Equipos'!$I55=Tabla_de_Datos_COPA_PALMARES!$D$5,
'Listado Pilotos y Equipos'!$F55=Tabla_de_Datos_COPA_PALMARES!$C$26,
'Listado Pilotos y Equipos'!$K55=Tabla_de_Datos_COPA_PALMARES!$C$26,
'Listado Pilotos y Equipos'!$M55=Tabla_de_Datos_COPA_PALMARES!$B$3),
Tabla_de_Datos_COPA_PALMARES!$H$11,
IF(AND('Listado Pilotos y Equipos'!$D55=Tabla_de_Datos_COPA_PALMARES!$D$5,
'Listado Pilotos y Equipos'!$I55=Tabla_de_Datos_COPA_PALMARES!$D$3,
'Listado Pilotos y Equipos'!$F55=Tabla_de_Datos_COPA_PALMARES!$C$26,
'Listado Pilotos y Equipos'!$K55=Tabla_de_Datos_COPA_PALMARES!$C$26,
'Listado Pilotos y Equipos'!$M55=Tabla_de_Datos_COPA_PALMARES!$B$3),
Tabla_de_Datos_COPA_PALMARES!$H$11,
IF(AND('Listado Pilotos y Equipos'!$D55=Tabla_de_Datos_COPA_PALMARES!$D$3,
'Listado Pilotos y Equipos'!$I55=Tabla_de_Datos_COPA_PALMARES!$D$6,
'Listado Pilotos y Equipos'!$F55=Tabla_de_Datos_COPA_PALMARES!$C$26,
'Listado Pilotos y Equipos'!$K55=Tabla_de_Datos_COPA_PALMARES!$C$26,
'Listado Pilotos y Equipos'!$M55=Tabla_de_Datos_COPA_PALMARES!$B$3),
Tabla_de_Datos_COPA_PALMARES!$H$11,
IF(AND('Listado Pilotos y Equipos'!$D55=Tabla_de_Datos_COPA_PALMARES!$D$6,
'Listado Pilotos y Equipos'!$I55=Tabla_de_Datos_COPA_PALMARES!$D$3,
'Listado Pilotos y Equipos'!$F55=Tabla_de_Datos_COPA_PALMARES!$C$26,
'Listado Pilotos y Equipos'!$K55=Tabla_de_Datos_COPA_PALMARES!$C$26,
'Listado Pilotos y Equipos'!$M55=Tabla_de_Datos_COPA_PALMARES!$B$3),
Tabla_de_Datos_COPA_PALMARES!$H$11,
IF(AND('Listado Pilotos y Equipos'!$D55=Tabla_de_Datos_COPA_PALMARES!$D$4,
'Listado Pilotos y Equipos'!$I55=Tabla_de_Datos_COPA_PALMARES!$D$4,
'Listado Pilotos y Equipos'!$F55=Tabla_de_Datos_COPA_PALMARES!$C$26,
'Listado Pilotos y Equipos'!$K55=Tabla_de_Datos_COPA_PALMARES!$C$26,
'Listado Pilotos y Equipos'!$M55=Tabla_de_Datos_COPA_PALMARES!$B$3),
Tabla_de_Datos_COPA_PALMARES!$H$11,)))))))</f>
        <v/>
      </c>
      <c r="V55" s="95"/>
      <c r="W55" s="349" t="s">
        <v>231</v>
      </c>
      <c r="X55" s="349" t="s">
        <v>658</v>
      </c>
      <c r="Y55" s="349" t="str">
        <f>VLOOKUP(X55,Tabla_de_Datos_COPA_PALMARES!$B$9:$C$21,2,0)</f>
        <v>3</v>
      </c>
      <c r="Z55" s="365" t="str">
        <f>IFERROR(VLOOKUP('Listado Pilotos y Equipos'!$X55,Tabla_de_Datos_COPA_PALMARES!$B$9:$D$21,3,0),"")</f>
        <v>Plata</v>
      </c>
      <c r="AA55" s="349" t="s">
        <v>650</v>
      </c>
      <c r="AB55" s="349" t="str">
        <f>VLOOKUP('Listado Pilotos y Equipos'!$AA55,Tabla_de_Datos_COPA_PALMARES!$B$24:$C$26,2,TRUE)</f>
        <v>2</v>
      </c>
      <c r="AC55" s="95"/>
      <c r="AD55" s="347" t="str">
        <f>'Listado Pilotos y Equipos'!$C55</f>
        <v>Ismael Piqueras</v>
      </c>
      <c r="AE55" s="347" t="str">
        <f>'Listado Pilotos y Equipos'!$B55</f>
        <v>SLOTSAB TEAM PIQUERAS</v>
      </c>
      <c r="AF55" s="347" t="str">
        <f>'Listado Pilotos y Equipos'!$H55</f>
        <v>Eric Piqueras</v>
      </c>
      <c r="AG55" s="347" t="str">
        <f>'Listado Pilotos y Equipos'!$B55</f>
        <v>SLOTSAB TEAM PIQUERAS</v>
      </c>
    </row>
    <row r="56" ht="15.75" customHeight="1">
      <c r="A56" s="95"/>
      <c r="B56" s="349" t="s">
        <v>266</v>
      </c>
      <c r="C56" s="349" t="s">
        <v>267</v>
      </c>
      <c r="D56" s="365" t="str">
        <f>IFERROR(VLOOKUP('Listado Pilotos y Equipos'!$C56,'Listado Pilotos y Equipos'!$W$3:$AB$162,3,0),"")</f>
        <v>4</v>
      </c>
      <c r="E56" s="365" t="str">
        <f>IFERROR(VLOOKUP('Listado Pilotos y Equipos'!$C56,'Listado Pilotos y Equipos'!$W$3:$AB$162,4,0),"")</f>
        <v>Bronce</v>
      </c>
      <c r="F56" s="349" t="str">
        <f>VLOOKUP('Listado Pilotos y Equipos'!$C56,'Listado Pilotos y Equipos'!$W$3:$AB$162,6,TRUE)</f>
        <v>3</v>
      </c>
      <c r="G56" s="349" t="str">
        <f>VLOOKUP('Listado Pilotos y Equipos'!$C56,'Listado Pilotos y Equipos'!$W$3:$AB$162,5,TRUE)</f>
        <v>21 o más</v>
      </c>
      <c r="H56" s="349" t="s">
        <v>268</v>
      </c>
      <c r="I56" s="369" t="str">
        <f>IFERROR(VLOOKUP('Listado Pilotos y Equipos'!$H56,'Listado Pilotos y Equipos'!$W$3:$AB$163,3,0),"")</f>
        <v>4</v>
      </c>
      <c r="J56" s="365" t="str">
        <f>IFERROR(VLOOKUP('Listado Pilotos y Equipos'!$H56,'Listado Pilotos y Equipos'!$W$3:$AB$162,4,0),"")</f>
        <v>Bronce</v>
      </c>
      <c r="K56" s="349" t="str">
        <f>VLOOKUP('Listado Pilotos y Equipos'!$H56,'Listado Pilotos y Equipos'!$W$3:$AB$162,6,TRUE)</f>
        <v>2</v>
      </c>
      <c r="L56" s="349" t="str">
        <f>VLOOKUP(H56,'Listado Pilotos y Equipos'!$W$3:$AB$162,5,TRUE)</f>
        <v>11 al 20</v>
      </c>
      <c r="M56" s="349" t="s">
        <v>162</v>
      </c>
      <c r="N56" s="365"/>
      <c r="O56" s="349" t="s">
        <v>77</v>
      </c>
      <c r="P56" s="349"/>
      <c r="Q56" s="366" t="str">
        <f>IFERROR(IF(AND('Listado Pilotos y Equipos'!$D56=Tabla_de_Datos_COPA_PALMARES!$D$3,'Listado Pilotos y Equipos'!$I56=Tabla_de_Datos_COPA_PALMARES!$D$3,'Listado Pilotos y Equipos'!$M56=Tabla_de_Datos_COPA_PALMARES!$B$4),"ALARMA",IF(AND('Listado Pilotos y Equipos'!$D56=Tabla_de_Datos_COPA_PALMARES!$D$3,'Listado Pilotos y Equipos'!$I56=Tabla_de_Datos_COPA_PALMARES!$D$4,'Listado Pilotos y Equipos'!$M56=Tabla_de_Datos_COPA_PALMARES!$B$4),"ALARMA",IF(AND('Listado Pilotos y Equipos'!$D56=Tabla_de_Datos_COPA_PALMARES!$D$4,'Listado Pilotos y Equipos'!$I56=Tabla_de_Datos_COPA_PALMARES!$D$3,'Listado Pilotos y Equipos'!$M56=Tabla_de_Datos_COPA_PALMARES!$B$4),"ALARMA",IF(AND('Listado Pilotos y Equipos'!$D56=Tabla_de_Datos_COPA_PALMARES!$D$3,'Listado Pilotos y Equipos'!$I56=Tabla_de_Datos_COPA_PALMARES!$D$5,'Listado Pilotos y Equipos'!$M56=Tabla_de_Datos_COPA_PALMARES!$B$4),"ALARMA",IF(AND('Listado Pilotos y Equipos'!$D56=Tabla_de_Datos_COPA_PALMARES!$D$5,'Listado Pilotos y Equipos'!$I56=Tabla_de_Datos_COPA_PALMARES!$D$3,'Listado Pilotos y Equipos'!$M56=Tabla_de_Datos_COPA_PALMARES!$B$4),"ALARMA",IF(AND('Listado Pilotos y Equipos'!$D56=Tabla_de_Datos_COPA_PALMARES!$D$3,'Listado Pilotos y Equipos'!$I56=Tabla_de_Datos_COPA_PALMARES!$D$6,'Listado Pilotos y Equipos'!$M56=Tabla_de_Datos_COPA_PALMARES!$B$4),"ALARMA",IF(AND('Listado Pilotos y Equipos'!$D56=Tabla_de_Datos_COPA_PALMARES!$D$6,'Listado Pilotos y Equipos'!$I56=Tabla_de_Datos_COPA_PALMARES!$D$3,'Listado Pilotos y Equipos'!$M56=Tabla_de_Datos_COPA_PALMARES!$B$4),"ALARMA",IF(AND('Listado Pilotos y Equipos'!$D56=Tabla_de_Datos_COPA_PALMARES!$D$4,'Listado Pilotos y Equipos'!$I56=Tabla_de_Datos_COPA_PALMARES!$D$4,'Listado Pilotos y Equipos'!$M56=Tabla_de_Datos_COPA_PALMARES!$B$4),"ALARMA",IF(AND('Listado Pilotos y Equipos'!$D56=Tabla_de_Datos_COPA_PALMARES!$D$4,'Listado Pilotos y Equipos'!$I56=Tabla_de_Datos_COPA_PALMARES!$D$5,'Listado Pilotos y Equipos'!$M56=Tabla_de_Datos_COPA_PALMARES!$B$4),"ALARMA",IF(AND('Listado Pilotos y Equipos'!$D56=Tabla_de_Datos_COPA_PALMARES!$D$5,'Listado Pilotos y Equipos'!$I56=Tabla_de_Datos_COPA_PALMARES!$D$4,'Listado Pilotos y Equipos'!$M56=Tabla_de_Datos_COPA_PALMARES!$B$4),"ALARMA","")))))))))),"")</f>
        <v/>
      </c>
      <c r="R56" s="367" t="str">
        <f>IF(AND('Listado Pilotos y Equipos'!$D56=Tabla_de_Datos_COPA_PALMARES!$D$4,'Listado Pilotos y Equipos'!$I56=Tabla_de_Datos_COPA_PALMARES!$D$4,'Listado Pilotos y Equipos'!$M56=Tabla_de_Datos_COPA_PALMARES!$B$5),Tabla_de_Datos_COPA_PALMARES!$H$15,IF(AND('Listado Pilotos y Equipos'!$D56=Tabla_de_Datos_COPA_PALMARES!$D$3,'Listado Pilotos y Equipos'!$I56=Tabla_de_Datos_COPA_PALMARES!$D$3,'Listado Pilotos y Equipos'!$M56=Tabla_de_Datos_COPA_PALMARES!$B$5),Tabla_de_Datos_COPA_PALMARES!$H$14,IF(AND('Listado Pilotos y Equipos'!$D56=Tabla_de_Datos_COPA_PALMARES!$D$3,'Listado Pilotos y Equipos'!$I56=Tabla_de_Datos_COPA_PALMARES!$D$4,'Listado Pilotos y Equipos'!$M56=Tabla_de_Datos_COPA_PALMARES!$B$5),Tabla_de_Datos_COPA_PALMARES!$H$14,IF(AND('Listado Pilotos y Equipos'!$D56=Tabla_de_Datos_COPA_PALMARES!$D$4,'Listado Pilotos y Equipos'!$I56=Tabla_de_Datos_COPA_PALMARES!$D$3,'Listado Pilotos y Equipos'!$M56=Tabla_de_Datos_COPA_PALMARES!$B$5),Tabla_de_Datos_COPA_PALMARES!$H$14,IF(AND('Listado Pilotos y Equipos'!$D56=Tabla_de_Datos_COPA_PALMARES!$D$3,'Listado Pilotos y Equipos'!$I56=Tabla_de_Datos_COPA_PALMARES!$D$5,'Listado Pilotos y Equipos'!$M56=Tabla_de_Datos_COPA_PALMARES!$B$5),Tabla_de_Datos_COPA_PALMARES!$H$15,IF(AND('Listado Pilotos y Equipos'!$D56=Tabla_de_Datos_COPA_PALMARES!$D$5,'Listado Pilotos y Equipos'!$I56=Tabla_de_Datos_COPA_PALMARES!$D$3,'Listado Pilotos y Equipos'!$M56=Tabla_de_Datos_COPA_PALMARES!$B$5),Tabla_de_Datos_COPA_PALMARES!$H$15,""))))))</f>
        <v/>
      </c>
      <c r="S56" s="95"/>
      <c r="T56" s="95"/>
      <c r="U56" s="95" t="str">
        <f>IF(AND('Listado Pilotos y Equipos'!$D56=Tabla_de_Datos_COPA_PALMARES!$D$3,
'Listado Pilotos y Equipos'!$I56=Tabla_de_Datos_COPA_PALMARES!$D$4,
'Listado Pilotos y Equipos'!$F56=Tabla_de_Datos_COPA_PALMARES!$C$26,
'Listado Pilotos y Equipos'!$K56=Tabla_de_Datos_COPA_PALMARES!$C$26,
'Listado Pilotos y Equipos'!$M56=Tabla_de_Datos_COPA_PALMARES!$B$3),
Tabla_de_Datos_COPA_PALMARES!$H$11,
IF(AND('Listado Pilotos y Equipos'!$D56=Tabla_de_Datos_COPA_PALMARES!$D$4,
'Listado Pilotos y Equipos'!$I56=Tabla_de_Datos_COPA_PALMARES!$D$3,
'Listado Pilotos y Equipos'!$F56=Tabla_de_Datos_COPA_PALMARES!$C$26,
'Listado Pilotos y Equipos'!$K56=Tabla_de_Datos_COPA_PALMARES!$C$26,
'Listado Pilotos y Equipos'!$M56=Tabla_de_Datos_COPA_PALMARES!$B$3),
Tabla_de_Datos_COPA_PALMARES!$H$11,
IF(AND('Listado Pilotos y Equipos'!$D56=Tabla_de_Datos_COPA_PALMARES!$D$3,
'Listado Pilotos y Equipos'!$I56=Tabla_de_Datos_COPA_PALMARES!$D$5,
'Listado Pilotos y Equipos'!$F56=Tabla_de_Datos_COPA_PALMARES!$C$26,
'Listado Pilotos y Equipos'!$K56=Tabla_de_Datos_COPA_PALMARES!$C$26,
'Listado Pilotos y Equipos'!$M56=Tabla_de_Datos_COPA_PALMARES!$B$3),
Tabla_de_Datos_COPA_PALMARES!$H$11,
IF(AND('Listado Pilotos y Equipos'!$D56=Tabla_de_Datos_COPA_PALMARES!$D$5,
'Listado Pilotos y Equipos'!$I56=Tabla_de_Datos_COPA_PALMARES!$D$3,
'Listado Pilotos y Equipos'!$F56=Tabla_de_Datos_COPA_PALMARES!$C$26,
'Listado Pilotos y Equipos'!$K56=Tabla_de_Datos_COPA_PALMARES!$C$26,
'Listado Pilotos y Equipos'!$M56=Tabla_de_Datos_COPA_PALMARES!$B$3),
Tabla_de_Datos_COPA_PALMARES!$H$11,
IF(AND('Listado Pilotos y Equipos'!$D56=Tabla_de_Datos_COPA_PALMARES!$D$3,
'Listado Pilotos y Equipos'!$I56=Tabla_de_Datos_COPA_PALMARES!$D$6,
'Listado Pilotos y Equipos'!$F56=Tabla_de_Datos_COPA_PALMARES!$C$26,
'Listado Pilotos y Equipos'!$K56=Tabla_de_Datos_COPA_PALMARES!$C$26,
'Listado Pilotos y Equipos'!$M56=Tabla_de_Datos_COPA_PALMARES!$B$3),
Tabla_de_Datos_COPA_PALMARES!$H$11,
IF(AND('Listado Pilotos y Equipos'!$D56=Tabla_de_Datos_COPA_PALMARES!$D$6,
'Listado Pilotos y Equipos'!$I56=Tabla_de_Datos_COPA_PALMARES!$D$3,
'Listado Pilotos y Equipos'!$F56=Tabla_de_Datos_COPA_PALMARES!$C$26,
'Listado Pilotos y Equipos'!$K56=Tabla_de_Datos_COPA_PALMARES!$C$26,
'Listado Pilotos y Equipos'!$M56=Tabla_de_Datos_COPA_PALMARES!$B$3),
Tabla_de_Datos_COPA_PALMARES!$H$11,
IF(AND('Listado Pilotos y Equipos'!$D56=Tabla_de_Datos_COPA_PALMARES!$D$4,
'Listado Pilotos y Equipos'!$I56=Tabla_de_Datos_COPA_PALMARES!$D$4,
'Listado Pilotos y Equipos'!$F56=Tabla_de_Datos_COPA_PALMARES!$C$26,
'Listado Pilotos y Equipos'!$K56=Tabla_de_Datos_COPA_PALMARES!$C$26,
'Listado Pilotos y Equipos'!$M56=Tabla_de_Datos_COPA_PALMARES!$B$3),
Tabla_de_Datos_COPA_PALMARES!$H$11,)))))))</f>
        <v/>
      </c>
      <c r="V56" s="95"/>
      <c r="W56" s="349" t="s">
        <v>731</v>
      </c>
      <c r="X56" s="349" t="s">
        <v>646</v>
      </c>
      <c r="Y56" s="349" t="str">
        <f>VLOOKUP(X56,Tabla_de_Datos_COPA_PALMARES!$B$9:$C$21,2,0)</f>
        <v>4</v>
      </c>
      <c r="Z56" s="365" t="str">
        <f>IFERROR(VLOOKUP('Listado Pilotos y Equipos'!$X56,Tabla_de_Datos_COPA_PALMARES!$B$9:$D$21,3,0),"")</f>
        <v>Bronce</v>
      </c>
      <c r="AA56" s="349" t="s">
        <v>647</v>
      </c>
      <c r="AB56" s="349" t="str">
        <f>VLOOKUP('Listado Pilotos y Equipos'!$AA56,Tabla_de_Datos_COPA_PALMARES!$B$24:$C$26,2,TRUE)</f>
        <v>3</v>
      </c>
      <c r="AC56" s="95"/>
      <c r="AD56" s="347" t="str">
        <f>'Listado Pilotos y Equipos'!$C56</f>
        <v>Fede Sanchez</v>
      </c>
      <c r="AE56" s="347" t="str">
        <f>'Listado Pilotos y Equipos'!$B56</f>
        <v>SCM BIKES</v>
      </c>
      <c r="AF56" s="347" t="str">
        <f>'Listado Pilotos y Equipos'!$H56</f>
        <v>Sergio Diaz</v>
      </c>
      <c r="AG56" s="347" t="str">
        <f>'Listado Pilotos y Equipos'!$B56</f>
        <v>SCM BIKES</v>
      </c>
    </row>
    <row r="57" ht="15.75" customHeight="1">
      <c r="A57" s="95"/>
      <c r="B57" s="349" t="s">
        <v>264</v>
      </c>
      <c r="C57" s="349" t="s">
        <v>165</v>
      </c>
      <c r="D57" s="365" t="str">
        <f>IFERROR(VLOOKUP('Listado Pilotos y Equipos'!$C57,'Listado Pilotos y Equipos'!$W$3:$AB$162,3,0),"")</f>
        <v>4</v>
      </c>
      <c r="E57" s="365" t="str">
        <f>IFERROR(VLOOKUP('Listado Pilotos y Equipos'!$C57,'Listado Pilotos y Equipos'!$W$3:$AB$162,4,0),"")</f>
        <v>Bronce</v>
      </c>
      <c r="F57" s="349" t="str">
        <f>VLOOKUP('Listado Pilotos y Equipos'!$C57,'Listado Pilotos y Equipos'!$W$3:$AB$162,6,TRUE)</f>
        <v>3</v>
      </c>
      <c r="G57" s="349" t="str">
        <f>VLOOKUP('Listado Pilotos y Equipos'!$C57,'Listado Pilotos y Equipos'!$W$3:$AB$162,5,TRUE)</f>
        <v>21 o más</v>
      </c>
      <c r="H57" s="349" t="s">
        <v>265</v>
      </c>
      <c r="I57" s="365" t="str">
        <f>IFERROR(VLOOKUP('Listado Pilotos y Equipos'!$H57,'Listado Pilotos y Equipos'!$W$3:$AB$162,3,0),"")</f>
        <v>4</v>
      </c>
      <c r="J57" s="365" t="str">
        <f>IFERROR(VLOOKUP('Listado Pilotos y Equipos'!$H57,'Listado Pilotos y Equipos'!$W$3:$AB$162,4,0),"")</f>
        <v>Bronce</v>
      </c>
      <c r="K57" s="349" t="str">
        <f>VLOOKUP('Listado Pilotos y Equipos'!$H57,'Listado Pilotos y Equipos'!$W$3:$AB$162,6,TRUE)</f>
        <v>3</v>
      </c>
      <c r="L57" s="349" t="str">
        <f>VLOOKUP(H57,'Listado Pilotos y Equipos'!$W$3:$AB$162,5,TRUE)</f>
        <v>21 o más</v>
      </c>
      <c r="M57" s="349" t="s">
        <v>159</v>
      </c>
      <c r="N57" s="365"/>
      <c r="O57" s="349" t="s">
        <v>546</v>
      </c>
      <c r="P57" s="349"/>
      <c r="Q57" s="366" t="str">
        <f>IFERROR(IF(AND('Listado Pilotos y Equipos'!$D57=Tabla_de_Datos_COPA_PALMARES!$D$3,'Listado Pilotos y Equipos'!$I57=Tabla_de_Datos_COPA_PALMARES!$D$3,'Listado Pilotos y Equipos'!$M57=Tabla_de_Datos_COPA_PALMARES!$B$4),"ALARMA",IF(AND('Listado Pilotos y Equipos'!$D57=Tabla_de_Datos_COPA_PALMARES!$D$3,'Listado Pilotos y Equipos'!$I57=Tabla_de_Datos_COPA_PALMARES!$D$4,'Listado Pilotos y Equipos'!$M57=Tabla_de_Datos_COPA_PALMARES!$B$4),"ALARMA",IF(AND('Listado Pilotos y Equipos'!$D57=Tabla_de_Datos_COPA_PALMARES!$D$4,'Listado Pilotos y Equipos'!$I57=Tabla_de_Datos_COPA_PALMARES!$D$3,'Listado Pilotos y Equipos'!$M57=Tabla_de_Datos_COPA_PALMARES!$B$4),"ALARMA",IF(AND('Listado Pilotos y Equipos'!$D57=Tabla_de_Datos_COPA_PALMARES!$D$3,'Listado Pilotos y Equipos'!$I57=Tabla_de_Datos_COPA_PALMARES!$D$5,'Listado Pilotos y Equipos'!$M57=Tabla_de_Datos_COPA_PALMARES!$B$4),"ALARMA",IF(AND('Listado Pilotos y Equipos'!$D57=Tabla_de_Datos_COPA_PALMARES!$D$5,'Listado Pilotos y Equipos'!$I57=Tabla_de_Datos_COPA_PALMARES!$D$3,'Listado Pilotos y Equipos'!$M57=Tabla_de_Datos_COPA_PALMARES!$B$4),"ALARMA",IF(AND('Listado Pilotos y Equipos'!$D57=Tabla_de_Datos_COPA_PALMARES!$D$3,'Listado Pilotos y Equipos'!$I57=Tabla_de_Datos_COPA_PALMARES!$D$6,'Listado Pilotos y Equipos'!$M57=Tabla_de_Datos_COPA_PALMARES!$B$4),"ALARMA",IF(AND('Listado Pilotos y Equipos'!$D57=Tabla_de_Datos_COPA_PALMARES!$D$6,'Listado Pilotos y Equipos'!$I57=Tabla_de_Datos_COPA_PALMARES!$D$3,'Listado Pilotos y Equipos'!$M57=Tabla_de_Datos_COPA_PALMARES!$B$4),"ALARMA",IF(AND('Listado Pilotos y Equipos'!$D57=Tabla_de_Datos_COPA_PALMARES!$D$4,'Listado Pilotos y Equipos'!$I57=Tabla_de_Datos_COPA_PALMARES!$D$4,'Listado Pilotos y Equipos'!$M57=Tabla_de_Datos_COPA_PALMARES!$B$4),"ALARMA",IF(AND('Listado Pilotos y Equipos'!$D57=Tabla_de_Datos_COPA_PALMARES!$D$4,'Listado Pilotos y Equipos'!$I57=Tabla_de_Datos_COPA_PALMARES!$D$5,'Listado Pilotos y Equipos'!$M57=Tabla_de_Datos_COPA_PALMARES!$B$4),"ALARMA",IF(AND('Listado Pilotos y Equipos'!$D57=Tabla_de_Datos_COPA_PALMARES!$D$5,'Listado Pilotos y Equipos'!$I57=Tabla_de_Datos_COPA_PALMARES!$D$4,'Listado Pilotos y Equipos'!$M57=Tabla_de_Datos_COPA_PALMARES!$B$4),"ALARMA","")))))))))),"")</f>
        <v/>
      </c>
      <c r="R57" s="367" t="str">
        <f>IF(AND('Listado Pilotos y Equipos'!$D57=Tabla_de_Datos_COPA_PALMARES!$D$4,'Listado Pilotos y Equipos'!$I57=Tabla_de_Datos_COPA_PALMARES!$D$4,'Listado Pilotos y Equipos'!$M57=Tabla_de_Datos_COPA_PALMARES!$B$5),Tabla_de_Datos_COPA_PALMARES!$H$15,IF(AND('Listado Pilotos y Equipos'!$D57=Tabla_de_Datos_COPA_PALMARES!$D$3,'Listado Pilotos y Equipos'!$I57=Tabla_de_Datos_COPA_PALMARES!$D$3,'Listado Pilotos y Equipos'!$M57=Tabla_de_Datos_COPA_PALMARES!$B$5),Tabla_de_Datos_COPA_PALMARES!$H$14,IF(AND('Listado Pilotos y Equipos'!$D57=Tabla_de_Datos_COPA_PALMARES!$D$3,'Listado Pilotos y Equipos'!$I57=Tabla_de_Datos_COPA_PALMARES!$D$4,'Listado Pilotos y Equipos'!$M57=Tabla_de_Datos_COPA_PALMARES!$B$5),Tabla_de_Datos_COPA_PALMARES!$H$14,IF(AND('Listado Pilotos y Equipos'!$D57=Tabla_de_Datos_COPA_PALMARES!$D$4,'Listado Pilotos y Equipos'!$I57=Tabla_de_Datos_COPA_PALMARES!$D$3,'Listado Pilotos y Equipos'!$M57=Tabla_de_Datos_COPA_PALMARES!$B$5),Tabla_de_Datos_COPA_PALMARES!$H$14,IF(AND('Listado Pilotos y Equipos'!$D57=Tabla_de_Datos_COPA_PALMARES!$D$3,'Listado Pilotos y Equipos'!$I57=Tabla_de_Datos_COPA_PALMARES!$D$5,'Listado Pilotos y Equipos'!$M57=Tabla_de_Datos_COPA_PALMARES!$B$5),Tabla_de_Datos_COPA_PALMARES!$H$15,IF(AND('Listado Pilotos y Equipos'!$D57=Tabla_de_Datos_COPA_PALMARES!$D$5,'Listado Pilotos y Equipos'!$I57=Tabla_de_Datos_COPA_PALMARES!$D$3,'Listado Pilotos y Equipos'!$M57=Tabla_de_Datos_COPA_PALMARES!$B$5),Tabla_de_Datos_COPA_PALMARES!$H$15,""))))))</f>
        <v/>
      </c>
      <c r="S57" s="95"/>
      <c r="T57" s="95"/>
      <c r="U57" s="95" t="str">
        <f>IF(AND('Listado Pilotos y Equipos'!$D57=Tabla_de_Datos_COPA_PALMARES!$D$3,
'Listado Pilotos y Equipos'!$I57=Tabla_de_Datos_COPA_PALMARES!$D$4,
'Listado Pilotos y Equipos'!$F57=Tabla_de_Datos_COPA_PALMARES!$C$26,
'Listado Pilotos y Equipos'!$K57=Tabla_de_Datos_COPA_PALMARES!$C$26,
'Listado Pilotos y Equipos'!$M57=Tabla_de_Datos_COPA_PALMARES!$B$3),
Tabla_de_Datos_COPA_PALMARES!$H$11,
IF(AND('Listado Pilotos y Equipos'!$D57=Tabla_de_Datos_COPA_PALMARES!$D$4,
'Listado Pilotos y Equipos'!$I57=Tabla_de_Datos_COPA_PALMARES!$D$3,
'Listado Pilotos y Equipos'!$F57=Tabla_de_Datos_COPA_PALMARES!$C$26,
'Listado Pilotos y Equipos'!$K57=Tabla_de_Datos_COPA_PALMARES!$C$26,
'Listado Pilotos y Equipos'!$M57=Tabla_de_Datos_COPA_PALMARES!$B$3),
Tabla_de_Datos_COPA_PALMARES!$H$11,
IF(AND('Listado Pilotos y Equipos'!$D57=Tabla_de_Datos_COPA_PALMARES!$D$3,
'Listado Pilotos y Equipos'!$I57=Tabla_de_Datos_COPA_PALMARES!$D$5,
'Listado Pilotos y Equipos'!$F57=Tabla_de_Datos_COPA_PALMARES!$C$26,
'Listado Pilotos y Equipos'!$K57=Tabla_de_Datos_COPA_PALMARES!$C$26,
'Listado Pilotos y Equipos'!$M57=Tabla_de_Datos_COPA_PALMARES!$B$3),
Tabla_de_Datos_COPA_PALMARES!$H$11,
IF(AND('Listado Pilotos y Equipos'!$D57=Tabla_de_Datos_COPA_PALMARES!$D$5,
'Listado Pilotos y Equipos'!$I57=Tabla_de_Datos_COPA_PALMARES!$D$3,
'Listado Pilotos y Equipos'!$F57=Tabla_de_Datos_COPA_PALMARES!$C$26,
'Listado Pilotos y Equipos'!$K57=Tabla_de_Datos_COPA_PALMARES!$C$26,
'Listado Pilotos y Equipos'!$M57=Tabla_de_Datos_COPA_PALMARES!$B$3),
Tabla_de_Datos_COPA_PALMARES!$H$11,
IF(AND('Listado Pilotos y Equipos'!$D57=Tabla_de_Datos_COPA_PALMARES!$D$3,
'Listado Pilotos y Equipos'!$I57=Tabla_de_Datos_COPA_PALMARES!$D$6,
'Listado Pilotos y Equipos'!$F57=Tabla_de_Datos_COPA_PALMARES!$C$26,
'Listado Pilotos y Equipos'!$K57=Tabla_de_Datos_COPA_PALMARES!$C$26,
'Listado Pilotos y Equipos'!$M57=Tabla_de_Datos_COPA_PALMARES!$B$3),
Tabla_de_Datos_COPA_PALMARES!$H$11,
IF(AND('Listado Pilotos y Equipos'!$D57=Tabla_de_Datos_COPA_PALMARES!$D$6,
'Listado Pilotos y Equipos'!$I57=Tabla_de_Datos_COPA_PALMARES!$D$3,
'Listado Pilotos y Equipos'!$F57=Tabla_de_Datos_COPA_PALMARES!$C$26,
'Listado Pilotos y Equipos'!$K57=Tabla_de_Datos_COPA_PALMARES!$C$26,
'Listado Pilotos y Equipos'!$M57=Tabla_de_Datos_COPA_PALMARES!$B$3),
Tabla_de_Datos_COPA_PALMARES!$H$11,
IF(AND('Listado Pilotos y Equipos'!$D57=Tabla_de_Datos_COPA_PALMARES!$D$4,
'Listado Pilotos y Equipos'!$I57=Tabla_de_Datos_COPA_PALMARES!$D$4,
'Listado Pilotos y Equipos'!$F57=Tabla_de_Datos_COPA_PALMARES!$C$26,
'Listado Pilotos y Equipos'!$K57=Tabla_de_Datos_COPA_PALMARES!$C$26,
'Listado Pilotos y Equipos'!$M57=Tabla_de_Datos_COPA_PALMARES!$B$3),
Tabla_de_Datos_COPA_PALMARES!$H$11,)))))))</f>
        <v/>
      </c>
      <c r="V57" s="95"/>
      <c r="W57" s="349" t="s">
        <v>732</v>
      </c>
      <c r="X57" s="349" t="s">
        <v>646</v>
      </c>
      <c r="Y57" s="349" t="str">
        <f>VLOOKUP(X57,Tabla_de_Datos_COPA_PALMARES!$B$9:$C$21,2,0)</f>
        <v>4</v>
      </c>
      <c r="Z57" s="365" t="str">
        <f>IFERROR(VLOOKUP('Listado Pilotos y Equipos'!$X57,Tabla_de_Datos_COPA_PALMARES!$B$9:$D$21,3,0),"")</f>
        <v>Bronce</v>
      </c>
      <c r="AA57" s="349" t="s">
        <v>647</v>
      </c>
      <c r="AB57" s="349" t="str">
        <f>VLOOKUP('Listado Pilotos y Equipos'!$AA57,Tabla_de_Datos_COPA_PALMARES!$B$24:$C$26,2,TRUE)</f>
        <v>3</v>
      </c>
      <c r="AC57" s="95"/>
      <c r="AD57" s="347" t="str">
        <f>'Listado Pilotos y Equipos'!$C57</f>
        <v>Jose Maria Martinez</v>
      </c>
      <c r="AE57" s="347" t="str">
        <f>'Listado Pilotos y Equipos'!$B57</f>
        <v>SLOTSAB OSJO</v>
      </c>
      <c r="AF57" s="347" t="str">
        <f>'Listado Pilotos y Equipos'!$H57</f>
        <v>Guillem Asins</v>
      </c>
      <c r="AG57" s="347" t="str">
        <f>'Listado Pilotos y Equipos'!$B57</f>
        <v>SLOTSAB OSJO</v>
      </c>
    </row>
    <row r="58" ht="15.75" customHeight="1">
      <c r="A58" s="95"/>
      <c r="B58" s="349"/>
      <c r="C58" s="349"/>
      <c r="D58" s="365" t="str">
        <f>IFERROR(VLOOKUP('Listado Pilotos y Equipos'!$C58,'Listado Pilotos y Equipos'!$W$3:$AB$162,3,0),"")</f>
        <v/>
      </c>
      <c r="E58" s="365" t="str">
        <f>IFERROR(VLOOKUP('Listado Pilotos y Equipos'!$C58,'Listado Pilotos y Equipos'!$W$3:$AB$162,4,0),"")</f>
        <v/>
      </c>
      <c r="F58" s="365" t="str">
        <f>VLOOKUP('Listado Pilotos y Equipos'!$C58,'Listado Pilotos y Equipos'!$W$3:$AB$162,6,TRUE)</f>
        <v>#N/A</v>
      </c>
      <c r="G58" s="365" t="str">
        <f>VLOOKUP('Listado Pilotos y Equipos'!$C58,'Listado Pilotos y Equipos'!$W$3:$AB$162,5,TRUE)</f>
        <v>#N/A</v>
      </c>
      <c r="H58" s="349"/>
      <c r="I58" s="365" t="str">
        <f>IFERROR(VLOOKUP('Listado Pilotos y Equipos'!$H58,'Listado Pilotos y Equipos'!$W$3:$AB$162,3,0),"")</f>
        <v/>
      </c>
      <c r="J58" s="365" t="str">
        <f>IFERROR(VLOOKUP('Listado Pilotos y Equipos'!$H58,'Listado Pilotos y Equipos'!$W$3:$AB$162,4,0),"")</f>
        <v/>
      </c>
      <c r="K58" s="365" t="str">
        <f>VLOOKUP('Listado Pilotos y Equipos'!$H58,'Listado Pilotos y Equipos'!$W$3:$AB$162,6,TRUE)</f>
        <v>#N/A</v>
      </c>
      <c r="L58" s="365" t="str">
        <f>VLOOKUP(H58,'Listado Pilotos y Equipos'!$W$3:$AB$162,5,TRUE)</f>
        <v>#N/A</v>
      </c>
      <c r="M58" s="349"/>
      <c r="N58" s="365"/>
      <c r="O58" s="349"/>
      <c r="P58" s="349"/>
      <c r="Q58" s="366" t="str">
        <f>IFERROR(IF(AND('Listado Pilotos y Equipos'!$D58=Tabla_de_Datos_COPA_PALMARES!$D$3,'Listado Pilotos y Equipos'!$I58=Tabla_de_Datos_COPA_PALMARES!$D$3,'Listado Pilotos y Equipos'!$M58=Tabla_de_Datos_COPA_PALMARES!$B$4),"ALARMA",IF(AND('Listado Pilotos y Equipos'!$D58=Tabla_de_Datos_COPA_PALMARES!$D$3,'Listado Pilotos y Equipos'!$I58=Tabla_de_Datos_COPA_PALMARES!$D$4,'Listado Pilotos y Equipos'!$M58=Tabla_de_Datos_COPA_PALMARES!$B$4),"ALARMA",IF(AND('Listado Pilotos y Equipos'!$D58=Tabla_de_Datos_COPA_PALMARES!$D$4,'Listado Pilotos y Equipos'!$I58=Tabla_de_Datos_COPA_PALMARES!$D$3,'Listado Pilotos y Equipos'!$M58=Tabla_de_Datos_COPA_PALMARES!$B$4),"ALARMA",IF(AND('Listado Pilotos y Equipos'!$D58=Tabla_de_Datos_COPA_PALMARES!$D$3,'Listado Pilotos y Equipos'!$I58=Tabla_de_Datos_COPA_PALMARES!$D$5,'Listado Pilotos y Equipos'!$M58=Tabla_de_Datos_COPA_PALMARES!$B$4),"ALARMA",IF(AND('Listado Pilotos y Equipos'!$D58=Tabla_de_Datos_COPA_PALMARES!$D$5,'Listado Pilotos y Equipos'!$I58=Tabla_de_Datos_COPA_PALMARES!$D$3,'Listado Pilotos y Equipos'!$M58=Tabla_de_Datos_COPA_PALMARES!$B$4),"ALARMA",IF(AND('Listado Pilotos y Equipos'!$D58=Tabla_de_Datos_COPA_PALMARES!$D$3,'Listado Pilotos y Equipos'!$I58=Tabla_de_Datos_COPA_PALMARES!$D$6,'Listado Pilotos y Equipos'!$M58=Tabla_de_Datos_COPA_PALMARES!$B$4),"ALARMA",IF(AND('Listado Pilotos y Equipos'!$D58=Tabla_de_Datos_COPA_PALMARES!$D$6,'Listado Pilotos y Equipos'!$I58=Tabla_de_Datos_COPA_PALMARES!$D$3,'Listado Pilotos y Equipos'!$M58=Tabla_de_Datos_COPA_PALMARES!$B$4),"ALARMA",IF(AND('Listado Pilotos y Equipos'!$D58=Tabla_de_Datos_COPA_PALMARES!$D$4,'Listado Pilotos y Equipos'!$I58=Tabla_de_Datos_COPA_PALMARES!$D$4,'Listado Pilotos y Equipos'!$M58=Tabla_de_Datos_COPA_PALMARES!$B$4),"ALARMA",IF(AND('Listado Pilotos y Equipos'!$D58=Tabla_de_Datos_COPA_PALMARES!$D$4,'Listado Pilotos y Equipos'!$I58=Tabla_de_Datos_COPA_PALMARES!$D$5,'Listado Pilotos y Equipos'!$M58=Tabla_de_Datos_COPA_PALMARES!$B$4),"ALARMA",IF(AND('Listado Pilotos y Equipos'!$D58=Tabla_de_Datos_COPA_PALMARES!$D$5,'Listado Pilotos y Equipos'!$I58=Tabla_de_Datos_COPA_PALMARES!$D$4,'Listado Pilotos y Equipos'!$M58=Tabla_de_Datos_COPA_PALMARES!$B$4),"ALARMA","")))))))))),"")</f>
        <v/>
      </c>
      <c r="R58" s="367" t="str">
        <f>IF(AND('Listado Pilotos y Equipos'!$D58=Tabla_de_Datos_COPA_PALMARES!$D$4,'Listado Pilotos y Equipos'!$I58=Tabla_de_Datos_COPA_PALMARES!$D$4,'Listado Pilotos y Equipos'!$M58=Tabla_de_Datos_COPA_PALMARES!$B$5),Tabla_de_Datos_COPA_PALMARES!$H$15,IF(AND('Listado Pilotos y Equipos'!$D58=Tabla_de_Datos_COPA_PALMARES!$D$3,'Listado Pilotos y Equipos'!$I58=Tabla_de_Datos_COPA_PALMARES!$D$3,'Listado Pilotos y Equipos'!$M58=Tabla_de_Datos_COPA_PALMARES!$B$5),Tabla_de_Datos_COPA_PALMARES!$H$14,IF(AND('Listado Pilotos y Equipos'!$D58=Tabla_de_Datos_COPA_PALMARES!$D$3,'Listado Pilotos y Equipos'!$I58=Tabla_de_Datos_COPA_PALMARES!$D$4,'Listado Pilotos y Equipos'!$M58=Tabla_de_Datos_COPA_PALMARES!$B$5),Tabla_de_Datos_COPA_PALMARES!$H$14,IF(AND('Listado Pilotos y Equipos'!$D58=Tabla_de_Datos_COPA_PALMARES!$D$4,'Listado Pilotos y Equipos'!$I58=Tabla_de_Datos_COPA_PALMARES!$D$3,'Listado Pilotos y Equipos'!$M58=Tabla_de_Datos_COPA_PALMARES!$B$5),Tabla_de_Datos_COPA_PALMARES!$H$14,IF(AND('Listado Pilotos y Equipos'!$D58=Tabla_de_Datos_COPA_PALMARES!$D$3,'Listado Pilotos y Equipos'!$I58=Tabla_de_Datos_COPA_PALMARES!$D$5,'Listado Pilotos y Equipos'!$M58=Tabla_de_Datos_COPA_PALMARES!$B$5),Tabla_de_Datos_COPA_PALMARES!$H$15,IF(AND('Listado Pilotos y Equipos'!$D58=Tabla_de_Datos_COPA_PALMARES!$D$5,'Listado Pilotos y Equipos'!$I58=Tabla_de_Datos_COPA_PALMARES!$D$3,'Listado Pilotos y Equipos'!$M58=Tabla_de_Datos_COPA_PALMARES!$B$5),Tabla_de_Datos_COPA_PALMARES!$H$15,""))))))</f>
        <v/>
      </c>
      <c r="S58" s="95"/>
      <c r="T58" s="95"/>
      <c r="U58" s="95" t="str">
        <f>IF(AND('Listado Pilotos y Equipos'!$D58=Tabla_de_Datos_COPA_PALMARES!$D$3,
'Listado Pilotos y Equipos'!$I58=Tabla_de_Datos_COPA_PALMARES!$D$4,
'Listado Pilotos y Equipos'!$F58=Tabla_de_Datos_COPA_PALMARES!$C$26,
'Listado Pilotos y Equipos'!$K58=Tabla_de_Datos_COPA_PALMARES!$C$26,
'Listado Pilotos y Equipos'!$M58=Tabla_de_Datos_COPA_PALMARES!$B$3),
Tabla_de_Datos_COPA_PALMARES!$H$11,
IF(AND('Listado Pilotos y Equipos'!$D58=Tabla_de_Datos_COPA_PALMARES!$D$4,
'Listado Pilotos y Equipos'!$I58=Tabla_de_Datos_COPA_PALMARES!$D$3,
'Listado Pilotos y Equipos'!$F58=Tabla_de_Datos_COPA_PALMARES!$C$26,
'Listado Pilotos y Equipos'!$K58=Tabla_de_Datos_COPA_PALMARES!$C$26,
'Listado Pilotos y Equipos'!$M58=Tabla_de_Datos_COPA_PALMARES!$B$3),
Tabla_de_Datos_COPA_PALMARES!$H$11,
IF(AND('Listado Pilotos y Equipos'!$D58=Tabla_de_Datos_COPA_PALMARES!$D$3,
'Listado Pilotos y Equipos'!$I58=Tabla_de_Datos_COPA_PALMARES!$D$5,
'Listado Pilotos y Equipos'!$F58=Tabla_de_Datos_COPA_PALMARES!$C$26,
'Listado Pilotos y Equipos'!$K58=Tabla_de_Datos_COPA_PALMARES!$C$26,
'Listado Pilotos y Equipos'!$M58=Tabla_de_Datos_COPA_PALMARES!$B$3),
Tabla_de_Datos_COPA_PALMARES!$H$11,
IF(AND('Listado Pilotos y Equipos'!$D58=Tabla_de_Datos_COPA_PALMARES!$D$5,
'Listado Pilotos y Equipos'!$I58=Tabla_de_Datos_COPA_PALMARES!$D$3,
'Listado Pilotos y Equipos'!$F58=Tabla_de_Datos_COPA_PALMARES!$C$26,
'Listado Pilotos y Equipos'!$K58=Tabla_de_Datos_COPA_PALMARES!$C$26,
'Listado Pilotos y Equipos'!$M58=Tabla_de_Datos_COPA_PALMARES!$B$3),
Tabla_de_Datos_COPA_PALMARES!$H$11,
IF(AND('Listado Pilotos y Equipos'!$D58=Tabla_de_Datos_COPA_PALMARES!$D$3,
'Listado Pilotos y Equipos'!$I58=Tabla_de_Datos_COPA_PALMARES!$D$6,
'Listado Pilotos y Equipos'!$F58=Tabla_de_Datos_COPA_PALMARES!$C$26,
'Listado Pilotos y Equipos'!$K58=Tabla_de_Datos_COPA_PALMARES!$C$26,
'Listado Pilotos y Equipos'!$M58=Tabla_de_Datos_COPA_PALMARES!$B$3),
Tabla_de_Datos_COPA_PALMARES!$H$11,
IF(AND('Listado Pilotos y Equipos'!$D58=Tabla_de_Datos_COPA_PALMARES!$D$6,
'Listado Pilotos y Equipos'!$I58=Tabla_de_Datos_COPA_PALMARES!$D$3,
'Listado Pilotos y Equipos'!$F58=Tabla_de_Datos_COPA_PALMARES!$C$26,
'Listado Pilotos y Equipos'!$K58=Tabla_de_Datos_COPA_PALMARES!$C$26,
'Listado Pilotos y Equipos'!$M58=Tabla_de_Datos_COPA_PALMARES!$B$3),
Tabla_de_Datos_COPA_PALMARES!$H$11,
IF(AND('Listado Pilotos y Equipos'!$D58=Tabla_de_Datos_COPA_PALMARES!$D$4,
'Listado Pilotos y Equipos'!$I58=Tabla_de_Datos_COPA_PALMARES!$D$4,
'Listado Pilotos y Equipos'!$F58=Tabla_de_Datos_COPA_PALMARES!$C$26,
'Listado Pilotos y Equipos'!$K58=Tabla_de_Datos_COPA_PALMARES!$C$26,
'Listado Pilotos y Equipos'!$M58=Tabla_de_Datos_COPA_PALMARES!$B$3),
Tabla_de_Datos_COPA_PALMARES!$H$11,)))))))</f>
        <v>#N/A</v>
      </c>
      <c r="V58" s="95"/>
      <c r="W58" s="349" t="s">
        <v>733</v>
      </c>
      <c r="X58" s="349" t="s">
        <v>658</v>
      </c>
      <c r="Y58" s="349" t="str">
        <f>VLOOKUP(X58,Tabla_de_Datos_COPA_PALMARES!$B$9:$C$21,2,0)</f>
        <v>3</v>
      </c>
      <c r="Z58" s="365" t="str">
        <f>IFERROR(VLOOKUP('Listado Pilotos y Equipos'!$X58,Tabla_de_Datos_COPA_PALMARES!$B$9:$D$21,3,0),"")</f>
        <v>Plata</v>
      </c>
      <c r="AA58" s="349" t="s">
        <v>647</v>
      </c>
      <c r="AB58" s="349" t="str">
        <f>VLOOKUP('Listado Pilotos y Equipos'!$AA58,Tabla_de_Datos_COPA_PALMARES!$B$24:$C$26,2,TRUE)</f>
        <v>3</v>
      </c>
      <c r="AC58" s="95"/>
      <c r="AD58" s="347" t="str">
        <f>'Listado Pilotos y Equipos'!$C58</f>
        <v/>
      </c>
      <c r="AE58" s="347" t="str">
        <f>'Listado Pilotos y Equipos'!$B58</f>
        <v/>
      </c>
      <c r="AF58" s="347" t="str">
        <f>'Listado Pilotos y Equipos'!$H58</f>
        <v/>
      </c>
      <c r="AG58" s="347" t="str">
        <f>'Listado Pilotos y Equipos'!$B58</f>
        <v/>
      </c>
    </row>
    <row r="59" ht="15.75" customHeight="1">
      <c r="A59" s="95"/>
      <c r="B59" s="349"/>
      <c r="C59" s="349"/>
      <c r="D59" s="365" t="str">
        <f>IFERROR(VLOOKUP('Listado Pilotos y Equipos'!$C59,'Listado Pilotos y Equipos'!$W$3:$AB$162,3,0),"")</f>
        <v/>
      </c>
      <c r="E59" s="365" t="str">
        <f>IFERROR(VLOOKUP('Listado Pilotos y Equipos'!$C59,'Listado Pilotos y Equipos'!$W$3:$AB$162,4,0),"")</f>
        <v/>
      </c>
      <c r="F59" s="365" t="str">
        <f>VLOOKUP('Listado Pilotos y Equipos'!$C59,'Listado Pilotos y Equipos'!$W$3:$AB$162,6,TRUE)</f>
        <v>#N/A</v>
      </c>
      <c r="G59" s="365" t="str">
        <f>VLOOKUP('Listado Pilotos y Equipos'!$C59,'Listado Pilotos y Equipos'!$W$3:$AB$162,5,TRUE)</f>
        <v>#N/A</v>
      </c>
      <c r="H59" s="349"/>
      <c r="I59" s="365" t="str">
        <f>IFERROR(VLOOKUP('Listado Pilotos y Equipos'!$H59,'Listado Pilotos y Equipos'!$W$3:$AB$162,3,0),"")</f>
        <v/>
      </c>
      <c r="J59" s="365" t="str">
        <f>IFERROR(VLOOKUP('Listado Pilotos y Equipos'!$H59,'Listado Pilotos y Equipos'!$W$3:$AB$162,4,0),"")</f>
        <v/>
      </c>
      <c r="K59" s="365" t="str">
        <f>VLOOKUP('Listado Pilotos y Equipos'!$H59,'Listado Pilotos y Equipos'!$W$3:$AB$162,6,TRUE)</f>
        <v>#N/A</v>
      </c>
      <c r="L59" s="365" t="str">
        <f>VLOOKUP(H59,'Listado Pilotos y Equipos'!$W$3:$AB$162,5,TRUE)</f>
        <v>#N/A</v>
      </c>
      <c r="M59" s="349"/>
      <c r="N59" s="365"/>
      <c r="O59" s="349"/>
      <c r="P59" s="349"/>
      <c r="Q59" s="366" t="str">
        <f>IFERROR(IF(AND('Listado Pilotos y Equipos'!$D59=Tabla_de_Datos_COPA_PALMARES!$D$3,'Listado Pilotos y Equipos'!$I59=Tabla_de_Datos_COPA_PALMARES!$D$3,'Listado Pilotos y Equipos'!$M59=Tabla_de_Datos_COPA_PALMARES!$B$4),"ALARMA",IF(AND('Listado Pilotos y Equipos'!$D59=Tabla_de_Datos_COPA_PALMARES!$D$3,'Listado Pilotos y Equipos'!$I59=Tabla_de_Datos_COPA_PALMARES!$D$4,'Listado Pilotos y Equipos'!$M59=Tabla_de_Datos_COPA_PALMARES!$B$4),"ALARMA",IF(AND('Listado Pilotos y Equipos'!$D59=Tabla_de_Datos_COPA_PALMARES!$D$4,'Listado Pilotos y Equipos'!$I59=Tabla_de_Datos_COPA_PALMARES!$D$3,'Listado Pilotos y Equipos'!$M59=Tabla_de_Datos_COPA_PALMARES!$B$4),"ALARMA",IF(AND('Listado Pilotos y Equipos'!$D59=Tabla_de_Datos_COPA_PALMARES!$D$3,'Listado Pilotos y Equipos'!$I59=Tabla_de_Datos_COPA_PALMARES!$D$5,'Listado Pilotos y Equipos'!$M59=Tabla_de_Datos_COPA_PALMARES!$B$4),"ALARMA",IF(AND('Listado Pilotos y Equipos'!$D59=Tabla_de_Datos_COPA_PALMARES!$D$5,'Listado Pilotos y Equipos'!$I59=Tabla_de_Datos_COPA_PALMARES!$D$3,'Listado Pilotos y Equipos'!$M59=Tabla_de_Datos_COPA_PALMARES!$B$4),"ALARMA",IF(AND('Listado Pilotos y Equipos'!$D59=Tabla_de_Datos_COPA_PALMARES!$D$3,'Listado Pilotos y Equipos'!$I59=Tabla_de_Datos_COPA_PALMARES!$D$6,'Listado Pilotos y Equipos'!$M59=Tabla_de_Datos_COPA_PALMARES!$B$4),"ALARMA",IF(AND('Listado Pilotos y Equipos'!$D59=Tabla_de_Datos_COPA_PALMARES!$D$6,'Listado Pilotos y Equipos'!$I59=Tabla_de_Datos_COPA_PALMARES!$D$3,'Listado Pilotos y Equipos'!$M59=Tabla_de_Datos_COPA_PALMARES!$B$4),"ALARMA",IF(AND('Listado Pilotos y Equipos'!$D59=Tabla_de_Datos_COPA_PALMARES!$D$4,'Listado Pilotos y Equipos'!$I59=Tabla_de_Datos_COPA_PALMARES!$D$4,'Listado Pilotos y Equipos'!$M59=Tabla_de_Datos_COPA_PALMARES!$B$4),"ALARMA",IF(AND('Listado Pilotos y Equipos'!$D59=Tabla_de_Datos_COPA_PALMARES!$D$4,'Listado Pilotos y Equipos'!$I59=Tabla_de_Datos_COPA_PALMARES!$D$5,'Listado Pilotos y Equipos'!$M59=Tabla_de_Datos_COPA_PALMARES!$B$4),"ALARMA",IF(AND('Listado Pilotos y Equipos'!$D59=Tabla_de_Datos_COPA_PALMARES!$D$5,'Listado Pilotos y Equipos'!$I59=Tabla_de_Datos_COPA_PALMARES!$D$4,'Listado Pilotos y Equipos'!$M59=Tabla_de_Datos_COPA_PALMARES!$B$4),"ALARMA","")))))))))),"")</f>
        <v/>
      </c>
      <c r="R59" s="367" t="str">
        <f>IF(AND('Listado Pilotos y Equipos'!$D59=Tabla_de_Datos_COPA_PALMARES!$D$4,'Listado Pilotos y Equipos'!$I59=Tabla_de_Datos_COPA_PALMARES!$D$4,'Listado Pilotos y Equipos'!$M59=Tabla_de_Datos_COPA_PALMARES!$B$5),Tabla_de_Datos_COPA_PALMARES!$H$15,IF(AND('Listado Pilotos y Equipos'!$D59=Tabla_de_Datos_COPA_PALMARES!$D$3,'Listado Pilotos y Equipos'!$I59=Tabla_de_Datos_COPA_PALMARES!$D$3,'Listado Pilotos y Equipos'!$M59=Tabla_de_Datos_COPA_PALMARES!$B$5),Tabla_de_Datos_COPA_PALMARES!$H$14,IF(AND('Listado Pilotos y Equipos'!$D59=Tabla_de_Datos_COPA_PALMARES!$D$3,'Listado Pilotos y Equipos'!$I59=Tabla_de_Datos_COPA_PALMARES!$D$4,'Listado Pilotos y Equipos'!$M59=Tabla_de_Datos_COPA_PALMARES!$B$5),Tabla_de_Datos_COPA_PALMARES!$H$14,IF(AND('Listado Pilotos y Equipos'!$D59=Tabla_de_Datos_COPA_PALMARES!$D$4,'Listado Pilotos y Equipos'!$I59=Tabla_de_Datos_COPA_PALMARES!$D$3,'Listado Pilotos y Equipos'!$M59=Tabla_de_Datos_COPA_PALMARES!$B$5),Tabla_de_Datos_COPA_PALMARES!$H$14,IF(AND('Listado Pilotos y Equipos'!$D59=Tabla_de_Datos_COPA_PALMARES!$D$3,'Listado Pilotos y Equipos'!$I59=Tabla_de_Datos_COPA_PALMARES!$D$5,'Listado Pilotos y Equipos'!$M59=Tabla_de_Datos_COPA_PALMARES!$B$5),Tabla_de_Datos_COPA_PALMARES!$H$15,IF(AND('Listado Pilotos y Equipos'!$D59=Tabla_de_Datos_COPA_PALMARES!$D$5,'Listado Pilotos y Equipos'!$I59=Tabla_de_Datos_COPA_PALMARES!$D$3,'Listado Pilotos y Equipos'!$M59=Tabla_de_Datos_COPA_PALMARES!$B$5),Tabla_de_Datos_COPA_PALMARES!$H$15,""))))))</f>
        <v/>
      </c>
      <c r="S59" s="95"/>
      <c r="T59" s="95"/>
      <c r="U59" s="95" t="str">
        <f>IF(AND('Listado Pilotos y Equipos'!$D59=Tabla_de_Datos_COPA_PALMARES!$D$3,
'Listado Pilotos y Equipos'!$I59=Tabla_de_Datos_COPA_PALMARES!$D$4,
'Listado Pilotos y Equipos'!$F59=Tabla_de_Datos_COPA_PALMARES!$C$26,
'Listado Pilotos y Equipos'!$K59=Tabla_de_Datos_COPA_PALMARES!$C$26,
'Listado Pilotos y Equipos'!$M59=Tabla_de_Datos_COPA_PALMARES!$B$3),
Tabla_de_Datos_COPA_PALMARES!$H$11,
IF(AND('Listado Pilotos y Equipos'!$D59=Tabla_de_Datos_COPA_PALMARES!$D$4,
'Listado Pilotos y Equipos'!$I59=Tabla_de_Datos_COPA_PALMARES!$D$3,
'Listado Pilotos y Equipos'!$F59=Tabla_de_Datos_COPA_PALMARES!$C$26,
'Listado Pilotos y Equipos'!$K59=Tabla_de_Datos_COPA_PALMARES!$C$26,
'Listado Pilotos y Equipos'!$M59=Tabla_de_Datos_COPA_PALMARES!$B$3),
Tabla_de_Datos_COPA_PALMARES!$H$11,
IF(AND('Listado Pilotos y Equipos'!$D59=Tabla_de_Datos_COPA_PALMARES!$D$3,
'Listado Pilotos y Equipos'!$I59=Tabla_de_Datos_COPA_PALMARES!$D$5,
'Listado Pilotos y Equipos'!$F59=Tabla_de_Datos_COPA_PALMARES!$C$26,
'Listado Pilotos y Equipos'!$K59=Tabla_de_Datos_COPA_PALMARES!$C$26,
'Listado Pilotos y Equipos'!$M59=Tabla_de_Datos_COPA_PALMARES!$B$3),
Tabla_de_Datos_COPA_PALMARES!$H$11,
IF(AND('Listado Pilotos y Equipos'!$D59=Tabla_de_Datos_COPA_PALMARES!$D$5,
'Listado Pilotos y Equipos'!$I59=Tabla_de_Datos_COPA_PALMARES!$D$3,
'Listado Pilotos y Equipos'!$F59=Tabla_de_Datos_COPA_PALMARES!$C$26,
'Listado Pilotos y Equipos'!$K59=Tabla_de_Datos_COPA_PALMARES!$C$26,
'Listado Pilotos y Equipos'!$M59=Tabla_de_Datos_COPA_PALMARES!$B$3),
Tabla_de_Datos_COPA_PALMARES!$H$11,
IF(AND('Listado Pilotos y Equipos'!$D59=Tabla_de_Datos_COPA_PALMARES!$D$3,
'Listado Pilotos y Equipos'!$I59=Tabla_de_Datos_COPA_PALMARES!$D$6,
'Listado Pilotos y Equipos'!$F59=Tabla_de_Datos_COPA_PALMARES!$C$26,
'Listado Pilotos y Equipos'!$K59=Tabla_de_Datos_COPA_PALMARES!$C$26,
'Listado Pilotos y Equipos'!$M59=Tabla_de_Datos_COPA_PALMARES!$B$3),
Tabla_de_Datos_COPA_PALMARES!$H$11,
IF(AND('Listado Pilotos y Equipos'!$D59=Tabla_de_Datos_COPA_PALMARES!$D$6,
'Listado Pilotos y Equipos'!$I59=Tabla_de_Datos_COPA_PALMARES!$D$3,
'Listado Pilotos y Equipos'!$F59=Tabla_de_Datos_COPA_PALMARES!$C$26,
'Listado Pilotos y Equipos'!$K59=Tabla_de_Datos_COPA_PALMARES!$C$26,
'Listado Pilotos y Equipos'!$M59=Tabla_de_Datos_COPA_PALMARES!$B$3),
Tabla_de_Datos_COPA_PALMARES!$H$11,
IF(AND('Listado Pilotos y Equipos'!$D59=Tabla_de_Datos_COPA_PALMARES!$D$4,
'Listado Pilotos y Equipos'!$I59=Tabla_de_Datos_COPA_PALMARES!$D$4,
'Listado Pilotos y Equipos'!$F59=Tabla_de_Datos_COPA_PALMARES!$C$26,
'Listado Pilotos y Equipos'!$K59=Tabla_de_Datos_COPA_PALMARES!$C$26,
'Listado Pilotos y Equipos'!$M59=Tabla_de_Datos_COPA_PALMARES!$B$3),
Tabla_de_Datos_COPA_PALMARES!$H$11,)))))))</f>
        <v>#N/A</v>
      </c>
      <c r="V59" s="95"/>
      <c r="W59" s="349" t="s">
        <v>703</v>
      </c>
      <c r="X59" s="349" t="s">
        <v>671</v>
      </c>
      <c r="Y59" s="349" t="str">
        <f>VLOOKUP(X59,Tabla_de_Datos_COPA_PALMARES!$B$9:$C$21,2,0)</f>
        <v>1</v>
      </c>
      <c r="Z59" s="365" t="str">
        <f>IFERROR(VLOOKUP('Listado Pilotos y Equipos'!$X59,Tabla_de_Datos_COPA_PALMARES!$B$9:$D$21,3,0),"")</f>
        <v>Platino</v>
      </c>
      <c r="AA59" s="349" t="s">
        <v>647</v>
      </c>
      <c r="AB59" s="349" t="str">
        <f>VLOOKUP('Listado Pilotos y Equipos'!$AA59,Tabla_de_Datos_COPA_PALMARES!$B$24:$C$26,2,TRUE)</f>
        <v>3</v>
      </c>
      <c r="AC59" s="95"/>
      <c r="AD59" s="347" t="str">
        <f>'Listado Pilotos y Equipos'!$C59</f>
        <v/>
      </c>
      <c r="AE59" s="347" t="str">
        <f>'Listado Pilotos y Equipos'!$B59</f>
        <v/>
      </c>
      <c r="AF59" s="347" t="str">
        <f>'Listado Pilotos y Equipos'!$H59</f>
        <v/>
      </c>
      <c r="AG59" s="347" t="str">
        <f>'Listado Pilotos y Equipos'!$B59</f>
        <v/>
      </c>
    </row>
    <row r="60" ht="15.75" customHeight="1">
      <c r="A60" s="95"/>
      <c r="B60" s="349"/>
      <c r="C60" s="349"/>
      <c r="D60" s="365" t="str">
        <f>IFERROR(VLOOKUP('Listado Pilotos y Equipos'!$C60,'Listado Pilotos y Equipos'!$W$3:$AB$162,3,0),"")</f>
        <v/>
      </c>
      <c r="E60" s="365" t="str">
        <f>IFERROR(VLOOKUP('Listado Pilotos y Equipos'!$C60,'Listado Pilotos y Equipos'!$W$3:$AB$162,4,0),"")</f>
        <v/>
      </c>
      <c r="F60" s="365" t="str">
        <f>VLOOKUP('Listado Pilotos y Equipos'!$C60,'Listado Pilotos y Equipos'!$W$3:$AB$162,6,TRUE)</f>
        <v>#N/A</v>
      </c>
      <c r="G60" s="365" t="str">
        <f>VLOOKUP('Listado Pilotos y Equipos'!$C60,'Listado Pilotos y Equipos'!$W$3:$AB$162,5,TRUE)</f>
        <v>#N/A</v>
      </c>
      <c r="H60" s="349"/>
      <c r="I60" s="365" t="str">
        <f>IFERROR(VLOOKUP('Listado Pilotos y Equipos'!$H60,'Listado Pilotos y Equipos'!$W$3:$AB$162,3,0),"")</f>
        <v/>
      </c>
      <c r="J60" s="365" t="str">
        <f>IFERROR(VLOOKUP('Listado Pilotos y Equipos'!$H60,'Listado Pilotos y Equipos'!$W$3:$AB$162,4,0),"")</f>
        <v/>
      </c>
      <c r="K60" s="365" t="str">
        <f>VLOOKUP('Listado Pilotos y Equipos'!$H60,'Listado Pilotos y Equipos'!$W$3:$AB$162,6,TRUE)</f>
        <v>#N/A</v>
      </c>
      <c r="L60" s="365" t="str">
        <f>VLOOKUP(H60,'Listado Pilotos y Equipos'!$W$3:$AB$162,5,TRUE)</f>
        <v>#N/A</v>
      </c>
      <c r="M60" s="349"/>
      <c r="N60" s="365"/>
      <c r="O60" s="349"/>
      <c r="P60" s="349"/>
      <c r="Q60" s="366" t="str">
        <f>IFERROR(IF(AND('Listado Pilotos y Equipos'!$D60=Tabla_de_Datos_COPA_PALMARES!$D$3,'Listado Pilotos y Equipos'!$I60=Tabla_de_Datos_COPA_PALMARES!$D$3,'Listado Pilotos y Equipos'!$M60=Tabla_de_Datos_COPA_PALMARES!$B$4),"ALARMA",IF(AND('Listado Pilotos y Equipos'!$D60=Tabla_de_Datos_COPA_PALMARES!$D$3,'Listado Pilotos y Equipos'!$I60=Tabla_de_Datos_COPA_PALMARES!$D$4,'Listado Pilotos y Equipos'!$M60=Tabla_de_Datos_COPA_PALMARES!$B$4),"ALARMA",IF(AND('Listado Pilotos y Equipos'!$D60=Tabla_de_Datos_COPA_PALMARES!$D$4,'Listado Pilotos y Equipos'!$I60=Tabla_de_Datos_COPA_PALMARES!$D$3,'Listado Pilotos y Equipos'!$M60=Tabla_de_Datos_COPA_PALMARES!$B$4),"ALARMA",IF(AND('Listado Pilotos y Equipos'!$D60=Tabla_de_Datos_COPA_PALMARES!$D$3,'Listado Pilotos y Equipos'!$I60=Tabla_de_Datos_COPA_PALMARES!$D$5,'Listado Pilotos y Equipos'!$M60=Tabla_de_Datos_COPA_PALMARES!$B$4),"ALARMA",IF(AND('Listado Pilotos y Equipos'!$D60=Tabla_de_Datos_COPA_PALMARES!$D$5,'Listado Pilotos y Equipos'!$I60=Tabla_de_Datos_COPA_PALMARES!$D$3,'Listado Pilotos y Equipos'!$M60=Tabla_de_Datos_COPA_PALMARES!$B$4),"ALARMA",IF(AND('Listado Pilotos y Equipos'!$D60=Tabla_de_Datos_COPA_PALMARES!$D$3,'Listado Pilotos y Equipos'!$I60=Tabla_de_Datos_COPA_PALMARES!$D$6,'Listado Pilotos y Equipos'!$M60=Tabla_de_Datos_COPA_PALMARES!$B$4),"ALARMA",IF(AND('Listado Pilotos y Equipos'!$D60=Tabla_de_Datos_COPA_PALMARES!$D$6,'Listado Pilotos y Equipos'!$I60=Tabla_de_Datos_COPA_PALMARES!$D$3,'Listado Pilotos y Equipos'!$M60=Tabla_de_Datos_COPA_PALMARES!$B$4),"ALARMA",IF(AND('Listado Pilotos y Equipos'!$D60=Tabla_de_Datos_COPA_PALMARES!$D$4,'Listado Pilotos y Equipos'!$I60=Tabla_de_Datos_COPA_PALMARES!$D$4,'Listado Pilotos y Equipos'!$M60=Tabla_de_Datos_COPA_PALMARES!$B$4),"ALARMA",IF(AND('Listado Pilotos y Equipos'!$D60=Tabla_de_Datos_COPA_PALMARES!$D$4,'Listado Pilotos y Equipos'!$I60=Tabla_de_Datos_COPA_PALMARES!$D$5,'Listado Pilotos y Equipos'!$M60=Tabla_de_Datos_COPA_PALMARES!$B$4),"ALARMA",IF(AND('Listado Pilotos y Equipos'!$D60=Tabla_de_Datos_COPA_PALMARES!$D$5,'Listado Pilotos y Equipos'!$I60=Tabla_de_Datos_COPA_PALMARES!$D$4,'Listado Pilotos y Equipos'!$M60=Tabla_de_Datos_COPA_PALMARES!$B$4),"ALARMA","")))))))))),"")</f>
        <v/>
      </c>
      <c r="R60" s="367" t="str">
        <f>IF(AND('Listado Pilotos y Equipos'!$D60=Tabla_de_Datos_COPA_PALMARES!$D$4,'Listado Pilotos y Equipos'!$I60=Tabla_de_Datos_COPA_PALMARES!$D$4,'Listado Pilotos y Equipos'!$M60=Tabla_de_Datos_COPA_PALMARES!$B$5),Tabla_de_Datos_COPA_PALMARES!$H$15,IF(AND('Listado Pilotos y Equipos'!$D60=Tabla_de_Datos_COPA_PALMARES!$D$3,'Listado Pilotos y Equipos'!$I60=Tabla_de_Datos_COPA_PALMARES!$D$3,'Listado Pilotos y Equipos'!$M60=Tabla_de_Datos_COPA_PALMARES!$B$5),Tabla_de_Datos_COPA_PALMARES!$H$14,IF(AND('Listado Pilotos y Equipos'!$D60=Tabla_de_Datos_COPA_PALMARES!$D$3,'Listado Pilotos y Equipos'!$I60=Tabla_de_Datos_COPA_PALMARES!$D$4,'Listado Pilotos y Equipos'!$M60=Tabla_de_Datos_COPA_PALMARES!$B$5),Tabla_de_Datos_COPA_PALMARES!$H$14,IF(AND('Listado Pilotos y Equipos'!$D60=Tabla_de_Datos_COPA_PALMARES!$D$4,'Listado Pilotos y Equipos'!$I60=Tabla_de_Datos_COPA_PALMARES!$D$3,'Listado Pilotos y Equipos'!$M60=Tabla_de_Datos_COPA_PALMARES!$B$5),Tabla_de_Datos_COPA_PALMARES!$H$14,IF(AND('Listado Pilotos y Equipos'!$D60=Tabla_de_Datos_COPA_PALMARES!$D$3,'Listado Pilotos y Equipos'!$I60=Tabla_de_Datos_COPA_PALMARES!$D$5,'Listado Pilotos y Equipos'!$M60=Tabla_de_Datos_COPA_PALMARES!$B$5),Tabla_de_Datos_COPA_PALMARES!$H$15,IF(AND('Listado Pilotos y Equipos'!$D60=Tabla_de_Datos_COPA_PALMARES!$D$5,'Listado Pilotos y Equipos'!$I60=Tabla_de_Datos_COPA_PALMARES!$D$3,'Listado Pilotos y Equipos'!$M60=Tabla_de_Datos_COPA_PALMARES!$B$5),Tabla_de_Datos_COPA_PALMARES!$H$15,""))))))</f>
        <v/>
      </c>
      <c r="S60" s="95"/>
      <c r="T60" s="95"/>
      <c r="U60" s="95" t="str">
        <f>IF(AND('Listado Pilotos y Equipos'!$D60=Tabla_de_Datos_COPA_PALMARES!$D$3,
'Listado Pilotos y Equipos'!$I60=Tabla_de_Datos_COPA_PALMARES!$D$4,
'Listado Pilotos y Equipos'!$F60=Tabla_de_Datos_COPA_PALMARES!$C$26,
'Listado Pilotos y Equipos'!$K60=Tabla_de_Datos_COPA_PALMARES!$C$26,
'Listado Pilotos y Equipos'!$M60=Tabla_de_Datos_COPA_PALMARES!$B$3),
Tabla_de_Datos_COPA_PALMARES!$H$11,
IF(AND('Listado Pilotos y Equipos'!$D60=Tabla_de_Datos_COPA_PALMARES!$D$4,
'Listado Pilotos y Equipos'!$I60=Tabla_de_Datos_COPA_PALMARES!$D$3,
'Listado Pilotos y Equipos'!$F60=Tabla_de_Datos_COPA_PALMARES!$C$26,
'Listado Pilotos y Equipos'!$K60=Tabla_de_Datos_COPA_PALMARES!$C$26,
'Listado Pilotos y Equipos'!$M60=Tabla_de_Datos_COPA_PALMARES!$B$3),
Tabla_de_Datos_COPA_PALMARES!$H$11,
IF(AND('Listado Pilotos y Equipos'!$D60=Tabla_de_Datos_COPA_PALMARES!$D$3,
'Listado Pilotos y Equipos'!$I60=Tabla_de_Datos_COPA_PALMARES!$D$5,
'Listado Pilotos y Equipos'!$F60=Tabla_de_Datos_COPA_PALMARES!$C$26,
'Listado Pilotos y Equipos'!$K60=Tabla_de_Datos_COPA_PALMARES!$C$26,
'Listado Pilotos y Equipos'!$M60=Tabla_de_Datos_COPA_PALMARES!$B$3),
Tabla_de_Datos_COPA_PALMARES!$H$11,
IF(AND('Listado Pilotos y Equipos'!$D60=Tabla_de_Datos_COPA_PALMARES!$D$5,
'Listado Pilotos y Equipos'!$I60=Tabla_de_Datos_COPA_PALMARES!$D$3,
'Listado Pilotos y Equipos'!$F60=Tabla_de_Datos_COPA_PALMARES!$C$26,
'Listado Pilotos y Equipos'!$K60=Tabla_de_Datos_COPA_PALMARES!$C$26,
'Listado Pilotos y Equipos'!$M60=Tabla_de_Datos_COPA_PALMARES!$B$3),
Tabla_de_Datos_COPA_PALMARES!$H$11,
IF(AND('Listado Pilotos y Equipos'!$D60=Tabla_de_Datos_COPA_PALMARES!$D$3,
'Listado Pilotos y Equipos'!$I60=Tabla_de_Datos_COPA_PALMARES!$D$6,
'Listado Pilotos y Equipos'!$F60=Tabla_de_Datos_COPA_PALMARES!$C$26,
'Listado Pilotos y Equipos'!$K60=Tabla_de_Datos_COPA_PALMARES!$C$26,
'Listado Pilotos y Equipos'!$M60=Tabla_de_Datos_COPA_PALMARES!$B$3),
Tabla_de_Datos_COPA_PALMARES!$H$11,
IF(AND('Listado Pilotos y Equipos'!$D60=Tabla_de_Datos_COPA_PALMARES!$D$6,
'Listado Pilotos y Equipos'!$I60=Tabla_de_Datos_COPA_PALMARES!$D$3,
'Listado Pilotos y Equipos'!$F60=Tabla_de_Datos_COPA_PALMARES!$C$26,
'Listado Pilotos y Equipos'!$K60=Tabla_de_Datos_COPA_PALMARES!$C$26,
'Listado Pilotos y Equipos'!$M60=Tabla_de_Datos_COPA_PALMARES!$B$3),
Tabla_de_Datos_COPA_PALMARES!$H$11,
IF(AND('Listado Pilotos y Equipos'!$D60=Tabla_de_Datos_COPA_PALMARES!$D$4,
'Listado Pilotos y Equipos'!$I60=Tabla_de_Datos_COPA_PALMARES!$D$4,
'Listado Pilotos y Equipos'!$F60=Tabla_de_Datos_COPA_PALMARES!$C$26,
'Listado Pilotos y Equipos'!$K60=Tabla_de_Datos_COPA_PALMARES!$C$26,
'Listado Pilotos y Equipos'!$M60=Tabla_de_Datos_COPA_PALMARES!$B$3),
Tabla_de_Datos_COPA_PALMARES!$H$11,)))))))</f>
        <v>#N/A</v>
      </c>
      <c r="V60" s="95"/>
      <c r="W60" s="349" t="s">
        <v>734</v>
      </c>
      <c r="X60" s="349" t="s">
        <v>658</v>
      </c>
      <c r="Y60" s="349" t="str">
        <f>VLOOKUP(X60,Tabla_de_Datos_COPA_PALMARES!$B$9:$C$21,2,0)</f>
        <v>3</v>
      </c>
      <c r="Z60" s="365" t="str">
        <f>IFERROR(VLOOKUP('Listado Pilotos y Equipos'!$X60,Tabla_de_Datos_COPA_PALMARES!$B$9:$D$21,3,0),"")</f>
        <v>Plata</v>
      </c>
      <c r="AA60" s="349" t="s">
        <v>647</v>
      </c>
      <c r="AB60" s="349" t="str">
        <f>VLOOKUP('Listado Pilotos y Equipos'!$AA60,Tabla_de_Datos_COPA_PALMARES!$B$24:$C$26,2,TRUE)</f>
        <v>3</v>
      </c>
      <c r="AC60" s="95"/>
      <c r="AD60" s="347" t="str">
        <f>'Listado Pilotos y Equipos'!$C60</f>
        <v/>
      </c>
      <c r="AE60" s="347" t="str">
        <f>'Listado Pilotos y Equipos'!$B60</f>
        <v/>
      </c>
      <c r="AF60" s="347" t="str">
        <f>'Listado Pilotos y Equipos'!$H60</f>
        <v/>
      </c>
      <c r="AG60" s="347" t="str">
        <f>'Listado Pilotos y Equipos'!$B60</f>
        <v/>
      </c>
    </row>
    <row r="61" ht="15.75" customHeight="1">
      <c r="A61" s="95"/>
      <c r="B61" s="349"/>
      <c r="C61" s="349"/>
      <c r="D61" s="365" t="str">
        <f>IFERROR(VLOOKUP('Listado Pilotos y Equipos'!$C61,'Listado Pilotos y Equipos'!$W$3:$AB$162,3,0),"")</f>
        <v/>
      </c>
      <c r="E61" s="365" t="str">
        <f>IFERROR(VLOOKUP('Listado Pilotos y Equipos'!$C61,'Listado Pilotos y Equipos'!$W$3:$AB$162,4,0),"")</f>
        <v/>
      </c>
      <c r="F61" s="365" t="str">
        <f>VLOOKUP('Listado Pilotos y Equipos'!$C61,'Listado Pilotos y Equipos'!$W$3:$AB$162,6,TRUE)</f>
        <v>#N/A</v>
      </c>
      <c r="G61" s="365" t="str">
        <f>VLOOKUP('Listado Pilotos y Equipos'!$C61,'Listado Pilotos y Equipos'!$W$3:$AB$162,5,TRUE)</f>
        <v>#N/A</v>
      </c>
      <c r="H61" s="349"/>
      <c r="I61" s="365" t="str">
        <f>IFERROR(VLOOKUP('Listado Pilotos y Equipos'!$H61,'Listado Pilotos y Equipos'!$W$3:$AB$162,3,0),"")</f>
        <v/>
      </c>
      <c r="J61" s="365" t="str">
        <f>IFERROR(VLOOKUP('Listado Pilotos y Equipos'!$H61,'Listado Pilotos y Equipos'!$W$3:$AB$162,4,0),"")</f>
        <v/>
      </c>
      <c r="K61" s="365" t="str">
        <f>VLOOKUP('Listado Pilotos y Equipos'!$H61,'Listado Pilotos y Equipos'!$W$3:$AB$162,6,TRUE)</f>
        <v>#N/A</v>
      </c>
      <c r="L61" s="365" t="str">
        <f>VLOOKUP(H61,'Listado Pilotos y Equipos'!$W$3:$AB$162,5,TRUE)</f>
        <v>#N/A</v>
      </c>
      <c r="M61" s="349"/>
      <c r="N61" s="365"/>
      <c r="O61" s="349"/>
      <c r="P61" s="349"/>
      <c r="Q61" s="366" t="str">
        <f>IFERROR(IF(AND('Listado Pilotos y Equipos'!$D61=Tabla_de_Datos_COPA_PALMARES!$D$3,'Listado Pilotos y Equipos'!$I61=Tabla_de_Datos_COPA_PALMARES!$D$3,'Listado Pilotos y Equipos'!$M61=Tabla_de_Datos_COPA_PALMARES!$B$4),"ALARMA",IF(AND('Listado Pilotos y Equipos'!$D61=Tabla_de_Datos_COPA_PALMARES!$D$3,'Listado Pilotos y Equipos'!$I61=Tabla_de_Datos_COPA_PALMARES!$D$4,'Listado Pilotos y Equipos'!$M61=Tabla_de_Datos_COPA_PALMARES!$B$4),"ALARMA",IF(AND('Listado Pilotos y Equipos'!$D61=Tabla_de_Datos_COPA_PALMARES!$D$4,'Listado Pilotos y Equipos'!$I61=Tabla_de_Datos_COPA_PALMARES!$D$3,'Listado Pilotos y Equipos'!$M61=Tabla_de_Datos_COPA_PALMARES!$B$4),"ALARMA",IF(AND('Listado Pilotos y Equipos'!$D61=Tabla_de_Datos_COPA_PALMARES!$D$3,'Listado Pilotos y Equipos'!$I61=Tabla_de_Datos_COPA_PALMARES!$D$5,'Listado Pilotos y Equipos'!$M61=Tabla_de_Datos_COPA_PALMARES!$B$4),"ALARMA",IF(AND('Listado Pilotos y Equipos'!$D61=Tabla_de_Datos_COPA_PALMARES!$D$5,'Listado Pilotos y Equipos'!$I61=Tabla_de_Datos_COPA_PALMARES!$D$3,'Listado Pilotos y Equipos'!$M61=Tabla_de_Datos_COPA_PALMARES!$B$4),"ALARMA",IF(AND('Listado Pilotos y Equipos'!$D61=Tabla_de_Datos_COPA_PALMARES!$D$3,'Listado Pilotos y Equipos'!$I61=Tabla_de_Datos_COPA_PALMARES!$D$6,'Listado Pilotos y Equipos'!$M61=Tabla_de_Datos_COPA_PALMARES!$B$4),"ALARMA",IF(AND('Listado Pilotos y Equipos'!$D61=Tabla_de_Datos_COPA_PALMARES!$D$6,'Listado Pilotos y Equipos'!$I61=Tabla_de_Datos_COPA_PALMARES!$D$3,'Listado Pilotos y Equipos'!$M61=Tabla_de_Datos_COPA_PALMARES!$B$4),"ALARMA",IF(AND('Listado Pilotos y Equipos'!$D61=Tabla_de_Datos_COPA_PALMARES!$D$4,'Listado Pilotos y Equipos'!$I61=Tabla_de_Datos_COPA_PALMARES!$D$4,'Listado Pilotos y Equipos'!$M61=Tabla_de_Datos_COPA_PALMARES!$B$4),"ALARMA",IF(AND('Listado Pilotos y Equipos'!$D61=Tabla_de_Datos_COPA_PALMARES!$D$4,'Listado Pilotos y Equipos'!$I61=Tabla_de_Datos_COPA_PALMARES!$D$5,'Listado Pilotos y Equipos'!$M61=Tabla_de_Datos_COPA_PALMARES!$B$4),"ALARMA",IF(AND('Listado Pilotos y Equipos'!$D61=Tabla_de_Datos_COPA_PALMARES!$D$5,'Listado Pilotos y Equipos'!$I61=Tabla_de_Datos_COPA_PALMARES!$D$4,'Listado Pilotos y Equipos'!$M61=Tabla_de_Datos_COPA_PALMARES!$B$4),"ALARMA","")))))))))),"")</f>
        <v/>
      </c>
      <c r="R61" s="367" t="str">
        <f>IF(AND('Listado Pilotos y Equipos'!$D61=Tabla_de_Datos_COPA_PALMARES!$D$4,'Listado Pilotos y Equipos'!$I61=Tabla_de_Datos_COPA_PALMARES!$D$4,'Listado Pilotos y Equipos'!$M61=Tabla_de_Datos_COPA_PALMARES!$B$5),Tabla_de_Datos_COPA_PALMARES!$H$15,IF(AND('Listado Pilotos y Equipos'!$D61=Tabla_de_Datos_COPA_PALMARES!$D$3,'Listado Pilotos y Equipos'!$I61=Tabla_de_Datos_COPA_PALMARES!$D$3,'Listado Pilotos y Equipos'!$M61=Tabla_de_Datos_COPA_PALMARES!$B$5),Tabla_de_Datos_COPA_PALMARES!$H$14,IF(AND('Listado Pilotos y Equipos'!$D61=Tabla_de_Datos_COPA_PALMARES!$D$3,'Listado Pilotos y Equipos'!$I61=Tabla_de_Datos_COPA_PALMARES!$D$4,'Listado Pilotos y Equipos'!$M61=Tabla_de_Datos_COPA_PALMARES!$B$5),Tabla_de_Datos_COPA_PALMARES!$H$14,IF(AND('Listado Pilotos y Equipos'!$D61=Tabla_de_Datos_COPA_PALMARES!$D$4,'Listado Pilotos y Equipos'!$I61=Tabla_de_Datos_COPA_PALMARES!$D$3,'Listado Pilotos y Equipos'!$M61=Tabla_de_Datos_COPA_PALMARES!$B$5),Tabla_de_Datos_COPA_PALMARES!$H$14,IF(AND('Listado Pilotos y Equipos'!$D61=Tabla_de_Datos_COPA_PALMARES!$D$3,'Listado Pilotos y Equipos'!$I61=Tabla_de_Datos_COPA_PALMARES!$D$5,'Listado Pilotos y Equipos'!$M61=Tabla_de_Datos_COPA_PALMARES!$B$5),Tabla_de_Datos_COPA_PALMARES!$H$15,IF(AND('Listado Pilotos y Equipos'!$D61=Tabla_de_Datos_COPA_PALMARES!$D$5,'Listado Pilotos y Equipos'!$I61=Tabla_de_Datos_COPA_PALMARES!$D$3,'Listado Pilotos y Equipos'!$M61=Tabla_de_Datos_COPA_PALMARES!$B$5),Tabla_de_Datos_COPA_PALMARES!$H$15,""))))))</f>
        <v/>
      </c>
      <c r="S61" s="95"/>
      <c r="T61" s="95"/>
      <c r="U61" s="95" t="str">
        <f>IF(AND('Listado Pilotos y Equipos'!$D61=Tabla_de_Datos_COPA_PALMARES!$D$3,
'Listado Pilotos y Equipos'!$I61=Tabla_de_Datos_COPA_PALMARES!$D$4,
'Listado Pilotos y Equipos'!$F61=Tabla_de_Datos_COPA_PALMARES!$C$26,
'Listado Pilotos y Equipos'!$K61=Tabla_de_Datos_COPA_PALMARES!$C$26,
'Listado Pilotos y Equipos'!$M61=Tabla_de_Datos_COPA_PALMARES!$B$3),
Tabla_de_Datos_COPA_PALMARES!$H$11,
IF(AND('Listado Pilotos y Equipos'!$D61=Tabla_de_Datos_COPA_PALMARES!$D$4,
'Listado Pilotos y Equipos'!$I61=Tabla_de_Datos_COPA_PALMARES!$D$3,
'Listado Pilotos y Equipos'!$F61=Tabla_de_Datos_COPA_PALMARES!$C$26,
'Listado Pilotos y Equipos'!$K61=Tabla_de_Datos_COPA_PALMARES!$C$26,
'Listado Pilotos y Equipos'!$M61=Tabla_de_Datos_COPA_PALMARES!$B$3),
Tabla_de_Datos_COPA_PALMARES!$H$11,
IF(AND('Listado Pilotos y Equipos'!$D61=Tabla_de_Datos_COPA_PALMARES!$D$3,
'Listado Pilotos y Equipos'!$I61=Tabla_de_Datos_COPA_PALMARES!$D$5,
'Listado Pilotos y Equipos'!$F61=Tabla_de_Datos_COPA_PALMARES!$C$26,
'Listado Pilotos y Equipos'!$K61=Tabla_de_Datos_COPA_PALMARES!$C$26,
'Listado Pilotos y Equipos'!$M61=Tabla_de_Datos_COPA_PALMARES!$B$3),
Tabla_de_Datos_COPA_PALMARES!$H$11,
IF(AND('Listado Pilotos y Equipos'!$D61=Tabla_de_Datos_COPA_PALMARES!$D$5,
'Listado Pilotos y Equipos'!$I61=Tabla_de_Datos_COPA_PALMARES!$D$3,
'Listado Pilotos y Equipos'!$F61=Tabla_de_Datos_COPA_PALMARES!$C$26,
'Listado Pilotos y Equipos'!$K61=Tabla_de_Datos_COPA_PALMARES!$C$26,
'Listado Pilotos y Equipos'!$M61=Tabla_de_Datos_COPA_PALMARES!$B$3),
Tabla_de_Datos_COPA_PALMARES!$H$11,
IF(AND('Listado Pilotos y Equipos'!$D61=Tabla_de_Datos_COPA_PALMARES!$D$3,
'Listado Pilotos y Equipos'!$I61=Tabla_de_Datos_COPA_PALMARES!$D$6,
'Listado Pilotos y Equipos'!$F61=Tabla_de_Datos_COPA_PALMARES!$C$26,
'Listado Pilotos y Equipos'!$K61=Tabla_de_Datos_COPA_PALMARES!$C$26,
'Listado Pilotos y Equipos'!$M61=Tabla_de_Datos_COPA_PALMARES!$B$3),
Tabla_de_Datos_COPA_PALMARES!$H$11,
IF(AND('Listado Pilotos y Equipos'!$D61=Tabla_de_Datos_COPA_PALMARES!$D$6,
'Listado Pilotos y Equipos'!$I61=Tabla_de_Datos_COPA_PALMARES!$D$3,
'Listado Pilotos y Equipos'!$F61=Tabla_de_Datos_COPA_PALMARES!$C$26,
'Listado Pilotos y Equipos'!$K61=Tabla_de_Datos_COPA_PALMARES!$C$26,
'Listado Pilotos y Equipos'!$M61=Tabla_de_Datos_COPA_PALMARES!$B$3),
Tabla_de_Datos_COPA_PALMARES!$H$11,
IF(AND('Listado Pilotos y Equipos'!$D61=Tabla_de_Datos_COPA_PALMARES!$D$4,
'Listado Pilotos y Equipos'!$I61=Tabla_de_Datos_COPA_PALMARES!$D$4,
'Listado Pilotos y Equipos'!$F61=Tabla_de_Datos_COPA_PALMARES!$C$26,
'Listado Pilotos y Equipos'!$K61=Tabla_de_Datos_COPA_PALMARES!$C$26,
'Listado Pilotos y Equipos'!$M61=Tabla_de_Datos_COPA_PALMARES!$B$3),
Tabla_de_Datos_COPA_PALMARES!$H$11,)))))))</f>
        <v>#N/A</v>
      </c>
      <c r="V61" s="95"/>
      <c r="W61" s="349" t="s">
        <v>668</v>
      </c>
      <c r="X61" s="349" t="s">
        <v>671</v>
      </c>
      <c r="Y61" s="349" t="str">
        <f>VLOOKUP(X61,Tabla_de_Datos_COPA_PALMARES!$B$9:$C$21,2,0)</f>
        <v>1</v>
      </c>
      <c r="Z61" s="365" t="str">
        <f>IFERROR(VLOOKUP('Listado Pilotos y Equipos'!$X61,Tabla_de_Datos_COPA_PALMARES!$B$9:$D$21,3,0),"")</f>
        <v>Platino</v>
      </c>
      <c r="AA61" s="349" t="s">
        <v>665</v>
      </c>
      <c r="AB61" s="349" t="str">
        <f>VLOOKUP('Listado Pilotos y Equipos'!$AA61,Tabla_de_Datos_COPA_PALMARES!$B$24:$C$26,2,TRUE)</f>
        <v>1</v>
      </c>
      <c r="AC61" s="95"/>
      <c r="AD61" s="347" t="str">
        <f>'Listado Pilotos y Equipos'!$C61</f>
        <v/>
      </c>
      <c r="AE61" s="347" t="str">
        <f>'Listado Pilotos y Equipos'!$B61</f>
        <v/>
      </c>
      <c r="AF61" s="347" t="str">
        <f>'Listado Pilotos y Equipos'!$H61</f>
        <v/>
      </c>
      <c r="AG61" s="347" t="str">
        <f>'Listado Pilotos y Equipos'!$B61</f>
        <v/>
      </c>
    </row>
    <row r="62" ht="15.75" customHeight="1">
      <c r="A62" s="95"/>
      <c r="B62" s="349"/>
      <c r="C62" s="349"/>
      <c r="D62" s="365" t="str">
        <f>IFERROR(VLOOKUP('Listado Pilotos y Equipos'!$C62,'Listado Pilotos y Equipos'!$W$3:$AB$162,3,0),"")</f>
        <v/>
      </c>
      <c r="E62" s="365" t="str">
        <f>IFERROR(VLOOKUP('Listado Pilotos y Equipos'!$C62,'Listado Pilotos y Equipos'!$W$3:$AB$162,4,0),"")</f>
        <v/>
      </c>
      <c r="F62" s="365" t="str">
        <f>VLOOKUP('Listado Pilotos y Equipos'!$C62,'Listado Pilotos y Equipos'!$W$3:$AB$162,6,TRUE)</f>
        <v>#N/A</v>
      </c>
      <c r="G62" s="365" t="str">
        <f>VLOOKUP('Listado Pilotos y Equipos'!$C62,'Listado Pilotos y Equipos'!$W$3:$AB$162,5,TRUE)</f>
        <v>#N/A</v>
      </c>
      <c r="H62" s="349"/>
      <c r="I62" s="365" t="str">
        <f>IFERROR(VLOOKUP('Listado Pilotos y Equipos'!$H62,'Listado Pilotos y Equipos'!$W$3:$AB$162,3,0),"")</f>
        <v/>
      </c>
      <c r="J62" s="365" t="str">
        <f>IFERROR(VLOOKUP('Listado Pilotos y Equipos'!$H62,'Listado Pilotos y Equipos'!$W$3:$AB$162,4,0),"")</f>
        <v/>
      </c>
      <c r="K62" s="365" t="str">
        <f>VLOOKUP('Listado Pilotos y Equipos'!$H62,'Listado Pilotos y Equipos'!$W$3:$AB$162,6,TRUE)</f>
        <v>#N/A</v>
      </c>
      <c r="L62" s="365" t="str">
        <f>VLOOKUP(H62,'Listado Pilotos y Equipos'!$W$3:$AB$162,5,TRUE)</f>
        <v>#N/A</v>
      </c>
      <c r="M62" s="349"/>
      <c r="N62" s="365"/>
      <c r="O62" s="349"/>
      <c r="P62" s="349"/>
      <c r="Q62" s="366" t="str">
        <f>IFERROR(IF(AND('Listado Pilotos y Equipos'!$D62=Tabla_de_Datos_COPA_PALMARES!$D$3,'Listado Pilotos y Equipos'!$I62=Tabla_de_Datos_COPA_PALMARES!$D$3,'Listado Pilotos y Equipos'!$M62=Tabla_de_Datos_COPA_PALMARES!$B$4),"ALARMA",IF(AND('Listado Pilotos y Equipos'!$D62=Tabla_de_Datos_COPA_PALMARES!$D$3,'Listado Pilotos y Equipos'!$I62=Tabla_de_Datos_COPA_PALMARES!$D$4,'Listado Pilotos y Equipos'!$M62=Tabla_de_Datos_COPA_PALMARES!$B$4),"ALARMA",IF(AND('Listado Pilotos y Equipos'!$D62=Tabla_de_Datos_COPA_PALMARES!$D$4,'Listado Pilotos y Equipos'!$I62=Tabla_de_Datos_COPA_PALMARES!$D$3,'Listado Pilotos y Equipos'!$M62=Tabla_de_Datos_COPA_PALMARES!$B$4),"ALARMA",IF(AND('Listado Pilotos y Equipos'!$D62=Tabla_de_Datos_COPA_PALMARES!$D$3,'Listado Pilotos y Equipos'!$I62=Tabla_de_Datos_COPA_PALMARES!$D$5,'Listado Pilotos y Equipos'!$M62=Tabla_de_Datos_COPA_PALMARES!$B$4),"ALARMA",IF(AND('Listado Pilotos y Equipos'!$D62=Tabla_de_Datos_COPA_PALMARES!$D$5,'Listado Pilotos y Equipos'!$I62=Tabla_de_Datos_COPA_PALMARES!$D$3,'Listado Pilotos y Equipos'!$M62=Tabla_de_Datos_COPA_PALMARES!$B$4),"ALARMA",IF(AND('Listado Pilotos y Equipos'!$D62=Tabla_de_Datos_COPA_PALMARES!$D$3,'Listado Pilotos y Equipos'!$I62=Tabla_de_Datos_COPA_PALMARES!$D$6,'Listado Pilotos y Equipos'!$M62=Tabla_de_Datos_COPA_PALMARES!$B$4),"ALARMA",IF(AND('Listado Pilotos y Equipos'!$D62=Tabla_de_Datos_COPA_PALMARES!$D$6,'Listado Pilotos y Equipos'!$I62=Tabla_de_Datos_COPA_PALMARES!$D$3,'Listado Pilotos y Equipos'!$M62=Tabla_de_Datos_COPA_PALMARES!$B$4),"ALARMA",IF(AND('Listado Pilotos y Equipos'!$D62=Tabla_de_Datos_COPA_PALMARES!$D$4,'Listado Pilotos y Equipos'!$I62=Tabla_de_Datos_COPA_PALMARES!$D$4,'Listado Pilotos y Equipos'!$M62=Tabla_de_Datos_COPA_PALMARES!$B$4),"ALARMA",IF(AND('Listado Pilotos y Equipos'!$D62=Tabla_de_Datos_COPA_PALMARES!$D$4,'Listado Pilotos y Equipos'!$I62=Tabla_de_Datos_COPA_PALMARES!$D$5,'Listado Pilotos y Equipos'!$M62=Tabla_de_Datos_COPA_PALMARES!$B$4),"ALARMA",IF(AND('Listado Pilotos y Equipos'!$D62=Tabla_de_Datos_COPA_PALMARES!$D$5,'Listado Pilotos y Equipos'!$I62=Tabla_de_Datos_COPA_PALMARES!$D$4,'Listado Pilotos y Equipos'!$M62=Tabla_de_Datos_COPA_PALMARES!$B$4),"ALARMA","")))))))))),"")</f>
        <v/>
      </c>
      <c r="R62" s="367" t="str">
        <f>IF(AND('Listado Pilotos y Equipos'!$D62=Tabla_de_Datos_COPA_PALMARES!$D$4,'Listado Pilotos y Equipos'!$I62=Tabla_de_Datos_COPA_PALMARES!$D$4,'Listado Pilotos y Equipos'!$M62=Tabla_de_Datos_COPA_PALMARES!$B$5),Tabla_de_Datos_COPA_PALMARES!$H$15,IF(AND('Listado Pilotos y Equipos'!$D62=Tabla_de_Datos_COPA_PALMARES!$D$3,'Listado Pilotos y Equipos'!$I62=Tabla_de_Datos_COPA_PALMARES!$D$3,'Listado Pilotos y Equipos'!$M62=Tabla_de_Datos_COPA_PALMARES!$B$5),Tabla_de_Datos_COPA_PALMARES!$H$14,IF(AND('Listado Pilotos y Equipos'!$D62=Tabla_de_Datos_COPA_PALMARES!$D$3,'Listado Pilotos y Equipos'!$I62=Tabla_de_Datos_COPA_PALMARES!$D$4,'Listado Pilotos y Equipos'!$M62=Tabla_de_Datos_COPA_PALMARES!$B$5),Tabla_de_Datos_COPA_PALMARES!$H$14,IF(AND('Listado Pilotos y Equipos'!$D62=Tabla_de_Datos_COPA_PALMARES!$D$4,'Listado Pilotos y Equipos'!$I62=Tabla_de_Datos_COPA_PALMARES!$D$3,'Listado Pilotos y Equipos'!$M62=Tabla_de_Datos_COPA_PALMARES!$B$5),Tabla_de_Datos_COPA_PALMARES!$H$14,IF(AND('Listado Pilotos y Equipos'!$D62=Tabla_de_Datos_COPA_PALMARES!$D$3,'Listado Pilotos y Equipos'!$I62=Tabla_de_Datos_COPA_PALMARES!$D$5,'Listado Pilotos y Equipos'!$M62=Tabla_de_Datos_COPA_PALMARES!$B$5),Tabla_de_Datos_COPA_PALMARES!$H$15,IF(AND('Listado Pilotos y Equipos'!$D62=Tabla_de_Datos_COPA_PALMARES!$D$5,'Listado Pilotos y Equipos'!$I62=Tabla_de_Datos_COPA_PALMARES!$D$3,'Listado Pilotos y Equipos'!$M62=Tabla_de_Datos_COPA_PALMARES!$B$5),Tabla_de_Datos_COPA_PALMARES!$H$15,""))))))</f>
        <v/>
      </c>
      <c r="S62" s="95"/>
      <c r="T62" s="95"/>
      <c r="U62" s="95" t="str">
        <f>IF(AND('Listado Pilotos y Equipos'!$D62=Tabla_de_Datos_COPA_PALMARES!$D$3,
'Listado Pilotos y Equipos'!$I62=Tabla_de_Datos_COPA_PALMARES!$D$4,
'Listado Pilotos y Equipos'!$F62=Tabla_de_Datos_COPA_PALMARES!$C$26,
'Listado Pilotos y Equipos'!$K62=Tabla_de_Datos_COPA_PALMARES!$C$26,
'Listado Pilotos y Equipos'!$M62=Tabla_de_Datos_COPA_PALMARES!$B$3),
Tabla_de_Datos_COPA_PALMARES!$H$11,
IF(AND('Listado Pilotos y Equipos'!$D62=Tabla_de_Datos_COPA_PALMARES!$D$4,
'Listado Pilotos y Equipos'!$I62=Tabla_de_Datos_COPA_PALMARES!$D$3,
'Listado Pilotos y Equipos'!$F62=Tabla_de_Datos_COPA_PALMARES!$C$26,
'Listado Pilotos y Equipos'!$K62=Tabla_de_Datos_COPA_PALMARES!$C$26,
'Listado Pilotos y Equipos'!$M62=Tabla_de_Datos_COPA_PALMARES!$B$3),
Tabla_de_Datos_COPA_PALMARES!$H$11,
IF(AND('Listado Pilotos y Equipos'!$D62=Tabla_de_Datos_COPA_PALMARES!$D$3,
'Listado Pilotos y Equipos'!$I62=Tabla_de_Datos_COPA_PALMARES!$D$5,
'Listado Pilotos y Equipos'!$F62=Tabla_de_Datos_COPA_PALMARES!$C$26,
'Listado Pilotos y Equipos'!$K62=Tabla_de_Datos_COPA_PALMARES!$C$26,
'Listado Pilotos y Equipos'!$M62=Tabla_de_Datos_COPA_PALMARES!$B$3),
Tabla_de_Datos_COPA_PALMARES!$H$11,
IF(AND('Listado Pilotos y Equipos'!$D62=Tabla_de_Datos_COPA_PALMARES!$D$5,
'Listado Pilotos y Equipos'!$I62=Tabla_de_Datos_COPA_PALMARES!$D$3,
'Listado Pilotos y Equipos'!$F62=Tabla_de_Datos_COPA_PALMARES!$C$26,
'Listado Pilotos y Equipos'!$K62=Tabla_de_Datos_COPA_PALMARES!$C$26,
'Listado Pilotos y Equipos'!$M62=Tabla_de_Datos_COPA_PALMARES!$B$3),
Tabla_de_Datos_COPA_PALMARES!$H$11,
IF(AND('Listado Pilotos y Equipos'!$D62=Tabla_de_Datos_COPA_PALMARES!$D$3,
'Listado Pilotos y Equipos'!$I62=Tabla_de_Datos_COPA_PALMARES!$D$6,
'Listado Pilotos y Equipos'!$F62=Tabla_de_Datos_COPA_PALMARES!$C$26,
'Listado Pilotos y Equipos'!$K62=Tabla_de_Datos_COPA_PALMARES!$C$26,
'Listado Pilotos y Equipos'!$M62=Tabla_de_Datos_COPA_PALMARES!$B$3),
Tabla_de_Datos_COPA_PALMARES!$H$11,
IF(AND('Listado Pilotos y Equipos'!$D62=Tabla_de_Datos_COPA_PALMARES!$D$6,
'Listado Pilotos y Equipos'!$I62=Tabla_de_Datos_COPA_PALMARES!$D$3,
'Listado Pilotos y Equipos'!$F62=Tabla_de_Datos_COPA_PALMARES!$C$26,
'Listado Pilotos y Equipos'!$K62=Tabla_de_Datos_COPA_PALMARES!$C$26,
'Listado Pilotos y Equipos'!$M62=Tabla_de_Datos_COPA_PALMARES!$B$3),
Tabla_de_Datos_COPA_PALMARES!$H$11,
IF(AND('Listado Pilotos y Equipos'!$D62=Tabla_de_Datos_COPA_PALMARES!$D$4,
'Listado Pilotos y Equipos'!$I62=Tabla_de_Datos_COPA_PALMARES!$D$4,
'Listado Pilotos y Equipos'!$F62=Tabla_de_Datos_COPA_PALMARES!$C$26,
'Listado Pilotos y Equipos'!$K62=Tabla_de_Datos_COPA_PALMARES!$C$26,
'Listado Pilotos y Equipos'!$M62=Tabla_de_Datos_COPA_PALMARES!$B$3),
Tabla_de_Datos_COPA_PALMARES!$H$11,)))))))</f>
        <v>#N/A</v>
      </c>
      <c r="V62" s="95"/>
      <c r="W62" s="349" t="s">
        <v>735</v>
      </c>
      <c r="X62" s="349" t="s">
        <v>671</v>
      </c>
      <c r="Y62" s="349" t="str">
        <f>VLOOKUP(X62,Tabla_de_Datos_COPA_PALMARES!$B$9:$C$21,2,0)</f>
        <v>1</v>
      </c>
      <c r="Z62" s="365" t="str">
        <f>IFERROR(VLOOKUP('Listado Pilotos y Equipos'!$X62,Tabla_de_Datos_COPA_PALMARES!$B$9:$D$21,3,0),"")</f>
        <v>Platino</v>
      </c>
      <c r="AA62" s="349" t="s">
        <v>647</v>
      </c>
      <c r="AB62" s="349" t="str">
        <f>VLOOKUP('Listado Pilotos y Equipos'!$AA62,Tabla_de_Datos_COPA_PALMARES!$B$24:$C$26,2,TRUE)</f>
        <v>3</v>
      </c>
      <c r="AC62" s="95"/>
      <c r="AD62" s="347" t="str">
        <f>'Listado Pilotos y Equipos'!$C62</f>
        <v/>
      </c>
      <c r="AE62" s="347" t="str">
        <f>'Listado Pilotos y Equipos'!$B62</f>
        <v/>
      </c>
      <c r="AF62" s="347" t="str">
        <f>'Listado Pilotos y Equipos'!$H62</f>
        <v/>
      </c>
      <c r="AG62" s="347" t="str">
        <f>'Listado Pilotos y Equipos'!$B62</f>
        <v/>
      </c>
    </row>
    <row r="63" ht="15.75" customHeight="1">
      <c r="A63" s="95"/>
      <c r="B63" s="349"/>
      <c r="C63" s="349"/>
      <c r="D63" s="365" t="str">
        <f>IFERROR(VLOOKUP('Listado Pilotos y Equipos'!$C63,'Listado Pilotos y Equipos'!$W$3:$AB$162,3,0),"")</f>
        <v/>
      </c>
      <c r="E63" s="365" t="str">
        <f>IFERROR(VLOOKUP('Listado Pilotos y Equipos'!$C63,'Listado Pilotos y Equipos'!$W$3:$AB$162,4,0),"")</f>
        <v/>
      </c>
      <c r="F63" s="365" t="str">
        <f>VLOOKUP('Listado Pilotos y Equipos'!$C63,'Listado Pilotos y Equipos'!$W$3:$AB$162,6,TRUE)</f>
        <v>#N/A</v>
      </c>
      <c r="G63" s="365" t="str">
        <f>VLOOKUP('Listado Pilotos y Equipos'!$C63,'Listado Pilotos y Equipos'!$W$3:$AB$162,5,TRUE)</f>
        <v>#N/A</v>
      </c>
      <c r="H63" s="349"/>
      <c r="I63" s="365" t="str">
        <f>IFERROR(VLOOKUP('Listado Pilotos y Equipos'!$H63,'Listado Pilotos y Equipos'!$W$3:$AB$162,3,0),"")</f>
        <v/>
      </c>
      <c r="J63" s="365" t="str">
        <f>IFERROR(VLOOKUP('Listado Pilotos y Equipos'!$H63,'Listado Pilotos y Equipos'!$W$3:$AB$162,4,0),"")</f>
        <v/>
      </c>
      <c r="K63" s="365" t="str">
        <f>VLOOKUP('Listado Pilotos y Equipos'!$H63,'Listado Pilotos y Equipos'!$W$3:$AB$162,6,TRUE)</f>
        <v>#N/A</v>
      </c>
      <c r="L63" s="365" t="str">
        <f>VLOOKUP(H63,'Listado Pilotos y Equipos'!$W$3:$AB$162,5,TRUE)</f>
        <v>#N/A</v>
      </c>
      <c r="M63" s="349"/>
      <c r="N63" s="365"/>
      <c r="O63" s="349"/>
      <c r="P63" s="349"/>
      <c r="Q63" s="366" t="str">
        <f>IFERROR(IF(AND('Listado Pilotos y Equipos'!$D63=Tabla_de_Datos_COPA_PALMARES!$D$3,'Listado Pilotos y Equipos'!$I63=Tabla_de_Datos_COPA_PALMARES!$D$3,'Listado Pilotos y Equipos'!$M63=Tabla_de_Datos_COPA_PALMARES!$B$4),"ALARMA",IF(AND('Listado Pilotos y Equipos'!$D63=Tabla_de_Datos_COPA_PALMARES!$D$3,'Listado Pilotos y Equipos'!$I63=Tabla_de_Datos_COPA_PALMARES!$D$4,'Listado Pilotos y Equipos'!$M63=Tabla_de_Datos_COPA_PALMARES!$B$4),"ALARMA",IF(AND('Listado Pilotos y Equipos'!$D63=Tabla_de_Datos_COPA_PALMARES!$D$4,'Listado Pilotos y Equipos'!$I63=Tabla_de_Datos_COPA_PALMARES!$D$3,'Listado Pilotos y Equipos'!$M63=Tabla_de_Datos_COPA_PALMARES!$B$4),"ALARMA",IF(AND('Listado Pilotos y Equipos'!$D63=Tabla_de_Datos_COPA_PALMARES!$D$3,'Listado Pilotos y Equipos'!$I63=Tabla_de_Datos_COPA_PALMARES!$D$5,'Listado Pilotos y Equipos'!$M63=Tabla_de_Datos_COPA_PALMARES!$B$4),"ALARMA",IF(AND('Listado Pilotos y Equipos'!$D63=Tabla_de_Datos_COPA_PALMARES!$D$5,'Listado Pilotos y Equipos'!$I63=Tabla_de_Datos_COPA_PALMARES!$D$3,'Listado Pilotos y Equipos'!$M63=Tabla_de_Datos_COPA_PALMARES!$B$4),"ALARMA",IF(AND('Listado Pilotos y Equipos'!$D63=Tabla_de_Datos_COPA_PALMARES!$D$3,'Listado Pilotos y Equipos'!$I63=Tabla_de_Datos_COPA_PALMARES!$D$6,'Listado Pilotos y Equipos'!$M63=Tabla_de_Datos_COPA_PALMARES!$B$4),"ALARMA",IF(AND('Listado Pilotos y Equipos'!$D63=Tabla_de_Datos_COPA_PALMARES!$D$6,'Listado Pilotos y Equipos'!$I63=Tabla_de_Datos_COPA_PALMARES!$D$3,'Listado Pilotos y Equipos'!$M63=Tabla_de_Datos_COPA_PALMARES!$B$4),"ALARMA",IF(AND('Listado Pilotos y Equipos'!$D63=Tabla_de_Datos_COPA_PALMARES!$D$4,'Listado Pilotos y Equipos'!$I63=Tabla_de_Datos_COPA_PALMARES!$D$4,'Listado Pilotos y Equipos'!$M63=Tabla_de_Datos_COPA_PALMARES!$B$4),"ALARMA",IF(AND('Listado Pilotos y Equipos'!$D63=Tabla_de_Datos_COPA_PALMARES!$D$4,'Listado Pilotos y Equipos'!$I63=Tabla_de_Datos_COPA_PALMARES!$D$5,'Listado Pilotos y Equipos'!$M63=Tabla_de_Datos_COPA_PALMARES!$B$4),"ALARMA",IF(AND('Listado Pilotos y Equipos'!$D63=Tabla_de_Datos_COPA_PALMARES!$D$5,'Listado Pilotos y Equipos'!$I63=Tabla_de_Datos_COPA_PALMARES!$D$4,'Listado Pilotos y Equipos'!$M63=Tabla_de_Datos_COPA_PALMARES!$B$4),"ALARMA","")))))))))),"")</f>
        <v/>
      </c>
      <c r="R63" s="367" t="str">
        <f>IF(AND('Listado Pilotos y Equipos'!$D63=Tabla_de_Datos_COPA_PALMARES!$D$4,'Listado Pilotos y Equipos'!$I63=Tabla_de_Datos_COPA_PALMARES!$D$4,'Listado Pilotos y Equipos'!$M63=Tabla_de_Datos_COPA_PALMARES!$B$5),Tabla_de_Datos_COPA_PALMARES!$H$15,IF(AND('Listado Pilotos y Equipos'!$D63=Tabla_de_Datos_COPA_PALMARES!$D$3,'Listado Pilotos y Equipos'!$I63=Tabla_de_Datos_COPA_PALMARES!$D$3,'Listado Pilotos y Equipos'!$M63=Tabla_de_Datos_COPA_PALMARES!$B$5),Tabla_de_Datos_COPA_PALMARES!$H$14,IF(AND('Listado Pilotos y Equipos'!$D63=Tabla_de_Datos_COPA_PALMARES!$D$3,'Listado Pilotos y Equipos'!$I63=Tabla_de_Datos_COPA_PALMARES!$D$4,'Listado Pilotos y Equipos'!$M63=Tabla_de_Datos_COPA_PALMARES!$B$5),Tabla_de_Datos_COPA_PALMARES!$H$14,IF(AND('Listado Pilotos y Equipos'!$D63=Tabla_de_Datos_COPA_PALMARES!$D$4,'Listado Pilotos y Equipos'!$I63=Tabla_de_Datos_COPA_PALMARES!$D$3,'Listado Pilotos y Equipos'!$M63=Tabla_de_Datos_COPA_PALMARES!$B$5),Tabla_de_Datos_COPA_PALMARES!$H$14,IF(AND('Listado Pilotos y Equipos'!$D63=Tabla_de_Datos_COPA_PALMARES!$D$3,'Listado Pilotos y Equipos'!$I63=Tabla_de_Datos_COPA_PALMARES!$D$5,'Listado Pilotos y Equipos'!$M63=Tabla_de_Datos_COPA_PALMARES!$B$5),Tabla_de_Datos_COPA_PALMARES!$H$15,IF(AND('Listado Pilotos y Equipos'!$D63=Tabla_de_Datos_COPA_PALMARES!$D$5,'Listado Pilotos y Equipos'!$I63=Tabla_de_Datos_COPA_PALMARES!$D$3,'Listado Pilotos y Equipos'!$M63=Tabla_de_Datos_COPA_PALMARES!$B$5),Tabla_de_Datos_COPA_PALMARES!$H$15,""))))))</f>
        <v/>
      </c>
      <c r="S63" s="95"/>
      <c r="T63" s="95"/>
      <c r="U63" s="95" t="str">
        <f>IF(AND('Listado Pilotos y Equipos'!$D63=Tabla_de_Datos_COPA_PALMARES!$D$3,
'Listado Pilotos y Equipos'!$I63=Tabla_de_Datos_COPA_PALMARES!$D$4,
'Listado Pilotos y Equipos'!$F63=Tabla_de_Datos_COPA_PALMARES!$C$26,
'Listado Pilotos y Equipos'!$K63=Tabla_de_Datos_COPA_PALMARES!$C$26,
'Listado Pilotos y Equipos'!$M63=Tabla_de_Datos_COPA_PALMARES!$B$3),
Tabla_de_Datos_COPA_PALMARES!$H$11,
IF(AND('Listado Pilotos y Equipos'!$D63=Tabla_de_Datos_COPA_PALMARES!$D$4,
'Listado Pilotos y Equipos'!$I63=Tabla_de_Datos_COPA_PALMARES!$D$3,
'Listado Pilotos y Equipos'!$F63=Tabla_de_Datos_COPA_PALMARES!$C$26,
'Listado Pilotos y Equipos'!$K63=Tabla_de_Datos_COPA_PALMARES!$C$26,
'Listado Pilotos y Equipos'!$M63=Tabla_de_Datos_COPA_PALMARES!$B$3),
Tabla_de_Datos_COPA_PALMARES!$H$11,
IF(AND('Listado Pilotos y Equipos'!$D63=Tabla_de_Datos_COPA_PALMARES!$D$3,
'Listado Pilotos y Equipos'!$I63=Tabla_de_Datos_COPA_PALMARES!$D$5,
'Listado Pilotos y Equipos'!$F63=Tabla_de_Datos_COPA_PALMARES!$C$26,
'Listado Pilotos y Equipos'!$K63=Tabla_de_Datos_COPA_PALMARES!$C$26,
'Listado Pilotos y Equipos'!$M63=Tabla_de_Datos_COPA_PALMARES!$B$3),
Tabla_de_Datos_COPA_PALMARES!$H$11,
IF(AND('Listado Pilotos y Equipos'!$D63=Tabla_de_Datos_COPA_PALMARES!$D$5,
'Listado Pilotos y Equipos'!$I63=Tabla_de_Datos_COPA_PALMARES!$D$3,
'Listado Pilotos y Equipos'!$F63=Tabla_de_Datos_COPA_PALMARES!$C$26,
'Listado Pilotos y Equipos'!$K63=Tabla_de_Datos_COPA_PALMARES!$C$26,
'Listado Pilotos y Equipos'!$M63=Tabla_de_Datos_COPA_PALMARES!$B$3),
Tabla_de_Datos_COPA_PALMARES!$H$11,
IF(AND('Listado Pilotos y Equipos'!$D63=Tabla_de_Datos_COPA_PALMARES!$D$3,
'Listado Pilotos y Equipos'!$I63=Tabla_de_Datos_COPA_PALMARES!$D$6,
'Listado Pilotos y Equipos'!$F63=Tabla_de_Datos_COPA_PALMARES!$C$26,
'Listado Pilotos y Equipos'!$K63=Tabla_de_Datos_COPA_PALMARES!$C$26,
'Listado Pilotos y Equipos'!$M63=Tabla_de_Datos_COPA_PALMARES!$B$3),
Tabla_de_Datos_COPA_PALMARES!$H$11,
IF(AND('Listado Pilotos y Equipos'!$D63=Tabla_de_Datos_COPA_PALMARES!$D$6,
'Listado Pilotos y Equipos'!$I63=Tabla_de_Datos_COPA_PALMARES!$D$3,
'Listado Pilotos y Equipos'!$F63=Tabla_de_Datos_COPA_PALMARES!$C$26,
'Listado Pilotos y Equipos'!$K63=Tabla_de_Datos_COPA_PALMARES!$C$26,
'Listado Pilotos y Equipos'!$M63=Tabla_de_Datos_COPA_PALMARES!$B$3),
Tabla_de_Datos_COPA_PALMARES!$H$11,
IF(AND('Listado Pilotos y Equipos'!$D63=Tabla_de_Datos_COPA_PALMARES!$D$4,
'Listado Pilotos y Equipos'!$I63=Tabla_de_Datos_COPA_PALMARES!$D$4,
'Listado Pilotos y Equipos'!$F63=Tabla_de_Datos_COPA_PALMARES!$C$26,
'Listado Pilotos y Equipos'!$K63=Tabla_de_Datos_COPA_PALMARES!$C$26,
'Listado Pilotos y Equipos'!$M63=Tabla_de_Datos_COPA_PALMARES!$B$3),
Tabla_de_Datos_COPA_PALMARES!$H$11,)))))))</f>
        <v>#N/A</v>
      </c>
      <c r="V63" s="95"/>
      <c r="W63" s="349" t="s">
        <v>205</v>
      </c>
      <c r="X63" s="349" t="s">
        <v>671</v>
      </c>
      <c r="Y63" s="349" t="str">
        <f>VLOOKUP(X63,Tabla_de_Datos_COPA_PALMARES!$B$9:$C$21,2,0)</f>
        <v>1</v>
      </c>
      <c r="Z63" s="365" t="str">
        <f>IFERROR(VLOOKUP('Listado Pilotos y Equipos'!$X63,Tabla_de_Datos_COPA_PALMARES!$B$9:$D$21,3,0),"")</f>
        <v>Platino</v>
      </c>
      <c r="AA63" s="349" t="s">
        <v>647</v>
      </c>
      <c r="AB63" s="349" t="str">
        <f>VLOOKUP('Listado Pilotos y Equipos'!$AA63,Tabla_de_Datos_COPA_PALMARES!$B$24:$C$26,2,TRUE)</f>
        <v>3</v>
      </c>
      <c r="AC63" s="95"/>
      <c r="AD63" s="95"/>
      <c r="AE63" s="95"/>
      <c r="AF63" s="95"/>
      <c r="AG63" s="95"/>
    </row>
    <row r="64" ht="15.75" customHeight="1">
      <c r="A64" s="95"/>
      <c r="B64" s="349"/>
      <c r="C64" s="349"/>
      <c r="D64" s="365" t="str">
        <f>IFERROR(VLOOKUP('Listado Pilotos y Equipos'!$C64,'Listado Pilotos y Equipos'!$W$3:$AB$162,3,0),"")</f>
        <v/>
      </c>
      <c r="E64" s="365" t="str">
        <f>IFERROR(VLOOKUP('Listado Pilotos y Equipos'!$C64,'Listado Pilotos y Equipos'!$W$3:$AB$162,4,0),"")</f>
        <v/>
      </c>
      <c r="F64" s="365" t="str">
        <f>VLOOKUP('Listado Pilotos y Equipos'!$C64,'Listado Pilotos y Equipos'!$W$3:$AB$162,6,TRUE)</f>
        <v>#N/A</v>
      </c>
      <c r="G64" s="365" t="str">
        <f>VLOOKUP('Listado Pilotos y Equipos'!$C64,'Listado Pilotos y Equipos'!$W$3:$AB$162,5,TRUE)</f>
        <v>#N/A</v>
      </c>
      <c r="H64" s="349"/>
      <c r="I64" s="365" t="str">
        <f>IFERROR(VLOOKUP('Listado Pilotos y Equipos'!$H64,'Listado Pilotos y Equipos'!$W$3:$AB$162,3,0),"")</f>
        <v/>
      </c>
      <c r="J64" s="365" t="str">
        <f>IFERROR(VLOOKUP('Listado Pilotos y Equipos'!$H64,'Listado Pilotos y Equipos'!$W$3:$AB$162,4,0),"")</f>
        <v/>
      </c>
      <c r="K64" s="365" t="str">
        <f>VLOOKUP('Listado Pilotos y Equipos'!$H64,'Listado Pilotos y Equipos'!$W$3:$AB$162,6,TRUE)</f>
        <v>#N/A</v>
      </c>
      <c r="L64" s="365" t="str">
        <f>VLOOKUP(H64,'Listado Pilotos y Equipos'!$W$3:$AB$162,5,TRUE)</f>
        <v>#N/A</v>
      </c>
      <c r="M64" s="349"/>
      <c r="N64" s="365"/>
      <c r="O64" s="349"/>
      <c r="P64" s="349"/>
      <c r="Q64" s="366" t="str">
        <f>IFERROR(IF(AND('Listado Pilotos y Equipos'!$D64=Tabla_de_Datos_COPA_PALMARES!$D$3,'Listado Pilotos y Equipos'!$I64=Tabla_de_Datos_COPA_PALMARES!$D$3,'Listado Pilotos y Equipos'!$M64=Tabla_de_Datos_COPA_PALMARES!$B$4),"ALARMA",IF(AND('Listado Pilotos y Equipos'!$D64=Tabla_de_Datos_COPA_PALMARES!$D$3,'Listado Pilotos y Equipos'!$I64=Tabla_de_Datos_COPA_PALMARES!$D$4,'Listado Pilotos y Equipos'!$M64=Tabla_de_Datos_COPA_PALMARES!$B$4),"ALARMA",IF(AND('Listado Pilotos y Equipos'!$D64=Tabla_de_Datos_COPA_PALMARES!$D$4,'Listado Pilotos y Equipos'!$I64=Tabla_de_Datos_COPA_PALMARES!$D$3,'Listado Pilotos y Equipos'!$M64=Tabla_de_Datos_COPA_PALMARES!$B$4),"ALARMA",IF(AND('Listado Pilotos y Equipos'!$D64=Tabla_de_Datos_COPA_PALMARES!$D$3,'Listado Pilotos y Equipos'!$I64=Tabla_de_Datos_COPA_PALMARES!$D$5,'Listado Pilotos y Equipos'!$M64=Tabla_de_Datos_COPA_PALMARES!$B$4),"ALARMA",IF(AND('Listado Pilotos y Equipos'!$D64=Tabla_de_Datos_COPA_PALMARES!$D$5,'Listado Pilotos y Equipos'!$I64=Tabla_de_Datos_COPA_PALMARES!$D$3,'Listado Pilotos y Equipos'!$M64=Tabla_de_Datos_COPA_PALMARES!$B$4),"ALARMA",IF(AND('Listado Pilotos y Equipos'!$D64=Tabla_de_Datos_COPA_PALMARES!$D$3,'Listado Pilotos y Equipos'!$I64=Tabla_de_Datos_COPA_PALMARES!$D$6,'Listado Pilotos y Equipos'!$M64=Tabla_de_Datos_COPA_PALMARES!$B$4),"ALARMA",IF(AND('Listado Pilotos y Equipos'!$D64=Tabla_de_Datos_COPA_PALMARES!$D$6,'Listado Pilotos y Equipos'!$I64=Tabla_de_Datos_COPA_PALMARES!$D$3,'Listado Pilotos y Equipos'!$M64=Tabla_de_Datos_COPA_PALMARES!$B$4),"ALARMA",IF(AND('Listado Pilotos y Equipos'!$D64=Tabla_de_Datos_COPA_PALMARES!$D$4,'Listado Pilotos y Equipos'!$I64=Tabla_de_Datos_COPA_PALMARES!$D$4,'Listado Pilotos y Equipos'!$M64=Tabla_de_Datos_COPA_PALMARES!$B$4),"ALARMA",IF(AND('Listado Pilotos y Equipos'!$D64=Tabla_de_Datos_COPA_PALMARES!$D$4,'Listado Pilotos y Equipos'!$I64=Tabla_de_Datos_COPA_PALMARES!$D$5,'Listado Pilotos y Equipos'!$M64=Tabla_de_Datos_COPA_PALMARES!$B$4),"ALARMA",IF(AND('Listado Pilotos y Equipos'!$D64=Tabla_de_Datos_COPA_PALMARES!$D$5,'Listado Pilotos y Equipos'!$I64=Tabla_de_Datos_COPA_PALMARES!$D$4,'Listado Pilotos y Equipos'!$M64=Tabla_de_Datos_COPA_PALMARES!$B$4),"ALARMA","")))))))))),"")</f>
        <v/>
      </c>
      <c r="R64" s="367" t="str">
        <f>IF(AND('Listado Pilotos y Equipos'!$D64=Tabla_de_Datos_COPA_PALMARES!$D$4,'Listado Pilotos y Equipos'!$I64=Tabla_de_Datos_COPA_PALMARES!$D$4,'Listado Pilotos y Equipos'!$M64=Tabla_de_Datos_COPA_PALMARES!$B$5),Tabla_de_Datos_COPA_PALMARES!$H$15,IF(AND('Listado Pilotos y Equipos'!$D64=Tabla_de_Datos_COPA_PALMARES!$D$3,'Listado Pilotos y Equipos'!$I64=Tabla_de_Datos_COPA_PALMARES!$D$3,'Listado Pilotos y Equipos'!$M64=Tabla_de_Datos_COPA_PALMARES!$B$5),Tabla_de_Datos_COPA_PALMARES!$H$14,IF(AND('Listado Pilotos y Equipos'!$D64=Tabla_de_Datos_COPA_PALMARES!$D$3,'Listado Pilotos y Equipos'!$I64=Tabla_de_Datos_COPA_PALMARES!$D$4,'Listado Pilotos y Equipos'!$M64=Tabla_de_Datos_COPA_PALMARES!$B$5),Tabla_de_Datos_COPA_PALMARES!$H$14,IF(AND('Listado Pilotos y Equipos'!$D64=Tabla_de_Datos_COPA_PALMARES!$D$4,'Listado Pilotos y Equipos'!$I64=Tabla_de_Datos_COPA_PALMARES!$D$3,'Listado Pilotos y Equipos'!$M64=Tabla_de_Datos_COPA_PALMARES!$B$5),Tabla_de_Datos_COPA_PALMARES!$H$14,IF(AND('Listado Pilotos y Equipos'!$D64=Tabla_de_Datos_COPA_PALMARES!$D$3,'Listado Pilotos y Equipos'!$I64=Tabla_de_Datos_COPA_PALMARES!$D$5,'Listado Pilotos y Equipos'!$M64=Tabla_de_Datos_COPA_PALMARES!$B$5),Tabla_de_Datos_COPA_PALMARES!$H$15,IF(AND('Listado Pilotos y Equipos'!$D64=Tabla_de_Datos_COPA_PALMARES!$D$5,'Listado Pilotos y Equipos'!$I64=Tabla_de_Datos_COPA_PALMARES!$D$3,'Listado Pilotos y Equipos'!$M64=Tabla_de_Datos_COPA_PALMARES!$B$5),Tabla_de_Datos_COPA_PALMARES!$H$15,""))))))</f>
        <v/>
      </c>
      <c r="S64" s="95"/>
      <c r="T64" s="95"/>
      <c r="U64" s="95" t="str">
        <f>IF(AND('Listado Pilotos y Equipos'!$D64=Tabla_de_Datos_COPA_PALMARES!$D$3,
'Listado Pilotos y Equipos'!$I64=Tabla_de_Datos_COPA_PALMARES!$D$4,
'Listado Pilotos y Equipos'!$F64=Tabla_de_Datos_COPA_PALMARES!$C$26,
'Listado Pilotos y Equipos'!$K64=Tabla_de_Datos_COPA_PALMARES!$C$26,
'Listado Pilotos y Equipos'!$M64=Tabla_de_Datos_COPA_PALMARES!$B$3),
Tabla_de_Datos_COPA_PALMARES!$H$11,
IF(AND('Listado Pilotos y Equipos'!$D64=Tabla_de_Datos_COPA_PALMARES!$D$4,
'Listado Pilotos y Equipos'!$I64=Tabla_de_Datos_COPA_PALMARES!$D$3,
'Listado Pilotos y Equipos'!$F64=Tabla_de_Datos_COPA_PALMARES!$C$26,
'Listado Pilotos y Equipos'!$K64=Tabla_de_Datos_COPA_PALMARES!$C$26,
'Listado Pilotos y Equipos'!$M64=Tabla_de_Datos_COPA_PALMARES!$B$3),
Tabla_de_Datos_COPA_PALMARES!$H$11,
IF(AND('Listado Pilotos y Equipos'!$D64=Tabla_de_Datos_COPA_PALMARES!$D$3,
'Listado Pilotos y Equipos'!$I64=Tabla_de_Datos_COPA_PALMARES!$D$5,
'Listado Pilotos y Equipos'!$F64=Tabla_de_Datos_COPA_PALMARES!$C$26,
'Listado Pilotos y Equipos'!$K64=Tabla_de_Datos_COPA_PALMARES!$C$26,
'Listado Pilotos y Equipos'!$M64=Tabla_de_Datos_COPA_PALMARES!$B$3),
Tabla_de_Datos_COPA_PALMARES!$H$11,
IF(AND('Listado Pilotos y Equipos'!$D64=Tabla_de_Datos_COPA_PALMARES!$D$5,
'Listado Pilotos y Equipos'!$I64=Tabla_de_Datos_COPA_PALMARES!$D$3,
'Listado Pilotos y Equipos'!$F64=Tabla_de_Datos_COPA_PALMARES!$C$26,
'Listado Pilotos y Equipos'!$K64=Tabla_de_Datos_COPA_PALMARES!$C$26,
'Listado Pilotos y Equipos'!$M64=Tabla_de_Datos_COPA_PALMARES!$B$3),
Tabla_de_Datos_COPA_PALMARES!$H$11,
IF(AND('Listado Pilotos y Equipos'!$D64=Tabla_de_Datos_COPA_PALMARES!$D$3,
'Listado Pilotos y Equipos'!$I64=Tabla_de_Datos_COPA_PALMARES!$D$6,
'Listado Pilotos y Equipos'!$F64=Tabla_de_Datos_COPA_PALMARES!$C$26,
'Listado Pilotos y Equipos'!$K64=Tabla_de_Datos_COPA_PALMARES!$C$26,
'Listado Pilotos y Equipos'!$M64=Tabla_de_Datos_COPA_PALMARES!$B$3),
Tabla_de_Datos_COPA_PALMARES!$H$11,
IF(AND('Listado Pilotos y Equipos'!$D64=Tabla_de_Datos_COPA_PALMARES!$D$6,
'Listado Pilotos y Equipos'!$I64=Tabla_de_Datos_COPA_PALMARES!$D$3,
'Listado Pilotos y Equipos'!$F64=Tabla_de_Datos_COPA_PALMARES!$C$26,
'Listado Pilotos y Equipos'!$K64=Tabla_de_Datos_COPA_PALMARES!$C$26,
'Listado Pilotos y Equipos'!$M64=Tabla_de_Datos_COPA_PALMARES!$B$3),
Tabla_de_Datos_COPA_PALMARES!$H$11,
IF(AND('Listado Pilotos y Equipos'!$D64=Tabla_de_Datos_COPA_PALMARES!$D$4,
'Listado Pilotos y Equipos'!$I64=Tabla_de_Datos_COPA_PALMARES!$D$4,
'Listado Pilotos y Equipos'!$F64=Tabla_de_Datos_COPA_PALMARES!$C$26,
'Listado Pilotos y Equipos'!$K64=Tabla_de_Datos_COPA_PALMARES!$C$26,
'Listado Pilotos y Equipos'!$M64=Tabla_de_Datos_COPA_PALMARES!$B$3),
Tabla_de_Datos_COPA_PALMARES!$H$11,)))))))</f>
        <v>#N/A</v>
      </c>
      <c r="V64" s="95"/>
      <c r="W64" s="349" t="s">
        <v>736</v>
      </c>
      <c r="X64" s="349" t="s">
        <v>671</v>
      </c>
      <c r="Y64" s="349" t="str">
        <f>VLOOKUP(X64,Tabla_de_Datos_COPA_PALMARES!$B$9:$C$21,2,0)</f>
        <v>1</v>
      </c>
      <c r="Z64" s="365" t="str">
        <f>IFERROR(VLOOKUP('Listado Pilotos y Equipos'!$X64,Tabla_de_Datos_COPA_PALMARES!$B$9:$D$21,3,0),"")</f>
        <v>Platino</v>
      </c>
      <c r="AA64" s="349" t="s">
        <v>647</v>
      </c>
      <c r="AB64" s="349" t="str">
        <f>VLOOKUP('Listado Pilotos y Equipos'!$AA64,Tabla_de_Datos_COPA_PALMARES!$B$24:$C$26,2,TRUE)</f>
        <v>3</v>
      </c>
      <c r="AC64" s="95"/>
      <c r="AD64" s="95"/>
      <c r="AE64" s="95"/>
      <c r="AF64" s="95"/>
      <c r="AG64" s="95"/>
    </row>
    <row r="65" ht="15.75" customHeight="1">
      <c r="A65" s="95"/>
      <c r="B65" s="349"/>
      <c r="C65" s="349"/>
      <c r="D65" s="365" t="str">
        <f>IFERROR(VLOOKUP('Listado Pilotos y Equipos'!$C65,'Listado Pilotos y Equipos'!$W$3:$AB$162,3,0),"")</f>
        <v/>
      </c>
      <c r="E65" s="365" t="str">
        <f>IFERROR(VLOOKUP('Listado Pilotos y Equipos'!$C65,'Listado Pilotos y Equipos'!$W$3:$AB$162,4,0),"")</f>
        <v/>
      </c>
      <c r="F65" s="365" t="str">
        <f>VLOOKUP('Listado Pilotos y Equipos'!$C65,'Listado Pilotos y Equipos'!$W$3:$AB$162,6,TRUE)</f>
        <v>#N/A</v>
      </c>
      <c r="G65" s="365" t="str">
        <f>VLOOKUP('Listado Pilotos y Equipos'!$C65,'Listado Pilotos y Equipos'!$W$3:$AB$162,5,TRUE)</f>
        <v>#N/A</v>
      </c>
      <c r="H65" s="349"/>
      <c r="I65" s="365" t="str">
        <f>IFERROR(VLOOKUP('Listado Pilotos y Equipos'!$H65,'Listado Pilotos y Equipos'!$W$3:$AB$162,3,0),"")</f>
        <v/>
      </c>
      <c r="J65" s="365" t="str">
        <f>IFERROR(VLOOKUP('Listado Pilotos y Equipos'!$H65,'Listado Pilotos y Equipos'!$W$3:$AB$162,4,0),"")</f>
        <v/>
      </c>
      <c r="K65" s="365" t="str">
        <f>VLOOKUP('Listado Pilotos y Equipos'!$H65,'Listado Pilotos y Equipos'!$W$3:$AB$162,6,TRUE)</f>
        <v>#N/A</v>
      </c>
      <c r="L65" s="365" t="str">
        <f>VLOOKUP(H65,'Listado Pilotos y Equipos'!$W$3:$AB$162,5,TRUE)</f>
        <v>#N/A</v>
      </c>
      <c r="M65" s="349"/>
      <c r="N65" s="365"/>
      <c r="O65" s="349"/>
      <c r="P65" s="349"/>
      <c r="Q65" s="366" t="str">
        <f>IFERROR(IF(AND('Listado Pilotos y Equipos'!$D65=Tabla_de_Datos_COPA_PALMARES!$D$3,'Listado Pilotos y Equipos'!$I65=Tabla_de_Datos_COPA_PALMARES!$D$3,'Listado Pilotos y Equipos'!$M65=Tabla_de_Datos_COPA_PALMARES!$B$4),"ALARMA",IF(AND('Listado Pilotos y Equipos'!$D65=Tabla_de_Datos_COPA_PALMARES!$D$3,'Listado Pilotos y Equipos'!$I65=Tabla_de_Datos_COPA_PALMARES!$D$4,'Listado Pilotos y Equipos'!$M65=Tabla_de_Datos_COPA_PALMARES!$B$4),"ALARMA",IF(AND('Listado Pilotos y Equipos'!$D65=Tabla_de_Datos_COPA_PALMARES!$D$4,'Listado Pilotos y Equipos'!$I65=Tabla_de_Datos_COPA_PALMARES!$D$3,'Listado Pilotos y Equipos'!$M65=Tabla_de_Datos_COPA_PALMARES!$B$4),"ALARMA",IF(AND('Listado Pilotos y Equipos'!$D65=Tabla_de_Datos_COPA_PALMARES!$D$3,'Listado Pilotos y Equipos'!$I65=Tabla_de_Datos_COPA_PALMARES!$D$5,'Listado Pilotos y Equipos'!$M65=Tabla_de_Datos_COPA_PALMARES!$B$4),"ALARMA",IF(AND('Listado Pilotos y Equipos'!$D65=Tabla_de_Datos_COPA_PALMARES!$D$5,'Listado Pilotos y Equipos'!$I65=Tabla_de_Datos_COPA_PALMARES!$D$3,'Listado Pilotos y Equipos'!$M65=Tabla_de_Datos_COPA_PALMARES!$B$4),"ALARMA",IF(AND('Listado Pilotos y Equipos'!$D65=Tabla_de_Datos_COPA_PALMARES!$D$3,'Listado Pilotos y Equipos'!$I65=Tabla_de_Datos_COPA_PALMARES!$D$6,'Listado Pilotos y Equipos'!$M65=Tabla_de_Datos_COPA_PALMARES!$B$4),"ALARMA",IF(AND('Listado Pilotos y Equipos'!$D65=Tabla_de_Datos_COPA_PALMARES!$D$6,'Listado Pilotos y Equipos'!$I65=Tabla_de_Datos_COPA_PALMARES!$D$3,'Listado Pilotos y Equipos'!$M65=Tabla_de_Datos_COPA_PALMARES!$B$4),"ALARMA",IF(AND('Listado Pilotos y Equipos'!$D65=Tabla_de_Datos_COPA_PALMARES!$D$4,'Listado Pilotos y Equipos'!$I65=Tabla_de_Datos_COPA_PALMARES!$D$4,'Listado Pilotos y Equipos'!$M65=Tabla_de_Datos_COPA_PALMARES!$B$4),"ALARMA",IF(AND('Listado Pilotos y Equipos'!$D65=Tabla_de_Datos_COPA_PALMARES!$D$4,'Listado Pilotos y Equipos'!$I65=Tabla_de_Datos_COPA_PALMARES!$D$5,'Listado Pilotos y Equipos'!$M65=Tabla_de_Datos_COPA_PALMARES!$B$4),"ALARMA",IF(AND('Listado Pilotos y Equipos'!$D65=Tabla_de_Datos_COPA_PALMARES!$D$5,'Listado Pilotos y Equipos'!$I65=Tabla_de_Datos_COPA_PALMARES!$D$4,'Listado Pilotos y Equipos'!$M65=Tabla_de_Datos_COPA_PALMARES!$B$4),"ALARMA","")))))))))),"")</f>
        <v/>
      </c>
      <c r="R65" s="367" t="str">
        <f>IF(AND('Listado Pilotos y Equipos'!$D65=Tabla_de_Datos_COPA_PALMARES!$D$4,'Listado Pilotos y Equipos'!$I65=Tabla_de_Datos_COPA_PALMARES!$D$4,'Listado Pilotos y Equipos'!$M65=Tabla_de_Datos_COPA_PALMARES!$B$5),Tabla_de_Datos_COPA_PALMARES!$H$15,IF(AND('Listado Pilotos y Equipos'!$D65=Tabla_de_Datos_COPA_PALMARES!$D$3,'Listado Pilotos y Equipos'!$I65=Tabla_de_Datos_COPA_PALMARES!$D$3,'Listado Pilotos y Equipos'!$M65=Tabla_de_Datos_COPA_PALMARES!$B$5),Tabla_de_Datos_COPA_PALMARES!$H$14,IF(AND('Listado Pilotos y Equipos'!$D65=Tabla_de_Datos_COPA_PALMARES!$D$3,'Listado Pilotos y Equipos'!$I65=Tabla_de_Datos_COPA_PALMARES!$D$4,'Listado Pilotos y Equipos'!$M65=Tabla_de_Datos_COPA_PALMARES!$B$5),Tabla_de_Datos_COPA_PALMARES!$H$14,IF(AND('Listado Pilotos y Equipos'!$D65=Tabla_de_Datos_COPA_PALMARES!$D$4,'Listado Pilotos y Equipos'!$I65=Tabla_de_Datos_COPA_PALMARES!$D$3,'Listado Pilotos y Equipos'!$M65=Tabla_de_Datos_COPA_PALMARES!$B$5),Tabla_de_Datos_COPA_PALMARES!$H$14,IF(AND('Listado Pilotos y Equipos'!$D65=Tabla_de_Datos_COPA_PALMARES!$D$3,'Listado Pilotos y Equipos'!$I65=Tabla_de_Datos_COPA_PALMARES!$D$5,'Listado Pilotos y Equipos'!$M65=Tabla_de_Datos_COPA_PALMARES!$B$5),Tabla_de_Datos_COPA_PALMARES!$H$15,IF(AND('Listado Pilotos y Equipos'!$D65=Tabla_de_Datos_COPA_PALMARES!$D$5,'Listado Pilotos y Equipos'!$I65=Tabla_de_Datos_COPA_PALMARES!$D$3,'Listado Pilotos y Equipos'!$M65=Tabla_de_Datos_COPA_PALMARES!$B$5),Tabla_de_Datos_COPA_PALMARES!$H$15,""))))))</f>
        <v/>
      </c>
      <c r="S65" s="95"/>
      <c r="T65" s="95"/>
      <c r="U65" s="95" t="str">
        <f>IF(AND('Listado Pilotos y Equipos'!$D65=Tabla_de_Datos_COPA_PALMARES!$D$3,
'Listado Pilotos y Equipos'!$I65=Tabla_de_Datos_COPA_PALMARES!$D$4,
'Listado Pilotos y Equipos'!$F65=Tabla_de_Datos_COPA_PALMARES!$C$26,
'Listado Pilotos y Equipos'!$K65=Tabla_de_Datos_COPA_PALMARES!$C$26,
'Listado Pilotos y Equipos'!$M65=Tabla_de_Datos_COPA_PALMARES!$B$3),
Tabla_de_Datos_COPA_PALMARES!$H$11,
IF(AND('Listado Pilotos y Equipos'!$D65=Tabla_de_Datos_COPA_PALMARES!$D$4,
'Listado Pilotos y Equipos'!$I65=Tabla_de_Datos_COPA_PALMARES!$D$3,
'Listado Pilotos y Equipos'!$F65=Tabla_de_Datos_COPA_PALMARES!$C$26,
'Listado Pilotos y Equipos'!$K65=Tabla_de_Datos_COPA_PALMARES!$C$26,
'Listado Pilotos y Equipos'!$M65=Tabla_de_Datos_COPA_PALMARES!$B$3),
Tabla_de_Datos_COPA_PALMARES!$H$11,
IF(AND('Listado Pilotos y Equipos'!$D65=Tabla_de_Datos_COPA_PALMARES!$D$3,
'Listado Pilotos y Equipos'!$I65=Tabla_de_Datos_COPA_PALMARES!$D$5,
'Listado Pilotos y Equipos'!$F65=Tabla_de_Datos_COPA_PALMARES!$C$26,
'Listado Pilotos y Equipos'!$K65=Tabla_de_Datos_COPA_PALMARES!$C$26,
'Listado Pilotos y Equipos'!$M65=Tabla_de_Datos_COPA_PALMARES!$B$3),
Tabla_de_Datos_COPA_PALMARES!$H$11,
IF(AND('Listado Pilotos y Equipos'!$D65=Tabla_de_Datos_COPA_PALMARES!$D$5,
'Listado Pilotos y Equipos'!$I65=Tabla_de_Datos_COPA_PALMARES!$D$3,
'Listado Pilotos y Equipos'!$F65=Tabla_de_Datos_COPA_PALMARES!$C$26,
'Listado Pilotos y Equipos'!$K65=Tabla_de_Datos_COPA_PALMARES!$C$26,
'Listado Pilotos y Equipos'!$M65=Tabla_de_Datos_COPA_PALMARES!$B$3),
Tabla_de_Datos_COPA_PALMARES!$H$11,
IF(AND('Listado Pilotos y Equipos'!$D65=Tabla_de_Datos_COPA_PALMARES!$D$3,
'Listado Pilotos y Equipos'!$I65=Tabla_de_Datos_COPA_PALMARES!$D$6,
'Listado Pilotos y Equipos'!$F65=Tabla_de_Datos_COPA_PALMARES!$C$26,
'Listado Pilotos y Equipos'!$K65=Tabla_de_Datos_COPA_PALMARES!$C$26,
'Listado Pilotos y Equipos'!$M65=Tabla_de_Datos_COPA_PALMARES!$B$3),
Tabla_de_Datos_COPA_PALMARES!$H$11,
IF(AND('Listado Pilotos y Equipos'!$D65=Tabla_de_Datos_COPA_PALMARES!$D$6,
'Listado Pilotos y Equipos'!$I65=Tabla_de_Datos_COPA_PALMARES!$D$3,
'Listado Pilotos y Equipos'!$F65=Tabla_de_Datos_COPA_PALMARES!$C$26,
'Listado Pilotos y Equipos'!$K65=Tabla_de_Datos_COPA_PALMARES!$C$26,
'Listado Pilotos y Equipos'!$M65=Tabla_de_Datos_COPA_PALMARES!$B$3),
Tabla_de_Datos_COPA_PALMARES!$H$11,
IF(AND('Listado Pilotos y Equipos'!$D65=Tabla_de_Datos_COPA_PALMARES!$D$4,
'Listado Pilotos y Equipos'!$I65=Tabla_de_Datos_COPA_PALMARES!$D$4,
'Listado Pilotos y Equipos'!$F65=Tabla_de_Datos_COPA_PALMARES!$C$26,
'Listado Pilotos y Equipos'!$K65=Tabla_de_Datos_COPA_PALMARES!$C$26,
'Listado Pilotos y Equipos'!$M65=Tabla_de_Datos_COPA_PALMARES!$B$3),
Tabla_de_Datos_COPA_PALMARES!$H$11,)))))))</f>
        <v>#N/A</v>
      </c>
      <c r="V65" s="95"/>
      <c r="W65" s="349" t="s">
        <v>238</v>
      </c>
      <c r="X65" s="349" t="s">
        <v>646</v>
      </c>
      <c r="Y65" s="349" t="str">
        <f>VLOOKUP(X65,Tabla_de_Datos_COPA_PALMARES!$B$9:$C$21,2,0)</f>
        <v>4</v>
      </c>
      <c r="Z65" s="365" t="str">
        <f>IFERROR(VLOOKUP('Listado Pilotos y Equipos'!$X65,Tabla_de_Datos_COPA_PALMARES!$B$9:$D$21,3,0),"")</f>
        <v>Bronce</v>
      </c>
      <c r="AA65" s="349" t="s">
        <v>647</v>
      </c>
      <c r="AB65" s="349" t="str">
        <f>VLOOKUP('Listado Pilotos y Equipos'!$AA65,Tabla_de_Datos_COPA_PALMARES!$B$24:$C$26,2,TRUE)</f>
        <v>3</v>
      </c>
      <c r="AC65" s="95"/>
      <c r="AD65" s="95"/>
      <c r="AE65" s="95"/>
      <c r="AF65" s="95"/>
      <c r="AG65" s="95"/>
    </row>
    <row r="66" ht="15.75" customHeight="1">
      <c r="A66" s="95"/>
      <c r="B66" s="349"/>
      <c r="C66" s="349"/>
      <c r="D66" s="365" t="str">
        <f>IFERROR(VLOOKUP('Listado Pilotos y Equipos'!$C66,'Listado Pilotos y Equipos'!$W$3:$AB$162,3,0),"")</f>
        <v/>
      </c>
      <c r="E66" s="365" t="str">
        <f>IFERROR(VLOOKUP('Listado Pilotos y Equipos'!$C66,'Listado Pilotos y Equipos'!$W$3:$AB$162,4,0),"")</f>
        <v/>
      </c>
      <c r="F66" s="365" t="str">
        <f>VLOOKUP('Listado Pilotos y Equipos'!$C66,'Listado Pilotos y Equipos'!$W$3:$AB$162,6,TRUE)</f>
        <v>#N/A</v>
      </c>
      <c r="G66" s="365" t="str">
        <f>VLOOKUP('Listado Pilotos y Equipos'!$C66,'Listado Pilotos y Equipos'!$W$3:$AB$162,5,TRUE)</f>
        <v>#N/A</v>
      </c>
      <c r="H66" s="349"/>
      <c r="I66" s="365" t="str">
        <f>IFERROR(VLOOKUP('Listado Pilotos y Equipos'!$H66,'Listado Pilotos y Equipos'!$W$3:$AB$162,3,0),"")</f>
        <v/>
      </c>
      <c r="J66" s="365" t="str">
        <f>IFERROR(VLOOKUP('Listado Pilotos y Equipos'!$H66,'Listado Pilotos y Equipos'!$W$3:$AB$162,4,0),"")</f>
        <v/>
      </c>
      <c r="K66" s="365" t="str">
        <f>VLOOKUP('Listado Pilotos y Equipos'!$H66,'Listado Pilotos y Equipos'!$W$3:$AB$162,6,TRUE)</f>
        <v>#N/A</v>
      </c>
      <c r="L66" s="365" t="str">
        <f>VLOOKUP(H66,'Listado Pilotos y Equipos'!$W$3:$AB$162,5,TRUE)</f>
        <v>#N/A</v>
      </c>
      <c r="M66" s="349"/>
      <c r="N66" s="365"/>
      <c r="O66" s="349"/>
      <c r="P66" s="349"/>
      <c r="Q66" s="366" t="str">
        <f>IFERROR(IF(AND('Listado Pilotos y Equipos'!$D66=Tabla_de_Datos_COPA_PALMARES!$D$3,'Listado Pilotos y Equipos'!$I66=Tabla_de_Datos_COPA_PALMARES!$D$3,'Listado Pilotos y Equipos'!$M66=Tabla_de_Datos_COPA_PALMARES!$B$4),"ALARMA",IF(AND('Listado Pilotos y Equipos'!$D66=Tabla_de_Datos_COPA_PALMARES!$D$3,'Listado Pilotos y Equipos'!$I66=Tabla_de_Datos_COPA_PALMARES!$D$4,'Listado Pilotos y Equipos'!$M66=Tabla_de_Datos_COPA_PALMARES!$B$4),"ALARMA",IF(AND('Listado Pilotos y Equipos'!$D66=Tabla_de_Datos_COPA_PALMARES!$D$4,'Listado Pilotos y Equipos'!$I66=Tabla_de_Datos_COPA_PALMARES!$D$3,'Listado Pilotos y Equipos'!$M66=Tabla_de_Datos_COPA_PALMARES!$B$4),"ALARMA",IF(AND('Listado Pilotos y Equipos'!$D66=Tabla_de_Datos_COPA_PALMARES!$D$3,'Listado Pilotos y Equipos'!$I66=Tabla_de_Datos_COPA_PALMARES!$D$5,'Listado Pilotos y Equipos'!$M66=Tabla_de_Datos_COPA_PALMARES!$B$4),"ALARMA",IF(AND('Listado Pilotos y Equipos'!$D66=Tabla_de_Datos_COPA_PALMARES!$D$5,'Listado Pilotos y Equipos'!$I66=Tabla_de_Datos_COPA_PALMARES!$D$3,'Listado Pilotos y Equipos'!$M66=Tabla_de_Datos_COPA_PALMARES!$B$4),"ALARMA",IF(AND('Listado Pilotos y Equipos'!$D66=Tabla_de_Datos_COPA_PALMARES!$D$3,'Listado Pilotos y Equipos'!$I66=Tabla_de_Datos_COPA_PALMARES!$D$6,'Listado Pilotos y Equipos'!$M66=Tabla_de_Datos_COPA_PALMARES!$B$4),"ALARMA",IF(AND('Listado Pilotos y Equipos'!$D66=Tabla_de_Datos_COPA_PALMARES!$D$6,'Listado Pilotos y Equipos'!$I66=Tabla_de_Datos_COPA_PALMARES!$D$3,'Listado Pilotos y Equipos'!$M66=Tabla_de_Datos_COPA_PALMARES!$B$4),"ALARMA",IF(AND('Listado Pilotos y Equipos'!$D66=Tabla_de_Datos_COPA_PALMARES!$D$4,'Listado Pilotos y Equipos'!$I66=Tabla_de_Datos_COPA_PALMARES!$D$4,'Listado Pilotos y Equipos'!$M66=Tabla_de_Datos_COPA_PALMARES!$B$4),"ALARMA",IF(AND('Listado Pilotos y Equipos'!$D66=Tabla_de_Datos_COPA_PALMARES!$D$4,'Listado Pilotos y Equipos'!$I66=Tabla_de_Datos_COPA_PALMARES!$D$5,'Listado Pilotos y Equipos'!$M66=Tabla_de_Datos_COPA_PALMARES!$B$4),"ALARMA",IF(AND('Listado Pilotos y Equipos'!$D66=Tabla_de_Datos_COPA_PALMARES!$D$5,'Listado Pilotos y Equipos'!$I66=Tabla_de_Datos_COPA_PALMARES!$D$4,'Listado Pilotos y Equipos'!$M66=Tabla_de_Datos_COPA_PALMARES!$B$4),"ALARMA","")))))))))),"")</f>
        <v/>
      </c>
      <c r="R66" s="367" t="str">
        <f>IF(AND('Listado Pilotos y Equipos'!$D66=Tabla_de_Datos_COPA_PALMARES!$D$4,'Listado Pilotos y Equipos'!$I66=Tabla_de_Datos_COPA_PALMARES!$D$4,'Listado Pilotos y Equipos'!$M66=Tabla_de_Datos_COPA_PALMARES!$B$5),Tabla_de_Datos_COPA_PALMARES!$H$15,IF(AND('Listado Pilotos y Equipos'!$D66=Tabla_de_Datos_COPA_PALMARES!$D$3,'Listado Pilotos y Equipos'!$I66=Tabla_de_Datos_COPA_PALMARES!$D$3,'Listado Pilotos y Equipos'!$M66=Tabla_de_Datos_COPA_PALMARES!$B$5),Tabla_de_Datos_COPA_PALMARES!$H$14,IF(AND('Listado Pilotos y Equipos'!$D66=Tabla_de_Datos_COPA_PALMARES!$D$3,'Listado Pilotos y Equipos'!$I66=Tabla_de_Datos_COPA_PALMARES!$D$4,'Listado Pilotos y Equipos'!$M66=Tabla_de_Datos_COPA_PALMARES!$B$5),Tabla_de_Datos_COPA_PALMARES!$H$14,IF(AND('Listado Pilotos y Equipos'!$D66=Tabla_de_Datos_COPA_PALMARES!$D$4,'Listado Pilotos y Equipos'!$I66=Tabla_de_Datos_COPA_PALMARES!$D$3,'Listado Pilotos y Equipos'!$M66=Tabla_de_Datos_COPA_PALMARES!$B$5),Tabla_de_Datos_COPA_PALMARES!$H$14,IF(AND('Listado Pilotos y Equipos'!$D66=Tabla_de_Datos_COPA_PALMARES!$D$3,'Listado Pilotos y Equipos'!$I66=Tabla_de_Datos_COPA_PALMARES!$D$5,'Listado Pilotos y Equipos'!$M66=Tabla_de_Datos_COPA_PALMARES!$B$5),Tabla_de_Datos_COPA_PALMARES!$H$15,IF(AND('Listado Pilotos y Equipos'!$D66=Tabla_de_Datos_COPA_PALMARES!$D$5,'Listado Pilotos y Equipos'!$I66=Tabla_de_Datos_COPA_PALMARES!$D$3,'Listado Pilotos y Equipos'!$M66=Tabla_de_Datos_COPA_PALMARES!$B$5),Tabla_de_Datos_COPA_PALMARES!$H$15,""))))))</f>
        <v/>
      </c>
      <c r="S66" s="95"/>
      <c r="T66" s="95"/>
      <c r="U66" s="95" t="str">
        <f>IF(AND('Listado Pilotos y Equipos'!$D66=Tabla_de_Datos_COPA_PALMARES!$D$3,
'Listado Pilotos y Equipos'!$I66=Tabla_de_Datos_COPA_PALMARES!$D$4,
'Listado Pilotos y Equipos'!$F66=Tabla_de_Datos_COPA_PALMARES!$C$26,
'Listado Pilotos y Equipos'!$K66=Tabla_de_Datos_COPA_PALMARES!$C$26,
'Listado Pilotos y Equipos'!$M66=Tabla_de_Datos_COPA_PALMARES!$B$3),
Tabla_de_Datos_COPA_PALMARES!$H$11,
IF(AND('Listado Pilotos y Equipos'!$D66=Tabla_de_Datos_COPA_PALMARES!$D$4,
'Listado Pilotos y Equipos'!$I66=Tabla_de_Datos_COPA_PALMARES!$D$3,
'Listado Pilotos y Equipos'!$F66=Tabla_de_Datos_COPA_PALMARES!$C$26,
'Listado Pilotos y Equipos'!$K66=Tabla_de_Datos_COPA_PALMARES!$C$26,
'Listado Pilotos y Equipos'!$M66=Tabla_de_Datos_COPA_PALMARES!$B$3),
Tabla_de_Datos_COPA_PALMARES!$H$11,
IF(AND('Listado Pilotos y Equipos'!$D66=Tabla_de_Datos_COPA_PALMARES!$D$3,
'Listado Pilotos y Equipos'!$I66=Tabla_de_Datos_COPA_PALMARES!$D$5,
'Listado Pilotos y Equipos'!$F66=Tabla_de_Datos_COPA_PALMARES!$C$26,
'Listado Pilotos y Equipos'!$K66=Tabla_de_Datos_COPA_PALMARES!$C$26,
'Listado Pilotos y Equipos'!$M66=Tabla_de_Datos_COPA_PALMARES!$B$3),
Tabla_de_Datos_COPA_PALMARES!$H$11,
IF(AND('Listado Pilotos y Equipos'!$D66=Tabla_de_Datos_COPA_PALMARES!$D$5,
'Listado Pilotos y Equipos'!$I66=Tabla_de_Datos_COPA_PALMARES!$D$3,
'Listado Pilotos y Equipos'!$F66=Tabla_de_Datos_COPA_PALMARES!$C$26,
'Listado Pilotos y Equipos'!$K66=Tabla_de_Datos_COPA_PALMARES!$C$26,
'Listado Pilotos y Equipos'!$M66=Tabla_de_Datos_COPA_PALMARES!$B$3),
Tabla_de_Datos_COPA_PALMARES!$H$11,
IF(AND('Listado Pilotos y Equipos'!$D66=Tabla_de_Datos_COPA_PALMARES!$D$3,
'Listado Pilotos y Equipos'!$I66=Tabla_de_Datos_COPA_PALMARES!$D$6,
'Listado Pilotos y Equipos'!$F66=Tabla_de_Datos_COPA_PALMARES!$C$26,
'Listado Pilotos y Equipos'!$K66=Tabla_de_Datos_COPA_PALMARES!$C$26,
'Listado Pilotos y Equipos'!$M66=Tabla_de_Datos_COPA_PALMARES!$B$3),
Tabla_de_Datos_COPA_PALMARES!$H$11,
IF(AND('Listado Pilotos y Equipos'!$D66=Tabla_de_Datos_COPA_PALMARES!$D$6,
'Listado Pilotos y Equipos'!$I66=Tabla_de_Datos_COPA_PALMARES!$D$3,
'Listado Pilotos y Equipos'!$F66=Tabla_de_Datos_COPA_PALMARES!$C$26,
'Listado Pilotos y Equipos'!$K66=Tabla_de_Datos_COPA_PALMARES!$C$26,
'Listado Pilotos y Equipos'!$M66=Tabla_de_Datos_COPA_PALMARES!$B$3),
Tabla_de_Datos_COPA_PALMARES!$H$11,
IF(AND('Listado Pilotos y Equipos'!$D66=Tabla_de_Datos_COPA_PALMARES!$D$4,
'Listado Pilotos y Equipos'!$I66=Tabla_de_Datos_COPA_PALMARES!$D$4,
'Listado Pilotos y Equipos'!$F66=Tabla_de_Datos_COPA_PALMARES!$C$26,
'Listado Pilotos y Equipos'!$K66=Tabla_de_Datos_COPA_PALMARES!$C$26,
'Listado Pilotos y Equipos'!$M66=Tabla_de_Datos_COPA_PALMARES!$B$3),
Tabla_de_Datos_COPA_PALMARES!$H$11,)))))))</f>
        <v>#N/A</v>
      </c>
      <c r="V66" s="95"/>
      <c r="W66" s="349" t="s">
        <v>645</v>
      </c>
      <c r="X66" s="349" t="s">
        <v>671</v>
      </c>
      <c r="Y66" s="349" t="str">
        <f>VLOOKUP(X66,Tabla_de_Datos_COPA_PALMARES!$B$9:$C$21,2,0)</f>
        <v>1</v>
      </c>
      <c r="Z66" s="365" t="str">
        <f>IFERROR(VLOOKUP('Listado Pilotos y Equipos'!$X66,Tabla_de_Datos_COPA_PALMARES!$B$9:$D$21,3,0),"")</f>
        <v>Platino</v>
      </c>
      <c r="AA66" s="349" t="s">
        <v>650</v>
      </c>
      <c r="AB66" s="349" t="str">
        <f>VLOOKUP('Listado Pilotos y Equipos'!$AA66,Tabla_de_Datos_COPA_PALMARES!$B$24:$C$26,2,TRUE)</f>
        <v>2</v>
      </c>
      <c r="AC66" s="95"/>
      <c r="AD66" s="95"/>
      <c r="AE66" s="95"/>
      <c r="AF66" s="95"/>
      <c r="AG66" s="95"/>
    </row>
    <row r="67" ht="15.75" customHeight="1">
      <c r="A67" s="95"/>
      <c r="B67" s="349"/>
      <c r="C67" s="349"/>
      <c r="D67" s="365" t="str">
        <f>IFERROR(VLOOKUP('Listado Pilotos y Equipos'!$C67,'Listado Pilotos y Equipos'!$W$3:$AB$162,3,0),"")</f>
        <v/>
      </c>
      <c r="E67" s="365" t="str">
        <f>IFERROR(VLOOKUP('Listado Pilotos y Equipos'!$C67,'Listado Pilotos y Equipos'!$W$3:$AB$162,4,0),"")</f>
        <v/>
      </c>
      <c r="F67" s="365" t="str">
        <f>VLOOKUP('Listado Pilotos y Equipos'!$C67,'Listado Pilotos y Equipos'!$W$3:$AB$162,6,TRUE)</f>
        <v>#N/A</v>
      </c>
      <c r="G67" s="365" t="str">
        <f>VLOOKUP('Listado Pilotos y Equipos'!$C67,'Listado Pilotos y Equipos'!$W$3:$AB$162,5,TRUE)</f>
        <v>#N/A</v>
      </c>
      <c r="H67" s="349"/>
      <c r="I67" s="365" t="str">
        <f>IFERROR(VLOOKUP('Listado Pilotos y Equipos'!$H67,'Listado Pilotos y Equipos'!$W$3:$AB$162,3,0),"")</f>
        <v/>
      </c>
      <c r="J67" s="365" t="str">
        <f>IFERROR(VLOOKUP('Listado Pilotos y Equipos'!$H67,'Listado Pilotos y Equipos'!$W$3:$AB$162,4,0),"")</f>
        <v/>
      </c>
      <c r="K67" s="365" t="str">
        <f>VLOOKUP('Listado Pilotos y Equipos'!$H67,'Listado Pilotos y Equipos'!$W$3:$AB$162,6,TRUE)</f>
        <v>#N/A</v>
      </c>
      <c r="L67" s="365" t="str">
        <f>VLOOKUP(H67,'Listado Pilotos y Equipos'!$W$3:$AB$162,5,TRUE)</f>
        <v>#N/A</v>
      </c>
      <c r="M67" s="349"/>
      <c r="N67" s="365"/>
      <c r="O67" s="349"/>
      <c r="P67" s="349"/>
      <c r="Q67" s="366" t="str">
        <f>IFERROR(IF(AND('Listado Pilotos y Equipos'!$D67=Tabla_de_Datos_COPA_PALMARES!$D$3,'Listado Pilotos y Equipos'!$I67=Tabla_de_Datos_COPA_PALMARES!$D$3,'Listado Pilotos y Equipos'!$M67=Tabla_de_Datos_COPA_PALMARES!$B$4),"ALARMA",IF(AND('Listado Pilotos y Equipos'!$D67=Tabla_de_Datos_COPA_PALMARES!$D$3,'Listado Pilotos y Equipos'!$I67=Tabla_de_Datos_COPA_PALMARES!$D$4,'Listado Pilotos y Equipos'!$M67=Tabla_de_Datos_COPA_PALMARES!$B$4),"ALARMA",IF(AND('Listado Pilotos y Equipos'!$D67=Tabla_de_Datos_COPA_PALMARES!$D$4,'Listado Pilotos y Equipos'!$I67=Tabla_de_Datos_COPA_PALMARES!$D$3,'Listado Pilotos y Equipos'!$M67=Tabla_de_Datos_COPA_PALMARES!$B$4),"ALARMA",IF(AND('Listado Pilotos y Equipos'!$D67=Tabla_de_Datos_COPA_PALMARES!$D$3,'Listado Pilotos y Equipos'!$I67=Tabla_de_Datos_COPA_PALMARES!$D$5,'Listado Pilotos y Equipos'!$M67=Tabla_de_Datos_COPA_PALMARES!$B$4),"ALARMA",IF(AND('Listado Pilotos y Equipos'!$D67=Tabla_de_Datos_COPA_PALMARES!$D$5,'Listado Pilotos y Equipos'!$I67=Tabla_de_Datos_COPA_PALMARES!$D$3,'Listado Pilotos y Equipos'!$M67=Tabla_de_Datos_COPA_PALMARES!$B$4),"ALARMA",IF(AND('Listado Pilotos y Equipos'!$D67=Tabla_de_Datos_COPA_PALMARES!$D$3,'Listado Pilotos y Equipos'!$I67=Tabla_de_Datos_COPA_PALMARES!$D$6,'Listado Pilotos y Equipos'!$M67=Tabla_de_Datos_COPA_PALMARES!$B$4),"ALARMA",IF(AND('Listado Pilotos y Equipos'!$D67=Tabla_de_Datos_COPA_PALMARES!$D$6,'Listado Pilotos y Equipos'!$I67=Tabla_de_Datos_COPA_PALMARES!$D$3,'Listado Pilotos y Equipos'!$M67=Tabla_de_Datos_COPA_PALMARES!$B$4),"ALARMA",IF(AND('Listado Pilotos y Equipos'!$D67=Tabla_de_Datos_COPA_PALMARES!$D$4,'Listado Pilotos y Equipos'!$I67=Tabla_de_Datos_COPA_PALMARES!$D$4,'Listado Pilotos y Equipos'!$M67=Tabla_de_Datos_COPA_PALMARES!$B$4),"ALARMA",IF(AND('Listado Pilotos y Equipos'!$D67=Tabla_de_Datos_COPA_PALMARES!$D$4,'Listado Pilotos y Equipos'!$I67=Tabla_de_Datos_COPA_PALMARES!$D$5,'Listado Pilotos y Equipos'!$M67=Tabla_de_Datos_COPA_PALMARES!$B$4),"ALARMA",IF(AND('Listado Pilotos y Equipos'!$D67=Tabla_de_Datos_COPA_PALMARES!$D$5,'Listado Pilotos y Equipos'!$I67=Tabla_de_Datos_COPA_PALMARES!$D$4,'Listado Pilotos y Equipos'!$M67=Tabla_de_Datos_COPA_PALMARES!$B$4),"ALARMA","")))))))))),"")</f>
        <v/>
      </c>
      <c r="R67" s="367" t="str">
        <f>IF(AND('Listado Pilotos y Equipos'!$D67=Tabla_de_Datos_COPA_PALMARES!$D$4,'Listado Pilotos y Equipos'!$I67=Tabla_de_Datos_COPA_PALMARES!$D$4,'Listado Pilotos y Equipos'!$M67=Tabla_de_Datos_COPA_PALMARES!$B$5),Tabla_de_Datos_COPA_PALMARES!$H$15,IF(AND('Listado Pilotos y Equipos'!$D67=Tabla_de_Datos_COPA_PALMARES!$D$3,'Listado Pilotos y Equipos'!$I67=Tabla_de_Datos_COPA_PALMARES!$D$3,'Listado Pilotos y Equipos'!$M67=Tabla_de_Datos_COPA_PALMARES!$B$5),Tabla_de_Datos_COPA_PALMARES!$H$14,IF(AND('Listado Pilotos y Equipos'!$D67=Tabla_de_Datos_COPA_PALMARES!$D$3,'Listado Pilotos y Equipos'!$I67=Tabla_de_Datos_COPA_PALMARES!$D$4,'Listado Pilotos y Equipos'!$M67=Tabla_de_Datos_COPA_PALMARES!$B$5),Tabla_de_Datos_COPA_PALMARES!$H$14,IF(AND('Listado Pilotos y Equipos'!$D67=Tabla_de_Datos_COPA_PALMARES!$D$4,'Listado Pilotos y Equipos'!$I67=Tabla_de_Datos_COPA_PALMARES!$D$3,'Listado Pilotos y Equipos'!$M67=Tabla_de_Datos_COPA_PALMARES!$B$5),Tabla_de_Datos_COPA_PALMARES!$H$14,IF(AND('Listado Pilotos y Equipos'!$D67=Tabla_de_Datos_COPA_PALMARES!$D$3,'Listado Pilotos y Equipos'!$I67=Tabla_de_Datos_COPA_PALMARES!$D$5,'Listado Pilotos y Equipos'!$M67=Tabla_de_Datos_COPA_PALMARES!$B$5),Tabla_de_Datos_COPA_PALMARES!$H$15,IF(AND('Listado Pilotos y Equipos'!$D67=Tabla_de_Datos_COPA_PALMARES!$D$5,'Listado Pilotos y Equipos'!$I67=Tabla_de_Datos_COPA_PALMARES!$D$3,'Listado Pilotos y Equipos'!$M67=Tabla_de_Datos_COPA_PALMARES!$B$5),Tabla_de_Datos_COPA_PALMARES!$H$15,""))))))</f>
        <v/>
      </c>
      <c r="S67" s="95"/>
      <c r="T67" s="95"/>
      <c r="U67" s="95" t="str">
        <f>IF(AND('Listado Pilotos y Equipos'!$D67=Tabla_de_Datos_COPA_PALMARES!$D$3,
'Listado Pilotos y Equipos'!$I67=Tabla_de_Datos_COPA_PALMARES!$D$4,
'Listado Pilotos y Equipos'!$F67=Tabla_de_Datos_COPA_PALMARES!$C$26,
'Listado Pilotos y Equipos'!$K67=Tabla_de_Datos_COPA_PALMARES!$C$26,
'Listado Pilotos y Equipos'!$M67=Tabla_de_Datos_COPA_PALMARES!$B$3),
Tabla_de_Datos_COPA_PALMARES!$H$11,
IF(AND('Listado Pilotos y Equipos'!$D67=Tabla_de_Datos_COPA_PALMARES!$D$4,
'Listado Pilotos y Equipos'!$I67=Tabla_de_Datos_COPA_PALMARES!$D$3,
'Listado Pilotos y Equipos'!$F67=Tabla_de_Datos_COPA_PALMARES!$C$26,
'Listado Pilotos y Equipos'!$K67=Tabla_de_Datos_COPA_PALMARES!$C$26,
'Listado Pilotos y Equipos'!$M67=Tabla_de_Datos_COPA_PALMARES!$B$3),
Tabla_de_Datos_COPA_PALMARES!$H$11,
IF(AND('Listado Pilotos y Equipos'!$D67=Tabla_de_Datos_COPA_PALMARES!$D$3,
'Listado Pilotos y Equipos'!$I67=Tabla_de_Datos_COPA_PALMARES!$D$5,
'Listado Pilotos y Equipos'!$F67=Tabla_de_Datos_COPA_PALMARES!$C$26,
'Listado Pilotos y Equipos'!$K67=Tabla_de_Datos_COPA_PALMARES!$C$26,
'Listado Pilotos y Equipos'!$M67=Tabla_de_Datos_COPA_PALMARES!$B$3),
Tabla_de_Datos_COPA_PALMARES!$H$11,
IF(AND('Listado Pilotos y Equipos'!$D67=Tabla_de_Datos_COPA_PALMARES!$D$5,
'Listado Pilotos y Equipos'!$I67=Tabla_de_Datos_COPA_PALMARES!$D$3,
'Listado Pilotos y Equipos'!$F67=Tabla_de_Datos_COPA_PALMARES!$C$26,
'Listado Pilotos y Equipos'!$K67=Tabla_de_Datos_COPA_PALMARES!$C$26,
'Listado Pilotos y Equipos'!$M67=Tabla_de_Datos_COPA_PALMARES!$B$3),
Tabla_de_Datos_COPA_PALMARES!$H$11,
IF(AND('Listado Pilotos y Equipos'!$D67=Tabla_de_Datos_COPA_PALMARES!$D$3,
'Listado Pilotos y Equipos'!$I67=Tabla_de_Datos_COPA_PALMARES!$D$6,
'Listado Pilotos y Equipos'!$F67=Tabla_de_Datos_COPA_PALMARES!$C$26,
'Listado Pilotos y Equipos'!$K67=Tabla_de_Datos_COPA_PALMARES!$C$26,
'Listado Pilotos y Equipos'!$M67=Tabla_de_Datos_COPA_PALMARES!$B$3),
Tabla_de_Datos_COPA_PALMARES!$H$11,
IF(AND('Listado Pilotos y Equipos'!$D67=Tabla_de_Datos_COPA_PALMARES!$D$6,
'Listado Pilotos y Equipos'!$I67=Tabla_de_Datos_COPA_PALMARES!$D$3,
'Listado Pilotos y Equipos'!$F67=Tabla_de_Datos_COPA_PALMARES!$C$26,
'Listado Pilotos y Equipos'!$K67=Tabla_de_Datos_COPA_PALMARES!$C$26,
'Listado Pilotos y Equipos'!$M67=Tabla_de_Datos_COPA_PALMARES!$B$3),
Tabla_de_Datos_COPA_PALMARES!$H$11,
IF(AND('Listado Pilotos y Equipos'!$D67=Tabla_de_Datos_COPA_PALMARES!$D$4,
'Listado Pilotos y Equipos'!$I67=Tabla_de_Datos_COPA_PALMARES!$D$4,
'Listado Pilotos y Equipos'!$F67=Tabla_de_Datos_COPA_PALMARES!$C$26,
'Listado Pilotos y Equipos'!$K67=Tabla_de_Datos_COPA_PALMARES!$C$26,
'Listado Pilotos y Equipos'!$M67=Tabla_de_Datos_COPA_PALMARES!$B$3),
Tabla_de_Datos_COPA_PALMARES!$H$11,)))))))</f>
        <v>#N/A</v>
      </c>
      <c r="V67" s="95"/>
      <c r="W67" s="349" t="s">
        <v>157</v>
      </c>
      <c r="X67" s="349" t="s">
        <v>654</v>
      </c>
      <c r="Y67" s="349" t="str">
        <f>VLOOKUP(X67,Tabla_de_Datos_COPA_PALMARES!$B$9:$C$21,2,0)</f>
        <v>3</v>
      </c>
      <c r="Z67" s="365" t="str">
        <f>IFERROR(VLOOKUP('Listado Pilotos y Equipos'!$X67,Tabla_de_Datos_COPA_PALMARES!$B$9:$D$21,3,0),"")</f>
        <v>Plata</v>
      </c>
      <c r="AA67" s="349" t="s">
        <v>647</v>
      </c>
      <c r="AB67" s="349" t="str">
        <f>VLOOKUP('Listado Pilotos y Equipos'!$AA67,Tabla_de_Datos_COPA_PALMARES!$B$24:$C$26,2,TRUE)</f>
        <v>3</v>
      </c>
      <c r="AC67" s="95"/>
      <c r="AD67" s="95"/>
      <c r="AE67" s="95"/>
      <c r="AF67" s="95"/>
      <c r="AG67" s="95"/>
    </row>
    <row r="68" ht="15.75" customHeight="1">
      <c r="A68" s="95"/>
      <c r="B68" s="349"/>
      <c r="C68" s="349"/>
      <c r="D68" s="365" t="str">
        <f>IFERROR(VLOOKUP('Listado Pilotos y Equipos'!$C68,'Listado Pilotos y Equipos'!$W$3:$AB$162,3,0),"")</f>
        <v/>
      </c>
      <c r="E68" s="365" t="str">
        <f>IFERROR(VLOOKUP('Listado Pilotos y Equipos'!$C68,'Listado Pilotos y Equipos'!$W$3:$AB$162,4,0),"")</f>
        <v/>
      </c>
      <c r="F68" s="365" t="str">
        <f>VLOOKUP('Listado Pilotos y Equipos'!$C68,'Listado Pilotos y Equipos'!$W$3:$AB$162,6,TRUE)</f>
        <v>#N/A</v>
      </c>
      <c r="G68" s="365" t="str">
        <f>VLOOKUP('Listado Pilotos y Equipos'!$C68,'Listado Pilotos y Equipos'!$W$3:$AB$162,5,TRUE)</f>
        <v>#N/A</v>
      </c>
      <c r="H68" s="349"/>
      <c r="I68" s="365" t="str">
        <f>IFERROR(VLOOKUP('Listado Pilotos y Equipos'!$H68,'Listado Pilotos y Equipos'!$W$3:$AB$162,3,0),"")</f>
        <v/>
      </c>
      <c r="J68" s="365" t="str">
        <f>IFERROR(VLOOKUP('Listado Pilotos y Equipos'!$H68,'Listado Pilotos y Equipos'!$W$3:$AB$162,4,0),"")</f>
        <v/>
      </c>
      <c r="K68" s="365" t="str">
        <f>VLOOKUP('Listado Pilotos y Equipos'!$H68,'Listado Pilotos y Equipos'!$W$3:$AB$162,6,TRUE)</f>
        <v>#N/A</v>
      </c>
      <c r="L68" s="365" t="str">
        <f>VLOOKUP(H68,'Listado Pilotos y Equipos'!$W$3:$AB$162,5,TRUE)</f>
        <v>#N/A</v>
      </c>
      <c r="M68" s="349"/>
      <c r="N68" s="365"/>
      <c r="O68" s="349"/>
      <c r="P68" s="349"/>
      <c r="Q68" s="366" t="str">
        <f>IFERROR(IF(AND('Listado Pilotos y Equipos'!$D68=Tabla_de_Datos_COPA_PALMARES!$D$3,'Listado Pilotos y Equipos'!$I68=Tabla_de_Datos_COPA_PALMARES!$D$3,'Listado Pilotos y Equipos'!$M68=Tabla_de_Datos_COPA_PALMARES!$B$4),"ALARMA",IF(AND('Listado Pilotos y Equipos'!$D68=Tabla_de_Datos_COPA_PALMARES!$D$3,'Listado Pilotos y Equipos'!$I68=Tabla_de_Datos_COPA_PALMARES!$D$4,'Listado Pilotos y Equipos'!$M68=Tabla_de_Datos_COPA_PALMARES!$B$4),"ALARMA",IF(AND('Listado Pilotos y Equipos'!$D68=Tabla_de_Datos_COPA_PALMARES!$D$4,'Listado Pilotos y Equipos'!$I68=Tabla_de_Datos_COPA_PALMARES!$D$3,'Listado Pilotos y Equipos'!$M68=Tabla_de_Datos_COPA_PALMARES!$B$4),"ALARMA",IF(AND('Listado Pilotos y Equipos'!$D68=Tabla_de_Datos_COPA_PALMARES!$D$3,'Listado Pilotos y Equipos'!$I68=Tabla_de_Datos_COPA_PALMARES!$D$5,'Listado Pilotos y Equipos'!$M68=Tabla_de_Datos_COPA_PALMARES!$B$4),"ALARMA",IF(AND('Listado Pilotos y Equipos'!$D68=Tabla_de_Datos_COPA_PALMARES!$D$5,'Listado Pilotos y Equipos'!$I68=Tabla_de_Datos_COPA_PALMARES!$D$3,'Listado Pilotos y Equipos'!$M68=Tabla_de_Datos_COPA_PALMARES!$B$4),"ALARMA",IF(AND('Listado Pilotos y Equipos'!$D68=Tabla_de_Datos_COPA_PALMARES!$D$3,'Listado Pilotos y Equipos'!$I68=Tabla_de_Datos_COPA_PALMARES!$D$6,'Listado Pilotos y Equipos'!$M68=Tabla_de_Datos_COPA_PALMARES!$B$4),"ALARMA",IF(AND('Listado Pilotos y Equipos'!$D68=Tabla_de_Datos_COPA_PALMARES!$D$6,'Listado Pilotos y Equipos'!$I68=Tabla_de_Datos_COPA_PALMARES!$D$3,'Listado Pilotos y Equipos'!$M68=Tabla_de_Datos_COPA_PALMARES!$B$4),"ALARMA",IF(AND('Listado Pilotos y Equipos'!$D68=Tabla_de_Datos_COPA_PALMARES!$D$4,'Listado Pilotos y Equipos'!$I68=Tabla_de_Datos_COPA_PALMARES!$D$4,'Listado Pilotos y Equipos'!$M68=Tabla_de_Datos_COPA_PALMARES!$B$4),"ALARMA",IF(AND('Listado Pilotos y Equipos'!$D68=Tabla_de_Datos_COPA_PALMARES!$D$4,'Listado Pilotos y Equipos'!$I68=Tabla_de_Datos_COPA_PALMARES!$D$5,'Listado Pilotos y Equipos'!$M68=Tabla_de_Datos_COPA_PALMARES!$B$4),"ALARMA",IF(AND('Listado Pilotos y Equipos'!$D68=Tabla_de_Datos_COPA_PALMARES!$D$5,'Listado Pilotos y Equipos'!$I68=Tabla_de_Datos_COPA_PALMARES!$D$4,'Listado Pilotos y Equipos'!$M68=Tabla_de_Datos_COPA_PALMARES!$B$4),"ALARMA","")))))))))),"")</f>
        <v/>
      </c>
      <c r="R68" s="367" t="str">
        <f>IF(AND('Listado Pilotos y Equipos'!$D68=Tabla_de_Datos_COPA_PALMARES!$D$4,'Listado Pilotos y Equipos'!$I68=Tabla_de_Datos_COPA_PALMARES!$D$4,'Listado Pilotos y Equipos'!$M68=Tabla_de_Datos_COPA_PALMARES!$B$5),Tabla_de_Datos_COPA_PALMARES!$H$15,IF(AND('Listado Pilotos y Equipos'!$D68=Tabla_de_Datos_COPA_PALMARES!$D$3,'Listado Pilotos y Equipos'!$I68=Tabla_de_Datos_COPA_PALMARES!$D$3,'Listado Pilotos y Equipos'!$M68=Tabla_de_Datos_COPA_PALMARES!$B$5),Tabla_de_Datos_COPA_PALMARES!$H$14,IF(AND('Listado Pilotos y Equipos'!$D68=Tabla_de_Datos_COPA_PALMARES!$D$3,'Listado Pilotos y Equipos'!$I68=Tabla_de_Datos_COPA_PALMARES!$D$4,'Listado Pilotos y Equipos'!$M68=Tabla_de_Datos_COPA_PALMARES!$B$5),Tabla_de_Datos_COPA_PALMARES!$H$14,IF(AND('Listado Pilotos y Equipos'!$D68=Tabla_de_Datos_COPA_PALMARES!$D$4,'Listado Pilotos y Equipos'!$I68=Tabla_de_Datos_COPA_PALMARES!$D$3,'Listado Pilotos y Equipos'!$M68=Tabla_de_Datos_COPA_PALMARES!$B$5),Tabla_de_Datos_COPA_PALMARES!$H$14,IF(AND('Listado Pilotos y Equipos'!$D68=Tabla_de_Datos_COPA_PALMARES!$D$3,'Listado Pilotos y Equipos'!$I68=Tabla_de_Datos_COPA_PALMARES!$D$5,'Listado Pilotos y Equipos'!$M68=Tabla_de_Datos_COPA_PALMARES!$B$5),Tabla_de_Datos_COPA_PALMARES!$H$15,IF(AND('Listado Pilotos y Equipos'!$D68=Tabla_de_Datos_COPA_PALMARES!$D$5,'Listado Pilotos y Equipos'!$I68=Tabla_de_Datos_COPA_PALMARES!$D$3,'Listado Pilotos y Equipos'!$M68=Tabla_de_Datos_COPA_PALMARES!$B$5),Tabla_de_Datos_COPA_PALMARES!$H$15,""))))))</f>
        <v/>
      </c>
      <c r="S68" s="95"/>
      <c r="T68" s="95"/>
      <c r="U68" s="95" t="str">
        <f>IF(AND('Listado Pilotos y Equipos'!$D68=Tabla_de_Datos_COPA_PALMARES!$D$3,
'Listado Pilotos y Equipos'!$I68=Tabla_de_Datos_COPA_PALMARES!$D$4,
'Listado Pilotos y Equipos'!$F68=Tabla_de_Datos_COPA_PALMARES!$C$26,
'Listado Pilotos y Equipos'!$K68=Tabla_de_Datos_COPA_PALMARES!$C$26,
'Listado Pilotos y Equipos'!$M68=Tabla_de_Datos_COPA_PALMARES!$B$3),
Tabla_de_Datos_COPA_PALMARES!$H$11,
IF(AND('Listado Pilotos y Equipos'!$D68=Tabla_de_Datos_COPA_PALMARES!$D$4,
'Listado Pilotos y Equipos'!$I68=Tabla_de_Datos_COPA_PALMARES!$D$3,
'Listado Pilotos y Equipos'!$F68=Tabla_de_Datos_COPA_PALMARES!$C$26,
'Listado Pilotos y Equipos'!$K68=Tabla_de_Datos_COPA_PALMARES!$C$26,
'Listado Pilotos y Equipos'!$M68=Tabla_de_Datos_COPA_PALMARES!$B$3),
Tabla_de_Datos_COPA_PALMARES!$H$11,
IF(AND('Listado Pilotos y Equipos'!$D68=Tabla_de_Datos_COPA_PALMARES!$D$3,
'Listado Pilotos y Equipos'!$I68=Tabla_de_Datos_COPA_PALMARES!$D$5,
'Listado Pilotos y Equipos'!$F68=Tabla_de_Datos_COPA_PALMARES!$C$26,
'Listado Pilotos y Equipos'!$K68=Tabla_de_Datos_COPA_PALMARES!$C$26,
'Listado Pilotos y Equipos'!$M68=Tabla_de_Datos_COPA_PALMARES!$B$3),
Tabla_de_Datos_COPA_PALMARES!$H$11,
IF(AND('Listado Pilotos y Equipos'!$D68=Tabla_de_Datos_COPA_PALMARES!$D$5,
'Listado Pilotos y Equipos'!$I68=Tabla_de_Datos_COPA_PALMARES!$D$3,
'Listado Pilotos y Equipos'!$F68=Tabla_de_Datos_COPA_PALMARES!$C$26,
'Listado Pilotos y Equipos'!$K68=Tabla_de_Datos_COPA_PALMARES!$C$26,
'Listado Pilotos y Equipos'!$M68=Tabla_de_Datos_COPA_PALMARES!$B$3),
Tabla_de_Datos_COPA_PALMARES!$H$11,
IF(AND('Listado Pilotos y Equipos'!$D68=Tabla_de_Datos_COPA_PALMARES!$D$3,
'Listado Pilotos y Equipos'!$I68=Tabla_de_Datos_COPA_PALMARES!$D$6,
'Listado Pilotos y Equipos'!$F68=Tabla_de_Datos_COPA_PALMARES!$C$26,
'Listado Pilotos y Equipos'!$K68=Tabla_de_Datos_COPA_PALMARES!$C$26,
'Listado Pilotos y Equipos'!$M68=Tabla_de_Datos_COPA_PALMARES!$B$3),
Tabla_de_Datos_COPA_PALMARES!$H$11,
IF(AND('Listado Pilotos y Equipos'!$D68=Tabla_de_Datos_COPA_PALMARES!$D$6,
'Listado Pilotos y Equipos'!$I68=Tabla_de_Datos_COPA_PALMARES!$D$3,
'Listado Pilotos y Equipos'!$F68=Tabla_de_Datos_COPA_PALMARES!$C$26,
'Listado Pilotos y Equipos'!$K68=Tabla_de_Datos_COPA_PALMARES!$C$26,
'Listado Pilotos y Equipos'!$M68=Tabla_de_Datos_COPA_PALMARES!$B$3),
Tabla_de_Datos_COPA_PALMARES!$H$11,
IF(AND('Listado Pilotos y Equipos'!$D68=Tabla_de_Datos_COPA_PALMARES!$D$4,
'Listado Pilotos y Equipos'!$I68=Tabla_de_Datos_COPA_PALMARES!$D$4,
'Listado Pilotos y Equipos'!$F68=Tabla_de_Datos_COPA_PALMARES!$C$26,
'Listado Pilotos y Equipos'!$K68=Tabla_de_Datos_COPA_PALMARES!$C$26,
'Listado Pilotos y Equipos'!$M68=Tabla_de_Datos_COPA_PALMARES!$B$3),
Tabla_de_Datos_COPA_PALMARES!$H$11,)))))))</f>
        <v>#N/A</v>
      </c>
      <c r="V68" s="95"/>
      <c r="W68" s="349" t="s">
        <v>737</v>
      </c>
      <c r="X68" s="349" t="s">
        <v>646</v>
      </c>
      <c r="Y68" s="349" t="str">
        <f>VLOOKUP(X68,Tabla_de_Datos_COPA_PALMARES!$B$9:$C$21,2,0)</f>
        <v>4</v>
      </c>
      <c r="Z68" s="365" t="str">
        <f>IFERROR(VLOOKUP('Listado Pilotos y Equipos'!$X68,Tabla_de_Datos_COPA_PALMARES!$B$9:$D$21,3,0),"")</f>
        <v>Bronce</v>
      </c>
      <c r="AA68" s="349" t="s">
        <v>647</v>
      </c>
      <c r="AB68" s="349" t="str">
        <f>VLOOKUP('Listado Pilotos y Equipos'!$AA68,Tabla_de_Datos_COPA_PALMARES!$B$24:$C$26,2,TRUE)</f>
        <v>3</v>
      </c>
      <c r="AC68" s="95"/>
      <c r="AD68" s="95"/>
      <c r="AE68" s="95"/>
      <c r="AF68" s="95"/>
      <c r="AG68" s="95"/>
    </row>
    <row r="69" ht="15.75" customHeight="1">
      <c r="A69" s="95"/>
      <c r="B69" s="349"/>
      <c r="C69" s="349"/>
      <c r="D69" s="365" t="str">
        <f>IFERROR(VLOOKUP('Listado Pilotos y Equipos'!$C69,'Listado Pilotos y Equipos'!$W$3:$AB$162,3,0),"")</f>
        <v/>
      </c>
      <c r="E69" s="365" t="str">
        <f>IFERROR(VLOOKUP('Listado Pilotos y Equipos'!$C69,'Listado Pilotos y Equipos'!$W$3:$AB$162,4,0),"")</f>
        <v/>
      </c>
      <c r="F69" s="365" t="str">
        <f>VLOOKUP('Listado Pilotos y Equipos'!$C69,'Listado Pilotos y Equipos'!$W$3:$AB$162,6,TRUE)</f>
        <v>#N/A</v>
      </c>
      <c r="G69" s="365" t="str">
        <f>VLOOKUP('Listado Pilotos y Equipos'!$C69,'Listado Pilotos y Equipos'!$W$3:$AB$162,5,TRUE)</f>
        <v>#N/A</v>
      </c>
      <c r="H69" s="349"/>
      <c r="I69" s="365" t="str">
        <f>IFERROR(VLOOKUP('Listado Pilotos y Equipos'!$H69,'Listado Pilotos y Equipos'!$W$3:$AB$162,3,0),"")</f>
        <v/>
      </c>
      <c r="J69" s="365" t="str">
        <f>IFERROR(VLOOKUP('Listado Pilotos y Equipos'!$H69,'Listado Pilotos y Equipos'!$W$3:$AB$162,4,0),"")</f>
        <v/>
      </c>
      <c r="K69" s="365" t="str">
        <f>VLOOKUP('Listado Pilotos y Equipos'!$H69,'Listado Pilotos y Equipos'!$W$3:$AB$162,6,TRUE)</f>
        <v>#N/A</v>
      </c>
      <c r="L69" s="365" t="str">
        <f>VLOOKUP(H69,'Listado Pilotos y Equipos'!$W$3:$AB$162,5,TRUE)</f>
        <v>#N/A</v>
      </c>
      <c r="M69" s="349"/>
      <c r="N69" s="365"/>
      <c r="O69" s="349"/>
      <c r="P69" s="349"/>
      <c r="Q69" s="366" t="str">
        <f>IFERROR(IF(AND('Listado Pilotos y Equipos'!$D69=Tabla_de_Datos_COPA_PALMARES!$D$3,'Listado Pilotos y Equipos'!$I69=Tabla_de_Datos_COPA_PALMARES!$D$3,'Listado Pilotos y Equipos'!$M69=Tabla_de_Datos_COPA_PALMARES!$B$4),"ALARMA",IF(AND('Listado Pilotos y Equipos'!$D69=Tabla_de_Datos_COPA_PALMARES!$D$3,'Listado Pilotos y Equipos'!$I69=Tabla_de_Datos_COPA_PALMARES!$D$4,'Listado Pilotos y Equipos'!$M69=Tabla_de_Datos_COPA_PALMARES!$B$4),"ALARMA",IF(AND('Listado Pilotos y Equipos'!$D69=Tabla_de_Datos_COPA_PALMARES!$D$4,'Listado Pilotos y Equipos'!$I69=Tabla_de_Datos_COPA_PALMARES!$D$3,'Listado Pilotos y Equipos'!$M69=Tabla_de_Datos_COPA_PALMARES!$B$4),"ALARMA",IF(AND('Listado Pilotos y Equipos'!$D69=Tabla_de_Datos_COPA_PALMARES!$D$3,'Listado Pilotos y Equipos'!$I69=Tabla_de_Datos_COPA_PALMARES!$D$5,'Listado Pilotos y Equipos'!$M69=Tabla_de_Datos_COPA_PALMARES!$B$4),"ALARMA",IF(AND('Listado Pilotos y Equipos'!$D69=Tabla_de_Datos_COPA_PALMARES!$D$5,'Listado Pilotos y Equipos'!$I69=Tabla_de_Datos_COPA_PALMARES!$D$3,'Listado Pilotos y Equipos'!$M69=Tabla_de_Datos_COPA_PALMARES!$B$4),"ALARMA",IF(AND('Listado Pilotos y Equipos'!$D69=Tabla_de_Datos_COPA_PALMARES!$D$3,'Listado Pilotos y Equipos'!$I69=Tabla_de_Datos_COPA_PALMARES!$D$6,'Listado Pilotos y Equipos'!$M69=Tabla_de_Datos_COPA_PALMARES!$B$4),"ALARMA",IF(AND('Listado Pilotos y Equipos'!$D69=Tabla_de_Datos_COPA_PALMARES!$D$6,'Listado Pilotos y Equipos'!$I69=Tabla_de_Datos_COPA_PALMARES!$D$3,'Listado Pilotos y Equipos'!$M69=Tabla_de_Datos_COPA_PALMARES!$B$4),"ALARMA",IF(AND('Listado Pilotos y Equipos'!$D69=Tabla_de_Datos_COPA_PALMARES!$D$4,'Listado Pilotos y Equipos'!$I69=Tabla_de_Datos_COPA_PALMARES!$D$4,'Listado Pilotos y Equipos'!$M69=Tabla_de_Datos_COPA_PALMARES!$B$4),"ALARMA",IF(AND('Listado Pilotos y Equipos'!$D69=Tabla_de_Datos_COPA_PALMARES!$D$4,'Listado Pilotos y Equipos'!$I69=Tabla_de_Datos_COPA_PALMARES!$D$5,'Listado Pilotos y Equipos'!$M69=Tabla_de_Datos_COPA_PALMARES!$B$4),"ALARMA",IF(AND('Listado Pilotos y Equipos'!$D69=Tabla_de_Datos_COPA_PALMARES!$D$5,'Listado Pilotos y Equipos'!$I69=Tabla_de_Datos_COPA_PALMARES!$D$4,'Listado Pilotos y Equipos'!$M69=Tabla_de_Datos_COPA_PALMARES!$B$4),"ALARMA","")))))))))),"")</f>
        <v/>
      </c>
      <c r="R69" s="367" t="str">
        <f>IF(AND('Listado Pilotos y Equipos'!$D69=Tabla_de_Datos_COPA_PALMARES!$D$4,'Listado Pilotos y Equipos'!$I69=Tabla_de_Datos_COPA_PALMARES!$D$4,'Listado Pilotos y Equipos'!$M69=Tabla_de_Datos_COPA_PALMARES!$B$5),Tabla_de_Datos_COPA_PALMARES!$H$15,IF(AND('Listado Pilotos y Equipos'!$D69=Tabla_de_Datos_COPA_PALMARES!$D$3,'Listado Pilotos y Equipos'!$I69=Tabla_de_Datos_COPA_PALMARES!$D$3,'Listado Pilotos y Equipos'!$M69=Tabla_de_Datos_COPA_PALMARES!$B$5),Tabla_de_Datos_COPA_PALMARES!$H$14,IF(AND('Listado Pilotos y Equipos'!$D69=Tabla_de_Datos_COPA_PALMARES!$D$3,'Listado Pilotos y Equipos'!$I69=Tabla_de_Datos_COPA_PALMARES!$D$4,'Listado Pilotos y Equipos'!$M69=Tabla_de_Datos_COPA_PALMARES!$B$5),Tabla_de_Datos_COPA_PALMARES!$H$14,IF(AND('Listado Pilotos y Equipos'!$D69=Tabla_de_Datos_COPA_PALMARES!$D$4,'Listado Pilotos y Equipos'!$I69=Tabla_de_Datos_COPA_PALMARES!$D$3,'Listado Pilotos y Equipos'!$M69=Tabla_de_Datos_COPA_PALMARES!$B$5),Tabla_de_Datos_COPA_PALMARES!$H$14,IF(AND('Listado Pilotos y Equipos'!$D69=Tabla_de_Datos_COPA_PALMARES!$D$3,'Listado Pilotos y Equipos'!$I69=Tabla_de_Datos_COPA_PALMARES!$D$5,'Listado Pilotos y Equipos'!$M69=Tabla_de_Datos_COPA_PALMARES!$B$5),Tabla_de_Datos_COPA_PALMARES!$H$15,IF(AND('Listado Pilotos y Equipos'!$D69=Tabla_de_Datos_COPA_PALMARES!$D$5,'Listado Pilotos y Equipos'!$I69=Tabla_de_Datos_COPA_PALMARES!$D$3,'Listado Pilotos y Equipos'!$M69=Tabla_de_Datos_COPA_PALMARES!$B$5),Tabla_de_Datos_COPA_PALMARES!$H$15,""))))))</f>
        <v/>
      </c>
      <c r="S69" s="95"/>
      <c r="T69" s="95"/>
      <c r="U69" s="95" t="str">
        <f>IF(AND('Listado Pilotos y Equipos'!$D69=Tabla_de_Datos_COPA_PALMARES!$D$3,
'Listado Pilotos y Equipos'!$I69=Tabla_de_Datos_COPA_PALMARES!$D$4,
'Listado Pilotos y Equipos'!$F69=Tabla_de_Datos_COPA_PALMARES!$C$26,
'Listado Pilotos y Equipos'!$K69=Tabla_de_Datos_COPA_PALMARES!$C$26,
'Listado Pilotos y Equipos'!$M69=Tabla_de_Datos_COPA_PALMARES!$B$3),
Tabla_de_Datos_COPA_PALMARES!$H$11,
IF(AND('Listado Pilotos y Equipos'!$D69=Tabla_de_Datos_COPA_PALMARES!$D$4,
'Listado Pilotos y Equipos'!$I69=Tabla_de_Datos_COPA_PALMARES!$D$3,
'Listado Pilotos y Equipos'!$F69=Tabla_de_Datos_COPA_PALMARES!$C$26,
'Listado Pilotos y Equipos'!$K69=Tabla_de_Datos_COPA_PALMARES!$C$26,
'Listado Pilotos y Equipos'!$M69=Tabla_de_Datos_COPA_PALMARES!$B$3),
Tabla_de_Datos_COPA_PALMARES!$H$11,
IF(AND('Listado Pilotos y Equipos'!$D69=Tabla_de_Datos_COPA_PALMARES!$D$3,
'Listado Pilotos y Equipos'!$I69=Tabla_de_Datos_COPA_PALMARES!$D$5,
'Listado Pilotos y Equipos'!$F69=Tabla_de_Datos_COPA_PALMARES!$C$26,
'Listado Pilotos y Equipos'!$K69=Tabla_de_Datos_COPA_PALMARES!$C$26,
'Listado Pilotos y Equipos'!$M69=Tabla_de_Datos_COPA_PALMARES!$B$3),
Tabla_de_Datos_COPA_PALMARES!$H$11,
IF(AND('Listado Pilotos y Equipos'!$D69=Tabla_de_Datos_COPA_PALMARES!$D$5,
'Listado Pilotos y Equipos'!$I69=Tabla_de_Datos_COPA_PALMARES!$D$3,
'Listado Pilotos y Equipos'!$F69=Tabla_de_Datos_COPA_PALMARES!$C$26,
'Listado Pilotos y Equipos'!$K69=Tabla_de_Datos_COPA_PALMARES!$C$26,
'Listado Pilotos y Equipos'!$M69=Tabla_de_Datos_COPA_PALMARES!$B$3),
Tabla_de_Datos_COPA_PALMARES!$H$11,
IF(AND('Listado Pilotos y Equipos'!$D69=Tabla_de_Datos_COPA_PALMARES!$D$3,
'Listado Pilotos y Equipos'!$I69=Tabla_de_Datos_COPA_PALMARES!$D$6,
'Listado Pilotos y Equipos'!$F69=Tabla_de_Datos_COPA_PALMARES!$C$26,
'Listado Pilotos y Equipos'!$K69=Tabla_de_Datos_COPA_PALMARES!$C$26,
'Listado Pilotos y Equipos'!$M69=Tabla_de_Datos_COPA_PALMARES!$B$3),
Tabla_de_Datos_COPA_PALMARES!$H$11,
IF(AND('Listado Pilotos y Equipos'!$D69=Tabla_de_Datos_COPA_PALMARES!$D$6,
'Listado Pilotos y Equipos'!$I69=Tabla_de_Datos_COPA_PALMARES!$D$3,
'Listado Pilotos y Equipos'!$F69=Tabla_de_Datos_COPA_PALMARES!$C$26,
'Listado Pilotos y Equipos'!$K69=Tabla_de_Datos_COPA_PALMARES!$C$26,
'Listado Pilotos y Equipos'!$M69=Tabla_de_Datos_COPA_PALMARES!$B$3),
Tabla_de_Datos_COPA_PALMARES!$H$11,
IF(AND('Listado Pilotos y Equipos'!$D69=Tabla_de_Datos_COPA_PALMARES!$D$4,
'Listado Pilotos y Equipos'!$I69=Tabla_de_Datos_COPA_PALMARES!$D$4,
'Listado Pilotos y Equipos'!$F69=Tabla_de_Datos_COPA_PALMARES!$C$26,
'Listado Pilotos y Equipos'!$K69=Tabla_de_Datos_COPA_PALMARES!$C$26,
'Listado Pilotos y Equipos'!$M69=Tabla_de_Datos_COPA_PALMARES!$B$3),
Tabla_de_Datos_COPA_PALMARES!$H$11,)))))))</f>
        <v>#N/A</v>
      </c>
      <c r="V69" s="95"/>
      <c r="W69" s="349" t="s">
        <v>738</v>
      </c>
      <c r="X69" s="349" t="s">
        <v>660</v>
      </c>
      <c r="Y69" s="349" t="str">
        <f>VLOOKUP(X69,Tabla_de_Datos_COPA_PALMARES!$B$9:$C$21,2,0)</f>
        <v>3</v>
      </c>
      <c r="Z69" s="365" t="str">
        <f>IFERROR(VLOOKUP('Listado Pilotos y Equipos'!$X69,Tabla_de_Datos_COPA_PALMARES!$B$9:$D$21,3,0),"")</f>
        <v>Plata</v>
      </c>
      <c r="AA69" s="349" t="s">
        <v>647</v>
      </c>
      <c r="AB69" s="349" t="str">
        <f>VLOOKUP('Listado Pilotos y Equipos'!$AA69,Tabla_de_Datos_COPA_PALMARES!$B$24:$C$26,2,TRUE)</f>
        <v>3</v>
      </c>
      <c r="AC69" s="95"/>
      <c r="AD69" s="95"/>
      <c r="AE69" s="95"/>
      <c r="AF69" s="95"/>
      <c r="AG69" s="95"/>
    </row>
    <row r="70" ht="15.75" customHeight="1">
      <c r="A70" s="95"/>
      <c r="B70" s="349"/>
      <c r="C70" s="349"/>
      <c r="D70" s="365" t="str">
        <f>IFERROR(VLOOKUP('Listado Pilotos y Equipos'!$C70,'Listado Pilotos y Equipos'!$W$3:$AB$162,3,0),"")</f>
        <v/>
      </c>
      <c r="E70" s="365" t="str">
        <f>IFERROR(VLOOKUP('Listado Pilotos y Equipos'!$C70,'Listado Pilotos y Equipos'!$W$3:$AB$162,4,0),"")</f>
        <v/>
      </c>
      <c r="F70" s="365" t="str">
        <f>VLOOKUP('Listado Pilotos y Equipos'!$C70,'Listado Pilotos y Equipos'!$W$3:$AB$162,6,TRUE)</f>
        <v>#N/A</v>
      </c>
      <c r="G70" s="365" t="str">
        <f>VLOOKUP('Listado Pilotos y Equipos'!$C70,'Listado Pilotos y Equipos'!$W$3:$AB$162,5,TRUE)</f>
        <v>#N/A</v>
      </c>
      <c r="H70" s="349"/>
      <c r="I70" s="365" t="str">
        <f>IFERROR(VLOOKUP('Listado Pilotos y Equipos'!$H70,'Listado Pilotos y Equipos'!$W$3:$AB$162,3,0),"")</f>
        <v/>
      </c>
      <c r="J70" s="365" t="str">
        <f>IFERROR(VLOOKUP('Listado Pilotos y Equipos'!$H70,'Listado Pilotos y Equipos'!$W$3:$AB$162,4,0),"")</f>
        <v/>
      </c>
      <c r="K70" s="365" t="str">
        <f>VLOOKUP('Listado Pilotos y Equipos'!$H70,'Listado Pilotos y Equipos'!$W$3:$AB$162,6,TRUE)</f>
        <v>#N/A</v>
      </c>
      <c r="L70" s="365" t="str">
        <f>VLOOKUP(H70,'Listado Pilotos y Equipos'!$W$3:$AB$162,5,TRUE)</f>
        <v>#N/A</v>
      </c>
      <c r="M70" s="349"/>
      <c r="N70" s="365"/>
      <c r="O70" s="349"/>
      <c r="P70" s="349"/>
      <c r="Q70" s="366" t="str">
        <f>IFERROR(IF(AND('Listado Pilotos y Equipos'!$D70=Tabla_de_Datos_COPA_PALMARES!$D$3,'Listado Pilotos y Equipos'!$I70=Tabla_de_Datos_COPA_PALMARES!$D$3,'Listado Pilotos y Equipos'!$M70=Tabla_de_Datos_COPA_PALMARES!$B$4),"ALARMA",IF(AND('Listado Pilotos y Equipos'!$D70=Tabla_de_Datos_COPA_PALMARES!$D$3,'Listado Pilotos y Equipos'!$I70=Tabla_de_Datos_COPA_PALMARES!$D$4,'Listado Pilotos y Equipos'!$M70=Tabla_de_Datos_COPA_PALMARES!$B$4),"ALARMA",IF(AND('Listado Pilotos y Equipos'!$D70=Tabla_de_Datos_COPA_PALMARES!$D$4,'Listado Pilotos y Equipos'!$I70=Tabla_de_Datos_COPA_PALMARES!$D$3,'Listado Pilotos y Equipos'!$M70=Tabla_de_Datos_COPA_PALMARES!$B$4),"ALARMA",IF(AND('Listado Pilotos y Equipos'!$D70=Tabla_de_Datos_COPA_PALMARES!$D$3,'Listado Pilotos y Equipos'!$I70=Tabla_de_Datos_COPA_PALMARES!$D$5,'Listado Pilotos y Equipos'!$M70=Tabla_de_Datos_COPA_PALMARES!$B$4),"ALARMA",IF(AND('Listado Pilotos y Equipos'!$D70=Tabla_de_Datos_COPA_PALMARES!$D$5,'Listado Pilotos y Equipos'!$I70=Tabla_de_Datos_COPA_PALMARES!$D$3,'Listado Pilotos y Equipos'!$M70=Tabla_de_Datos_COPA_PALMARES!$B$4),"ALARMA",IF(AND('Listado Pilotos y Equipos'!$D70=Tabla_de_Datos_COPA_PALMARES!$D$3,'Listado Pilotos y Equipos'!$I70=Tabla_de_Datos_COPA_PALMARES!$D$6,'Listado Pilotos y Equipos'!$M70=Tabla_de_Datos_COPA_PALMARES!$B$4),"ALARMA",IF(AND('Listado Pilotos y Equipos'!$D70=Tabla_de_Datos_COPA_PALMARES!$D$6,'Listado Pilotos y Equipos'!$I70=Tabla_de_Datos_COPA_PALMARES!$D$3,'Listado Pilotos y Equipos'!$M70=Tabla_de_Datos_COPA_PALMARES!$B$4),"ALARMA",IF(AND('Listado Pilotos y Equipos'!$D70=Tabla_de_Datos_COPA_PALMARES!$D$4,'Listado Pilotos y Equipos'!$I70=Tabla_de_Datos_COPA_PALMARES!$D$4,'Listado Pilotos y Equipos'!$M70=Tabla_de_Datos_COPA_PALMARES!$B$4),"ALARMA",IF(AND('Listado Pilotos y Equipos'!$D70=Tabla_de_Datos_COPA_PALMARES!$D$4,'Listado Pilotos y Equipos'!$I70=Tabla_de_Datos_COPA_PALMARES!$D$5,'Listado Pilotos y Equipos'!$M70=Tabla_de_Datos_COPA_PALMARES!$B$4),"ALARMA",IF(AND('Listado Pilotos y Equipos'!$D70=Tabla_de_Datos_COPA_PALMARES!$D$5,'Listado Pilotos y Equipos'!$I70=Tabla_de_Datos_COPA_PALMARES!$D$4,'Listado Pilotos y Equipos'!$M70=Tabla_de_Datos_COPA_PALMARES!$B$4),"ALARMA","")))))))))),"")</f>
        <v/>
      </c>
      <c r="R70" s="367" t="str">
        <f>IF(AND('Listado Pilotos y Equipos'!$D70=Tabla_de_Datos_COPA_PALMARES!$D$4,'Listado Pilotos y Equipos'!$I70=Tabla_de_Datos_COPA_PALMARES!$D$4,'Listado Pilotos y Equipos'!$M70=Tabla_de_Datos_COPA_PALMARES!$B$5),Tabla_de_Datos_COPA_PALMARES!$H$15,IF(AND('Listado Pilotos y Equipos'!$D70=Tabla_de_Datos_COPA_PALMARES!$D$3,'Listado Pilotos y Equipos'!$I70=Tabla_de_Datos_COPA_PALMARES!$D$3,'Listado Pilotos y Equipos'!$M70=Tabla_de_Datos_COPA_PALMARES!$B$5),Tabla_de_Datos_COPA_PALMARES!$H$14,IF(AND('Listado Pilotos y Equipos'!$D70=Tabla_de_Datos_COPA_PALMARES!$D$3,'Listado Pilotos y Equipos'!$I70=Tabla_de_Datos_COPA_PALMARES!$D$4,'Listado Pilotos y Equipos'!$M70=Tabla_de_Datos_COPA_PALMARES!$B$5),Tabla_de_Datos_COPA_PALMARES!$H$14,IF(AND('Listado Pilotos y Equipos'!$D70=Tabla_de_Datos_COPA_PALMARES!$D$4,'Listado Pilotos y Equipos'!$I70=Tabla_de_Datos_COPA_PALMARES!$D$3,'Listado Pilotos y Equipos'!$M70=Tabla_de_Datos_COPA_PALMARES!$B$5),Tabla_de_Datos_COPA_PALMARES!$H$14,IF(AND('Listado Pilotos y Equipos'!$D70=Tabla_de_Datos_COPA_PALMARES!$D$3,'Listado Pilotos y Equipos'!$I70=Tabla_de_Datos_COPA_PALMARES!$D$5,'Listado Pilotos y Equipos'!$M70=Tabla_de_Datos_COPA_PALMARES!$B$5),Tabla_de_Datos_COPA_PALMARES!$H$15,IF(AND('Listado Pilotos y Equipos'!$D70=Tabla_de_Datos_COPA_PALMARES!$D$5,'Listado Pilotos y Equipos'!$I70=Tabla_de_Datos_COPA_PALMARES!$D$3,'Listado Pilotos y Equipos'!$M70=Tabla_de_Datos_COPA_PALMARES!$B$5),Tabla_de_Datos_COPA_PALMARES!$H$15,""))))))</f>
        <v/>
      </c>
      <c r="S70" s="95"/>
      <c r="T70" s="95"/>
      <c r="U70" s="95" t="str">
        <f>IF(AND('Listado Pilotos y Equipos'!$D70=Tabla_de_Datos_COPA_PALMARES!$D$3,
'Listado Pilotos y Equipos'!$I70=Tabla_de_Datos_COPA_PALMARES!$D$4,
'Listado Pilotos y Equipos'!$F70=Tabla_de_Datos_COPA_PALMARES!$C$26,
'Listado Pilotos y Equipos'!$K70=Tabla_de_Datos_COPA_PALMARES!$C$26,
'Listado Pilotos y Equipos'!$M70=Tabla_de_Datos_COPA_PALMARES!$B$3),
Tabla_de_Datos_COPA_PALMARES!$H$11,
IF(AND('Listado Pilotos y Equipos'!$D70=Tabla_de_Datos_COPA_PALMARES!$D$4,
'Listado Pilotos y Equipos'!$I70=Tabla_de_Datos_COPA_PALMARES!$D$3,
'Listado Pilotos y Equipos'!$F70=Tabla_de_Datos_COPA_PALMARES!$C$26,
'Listado Pilotos y Equipos'!$K70=Tabla_de_Datos_COPA_PALMARES!$C$26,
'Listado Pilotos y Equipos'!$M70=Tabla_de_Datos_COPA_PALMARES!$B$3),
Tabla_de_Datos_COPA_PALMARES!$H$11,
IF(AND('Listado Pilotos y Equipos'!$D70=Tabla_de_Datos_COPA_PALMARES!$D$3,
'Listado Pilotos y Equipos'!$I70=Tabla_de_Datos_COPA_PALMARES!$D$5,
'Listado Pilotos y Equipos'!$F70=Tabla_de_Datos_COPA_PALMARES!$C$26,
'Listado Pilotos y Equipos'!$K70=Tabla_de_Datos_COPA_PALMARES!$C$26,
'Listado Pilotos y Equipos'!$M70=Tabla_de_Datos_COPA_PALMARES!$B$3),
Tabla_de_Datos_COPA_PALMARES!$H$11,
IF(AND('Listado Pilotos y Equipos'!$D70=Tabla_de_Datos_COPA_PALMARES!$D$5,
'Listado Pilotos y Equipos'!$I70=Tabla_de_Datos_COPA_PALMARES!$D$3,
'Listado Pilotos y Equipos'!$F70=Tabla_de_Datos_COPA_PALMARES!$C$26,
'Listado Pilotos y Equipos'!$K70=Tabla_de_Datos_COPA_PALMARES!$C$26,
'Listado Pilotos y Equipos'!$M70=Tabla_de_Datos_COPA_PALMARES!$B$3),
Tabla_de_Datos_COPA_PALMARES!$H$11,
IF(AND('Listado Pilotos y Equipos'!$D70=Tabla_de_Datos_COPA_PALMARES!$D$3,
'Listado Pilotos y Equipos'!$I70=Tabla_de_Datos_COPA_PALMARES!$D$6,
'Listado Pilotos y Equipos'!$F70=Tabla_de_Datos_COPA_PALMARES!$C$26,
'Listado Pilotos y Equipos'!$K70=Tabla_de_Datos_COPA_PALMARES!$C$26,
'Listado Pilotos y Equipos'!$M70=Tabla_de_Datos_COPA_PALMARES!$B$3),
Tabla_de_Datos_COPA_PALMARES!$H$11,
IF(AND('Listado Pilotos y Equipos'!$D70=Tabla_de_Datos_COPA_PALMARES!$D$6,
'Listado Pilotos y Equipos'!$I70=Tabla_de_Datos_COPA_PALMARES!$D$3,
'Listado Pilotos y Equipos'!$F70=Tabla_de_Datos_COPA_PALMARES!$C$26,
'Listado Pilotos y Equipos'!$K70=Tabla_de_Datos_COPA_PALMARES!$C$26,
'Listado Pilotos y Equipos'!$M70=Tabla_de_Datos_COPA_PALMARES!$B$3),
Tabla_de_Datos_COPA_PALMARES!$H$11,
IF(AND('Listado Pilotos y Equipos'!$D70=Tabla_de_Datos_COPA_PALMARES!$D$4,
'Listado Pilotos y Equipos'!$I70=Tabla_de_Datos_COPA_PALMARES!$D$4,
'Listado Pilotos y Equipos'!$F70=Tabla_de_Datos_COPA_PALMARES!$C$26,
'Listado Pilotos y Equipos'!$K70=Tabla_de_Datos_COPA_PALMARES!$C$26,
'Listado Pilotos y Equipos'!$M70=Tabla_de_Datos_COPA_PALMARES!$B$3),
Tabla_de_Datos_COPA_PALMARES!$H$11,)))))))</f>
        <v>#N/A</v>
      </c>
      <c r="V70" s="95"/>
      <c r="W70" s="349" t="s">
        <v>160</v>
      </c>
      <c r="X70" s="349" t="s">
        <v>646</v>
      </c>
      <c r="Y70" s="349" t="str">
        <f>VLOOKUP(X70,Tabla_de_Datos_COPA_PALMARES!$B$9:$C$21,2,0)</f>
        <v>4</v>
      </c>
      <c r="Z70" s="365" t="str">
        <f>IFERROR(VLOOKUP('Listado Pilotos y Equipos'!$X70,Tabla_de_Datos_COPA_PALMARES!$B$9:$D$21,3,0),"")</f>
        <v>Bronce</v>
      </c>
      <c r="AA70" s="349" t="s">
        <v>647</v>
      </c>
      <c r="AB70" s="349" t="str">
        <f>VLOOKUP('Listado Pilotos y Equipos'!$AA70,Tabla_de_Datos_COPA_PALMARES!$B$24:$C$26,2,TRUE)</f>
        <v>3</v>
      </c>
      <c r="AC70" s="95"/>
      <c r="AD70" s="95"/>
      <c r="AE70" s="95"/>
      <c r="AF70" s="95"/>
      <c r="AG70" s="95"/>
    </row>
    <row r="71" ht="15.75" customHeight="1">
      <c r="A71" s="95"/>
      <c r="B71" s="349"/>
      <c r="C71" s="349"/>
      <c r="D71" s="365" t="str">
        <f>IFERROR(VLOOKUP('Listado Pilotos y Equipos'!$C71,'Listado Pilotos y Equipos'!$W$3:$AB$162,3,0),"")</f>
        <v/>
      </c>
      <c r="E71" s="365" t="str">
        <f>IFERROR(VLOOKUP('Listado Pilotos y Equipos'!$C71,'Listado Pilotos y Equipos'!$W$3:$AB$162,4,0),"")</f>
        <v/>
      </c>
      <c r="F71" s="365" t="str">
        <f>VLOOKUP('Listado Pilotos y Equipos'!$C71,'Listado Pilotos y Equipos'!$W$3:$AB$162,6,TRUE)</f>
        <v>#N/A</v>
      </c>
      <c r="G71" s="365" t="str">
        <f>VLOOKUP('Listado Pilotos y Equipos'!$C71,'Listado Pilotos y Equipos'!$W$3:$AB$162,5,TRUE)</f>
        <v>#N/A</v>
      </c>
      <c r="H71" s="349"/>
      <c r="I71" s="365" t="str">
        <f>IFERROR(VLOOKUP('Listado Pilotos y Equipos'!$H71,'Listado Pilotos y Equipos'!$W$3:$AB$162,3,0),"")</f>
        <v/>
      </c>
      <c r="J71" s="365" t="str">
        <f>IFERROR(VLOOKUP('Listado Pilotos y Equipos'!$H71,'Listado Pilotos y Equipos'!$W$3:$AB$162,4,0),"")</f>
        <v/>
      </c>
      <c r="K71" s="365" t="str">
        <f>VLOOKUP('Listado Pilotos y Equipos'!$H71,'Listado Pilotos y Equipos'!$W$3:$AB$162,6,TRUE)</f>
        <v>#N/A</v>
      </c>
      <c r="L71" s="365" t="str">
        <f>VLOOKUP(H71,'Listado Pilotos y Equipos'!$W$3:$AB$162,5,TRUE)</f>
        <v>#N/A</v>
      </c>
      <c r="M71" s="349"/>
      <c r="N71" s="365"/>
      <c r="O71" s="349"/>
      <c r="P71" s="349"/>
      <c r="Q71" s="366" t="str">
        <f>IFERROR(IF(AND('Listado Pilotos y Equipos'!$D71=Tabla_de_Datos_COPA_PALMARES!$D$3,'Listado Pilotos y Equipos'!$I71=Tabla_de_Datos_COPA_PALMARES!$D$3,'Listado Pilotos y Equipos'!$M71=Tabla_de_Datos_COPA_PALMARES!$B$4),"ALARMA",IF(AND('Listado Pilotos y Equipos'!$D71=Tabla_de_Datos_COPA_PALMARES!$D$3,'Listado Pilotos y Equipos'!$I71=Tabla_de_Datos_COPA_PALMARES!$D$4,'Listado Pilotos y Equipos'!$M71=Tabla_de_Datos_COPA_PALMARES!$B$4),"ALARMA",IF(AND('Listado Pilotos y Equipos'!$D71=Tabla_de_Datos_COPA_PALMARES!$D$4,'Listado Pilotos y Equipos'!$I71=Tabla_de_Datos_COPA_PALMARES!$D$3,'Listado Pilotos y Equipos'!$M71=Tabla_de_Datos_COPA_PALMARES!$B$4),"ALARMA",IF(AND('Listado Pilotos y Equipos'!$D71=Tabla_de_Datos_COPA_PALMARES!$D$3,'Listado Pilotos y Equipos'!$I71=Tabla_de_Datos_COPA_PALMARES!$D$5,'Listado Pilotos y Equipos'!$M71=Tabla_de_Datos_COPA_PALMARES!$B$4),"ALARMA",IF(AND('Listado Pilotos y Equipos'!$D71=Tabla_de_Datos_COPA_PALMARES!$D$5,'Listado Pilotos y Equipos'!$I71=Tabla_de_Datos_COPA_PALMARES!$D$3,'Listado Pilotos y Equipos'!$M71=Tabla_de_Datos_COPA_PALMARES!$B$4),"ALARMA",IF(AND('Listado Pilotos y Equipos'!$D71=Tabla_de_Datos_COPA_PALMARES!$D$3,'Listado Pilotos y Equipos'!$I71=Tabla_de_Datos_COPA_PALMARES!$D$6,'Listado Pilotos y Equipos'!$M71=Tabla_de_Datos_COPA_PALMARES!$B$4),"ALARMA",IF(AND('Listado Pilotos y Equipos'!$D71=Tabla_de_Datos_COPA_PALMARES!$D$6,'Listado Pilotos y Equipos'!$I71=Tabla_de_Datos_COPA_PALMARES!$D$3,'Listado Pilotos y Equipos'!$M71=Tabla_de_Datos_COPA_PALMARES!$B$4),"ALARMA",IF(AND('Listado Pilotos y Equipos'!$D71=Tabla_de_Datos_COPA_PALMARES!$D$4,'Listado Pilotos y Equipos'!$I71=Tabla_de_Datos_COPA_PALMARES!$D$4,'Listado Pilotos y Equipos'!$M71=Tabla_de_Datos_COPA_PALMARES!$B$4),"ALARMA",IF(AND('Listado Pilotos y Equipos'!$D71=Tabla_de_Datos_COPA_PALMARES!$D$4,'Listado Pilotos y Equipos'!$I71=Tabla_de_Datos_COPA_PALMARES!$D$5,'Listado Pilotos y Equipos'!$M71=Tabla_de_Datos_COPA_PALMARES!$B$4),"ALARMA",IF(AND('Listado Pilotos y Equipos'!$D71=Tabla_de_Datos_COPA_PALMARES!$D$5,'Listado Pilotos y Equipos'!$I71=Tabla_de_Datos_COPA_PALMARES!$D$4,'Listado Pilotos y Equipos'!$M71=Tabla_de_Datos_COPA_PALMARES!$B$4),"ALARMA","")))))))))),"")</f>
        <v/>
      </c>
      <c r="R71" s="367" t="str">
        <f>IF(AND('Listado Pilotos y Equipos'!$D71=Tabla_de_Datos_COPA_PALMARES!$D$4,'Listado Pilotos y Equipos'!$I71=Tabla_de_Datos_COPA_PALMARES!$D$4,'Listado Pilotos y Equipos'!$M71=Tabla_de_Datos_COPA_PALMARES!$B$5),Tabla_de_Datos_COPA_PALMARES!$H$15,IF(AND('Listado Pilotos y Equipos'!$D71=Tabla_de_Datos_COPA_PALMARES!$D$3,'Listado Pilotos y Equipos'!$I71=Tabla_de_Datos_COPA_PALMARES!$D$3,'Listado Pilotos y Equipos'!$M71=Tabla_de_Datos_COPA_PALMARES!$B$5),Tabla_de_Datos_COPA_PALMARES!$H$14,IF(AND('Listado Pilotos y Equipos'!$D71=Tabla_de_Datos_COPA_PALMARES!$D$3,'Listado Pilotos y Equipos'!$I71=Tabla_de_Datos_COPA_PALMARES!$D$4,'Listado Pilotos y Equipos'!$M71=Tabla_de_Datos_COPA_PALMARES!$B$5),Tabla_de_Datos_COPA_PALMARES!$H$14,IF(AND('Listado Pilotos y Equipos'!$D71=Tabla_de_Datos_COPA_PALMARES!$D$4,'Listado Pilotos y Equipos'!$I71=Tabla_de_Datos_COPA_PALMARES!$D$3,'Listado Pilotos y Equipos'!$M71=Tabla_de_Datos_COPA_PALMARES!$B$5),Tabla_de_Datos_COPA_PALMARES!$H$14,IF(AND('Listado Pilotos y Equipos'!$D71=Tabla_de_Datos_COPA_PALMARES!$D$3,'Listado Pilotos y Equipos'!$I71=Tabla_de_Datos_COPA_PALMARES!$D$5,'Listado Pilotos y Equipos'!$M71=Tabla_de_Datos_COPA_PALMARES!$B$5),Tabla_de_Datos_COPA_PALMARES!$H$15,IF(AND('Listado Pilotos y Equipos'!$D71=Tabla_de_Datos_COPA_PALMARES!$D$5,'Listado Pilotos y Equipos'!$I71=Tabla_de_Datos_COPA_PALMARES!$D$3,'Listado Pilotos y Equipos'!$M71=Tabla_de_Datos_COPA_PALMARES!$B$5),Tabla_de_Datos_COPA_PALMARES!$H$15,""))))))</f>
        <v/>
      </c>
      <c r="S71" s="95"/>
      <c r="T71" s="95"/>
      <c r="U71" s="95" t="str">
        <f>IF(AND('Listado Pilotos y Equipos'!$D71=Tabla_de_Datos_COPA_PALMARES!$D$3,
'Listado Pilotos y Equipos'!$I71=Tabla_de_Datos_COPA_PALMARES!$D$4,
'Listado Pilotos y Equipos'!$F71=Tabla_de_Datos_COPA_PALMARES!$C$26,
'Listado Pilotos y Equipos'!$K71=Tabla_de_Datos_COPA_PALMARES!$C$26,
'Listado Pilotos y Equipos'!$M71=Tabla_de_Datos_COPA_PALMARES!$B$3),
Tabla_de_Datos_COPA_PALMARES!$H$11,
IF(AND('Listado Pilotos y Equipos'!$D71=Tabla_de_Datos_COPA_PALMARES!$D$4,
'Listado Pilotos y Equipos'!$I71=Tabla_de_Datos_COPA_PALMARES!$D$3,
'Listado Pilotos y Equipos'!$F71=Tabla_de_Datos_COPA_PALMARES!$C$26,
'Listado Pilotos y Equipos'!$K71=Tabla_de_Datos_COPA_PALMARES!$C$26,
'Listado Pilotos y Equipos'!$M71=Tabla_de_Datos_COPA_PALMARES!$B$3),
Tabla_de_Datos_COPA_PALMARES!$H$11,
IF(AND('Listado Pilotos y Equipos'!$D71=Tabla_de_Datos_COPA_PALMARES!$D$3,
'Listado Pilotos y Equipos'!$I71=Tabla_de_Datos_COPA_PALMARES!$D$5,
'Listado Pilotos y Equipos'!$F71=Tabla_de_Datos_COPA_PALMARES!$C$26,
'Listado Pilotos y Equipos'!$K71=Tabla_de_Datos_COPA_PALMARES!$C$26,
'Listado Pilotos y Equipos'!$M71=Tabla_de_Datos_COPA_PALMARES!$B$3),
Tabla_de_Datos_COPA_PALMARES!$H$11,
IF(AND('Listado Pilotos y Equipos'!$D71=Tabla_de_Datos_COPA_PALMARES!$D$5,
'Listado Pilotos y Equipos'!$I71=Tabla_de_Datos_COPA_PALMARES!$D$3,
'Listado Pilotos y Equipos'!$F71=Tabla_de_Datos_COPA_PALMARES!$C$26,
'Listado Pilotos y Equipos'!$K71=Tabla_de_Datos_COPA_PALMARES!$C$26,
'Listado Pilotos y Equipos'!$M71=Tabla_de_Datos_COPA_PALMARES!$B$3),
Tabla_de_Datos_COPA_PALMARES!$H$11,
IF(AND('Listado Pilotos y Equipos'!$D71=Tabla_de_Datos_COPA_PALMARES!$D$3,
'Listado Pilotos y Equipos'!$I71=Tabla_de_Datos_COPA_PALMARES!$D$6,
'Listado Pilotos y Equipos'!$F71=Tabla_de_Datos_COPA_PALMARES!$C$26,
'Listado Pilotos y Equipos'!$K71=Tabla_de_Datos_COPA_PALMARES!$C$26,
'Listado Pilotos y Equipos'!$M71=Tabla_de_Datos_COPA_PALMARES!$B$3),
Tabla_de_Datos_COPA_PALMARES!$H$11,
IF(AND('Listado Pilotos y Equipos'!$D71=Tabla_de_Datos_COPA_PALMARES!$D$6,
'Listado Pilotos y Equipos'!$I71=Tabla_de_Datos_COPA_PALMARES!$D$3,
'Listado Pilotos y Equipos'!$F71=Tabla_de_Datos_COPA_PALMARES!$C$26,
'Listado Pilotos y Equipos'!$K71=Tabla_de_Datos_COPA_PALMARES!$C$26,
'Listado Pilotos y Equipos'!$M71=Tabla_de_Datos_COPA_PALMARES!$B$3),
Tabla_de_Datos_COPA_PALMARES!$H$11,
IF(AND('Listado Pilotos y Equipos'!$D71=Tabla_de_Datos_COPA_PALMARES!$D$4,
'Listado Pilotos y Equipos'!$I71=Tabla_de_Datos_COPA_PALMARES!$D$4,
'Listado Pilotos y Equipos'!$F71=Tabla_de_Datos_COPA_PALMARES!$C$26,
'Listado Pilotos y Equipos'!$K71=Tabla_de_Datos_COPA_PALMARES!$C$26,
'Listado Pilotos y Equipos'!$M71=Tabla_de_Datos_COPA_PALMARES!$B$3),
Tabla_de_Datos_COPA_PALMARES!$H$11,)))))))</f>
        <v>#N/A</v>
      </c>
      <c r="V71" s="95"/>
      <c r="W71" s="349" t="s">
        <v>200</v>
      </c>
      <c r="X71" s="349" t="s">
        <v>646</v>
      </c>
      <c r="Y71" s="349" t="str">
        <f>VLOOKUP(X71,Tabla_de_Datos_COPA_PALMARES!$B$9:$C$21,2,0)</f>
        <v>4</v>
      </c>
      <c r="Z71" s="365" t="str">
        <f>IFERROR(VLOOKUP('Listado Pilotos y Equipos'!$X71,Tabla_de_Datos_COPA_PALMARES!$B$9:$D$21,3,0),"")</f>
        <v>Bronce</v>
      </c>
      <c r="AA71" s="349" t="s">
        <v>647</v>
      </c>
      <c r="AB71" s="349" t="str">
        <f>VLOOKUP('Listado Pilotos y Equipos'!$AA71,Tabla_de_Datos_COPA_PALMARES!$B$24:$C$26,2,TRUE)</f>
        <v>3</v>
      </c>
      <c r="AC71" s="95"/>
      <c r="AD71" s="95"/>
      <c r="AE71" s="95"/>
      <c r="AF71" s="95"/>
      <c r="AG71" s="95"/>
    </row>
    <row r="72" ht="15.75" customHeight="1">
      <c r="A72" s="95"/>
      <c r="B72" s="349"/>
      <c r="C72" s="349"/>
      <c r="D72" s="365" t="str">
        <f>IFERROR(VLOOKUP('Listado Pilotos y Equipos'!$C72,'Listado Pilotos y Equipos'!$W$3:$AB$162,3,0),"")</f>
        <v/>
      </c>
      <c r="E72" s="365" t="str">
        <f>IFERROR(VLOOKUP('Listado Pilotos y Equipos'!$C72,'Listado Pilotos y Equipos'!$W$3:$AB$162,4,0),"")</f>
        <v/>
      </c>
      <c r="F72" s="365" t="str">
        <f>VLOOKUP('Listado Pilotos y Equipos'!$C72,'Listado Pilotos y Equipos'!$W$3:$AB$162,6,TRUE)</f>
        <v>#N/A</v>
      </c>
      <c r="G72" s="365" t="str">
        <f>VLOOKUP('Listado Pilotos y Equipos'!$C72,'Listado Pilotos y Equipos'!$W$3:$AB$162,5,TRUE)</f>
        <v>#N/A</v>
      </c>
      <c r="H72" s="349"/>
      <c r="I72" s="365" t="str">
        <f>IFERROR(VLOOKUP('Listado Pilotos y Equipos'!$H72,'Listado Pilotos y Equipos'!$W$3:$AB$162,3,0),"")</f>
        <v/>
      </c>
      <c r="J72" s="365" t="str">
        <f>IFERROR(VLOOKUP('Listado Pilotos y Equipos'!$H72,'Listado Pilotos y Equipos'!$W$3:$AB$162,4,0),"")</f>
        <v/>
      </c>
      <c r="K72" s="365" t="str">
        <f>VLOOKUP('Listado Pilotos y Equipos'!$H72,'Listado Pilotos y Equipos'!$W$3:$AB$162,6,TRUE)</f>
        <v>#N/A</v>
      </c>
      <c r="L72" s="365" t="str">
        <f>VLOOKUP(H72,'Listado Pilotos y Equipos'!$W$3:$AB$162,5,TRUE)</f>
        <v>#N/A</v>
      </c>
      <c r="M72" s="349"/>
      <c r="N72" s="365"/>
      <c r="O72" s="349"/>
      <c r="P72" s="349"/>
      <c r="Q72" s="366" t="str">
        <f>IFERROR(IF(AND('Listado Pilotos y Equipos'!$D72=Tabla_de_Datos_COPA_PALMARES!$D$3,'Listado Pilotos y Equipos'!$I72=Tabla_de_Datos_COPA_PALMARES!$D$3,'Listado Pilotos y Equipos'!$M72=Tabla_de_Datos_COPA_PALMARES!$B$4),"ALARMA",IF(AND('Listado Pilotos y Equipos'!$D72=Tabla_de_Datos_COPA_PALMARES!$D$3,'Listado Pilotos y Equipos'!$I72=Tabla_de_Datos_COPA_PALMARES!$D$4,'Listado Pilotos y Equipos'!$M72=Tabla_de_Datos_COPA_PALMARES!$B$4),"ALARMA",IF(AND('Listado Pilotos y Equipos'!$D72=Tabla_de_Datos_COPA_PALMARES!$D$4,'Listado Pilotos y Equipos'!$I72=Tabla_de_Datos_COPA_PALMARES!$D$3,'Listado Pilotos y Equipos'!$M72=Tabla_de_Datos_COPA_PALMARES!$B$4),"ALARMA",IF(AND('Listado Pilotos y Equipos'!$D72=Tabla_de_Datos_COPA_PALMARES!$D$3,'Listado Pilotos y Equipos'!$I72=Tabla_de_Datos_COPA_PALMARES!$D$5,'Listado Pilotos y Equipos'!$M72=Tabla_de_Datos_COPA_PALMARES!$B$4),"ALARMA",IF(AND('Listado Pilotos y Equipos'!$D72=Tabla_de_Datos_COPA_PALMARES!$D$5,'Listado Pilotos y Equipos'!$I72=Tabla_de_Datos_COPA_PALMARES!$D$3,'Listado Pilotos y Equipos'!$M72=Tabla_de_Datos_COPA_PALMARES!$B$4),"ALARMA",IF(AND('Listado Pilotos y Equipos'!$D72=Tabla_de_Datos_COPA_PALMARES!$D$3,'Listado Pilotos y Equipos'!$I72=Tabla_de_Datos_COPA_PALMARES!$D$6,'Listado Pilotos y Equipos'!$M72=Tabla_de_Datos_COPA_PALMARES!$B$4),"ALARMA",IF(AND('Listado Pilotos y Equipos'!$D72=Tabla_de_Datos_COPA_PALMARES!$D$6,'Listado Pilotos y Equipos'!$I72=Tabla_de_Datos_COPA_PALMARES!$D$3,'Listado Pilotos y Equipos'!$M72=Tabla_de_Datos_COPA_PALMARES!$B$4),"ALARMA",IF(AND('Listado Pilotos y Equipos'!$D72=Tabla_de_Datos_COPA_PALMARES!$D$4,'Listado Pilotos y Equipos'!$I72=Tabla_de_Datos_COPA_PALMARES!$D$4,'Listado Pilotos y Equipos'!$M72=Tabla_de_Datos_COPA_PALMARES!$B$4),"ALARMA",IF(AND('Listado Pilotos y Equipos'!$D72=Tabla_de_Datos_COPA_PALMARES!$D$4,'Listado Pilotos y Equipos'!$I72=Tabla_de_Datos_COPA_PALMARES!$D$5,'Listado Pilotos y Equipos'!$M72=Tabla_de_Datos_COPA_PALMARES!$B$4),"ALARMA",IF(AND('Listado Pilotos y Equipos'!$D72=Tabla_de_Datos_COPA_PALMARES!$D$5,'Listado Pilotos y Equipos'!$I72=Tabla_de_Datos_COPA_PALMARES!$D$4,'Listado Pilotos y Equipos'!$M72=Tabla_de_Datos_COPA_PALMARES!$B$4),"ALARMA","")))))))))),"")</f>
        <v/>
      </c>
      <c r="R72" s="367" t="str">
        <f>IF(AND('Listado Pilotos y Equipos'!$D72=Tabla_de_Datos_COPA_PALMARES!$D$4,'Listado Pilotos y Equipos'!$I72=Tabla_de_Datos_COPA_PALMARES!$D$4,'Listado Pilotos y Equipos'!$M72=Tabla_de_Datos_COPA_PALMARES!$B$5),Tabla_de_Datos_COPA_PALMARES!$H$15,IF(AND('Listado Pilotos y Equipos'!$D72=Tabla_de_Datos_COPA_PALMARES!$D$3,'Listado Pilotos y Equipos'!$I72=Tabla_de_Datos_COPA_PALMARES!$D$3,'Listado Pilotos y Equipos'!$M72=Tabla_de_Datos_COPA_PALMARES!$B$5),Tabla_de_Datos_COPA_PALMARES!$H$14,IF(AND('Listado Pilotos y Equipos'!$D72=Tabla_de_Datos_COPA_PALMARES!$D$3,'Listado Pilotos y Equipos'!$I72=Tabla_de_Datos_COPA_PALMARES!$D$4,'Listado Pilotos y Equipos'!$M72=Tabla_de_Datos_COPA_PALMARES!$B$5),Tabla_de_Datos_COPA_PALMARES!$H$14,IF(AND('Listado Pilotos y Equipos'!$D72=Tabla_de_Datos_COPA_PALMARES!$D$4,'Listado Pilotos y Equipos'!$I72=Tabla_de_Datos_COPA_PALMARES!$D$3,'Listado Pilotos y Equipos'!$M72=Tabla_de_Datos_COPA_PALMARES!$B$5),Tabla_de_Datos_COPA_PALMARES!$H$14,IF(AND('Listado Pilotos y Equipos'!$D72=Tabla_de_Datos_COPA_PALMARES!$D$3,'Listado Pilotos y Equipos'!$I72=Tabla_de_Datos_COPA_PALMARES!$D$5,'Listado Pilotos y Equipos'!$M72=Tabla_de_Datos_COPA_PALMARES!$B$5),Tabla_de_Datos_COPA_PALMARES!$H$15,IF(AND('Listado Pilotos y Equipos'!$D72=Tabla_de_Datos_COPA_PALMARES!$D$5,'Listado Pilotos y Equipos'!$I72=Tabla_de_Datos_COPA_PALMARES!$D$3,'Listado Pilotos y Equipos'!$M72=Tabla_de_Datos_COPA_PALMARES!$B$5),Tabla_de_Datos_COPA_PALMARES!$H$15,""))))))</f>
        <v/>
      </c>
      <c r="S72" s="95"/>
      <c r="T72" s="95"/>
      <c r="U72" s="95" t="str">
        <f>IF(AND('Listado Pilotos y Equipos'!$D72=Tabla_de_Datos_COPA_PALMARES!$D$3,
'Listado Pilotos y Equipos'!$I72=Tabla_de_Datos_COPA_PALMARES!$D$4,
'Listado Pilotos y Equipos'!$F72=Tabla_de_Datos_COPA_PALMARES!$C$26,
'Listado Pilotos y Equipos'!$K72=Tabla_de_Datos_COPA_PALMARES!$C$26,
'Listado Pilotos y Equipos'!$M72=Tabla_de_Datos_COPA_PALMARES!$B$3),
Tabla_de_Datos_COPA_PALMARES!$H$11,
IF(AND('Listado Pilotos y Equipos'!$D72=Tabla_de_Datos_COPA_PALMARES!$D$4,
'Listado Pilotos y Equipos'!$I72=Tabla_de_Datos_COPA_PALMARES!$D$3,
'Listado Pilotos y Equipos'!$F72=Tabla_de_Datos_COPA_PALMARES!$C$26,
'Listado Pilotos y Equipos'!$K72=Tabla_de_Datos_COPA_PALMARES!$C$26,
'Listado Pilotos y Equipos'!$M72=Tabla_de_Datos_COPA_PALMARES!$B$3),
Tabla_de_Datos_COPA_PALMARES!$H$11,
IF(AND('Listado Pilotos y Equipos'!$D72=Tabla_de_Datos_COPA_PALMARES!$D$3,
'Listado Pilotos y Equipos'!$I72=Tabla_de_Datos_COPA_PALMARES!$D$5,
'Listado Pilotos y Equipos'!$F72=Tabla_de_Datos_COPA_PALMARES!$C$26,
'Listado Pilotos y Equipos'!$K72=Tabla_de_Datos_COPA_PALMARES!$C$26,
'Listado Pilotos y Equipos'!$M72=Tabla_de_Datos_COPA_PALMARES!$B$3),
Tabla_de_Datos_COPA_PALMARES!$H$11,
IF(AND('Listado Pilotos y Equipos'!$D72=Tabla_de_Datos_COPA_PALMARES!$D$5,
'Listado Pilotos y Equipos'!$I72=Tabla_de_Datos_COPA_PALMARES!$D$3,
'Listado Pilotos y Equipos'!$F72=Tabla_de_Datos_COPA_PALMARES!$C$26,
'Listado Pilotos y Equipos'!$K72=Tabla_de_Datos_COPA_PALMARES!$C$26,
'Listado Pilotos y Equipos'!$M72=Tabla_de_Datos_COPA_PALMARES!$B$3),
Tabla_de_Datos_COPA_PALMARES!$H$11,
IF(AND('Listado Pilotos y Equipos'!$D72=Tabla_de_Datos_COPA_PALMARES!$D$3,
'Listado Pilotos y Equipos'!$I72=Tabla_de_Datos_COPA_PALMARES!$D$6,
'Listado Pilotos y Equipos'!$F72=Tabla_de_Datos_COPA_PALMARES!$C$26,
'Listado Pilotos y Equipos'!$K72=Tabla_de_Datos_COPA_PALMARES!$C$26,
'Listado Pilotos y Equipos'!$M72=Tabla_de_Datos_COPA_PALMARES!$B$3),
Tabla_de_Datos_COPA_PALMARES!$H$11,
IF(AND('Listado Pilotos y Equipos'!$D72=Tabla_de_Datos_COPA_PALMARES!$D$6,
'Listado Pilotos y Equipos'!$I72=Tabla_de_Datos_COPA_PALMARES!$D$3,
'Listado Pilotos y Equipos'!$F72=Tabla_de_Datos_COPA_PALMARES!$C$26,
'Listado Pilotos y Equipos'!$K72=Tabla_de_Datos_COPA_PALMARES!$C$26,
'Listado Pilotos y Equipos'!$M72=Tabla_de_Datos_COPA_PALMARES!$B$3),
Tabla_de_Datos_COPA_PALMARES!$H$11,
IF(AND('Listado Pilotos y Equipos'!$D72=Tabla_de_Datos_COPA_PALMARES!$D$4,
'Listado Pilotos y Equipos'!$I72=Tabla_de_Datos_COPA_PALMARES!$D$4,
'Listado Pilotos y Equipos'!$F72=Tabla_de_Datos_COPA_PALMARES!$C$26,
'Listado Pilotos y Equipos'!$K72=Tabla_de_Datos_COPA_PALMARES!$C$26,
'Listado Pilotos y Equipos'!$M72=Tabla_de_Datos_COPA_PALMARES!$B$3),
Tabla_de_Datos_COPA_PALMARES!$H$11,)))))))</f>
        <v>#N/A</v>
      </c>
      <c r="V72" s="95"/>
      <c r="W72" s="349" t="s">
        <v>651</v>
      </c>
      <c r="X72" s="349" t="s">
        <v>646</v>
      </c>
      <c r="Y72" s="349" t="str">
        <f>VLOOKUP(X72,Tabla_de_Datos_COPA_PALMARES!$B$9:$C$21,2,0)</f>
        <v>4</v>
      </c>
      <c r="Z72" s="365" t="str">
        <f>IFERROR(VLOOKUP('Listado Pilotos y Equipos'!$X72,Tabla_de_Datos_COPA_PALMARES!$B$9:$D$21,3,0),"")</f>
        <v>Bronce</v>
      </c>
      <c r="AA72" s="349" t="s">
        <v>647</v>
      </c>
      <c r="AB72" s="349" t="str">
        <f>VLOOKUP('Listado Pilotos y Equipos'!$AA72,Tabla_de_Datos_COPA_PALMARES!$B$24:$C$26,2,TRUE)</f>
        <v>3</v>
      </c>
      <c r="AC72" s="95"/>
      <c r="AD72" s="95"/>
      <c r="AE72" s="95"/>
      <c r="AF72" s="95"/>
      <c r="AG72" s="95"/>
    </row>
    <row r="73" ht="15.75" customHeight="1">
      <c r="A73" s="95"/>
      <c r="B73" s="349"/>
      <c r="C73" s="349"/>
      <c r="D73" s="365" t="str">
        <f>IFERROR(VLOOKUP('Listado Pilotos y Equipos'!$C73,'Listado Pilotos y Equipos'!$W$3:$AB$162,3,0),"")</f>
        <v/>
      </c>
      <c r="E73" s="365" t="str">
        <f>IFERROR(VLOOKUP('Listado Pilotos y Equipos'!$C73,'Listado Pilotos y Equipos'!$W$3:$AB$162,4,0),"")</f>
        <v/>
      </c>
      <c r="F73" s="365" t="str">
        <f>VLOOKUP('Listado Pilotos y Equipos'!$C73,'Listado Pilotos y Equipos'!$W$3:$AB$162,6,TRUE)</f>
        <v>#N/A</v>
      </c>
      <c r="G73" s="365" t="str">
        <f>VLOOKUP('Listado Pilotos y Equipos'!$C73,'Listado Pilotos y Equipos'!$W$3:$AB$162,5,TRUE)</f>
        <v>#N/A</v>
      </c>
      <c r="H73" s="349"/>
      <c r="I73" s="365" t="str">
        <f>IFERROR(VLOOKUP('Listado Pilotos y Equipos'!$H73,'Listado Pilotos y Equipos'!$W$3:$AB$162,3,0),"")</f>
        <v/>
      </c>
      <c r="J73" s="365" t="str">
        <f>IFERROR(VLOOKUP('Listado Pilotos y Equipos'!$H73,'Listado Pilotos y Equipos'!$W$3:$AB$162,4,0),"")</f>
        <v/>
      </c>
      <c r="K73" s="365" t="str">
        <f>VLOOKUP('Listado Pilotos y Equipos'!$H73,'Listado Pilotos y Equipos'!$W$3:$AB$162,6,TRUE)</f>
        <v>#N/A</v>
      </c>
      <c r="L73" s="365" t="str">
        <f>VLOOKUP(H73,'Listado Pilotos y Equipos'!$W$3:$AB$162,5,TRUE)</f>
        <v>#N/A</v>
      </c>
      <c r="M73" s="349"/>
      <c r="N73" s="365"/>
      <c r="O73" s="349"/>
      <c r="P73" s="349"/>
      <c r="Q73" s="366" t="str">
        <f>IFERROR(IF(AND('Listado Pilotos y Equipos'!$D73=Tabla_de_Datos_COPA_PALMARES!$D$3,'Listado Pilotos y Equipos'!$I73=Tabla_de_Datos_COPA_PALMARES!$D$3,'Listado Pilotos y Equipos'!$M73=Tabla_de_Datos_COPA_PALMARES!$B$4),"ALARMA",IF(AND('Listado Pilotos y Equipos'!$D73=Tabla_de_Datos_COPA_PALMARES!$D$3,'Listado Pilotos y Equipos'!$I73=Tabla_de_Datos_COPA_PALMARES!$D$4,'Listado Pilotos y Equipos'!$M73=Tabla_de_Datos_COPA_PALMARES!$B$4),"ALARMA",IF(AND('Listado Pilotos y Equipos'!$D73=Tabla_de_Datos_COPA_PALMARES!$D$4,'Listado Pilotos y Equipos'!$I73=Tabla_de_Datos_COPA_PALMARES!$D$3,'Listado Pilotos y Equipos'!$M73=Tabla_de_Datos_COPA_PALMARES!$B$4),"ALARMA",IF(AND('Listado Pilotos y Equipos'!$D73=Tabla_de_Datos_COPA_PALMARES!$D$3,'Listado Pilotos y Equipos'!$I73=Tabla_de_Datos_COPA_PALMARES!$D$5,'Listado Pilotos y Equipos'!$M73=Tabla_de_Datos_COPA_PALMARES!$B$4),"ALARMA",IF(AND('Listado Pilotos y Equipos'!$D73=Tabla_de_Datos_COPA_PALMARES!$D$5,'Listado Pilotos y Equipos'!$I73=Tabla_de_Datos_COPA_PALMARES!$D$3,'Listado Pilotos y Equipos'!$M73=Tabla_de_Datos_COPA_PALMARES!$B$4),"ALARMA",IF(AND('Listado Pilotos y Equipos'!$D73=Tabla_de_Datos_COPA_PALMARES!$D$3,'Listado Pilotos y Equipos'!$I73=Tabla_de_Datos_COPA_PALMARES!$D$6,'Listado Pilotos y Equipos'!$M73=Tabla_de_Datos_COPA_PALMARES!$B$4),"ALARMA",IF(AND('Listado Pilotos y Equipos'!$D73=Tabla_de_Datos_COPA_PALMARES!$D$6,'Listado Pilotos y Equipos'!$I73=Tabla_de_Datos_COPA_PALMARES!$D$3,'Listado Pilotos y Equipos'!$M73=Tabla_de_Datos_COPA_PALMARES!$B$4),"ALARMA",IF(AND('Listado Pilotos y Equipos'!$D73=Tabla_de_Datos_COPA_PALMARES!$D$4,'Listado Pilotos y Equipos'!$I73=Tabla_de_Datos_COPA_PALMARES!$D$4,'Listado Pilotos y Equipos'!$M73=Tabla_de_Datos_COPA_PALMARES!$B$4),"ALARMA",IF(AND('Listado Pilotos y Equipos'!$D73=Tabla_de_Datos_COPA_PALMARES!$D$4,'Listado Pilotos y Equipos'!$I73=Tabla_de_Datos_COPA_PALMARES!$D$5,'Listado Pilotos y Equipos'!$M73=Tabla_de_Datos_COPA_PALMARES!$B$4),"ALARMA",IF(AND('Listado Pilotos y Equipos'!$D73=Tabla_de_Datos_COPA_PALMARES!$D$5,'Listado Pilotos y Equipos'!$I73=Tabla_de_Datos_COPA_PALMARES!$D$4,'Listado Pilotos y Equipos'!$M73=Tabla_de_Datos_COPA_PALMARES!$B$4),"ALARMA","")))))))))),"")</f>
        <v/>
      </c>
      <c r="R73" s="367" t="str">
        <f>IF(AND('Listado Pilotos y Equipos'!$D73=Tabla_de_Datos_COPA_PALMARES!$D$4,'Listado Pilotos y Equipos'!$I73=Tabla_de_Datos_COPA_PALMARES!$D$4,'Listado Pilotos y Equipos'!$M73=Tabla_de_Datos_COPA_PALMARES!$B$5),Tabla_de_Datos_COPA_PALMARES!$H$15,IF(AND('Listado Pilotos y Equipos'!$D73=Tabla_de_Datos_COPA_PALMARES!$D$3,'Listado Pilotos y Equipos'!$I73=Tabla_de_Datos_COPA_PALMARES!$D$3,'Listado Pilotos y Equipos'!$M73=Tabla_de_Datos_COPA_PALMARES!$B$5),Tabla_de_Datos_COPA_PALMARES!$H$14,IF(AND('Listado Pilotos y Equipos'!$D73=Tabla_de_Datos_COPA_PALMARES!$D$3,'Listado Pilotos y Equipos'!$I73=Tabla_de_Datos_COPA_PALMARES!$D$4,'Listado Pilotos y Equipos'!$M73=Tabla_de_Datos_COPA_PALMARES!$B$5),Tabla_de_Datos_COPA_PALMARES!$H$14,IF(AND('Listado Pilotos y Equipos'!$D73=Tabla_de_Datos_COPA_PALMARES!$D$4,'Listado Pilotos y Equipos'!$I73=Tabla_de_Datos_COPA_PALMARES!$D$3,'Listado Pilotos y Equipos'!$M73=Tabla_de_Datos_COPA_PALMARES!$B$5),Tabla_de_Datos_COPA_PALMARES!$H$14,IF(AND('Listado Pilotos y Equipos'!$D73=Tabla_de_Datos_COPA_PALMARES!$D$3,'Listado Pilotos y Equipos'!$I73=Tabla_de_Datos_COPA_PALMARES!$D$5,'Listado Pilotos y Equipos'!$M73=Tabla_de_Datos_COPA_PALMARES!$B$5),Tabla_de_Datos_COPA_PALMARES!$H$15,IF(AND('Listado Pilotos y Equipos'!$D73=Tabla_de_Datos_COPA_PALMARES!$D$5,'Listado Pilotos y Equipos'!$I73=Tabla_de_Datos_COPA_PALMARES!$D$3,'Listado Pilotos y Equipos'!$M73=Tabla_de_Datos_COPA_PALMARES!$B$5),Tabla_de_Datos_COPA_PALMARES!$H$15,""))))))</f>
        <v/>
      </c>
      <c r="S73" s="95"/>
      <c r="T73" s="95"/>
      <c r="U73" s="95" t="str">
        <f>IF(AND('Listado Pilotos y Equipos'!$D73=Tabla_de_Datos_COPA_PALMARES!$D$3,
'Listado Pilotos y Equipos'!$I73=Tabla_de_Datos_COPA_PALMARES!$D$4,
'Listado Pilotos y Equipos'!$F73=Tabla_de_Datos_COPA_PALMARES!$C$26,
'Listado Pilotos y Equipos'!$K73=Tabla_de_Datos_COPA_PALMARES!$C$26,
'Listado Pilotos y Equipos'!$M73=Tabla_de_Datos_COPA_PALMARES!$B$3),
Tabla_de_Datos_COPA_PALMARES!$H$11,
IF(AND('Listado Pilotos y Equipos'!$D73=Tabla_de_Datos_COPA_PALMARES!$D$4,
'Listado Pilotos y Equipos'!$I73=Tabla_de_Datos_COPA_PALMARES!$D$3,
'Listado Pilotos y Equipos'!$F73=Tabla_de_Datos_COPA_PALMARES!$C$26,
'Listado Pilotos y Equipos'!$K73=Tabla_de_Datos_COPA_PALMARES!$C$26,
'Listado Pilotos y Equipos'!$M73=Tabla_de_Datos_COPA_PALMARES!$B$3),
Tabla_de_Datos_COPA_PALMARES!$H$11,
IF(AND('Listado Pilotos y Equipos'!$D73=Tabla_de_Datos_COPA_PALMARES!$D$3,
'Listado Pilotos y Equipos'!$I73=Tabla_de_Datos_COPA_PALMARES!$D$5,
'Listado Pilotos y Equipos'!$F73=Tabla_de_Datos_COPA_PALMARES!$C$26,
'Listado Pilotos y Equipos'!$K73=Tabla_de_Datos_COPA_PALMARES!$C$26,
'Listado Pilotos y Equipos'!$M73=Tabla_de_Datos_COPA_PALMARES!$B$3),
Tabla_de_Datos_COPA_PALMARES!$H$11,
IF(AND('Listado Pilotos y Equipos'!$D73=Tabla_de_Datos_COPA_PALMARES!$D$5,
'Listado Pilotos y Equipos'!$I73=Tabla_de_Datos_COPA_PALMARES!$D$3,
'Listado Pilotos y Equipos'!$F73=Tabla_de_Datos_COPA_PALMARES!$C$26,
'Listado Pilotos y Equipos'!$K73=Tabla_de_Datos_COPA_PALMARES!$C$26,
'Listado Pilotos y Equipos'!$M73=Tabla_de_Datos_COPA_PALMARES!$B$3),
Tabla_de_Datos_COPA_PALMARES!$H$11,
IF(AND('Listado Pilotos y Equipos'!$D73=Tabla_de_Datos_COPA_PALMARES!$D$3,
'Listado Pilotos y Equipos'!$I73=Tabla_de_Datos_COPA_PALMARES!$D$6,
'Listado Pilotos y Equipos'!$F73=Tabla_de_Datos_COPA_PALMARES!$C$26,
'Listado Pilotos y Equipos'!$K73=Tabla_de_Datos_COPA_PALMARES!$C$26,
'Listado Pilotos y Equipos'!$M73=Tabla_de_Datos_COPA_PALMARES!$B$3),
Tabla_de_Datos_COPA_PALMARES!$H$11,
IF(AND('Listado Pilotos y Equipos'!$D73=Tabla_de_Datos_COPA_PALMARES!$D$6,
'Listado Pilotos y Equipos'!$I73=Tabla_de_Datos_COPA_PALMARES!$D$3,
'Listado Pilotos y Equipos'!$F73=Tabla_de_Datos_COPA_PALMARES!$C$26,
'Listado Pilotos y Equipos'!$K73=Tabla_de_Datos_COPA_PALMARES!$C$26,
'Listado Pilotos y Equipos'!$M73=Tabla_de_Datos_COPA_PALMARES!$B$3),
Tabla_de_Datos_COPA_PALMARES!$H$11,
IF(AND('Listado Pilotos y Equipos'!$D73=Tabla_de_Datos_COPA_PALMARES!$D$4,
'Listado Pilotos y Equipos'!$I73=Tabla_de_Datos_COPA_PALMARES!$D$4,
'Listado Pilotos y Equipos'!$F73=Tabla_de_Datos_COPA_PALMARES!$C$26,
'Listado Pilotos y Equipos'!$K73=Tabla_de_Datos_COPA_PALMARES!$C$26,
'Listado Pilotos y Equipos'!$M73=Tabla_de_Datos_COPA_PALMARES!$B$3),
Tabla_de_Datos_COPA_PALMARES!$H$11,)))))))</f>
        <v>#N/A</v>
      </c>
      <c r="V73" s="95"/>
      <c r="W73" s="349" t="s">
        <v>720</v>
      </c>
      <c r="X73" s="349" t="s">
        <v>686</v>
      </c>
      <c r="Y73" s="349" t="str">
        <f>VLOOKUP(X73,Tabla_de_Datos_COPA_PALMARES!$B$9:$C$21,2,0)</f>
        <v>1</v>
      </c>
      <c r="Z73" s="365" t="str">
        <f>IFERROR(VLOOKUP('Listado Pilotos y Equipos'!$X73,Tabla_de_Datos_COPA_PALMARES!$B$9:$D$21,3,0),"")</f>
        <v>Platino</v>
      </c>
      <c r="AA73" s="349" t="s">
        <v>665</v>
      </c>
      <c r="AB73" s="349" t="str">
        <f>VLOOKUP('Listado Pilotos y Equipos'!$AA73,Tabla_de_Datos_COPA_PALMARES!$B$24:$C$26,2,TRUE)</f>
        <v>1</v>
      </c>
      <c r="AC73" s="95"/>
      <c r="AD73" s="95"/>
      <c r="AE73" s="95"/>
      <c r="AF73" s="95"/>
      <c r="AG73" s="95"/>
    </row>
    <row r="74" ht="15.75" customHeight="1">
      <c r="A74" s="95"/>
      <c r="B74" s="349"/>
      <c r="C74" s="349"/>
      <c r="D74" s="365" t="str">
        <f>IFERROR(VLOOKUP('Listado Pilotos y Equipos'!$C74,'Listado Pilotos y Equipos'!$W$3:$AB$162,3,0),"")</f>
        <v/>
      </c>
      <c r="E74" s="365" t="str">
        <f>IFERROR(VLOOKUP('Listado Pilotos y Equipos'!$C74,'Listado Pilotos y Equipos'!$W$3:$AB$162,4,0),"")</f>
        <v/>
      </c>
      <c r="F74" s="365" t="str">
        <f>VLOOKUP('Listado Pilotos y Equipos'!$C74,'Listado Pilotos y Equipos'!$W$3:$AB$162,6,TRUE)</f>
        <v>#N/A</v>
      </c>
      <c r="G74" s="365" t="str">
        <f>VLOOKUP('Listado Pilotos y Equipos'!$C74,'Listado Pilotos y Equipos'!$W$3:$AB$162,5,TRUE)</f>
        <v>#N/A</v>
      </c>
      <c r="H74" s="349"/>
      <c r="I74" s="365" t="str">
        <f>IFERROR(VLOOKUP('Listado Pilotos y Equipos'!$H74,'Listado Pilotos y Equipos'!$W$3:$AB$162,3,0),"")</f>
        <v/>
      </c>
      <c r="J74" s="365" t="str">
        <f>IFERROR(VLOOKUP('Listado Pilotos y Equipos'!$H74,'Listado Pilotos y Equipos'!$W$3:$AB$162,4,0),"")</f>
        <v/>
      </c>
      <c r="K74" s="365" t="str">
        <f>VLOOKUP('Listado Pilotos y Equipos'!$H74,'Listado Pilotos y Equipos'!$W$3:$AB$162,6,TRUE)</f>
        <v>#N/A</v>
      </c>
      <c r="L74" s="365" t="str">
        <f>VLOOKUP(H74,'Listado Pilotos y Equipos'!$W$3:$AB$162,5,TRUE)</f>
        <v>#N/A</v>
      </c>
      <c r="M74" s="349"/>
      <c r="N74" s="365"/>
      <c r="O74" s="349"/>
      <c r="P74" s="349"/>
      <c r="Q74" s="366" t="str">
        <f>IFERROR(IF(AND('Listado Pilotos y Equipos'!$D74=Tabla_de_Datos_COPA_PALMARES!$D$3,'Listado Pilotos y Equipos'!$I74=Tabla_de_Datos_COPA_PALMARES!$D$3,'Listado Pilotos y Equipos'!$M74=Tabla_de_Datos_COPA_PALMARES!$B$4),"ALARMA",IF(AND('Listado Pilotos y Equipos'!$D74=Tabla_de_Datos_COPA_PALMARES!$D$3,'Listado Pilotos y Equipos'!$I74=Tabla_de_Datos_COPA_PALMARES!$D$4,'Listado Pilotos y Equipos'!$M74=Tabla_de_Datos_COPA_PALMARES!$B$4),"ALARMA",IF(AND('Listado Pilotos y Equipos'!$D74=Tabla_de_Datos_COPA_PALMARES!$D$4,'Listado Pilotos y Equipos'!$I74=Tabla_de_Datos_COPA_PALMARES!$D$3,'Listado Pilotos y Equipos'!$M74=Tabla_de_Datos_COPA_PALMARES!$B$4),"ALARMA",IF(AND('Listado Pilotos y Equipos'!$D74=Tabla_de_Datos_COPA_PALMARES!$D$3,'Listado Pilotos y Equipos'!$I74=Tabla_de_Datos_COPA_PALMARES!$D$5,'Listado Pilotos y Equipos'!$M74=Tabla_de_Datos_COPA_PALMARES!$B$4),"ALARMA",IF(AND('Listado Pilotos y Equipos'!$D74=Tabla_de_Datos_COPA_PALMARES!$D$5,'Listado Pilotos y Equipos'!$I74=Tabla_de_Datos_COPA_PALMARES!$D$3,'Listado Pilotos y Equipos'!$M74=Tabla_de_Datos_COPA_PALMARES!$B$4),"ALARMA",IF(AND('Listado Pilotos y Equipos'!$D74=Tabla_de_Datos_COPA_PALMARES!$D$3,'Listado Pilotos y Equipos'!$I74=Tabla_de_Datos_COPA_PALMARES!$D$6,'Listado Pilotos y Equipos'!$M74=Tabla_de_Datos_COPA_PALMARES!$B$4),"ALARMA",IF(AND('Listado Pilotos y Equipos'!$D74=Tabla_de_Datos_COPA_PALMARES!$D$6,'Listado Pilotos y Equipos'!$I74=Tabla_de_Datos_COPA_PALMARES!$D$3,'Listado Pilotos y Equipos'!$M74=Tabla_de_Datos_COPA_PALMARES!$B$4),"ALARMA",IF(AND('Listado Pilotos y Equipos'!$D74=Tabla_de_Datos_COPA_PALMARES!$D$4,'Listado Pilotos y Equipos'!$I74=Tabla_de_Datos_COPA_PALMARES!$D$4,'Listado Pilotos y Equipos'!$M74=Tabla_de_Datos_COPA_PALMARES!$B$4),"ALARMA",IF(AND('Listado Pilotos y Equipos'!$D74=Tabla_de_Datos_COPA_PALMARES!$D$4,'Listado Pilotos y Equipos'!$I74=Tabla_de_Datos_COPA_PALMARES!$D$5,'Listado Pilotos y Equipos'!$M74=Tabla_de_Datos_COPA_PALMARES!$B$4),"ALARMA",IF(AND('Listado Pilotos y Equipos'!$D74=Tabla_de_Datos_COPA_PALMARES!$D$5,'Listado Pilotos y Equipos'!$I74=Tabla_de_Datos_COPA_PALMARES!$D$4,'Listado Pilotos y Equipos'!$M74=Tabla_de_Datos_COPA_PALMARES!$B$4),"ALARMA","")))))))))),"")</f>
        <v/>
      </c>
      <c r="R74" s="367" t="str">
        <f>IF(AND('Listado Pilotos y Equipos'!$D74=Tabla_de_Datos_COPA_PALMARES!$D$4,'Listado Pilotos y Equipos'!$I74=Tabla_de_Datos_COPA_PALMARES!$D$4,'Listado Pilotos y Equipos'!$M74=Tabla_de_Datos_COPA_PALMARES!$B$5),Tabla_de_Datos_COPA_PALMARES!$H$15,IF(AND('Listado Pilotos y Equipos'!$D74=Tabla_de_Datos_COPA_PALMARES!$D$3,'Listado Pilotos y Equipos'!$I74=Tabla_de_Datos_COPA_PALMARES!$D$3,'Listado Pilotos y Equipos'!$M74=Tabla_de_Datos_COPA_PALMARES!$B$5),Tabla_de_Datos_COPA_PALMARES!$H$14,IF(AND('Listado Pilotos y Equipos'!$D74=Tabla_de_Datos_COPA_PALMARES!$D$3,'Listado Pilotos y Equipos'!$I74=Tabla_de_Datos_COPA_PALMARES!$D$4,'Listado Pilotos y Equipos'!$M74=Tabla_de_Datos_COPA_PALMARES!$B$5),Tabla_de_Datos_COPA_PALMARES!$H$14,IF(AND('Listado Pilotos y Equipos'!$D74=Tabla_de_Datos_COPA_PALMARES!$D$4,'Listado Pilotos y Equipos'!$I74=Tabla_de_Datos_COPA_PALMARES!$D$3,'Listado Pilotos y Equipos'!$M74=Tabla_de_Datos_COPA_PALMARES!$B$5),Tabla_de_Datos_COPA_PALMARES!$H$14,IF(AND('Listado Pilotos y Equipos'!$D74=Tabla_de_Datos_COPA_PALMARES!$D$3,'Listado Pilotos y Equipos'!$I74=Tabla_de_Datos_COPA_PALMARES!$D$5,'Listado Pilotos y Equipos'!$M74=Tabla_de_Datos_COPA_PALMARES!$B$5),Tabla_de_Datos_COPA_PALMARES!$H$15,IF(AND('Listado Pilotos y Equipos'!$D74=Tabla_de_Datos_COPA_PALMARES!$D$5,'Listado Pilotos y Equipos'!$I74=Tabla_de_Datos_COPA_PALMARES!$D$3,'Listado Pilotos y Equipos'!$M74=Tabla_de_Datos_COPA_PALMARES!$B$5),Tabla_de_Datos_COPA_PALMARES!$H$15,""))))))</f>
        <v/>
      </c>
      <c r="S74" s="95"/>
      <c r="T74" s="95"/>
      <c r="U74" s="95" t="str">
        <f>IF(AND('Listado Pilotos y Equipos'!$D74=Tabla_de_Datos_COPA_PALMARES!$D$3,
'Listado Pilotos y Equipos'!$I74=Tabla_de_Datos_COPA_PALMARES!$D$4,
'Listado Pilotos y Equipos'!$F74=Tabla_de_Datos_COPA_PALMARES!$C$26,
'Listado Pilotos y Equipos'!$K74=Tabla_de_Datos_COPA_PALMARES!$C$26,
'Listado Pilotos y Equipos'!$M74=Tabla_de_Datos_COPA_PALMARES!$B$3),
Tabla_de_Datos_COPA_PALMARES!$H$11,
IF(AND('Listado Pilotos y Equipos'!$D74=Tabla_de_Datos_COPA_PALMARES!$D$4,
'Listado Pilotos y Equipos'!$I74=Tabla_de_Datos_COPA_PALMARES!$D$3,
'Listado Pilotos y Equipos'!$F74=Tabla_de_Datos_COPA_PALMARES!$C$26,
'Listado Pilotos y Equipos'!$K74=Tabla_de_Datos_COPA_PALMARES!$C$26,
'Listado Pilotos y Equipos'!$M74=Tabla_de_Datos_COPA_PALMARES!$B$3),
Tabla_de_Datos_COPA_PALMARES!$H$11,
IF(AND('Listado Pilotos y Equipos'!$D74=Tabla_de_Datos_COPA_PALMARES!$D$3,
'Listado Pilotos y Equipos'!$I74=Tabla_de_Datos_COPA_PALMARES!$D$5,
'Listado Pilotos y Equipos'!$F74=Tabla_de_Datos_COPA_PALMARES!$C$26,
'Listado Pilotos y Equipos'!$K74=Tabla_de_Datos_COPA_PALMARES!$C$26,
'Listado Pilotos y Equipos'!$M74=Tabla_de_Datos_COPA_PALMARES!$B$3),
Tabla_de_Datos_COPA_PALMARES!$H$11,
IF(AND('Listado Pilotos y Equipos'!$D74=Tabla_de_Datos_COPA_PALMARES!$D$5,
'Listado Pilotos y Equipos'!$I74=Tabla_de_Datos_COPA_PALMARES!$D$3,
'Listado Pilotos y Equipos'!$F74=Tabla_de_Datos_COPA_PALMARES!$C$26,
'Listado Pilotos y Equipos'!$K74=Tabla_de_Datos_COPA_PALMARES!$C$26,
'Listado Pilotos y Equipos'!$M74=Tabla_de_Datos_COPA_PALMARES!$B$3),
Tabla_de_Datos_COPA_PALMARES!$H$11,
IF(AND('Listado Pilotos y Equipos'!$D74=Tabla_de_Datos_COPA_PALMARES!$D$3,
'Listado Pilotos y Equipos'!$I74=Tabla_de_Datos_COPA_PALMARES!$D$6,
'Listado Pilotos y Equipos'!$F74=Tabla_de_Datos_COPA_PALMARES!$C$26,
'Listado Pilotos y Equipos'!$K74=Tabla_de_Datos_COPA_PALMARES!$C$26,
'Listado Pilotos y Equipos'!$M74=Tabla_de_Datos_COPA_PALMARES!$B$3),
Tabla_de_Datos_COPA_PALMARES!$H$11,
IF(AND('Listado Pilotos y Equipos'!$D74=Tabla_de_Datos_COPA_PALMARES!$D$6,
'Listado Pilotos y Equipos'!$I74=Tabla_de_Datos_COPA_PALMARES!$D$3,
'Listado Pilotos y Equipos'!$F74=Tabla_de_Datos_COPA_PALMARES!$C$26,
'Listado Pilotos y Equipos'!$K74=Tabla_de_Datos_COPA_PALMARES!$C$26,
'Listado Pilotos y Equipos'!$M74=Tabla_de_Datos_COPA_PALMARES!$B$3),
Tabla_de_Datos_COPA_PALMARES!$H$11,
IF(AND('Listado Pilotos y Equipos'!$D74=Tabla_de_Datos_COPA_PALMARES!$D$4,
'Listado Pilotos y Equipos'!$I74=Tabla_de_Datos_COPA_PALMARES!$D$4,
'Listado Pilotos y Equipos'!$F74=Tabla_de_Datos_COPA_PALMARES!$C$26,
'Listado Pilotos y Equipos'!$K74=Tabla_de_Datos_COPA_PALMARES!$C$26,
'Listado Pilotos y Equipos'!$M74=Tabla_de_Datos_COPA_PALMARES!$B$3),
Tabla_de_Datos_COPA_PALMARES!$H$11,)))))))</f>
        <v>#N/A</v>
      </c>
      <c r="V74" s="95"/>
      <c r="W74" s="349" t="s">
        <v>210</v>
      </c>
      <c r="X74" s="349" t="s">
        <v>671</v>
      </c>
      <c r="Y74" s="349" t="str">
        <f>VLOOKUP(X74,Tabla_de_Datos_COPA_PALMARES!$B$9:$C$21,2,0)</f>
        <v>1</v>
      </c>
      <c r="Z74" s="365" t="str">
        <f>IFERROR(VLOOKUP('Listado Pilotos y Equipos'!$X74,Tabla_de_Datos_COPA_PALMARES!$B$9:$D$21,3,0),"")</f>
        <v>Platino</v>
      </c>
      <c r="AA74" s="349" t="s">
        <v>665</v>
      </c>
      <c r="AB74" s="349" t="str">
        <f>VLOOKUP('Listado Pilotos y Equipos'!$AA74,Tabla_de_Datos_COPA_PALMARES!$B$24:$C$26,2,TRUE)</f>
        <v>1</v>
      </c>
      <c r="AC74" s="95"/>
      <c r="AD74" s="95"/>
      <c r="AE74" s="95"/>
      <c r="AF74" s="95"/>
      <c r="AG74" s="95"/>
    </row>
    <row r="75" ht="15.75" customHeight="1">
      <c r="A75" s="95"/>
      <c r="B75" s="349"/>
      <c r="C75" s="349"/>
      <c r="D75" s="365" t="str">
        <f>IFERROR(VLOOKUP('Listado Pilotos y Equipos'!$C75,'Listado Pilotos y Equipos'!$W$3:$AB$162,3,0),"")</f>
        <v/>
      </c>
      <c r="E75" s="365" t="str">
        <f>IFERROR(VLOOKUP('Listado Pilotos y Equipos'!$C75,'Listado Pilotos y Equipos'!$W$3:$AB$162,4,0),"")</f>
        <v/>
      </c>
      <c r="F75" s="365" t="str">
        <f>VLOOKUP('Listado Pilotos y Equipos'!$C75,'Listado Pilotos y Equipos'!$W$3:$AB$162,6,TRUE)</f>
        <v>#N/A</v>
      </c>
      <c r="G75" s="365" t="str">
        <f>VLOOKUP('Listado Pilotos y Equipos'!$C75,'Listado Pilotos y Equipos'!$W$3:$AB$162,5,TRUE)</f>
        <v>#N/A</v>
      </c>
      <c r="H75" s="349"/>
      <c r="I75" s="365" t="str">
        <f>IFERROR(VLOOKUP('Listado Pilotos y Equipos'!$H75,'Listado Pilotos y Equipos'!$W$3:$AB$162,3,0),"")</f>
        <v/>
      </c>
      <c r="J75" s="365" t="str">
        <f>IFERROR(VLOOKUP('Listado Pilotos y Equipos'!$H75,'Listado Pilotos y Equipos'!$W$3:$AB$162,4,0),"")</f>
        <v/>
      </c>
      <c r="K75" s="365" t="str">
        <f>VLOOKUP('Listado Pilotos y Equipos'!$H75,'Listado Pilotos y Equipos'!$W$3:$AB$162,6,TRUE)</f>
        <v>#N/A</v>
      </c>
      <c r="L75" s="365" t="str">
        <f>VLOOKUP(H75,'Listado Pilotos y Equipos'!$W$3:$AB$162,5,TRUE)</f>
        <v>#N/A</v>
      </c>
      <c r="M75" s="349"/>
      <c r="N75" s="365"/>
      <c r="O75" s="349"/>
      <c r="P75" s="349"/>
      <c r="Q75" s="366" t="str">
        <f>IFERROR(IF(AND('Listado Pilotos y Equipos'!$D75=Tabla_de_Datos_COPA_PALMARES!$D$3,'Listado Pilotos y Equipos'!$I75=Tabla_de_Datos_COPA_PALMARES!$D$3,'Listado Pilotos y Equipos'!$M75=Tabla_de_Datos_COPA_PALMARES!$B$4),"ALARMA",IF(AND('Listado Pilotos y Equipos'!$D75=Tabla_de_Datos_COPA_PALMARES!$D$3,'Listado Pilotos y Equipos'!$I75=Tabla_de_Datos_COPA_PALMARES!$D$4,'Listado Pilotos y Equipos'!$M75=Tabla_de_Datos_COPA_PALMARES!$B$4),"ALARMA",IF(AND('Listado Pilotos y Equipos'!$D75=Tabla_de_Datos_COPA_PALMARES!$D$4,'Listado Pilotos y Equipos'!$I75=Tabla_de_Datos_COPA_PALMARES!$D$3,'Listado Pilotos y Equipos'!$M75=Tabla_de_Datos_COPA_PALMARES!$B$4),"ALARMA",IF(AND('Listado Pilotos y Equipos'!$D75=Tabla_de_Datos_COPA_PALMARES!$D$3,'Listado Pilotos y Equipos'!$I75=Tabla_de_Datos_COPA_PALMARES!$D$5,'Listado Pilotos y Equipos'!$M75=Tabla_de_Datos_COPA_PALMARES!$B$4),"ALARMA",IF(AND('Listado Pilotos y Equipos'!$D75=Tabla_de_Datos_COPA_PALMARES!$D$5,'Listado Pilotos y Equipos'!$I75=Tabla_de_Datos_COPA_PALMARES!$D$3,'Listado Pilotos y Equipos'!$M75=Tabla_de_Datos_COPA_PALMARES!$B$4),"ALARMA",IF(AND('Listado Pilotos y Equipos'!$D75=Tabla_de_Datos_COPA_PALMARES!$D$3,'Listado Pilotos y Equipos'!$I75=Tabla_de_Datos_COPA_PALMARES!$D$6,'Listado Pilotos y Equipos'!$M75=Tabla_de_Datos_COPA_PALMARES!$B$4),"ALARMA",IF(AND('Listado Pilotos y Equipos'!$D75=Tabla_de_Datos_COPA_PALMARES!$D$6,'Listado Pilotos y Equipos'!$I75=Tabla_de_Datos_COPA_PALMARES!$D$3,'Listado Pilotos y Equipos'!$M75=Tabla_de_Datos_COPA_PALMARES!$B$4),"ALARMA",IF(AND('Listado Pilotos y Equipos'!$D75=Tabla_de_Datos_COPA_PALMARES!$D$4,'Listado Pilotos y Equipos'!$I75=Tabla_de_Datos_COPA_PALMARES!$D$4,'Listado Pilotos y Equipos'!$M75=Tabla_de_Datos_COPA_PALMARES!$B$4),"ALARMA",IF(AND('Listado Pilotos y Equipos'!$D75=Tabla_de_Datos_COPA_PALMARES!$D$4,'Listado Pilotos y Equipos'!$I75=Tabla_de_Datos_COPA_PALMARES!$D$5,'Listado Pilotos y Equipos'!$M75=Tabla_de_Datos_COPA_PALMARES!$B$4),"ALARMA",IF(AND('Listado Pilotos y Equipos'!$D75=Tabla_de_Datos_COPA_PALMARES!$D$5,'Listado Pilotos y Equipos'!$I75=Tabla_de_Datos_COPA_PALMARES!$D$4,'Listado Pilotos y Equipos'!$M75=Tabla_de_Datos_COPA_PALMARES!$B$4),"ALARMA","")))))))))),"")</f>
        <v/>
      </c>
      <c r="R75" s="367" t="str">
        <f>IF(AND('Listado Pilotos y Equipos'!$D75=Tabla_de_Datos_COPA_PALMARES!$D$4,'Listado Pilotos y Equipos'!$I75=Tabla_de_Datos_COPA_PALMARES!$D$4,'Listado Pilotos y Equipos'!$M75=Tabla_de_Datos_COPA_PALMARES!$B$5),Tabla_de_Datos_COPA_PALMARES!$H$15,IF(AND('Listado Pilotos y Equipos'!$D75=Tabla_de_Datos_COPA_PALMARES!$D$3,'Listado Pilotos y Equipos'!$I75=Tabla_de_Datos_COPA_PALMARES!$D$3,'Listado Pilotos y Equipos'!$M75=Tabla_de_Datos_COPA_PALMARES!$B$5),Tabla_de_Datos_COPA_PALMARES!$H$14,IF(AND('Listado Pilotos y Equipos'!$D75=Tabla_de_Datos_COPA_PALMARES!$D$3,'Listado Pilotos y Equipos'!$I75=Tabla_de_Datos_COPA_PALMARES!$D$4,'Listado Pilotos y Equipos'!$M75=Tabla_de_Datos_COPA_PALMARES!$B$5),Tabla_de_Datos_COPA_PALMARES!$H$14,IF(AND('Listado Pilotos y Equipos'!$D75=Tabla_de_Datos_COPA_PALMARES!$D$4,'Listado Pilotos y Equipos'!$I75=Tabla_de_Datos_COPA_PALMARES!$D$3,'Listado Pilotos y Equipos'!$M75=Tabla_de_Datos_COPA_PALMARES!$B$5),Tabla_de_Datos_COPA_PALMARES!$H$14,IF(AND('Listado Pilotos y Equipos'!$D75=Tabla_de_Datos_COPA_PALMARES!$D$3,'Listado Pilotos y Equipos'!$I75=Tabla_de_Datos_COPA_PALMARES!$D$5,'Listado Pilotos y Equipos'!$M75=Tabla_de_Datos_COPA_PALMARES!$B$5),Tabla_de_Datos_COPA_PALMARES!$H$15,IF(AND('Listado Pilotos y Equipos'!$D75=Tabla_de_Datos_COPA_PALMARES!$D$5,'Listado Pilotos y Equipos'!$I75=Tabla_de_Datos_COPA_PALMARES!$D$3,'Listado Pilotos y Equipos'!$M75=Tabla_de_Datos_COPA_PALMARES!$B$5),Tabla_de_Datos_COPA_PALMARES!$H$15,""))))))</f>
        <v/>
      </c>
      <c r="S75" s="95"/>
      <c r="T75" s="95"/>
      <c r="U75" s="95" t="str">
        <f>IF(AND('Listado Pilotos y Equipos'!$D75=Tabla_de_Datos_COPA_PALMARES!$D$3,
'Listado Pilotos y Equipos'!$I75=Tabla_de_Datos_COPA_PALMARES!$D$4,
'Listado Pilotos y Equipos'!$F75=Tabla_de_Datos_COPA_PALMARES!$C$26,
'Listado Pilotos y Equipos'!$K75=Tabla_de_Datos_COPA_PALMARES!$C$26,
'Listado Pilotos y Equipos'!$M75=Tabla_de_Datos_COPA_PALMARES!$B$3),
Tabla_de_Datos_COPA_PALMARES!$H$11,
IF(AND('Listado Pilotos y Equipos'!$D75=Tabla_de_Datos_COPA_PALMARES!$D$4,
'Listado Pilotos y Equipos'!$I75=Tabla_de_Datos_COPA_PALMARES!$D$3,
'Listado Pilotos y Equipos'!$F75=Tabla_de_Datos_COPA_PALMARES!$C$26,
'Listado Pilotos y Equipos'!$K75=Tabla_de_Datos_COPA_PALMARES!$C$26,
'Listado Pilotos y Equipos'!$M75=Tabla_de_Datos_COPA_PALMARES!$B$3),
Tabla_de_Datos_COPA_PALMARES!$H$11,
IF(AND('Listado Pilotos y Equipos'!$D75=Tabla_de_Datos_COPA_PALMARES!$D$3,
'Listado Pilotos y Equipos'!$I75=Tabla_de_Datos_COPA_PALMARES!$D$5,
'Listado Pilotos y Equipos'!$F75=Tabla_de_Datos_COPA_PALMARES!$C$26,
'Listado Pilotos y Equipos'!$K75=Tabla_de_Datos_COPA_PALMARES!$C$26,
'Listado Pilotos y Equipos'!$M75=Tabla_de_Datos_COPA_PALMARES!$B$3),
Tabla_de_Datos_COPA_PALMARES!$H$11,
IF(AND('Listado Pilotos y Equipos'!$D75=Tabla_de_Datos_COPA_PALMARES!$D$5,
'Listado Pilotos y Equipos'!$I75=Tabla_de_Datos_COPA_PALMARES!$D$3,
'Listado Pilotos y Equipos'!$F75=Tabla_de_Datos_COPA_PALMARES!$C$26,
'Listado Pilotos y Equipos'!$K75=Tabla_de_Datos_COPA_PALMARES!$C$26,
'Listado Pilotos y Equipos'!$M75=Tabla_de_Datos_COPA_PALMARES!$B$3),
Tabla_de_Datos_COPA_PALMARES!$H$11,
IF(AND('Listado Pilotos y Equipos'!$D75=Tabla_de_Datos_COPA_PALMARES!$D$3,
'Listado Pilotos y Equipos'!$I75=Tabla_de_Datos_COPA_PALMARES!$D$6,
'Listado Pilotos y Equipos'!$F75=Tabla_de_Datos_COPA_PALMARES!$C$26,
'Listado Pilotos y Equipos'!$K75=Tabla_de_Datos_COPA_PALMARES!$C$26,
'Listado Pilotos y Equipos'!$M75=Tabla_de_Datos_COPA_PALMARES!$B$3),
Tabla_de_Datos_COPA_PALMARES!$H$11,
IF(AND('Listado Pilotos y Equipos'!$D75=Tabla_de_Datos_COPA_PALMARES!$D$6,
'Listado Pilotos y Equipos'!$I75=Tabla_de_Datos_COPA_PALMARES!$D$3,
'Listado Pilotos y Equipos'!$F75=Tabla_de_Datos_COPA_PALMARES!$C$26,
'Listado Pilotos y Equipos'!$K75=Tabla_de_Datos_COPA_PALMARES!$C$26,
'Listado Pilotos y Equipos'!$M75=Tabla_de_Datos_COPA_PALMARES!$B$3),
Tabla_de_Datos_COPA_PALMARES!$H$11,
IF(AND('Listado Pilotos y Equipos'!$D75=Tabla_de_Datos_COPA_PALMARES!$D$4,
'Listado Pilotos y Equipos'!$I75=Tabla_de_Datos_COPA_PALMARES!$D$4,
'Listado Pilotos y Equipos'!$F75=Tabla_de_Datos_COPA_PALMARES!$C$26,
'Listado Pilotos y Equipos'!$K75=Tabla_de_Datos_COPA_PALMARES!$C$26,
'Listado Pilotos y Equipos'!$M75=Tabla_de_Datos_COPA_PALMARES!$B$3),
Tabla_de_Datos_COPA_PALMARES!$H$11,)))))))</f>
        <v>#N/A</v>
      </c>
      <c r="V75" s="95"/>
      <c r="W75" s="349" t="s">
        <v>218</v>
      </c>
      <c r="X75" s="349" t="s">
        <v>671</v>
      </c>
      <c r="Y75" s="349" t="str">
        <f>VLOOKUP(X75,Tabla_de_Datos_COPA_PALMARES!$B$9:$C$21,2,0)</f>
        <v>1</v>
      </c>
      <c r="Z75" s="365" t="str">
        <f>IFERROR(VLOOKUP('Listado Pilotos y Equipos'!$X75,Tabla_de_Datos_COPA_PALMARES!$B$9:$D$21,3,0),"")</f>
        <v>Platino</v>
      </c>
      <c r="AA75" s="349" t="s">
        <v>665</v>
      </c>
      <c r="AB75" s="349" t="str">
        <f>VLOOKUP('Listado Pilotos y Equipos'!$AA75,Tabla_de_Datos_COPA_PALMARES!$B$24:$C$26,2,TRUE)</f>
        <v>1</v>
      </c>
      <c r="AC75" s="95"/>
      <c r="AD75" s="95"/>
      <c r="AE75" s="95"/>
      <c r="AF75" s="95"/>
      <c r="AG75" s="95"/>
    </row>
    <row r="76" ht="15.75" customHeight="1">
      <c r="A76" s="95"/>
      <c r="B76" s="349"/>
      <c r="C76" s="349"/>
      <c r="D76" s="365" t="str">
        <f>IFERROR(VLOOKUP('Listado Pilotos y Equipos'!$C76,'Listado Pilotos y Equipos'!$W$3:$AB$162,3,0),"")</f>
        <v/>
      </c>
      <c r="E76" s="365" t="str">
        <f>IFERROR(VLOOKUP('Listado Pilotos y Equipos'!$C76,'Listado Pilotos y Equipos'!$W$3:$AB$162,4,0),"")</f>
        <v/>
      </c>
      <c r="F76" s="365" t="str">
        <f>VLOOKUP('Listado Pilotos y Equipos'!$C76,'Listado Pilotos y Equipos'!$W$3:$AB$162,6,TRUE)</f>
        <v>#N/A</v>
      </c>
      <c r="G76" s="365" t="str">
        <f>VLOOKUP('Listado Pilotos y Equipos'!$C76,'Listado Pilotos y Equipos'!$W$3:$AB$162,5,TRUE)</f>
        <v>#N/A</v>
      </c>
      <c r="H76" s="349"/>
      <c r="I76" s="365" t="str">
        <f>IFERROR(VLOOKUP('Listado Pilotos y Equipos'!$H76,'Listado Pilotos y Equipos'!$W$3:$AB$162,3,0),"")</f>
        <v/>
      </c>
      <c r="J76" s="365" t="str">
        <f>IFERROR(VLOOKUP('Listado Pilotos y Equipos'!$H76,'Listado Pilotos y Equipos'!$W$3:$AB$162,4,0),"")</f>
        <v/>
      </c>
      <c r="K76" s="365" t="str">
        <f>VLOOKUP('Listado Pilotos y Equipos'!$H76,'Listado Pilotos y Equipos'!$W$3:$AB$162,6,TRUE)</f>
        <v>#N/A</v>
      </c>
      <c r="L76" s="365" t="str">
        <f>VLOOKUP(H76,'Listado Pilotos y Equipos'!$W$3:$AB$162,5,TRUE)</f>
        <v>#N/A</v>
      </c>
      <c r="M76" s="349"/>
      <c r="N76" s="365"/>
      <c r="O76" s="349"/>
      <c r="P76" s="349"/>
      <c r="Q76" s="366" t="str">
        <f>IFERROR(IF(AND('Listado Pilotos y Equipos'!$D76=Tabla_de_Datos_COPA_PALMARES!$D$3,'Listado Pilotos y Equipos'!$I76=Tabla_de_Datos_COPA_PALMARES!$D$3,'Listado Pilotos y Equipos'!$M76=Tabla_de_Datos_COPA_PALMARES!$B$4),"ALARMA",IF(AND('Listado Pilotos y Equipos'!$D76=Tabla_de_Datos_COPA_PALMARES!$D$3,'Listado Pilotos y Equipos'!$I76=Tabla_de_Datos_COPA_PALMARES!$D$4,'Listado Pilotos y Equipos'!$M76=Tabla_de_Datos_COPA_PALMARES!$B$4),"ALARMA",IF(AND('Listado Pilotos y Equipos'!$D76=Tabla_de_Datos_COPA_PALMARES!$D$4,'Listado Pilotos y Equipos'!$I76=Tabla_de_Datos_COPA_PALMARES!$D$3,'Listado Pilotos y Equipos'!$M76=Tabla_de_Datos_COPA_PALMARES!$B$4),"ALARMA",IF(AND('Listado Pilotos y Equipos'!$D76=Tabla_de_Datos_COPA_PALMARES!$D$3,'Listado Pilotos y Equipos'!$I76=Tabla_de_Datos_COPA_PALMARES!$D$5,'Listado Pilotos y Equipos'!$M76=Tabla_de_Datos_COPA_PALMARES!$B$4),"ALARMA",IF(AND('Listado Pilotos y Equipos'!$D76=Tabla_de_Datos_COPA_PALMARES!$D$5,'Listado Pilotos y Equipos'!$I76=Tabla_de_Datos_COPA_PALMARES!$D$3,'Listado Pilotos y Equipos'!$M76=Tabla_de_Datos_COPA_PALMARES!$B$4),"ALARMA",IF(AND('Listado Pilotos y Equipos'!$D76=Tabla_de_Datos_COPA_PALMARES!$D$3,'Listado Pilotos y Equipos'!$I76=Tabla_de_Datos_COPA_PALMARES!$D$6,'Listado Pilotos y Equipos'!$M76=Tabla_de_Datos_COPA_PALMARES!$B$4),"ALARMA",IF(AND('Listado Pilotos y Equipos'!$D76=Tabla_de_Datos_COPA_PALMARES!$D$6,'Listado Pilotos y Equipos'!$I76=Tabla_de_Datos_COPA_PALMARES!$D$3,'Listado Pilotos y Equipos'!$M76=Tabla_de_Datos_COPA_PALMARES!$B$4),"ALARMA",IF(AND('Listado Pilotos y Equipos'!$D76=Tabla_de_Datos_COPA_PALMARES!$D$4,'Listado Pilotos y Equipos'!$I76=Tabla_de_Datos_COPA_PALMARES!$D$4,'Listado Pilotos y Equipos'!$M76=Tabla_de_Datos_COPA_PALMARES!$B$4),"ALARMA",IF(AND('Listado Pilotos y Equipos'!$D76=Tabla_de_Datos_COPA_PALMARES!$D$4,'Listado Pilotos y Equipos'!$I76=Tabla_de_Datos_COPA_PALMARES!$D$5,'Listado Pilotos y Equipos'!$M76=Tabla_de_Datos_COPA_PALMARES!$B$4),"ALARMA",IF(AND('Listado Pilotos y Equipos'!$D76=Tabla_de_Datos_COPA_PALMARES!$D$5,'Listado Pilotos y Equipos'!$I76=Tabla_de_Datos_COPA_PALMARES!$D$4,'Listado Pilotos y Equipos'!$M76=Tabla_de_Datos_COPA_PALMARES!$B$4),"ALARMA","")))))))))),"")</f>
        <v/>
      </c>
      <c r="R76" s="367" t="str">
        <f>IF(AND('Listado Pilotos y Equipos'!$D76=Tabla_de_Datos_COPA_PALMARES!$D$4,'Listado Pilotos y Equipos'!$I76=Tabla_de_Datos_COPA_PALMARES!$D$4,'Listado Pilotos y Equipos'!$M76=Tabla_de_Datos_COPA_PALMARES!$B$5),Tabla_de_Datos_COPA_PALMARES!$H$15,IF(AND('Listado Pilotos y Equipos'!$D76=Tabla_de_Datos_COPA_PALMARES!$D$3,'Listado Pilotos y Equipos'!$I76=Tabla_de_Datos_COPA_PALMARES!$D$3,'Listado Pilotos y Equipos'!$M76=Tabla_de_Datos_COPA_PALMARES!$B$5),Tabla_de_Datos_COPA_PALMARES!$H$14,IF(AND('Listado Pilotos y Equipos'!$D76=Tabla_de_Datos_COPA_PALMARES!$D$3,'Listado Pilotos y Equipos'!$I76=Tabla_de_Datos_COPA_PALMARES!$D$4,'Listado Pilotos y Equipos'!$M76=Tabla_de_Datos_COPA_PALMARES!$B$5),Tabla_de_Datos_COPA_PALMARES!$H$14,IF(AND('Listado Pilotos y Equipos'!$D76=Tabla_de_Datos_COPA_PALMARES!$D$4,'Listado Pilotos y Equipos'!$I76=Tabla_de_Datos_COPA_PALMARES!$D$3,'Listado Pilotos y Equipos'!$M76=Tabla_de_Datos_COPA_PALMARES!$B$5),Tabla_de_Datos_COPA_PALMARES!$H$14,IF(AND('Listado Pilotos y Equipos'!$D76=Tabla_de_Datos_COPA_PALMARES!$D$3,'Listado Pilotos y Equipos'!$I76=Tabla_de_Datos_COPA_PALMARES!$D$5,'Listado Pilotos y Equipos'!$M76=Tabla_de_Datos_COPA_PALMARES!$B$5),Tabla_de_Datos_COPA_PALMARES!$H$15,IF(AND('Listado Pilotos y Equipos'!$D76=Tabla_de_Datos_COPA_PALMARES!$D$5,'Listado Pilotos y Equipos'!$I76=Tabla_de_Datos_COPA_PALMARES!$D$3,'Listado Pilotos y Equipos'!$M76=Tabla_de_Datos_COPA_PALMARES!$B$5),Tabla_de_Datos_COPA_PALMARES!$H$15,""))))))</f>
        <v/>
      </c>
      <c r="S76" s="95"/>
      <c r="T76" s="95"/>
      <c r="U76" s="95" t="str">
        <f>IF(AND('Listado Pilotos y Equipos'!$D76=Tabla_de_Datos_COPA_PALMARES!$D$3,
'Listado Pilotos y Equipos'!$I76=Tabla_de_Datos_COPA_PALMARES!$D$4,
'Listado Pilotos y Equipos'!$F76=Tabla_de_Datos_COPA_PALMARES!$C$26,
'Listado Pilotos y Equipos'!$K76=Tabla_de_Datos_COPA_PALMARES!$C$26,
'Listado Pilotos y Equipos'!$M76=Tabla_de_Datos_COPA_PALMARES!$B$3),
Tabla_de_Datos_COPA_PALMARES!$H$11,
IF(AND('Listado Pilotos y Equipos'!$D76=Tabla_de_Datos_COPA_PALMARES!$D$4,
'Listado Pilotos y Equipos'!$I76=Tabla_de_Datos_COPA_PALMARES!$D$3,
'Listado Pilotos y Equipos'!$F76=Tabla_de_Datos_COPA_PALMARES!$C$26,
'Listado Pilotos y Equipos'!$K76=Tabla_de_Datos_COPA_PALMARES!$C$26,
'Listado Pilotos y Equipos'!$M76=Tabla_de_Datos_COPA_PALMARES!$B$3),
Tabla_de_Datos_COPA_PALMARES!$H$11,
IF(AND('Listado Pilotos y Equipos'!$D76=Tabla_de_Datos_COPA_PALMARES!$D$3,
'Listado Pilotos y Equipos'!$I76=Tabla_de_Datos_COPA_PALMARES!$D$5,
'Listado Pilotos y Equipos'!$F76=Tabla_de_Datos_COPA_PALMARES!$C$26,
'Listado Pilotos y Equipos'!$K76=Tabla_de_Datos_COPA_PALMARES!$C$26,
'Listado Pilotos y Equipos'!$M76=Tabla_de_Datos_COPA_PALMARES!$B$3),
Tabla_de_Datos_COPA_PALMARES!$H$11,
IF(AND('Listado Pilotos y Equipos'!$D76=Tabla_de_Datos_COPA_PALMARES!$D$5,
'Listado Pilotos y Equipos'!$I76=Tabla_de_Datos_COPA_PALMARES!$D$3,
'Listado Pilotos y Equipos'!$F76=Tabla_de_Datos_COPA_PALMARES!$C$26,
'Listado Pilotos y Equipos'!$K76=Tabla_de_Datos_COPA_PALMARES!$C$26,
'Listado Pilotos y Equipos'!$M76=Tabla_de_Datos_COPA_PALMARES!$B$3),
Tabla_de_Datos_COPA_PALMARES!$H$11,
IF(AND('Listado Pilotos y Equipos'!$D76=Tabla_de_Datos_COPA_PALMARES!$D$3,
'Listado Pilotos y Equipos'!$I76=Tabla_de_Datos_COPA_PALMARES!$D$6,
'Listado Pilotos y Equipos'!$F76=Tabla_de_Datos_COPA_PALMARES!$C$26,
'Listado Pilotos y Equipos'!$K76=Tabla_de_Datos_COPA_PALMARES!$C$26,
'Listado Pilotos y Equipos'!$M76=Tabla_de_Datos_COPA_PALMARES!$B$3),
Tabla_de_Datos_COPA_PALMARES!$H$11,
IF(AND('Listado Pilotos y Equipos'!$D76=Tabla_de_Datos_COPA_PALMARES!$D$6,
'Listado Pilotos y Equipos'!$I76=Tabla_de_Datos_COPA_PALMARES!$D$3,
'Listado Pilotos y Equipos'!$F76=Tabla_de_Datos_COPA_PALMARES!$C$26,
'Listado Pilotos y Equipos'!$K76=Tabla_de_Datos_COPA_PALMARES!$C$26,
'Listado Pilotos y Equipos'!$M76=Tabla_de_Datos_COPA_PALMARES!$B$3),
Tabla_de_Datos_COPA_PALMARES!$H$11,
IF(AND('Listado Pilotos y Equipos'!$D76=Tabla_de_Datos_COPA_PALMARES!$D$4,
'Listado Pilotos y Equipos'!$I76=Tabla_de_Datos_COPA_PALMARES!$D$4,
'Listado Pilotos y Equipos'!$F76=Tabla_de_Datos_COPA_PALMARES!$C$26,
'Listado Pilotos y Equipos'!$K76=Tabla_de_Datos_COPA_PALMARES!$C$26,
'Listado Pilotos y Equipos'!$M76=Tabla_de_Datos_COPA_PALMARES!$B$3),
Tabla_de_Datos_COPA_PALMARES!$H$11,)))))))</f>
        <v>#N/A</v>
      </c>
      <c r="V76" s="95"/>
      <c r="W76" s="349" t="s">
        <v>739</v>
      </c>
      <c r="X76" s="349" t="s">
        <v>658</v>
      </c>
      <c r="Y76" s="349" t="str">
        <f>VLOOKUP(X76,Tabla_de_Datos_COPA_PALMARES!$B$9:$C$21,2,0)</f>
        <v>3</v>
      </c>
      <c r="Z76" s="365" t="str">
        <f>IFERROR(VLOOKUP('Listado Pilotos y Equipos'!$X76,Tabla_de_Datos_COPA_PALMARES!$B$9:$D$21,3,0),"")</f>
        <v>Plata</v>
      </c>
      <c r="AA76" s="349" t="s">
        <v>647</v>
      </c>
      <c r="AB76" s="349" t="str">
        <f>VLOOKUP('Listado Pilotos y Equipos'!$AA76,Tabla_de_Datos_COPA_PALMARES!$B$24:$C$26,2,TRUE)</f>
        <v>3</v>
      </c>
      <c r="AC76" s="95"/>
      <c r="AD76" s="95"/>
      <c r="AE76" s="95"/>
      <c r="AF76" s="95"/>
      <c r="AG76" s="95"/>
    </row>
    <row r="77" ht="15.75" customHeight="1">
      <c r="A77" s="95"/>
      <c r="B77" s="349"/>
      <c r="C77" s="349"/>
      <c r="D77" s="365" t="str">
        <f>IFERROR(VLOOKUP('Listado Pilotos y Equipos'!$C77,'Listado Pilotos y Equipos'!$W$3:$AB$162,3,0),"")</f>
        <v/>
      </c>
      <c r="E77" s="365" t="str">
        <f>IFERROR(VLOOKUP('Listado Pilotos y Equipos'!$C77,'Listado Pilotos y Equipos'!$W$3:$AB$162,4,0),"")</f>
        <v/>
      </c>
      <c r="F77" s="365" t="str">
        <f>VLOOKUP('Listado Pilotos y Equipos'!$C77,'Listado Pilotos y Equipos'!$W$3:$AB$162,6,TRUE)</f>
        <v>#N/A</v>
      </c>
      <c r="G77" s="365" t="str">
        <f>VLOOKUP('Listado Pilotos y Equipos'!$C77,'Listado Pilotos y Equipos'!$W$3:$AB$162,5,TRUE)</f>
        <v>#N/A</v>
      </c>
      <c r="H77" s="349"/>
      <c r="I77" s="365" t="str">
        <f>IFERROR(VLOOKUP('Listado Pilotos y Equipos'!$H77,'Listado Pilotos y Equipos'!$W$3:$AB$162,3,0),"")</f>
        <v/>
      </c>
      <c r="J77" s="365" t="str">
        <f>IFERROR(VLOOKUP('Listado Pilotos y Equipos'!$H77,'Listado Pilotos y Equipos'!$W$3:$AB$162,4,0),"")</f>
        <v/>
      </c>
      <c r="K77" s="365" t="str">
        <f>VLOOKUP('Listado Pilotos y Equipos'!$H77,'Listado Pilotos y Equipos'!$W$3:$AB$162,6,TRUE)</f>
        <v>#N/A</v>
      </c>
      <c r="L77" s="365" t="str">
        <f>VLOOKUP(H77,'Listado Pilotos y Equipos'!$W$3:$AB$162,5,TRUE)</f>
        <v>#N/A</v>
      </c>
      <c r="M77" s="349"/>
      <c r="N77" s="365"/>
      <c r="O77" s="349"/>
      <c r="P77" s="349"/>
      <c r="Q77" s="366" t="str">
        <f>IFERROR(IF(AND('Listado Pilotos y Equipos'!$D77=Tabla_de_Datos_COPA_PALMARES!$D$3,'Listado Pilotos y Equipos'!$I77=Tabla_de_Datos_COPA_PALMARES!$D$3,'Listado Pilotos y Equipos'!$M77=Tabla_de_Datos_COPA_PALMARES!$B$4),"ALARMA",IF(AND('Listado Pilotos y Equipos'!$D77=Tabla_de_Datos_COPA_PALMARES!$D$3,'Listado Pilotos y Equipos'!$I77=Tabla_de_Datos_COPA_PALMARES!$D$4,'Listado Pilotos y Equipos'!$M77=Tabla_de_Datos_COPA_PALMARES!$B$4),"ALARMA",IF(AND('Listado Pilotos y Equipos'!$D77=Tabla_de_Datos_COPA_PALMARES!$D$4,'Listado Pilotos y Equipos'!$I77=Tabla_de_Datos_COPA_PALMARES!$D$3,'Listado Pilotos y Equipos'!$M77=Tabla_de_Datos_COPA_PALMARES!$B$4),"ALARMA",IF(AND('Listado Pilotos y Equipos'!$D77=Tabla_de_Datos_COPA_PALMARES!$D$3,'Listado Pilotos y Equipos'!$I77=Tabla_de_Datos_COPA_PALMARES!$D$5,'Listado Pilotos y Equipos'!$M77=Tabla_de_Datos_COPA_PALMARES!$B$4),"ALARMA",IF(AND('Listado Pilotos y Equipos'!$D77=Tabla_de_Datos_COPA_PALMARES!$D$5,'Listado Pilotos y Equipos'!$I77=Tabla_de_Datos_COPA_PALMARES!$D$3,'Listado Pilotos y Equipos'!$M77=Tabla_de_Datos_COPA_PALMARES!$B$4),"ALARMA",IF(AND('Listado Pilotos y Equipos'!$D77=Tabla_de_Datos_COPA_PALMARES!$D$3,'Listado Pilotos y Equipos'!$I77=Tabla_de_Datos_COPA_PALMARES!$D$6,'Listado Pilotos y Equipos'!$M77=Tabla_de_Datos_COPA_PALMARES!$B$4),"ALARMA",IF(AND('Listado Pilotos y Equipos'!$D77=Tabla_de_Datos_COPA_PALMARES!$D$6,'Listado Pilotos y Equipos'!$I77=Tabla_de_Datos_COPA_PALMARES!$D$3,'Listado Pilotos y Equipos'!$M77=Tabla_de_Datos_COPA_PALMARES!$B$4),"ALARMA",IF(AND('Listado Pilotos y Equipos'!$D77=Tabla_de_Datos_COPA_PALMARES!$D$4,'Listado Pilotos y Equipos'!$I77=Tabla_de_Datos_COPA_PALMARES!$D$4,'Listado Pilotos y Equipos'!$M77=Tabla_de_Datos_COPA_PALMARES!$B$4),"ALARMA",IF(AND('Listado Pilotos y Equipos'!$D77=Tabla_de_Datos_COPA_PALMARES!$D$4,'Listado Pilotos y Equipos'!$I77=Tabla_de_Datos_COPA_PALMARES!$D$5,'Listado Pilotos y Equipos'!$M77=Tabla_de_Datos_COPA_PALMARES!$B$4),"ALARMA",IF(AND('Listado Pilotos y Equipos'!$D77=Tabla_de_Datos_COPA_PALMARES!$D$5,'Listado Pilotos y Equipos'!$I77=Tabla_de_Datos_COPA_PALMARES!$D$4,'Listado Pilotos y Equipos'!$M77=Tabla_de_Datos_COPA_PALMARES!$B$4),"ALARMA","")))))))))),"")</f>
        <v/>
      </c>
      <c r="R77" s="367" t="str">
        <f>IF(AND('Listado Pilotos y Equipos'!$D77=Tabla_de_Datos_COPA_PALMARES!$D$4,'Listado Pilotos y Equipos'!$I77=Tabla_de_Datos_COPA_PALMARES!$D$4,'Listado Pilotos y Equipos'!$M77=Tabla_de_Datos_COPA_PALMARES!$B$5),Tabla_de_Datos_COPA_PALMARES!$H$15,IF(AND('Listado Pilotos y Equipos'!$D77=Tabla_de_Datos_COPA_PALMARES!$D$3,'Listado Pilotos y Equipos'!$I77=Tabla_de_Datos_COPA_PALMARES!$D$3,'Listado Pilotos y Equipos'!$M77=Tabla_de_Datos_COPA_PALMARES!$B$5),Tabla_de_Datos_COPA_PALMARES!$H$14,IF(AND('Listado Pilotos y Equipos'!$D77=Tabla_de_Datos_COPA_PALMARES!$D$3,'Listado Pilotos y Equipos'!$I77=Tabla_de_Datos_COPA_PALMARES!$D$4,'Listado Pilotos y Equipos'!$M77=Tabla_de_Datos_COPA_PALMARES!$B$5),Tabla_de_Datos_COPA_PALMARES!$H$14,IF(AND('Listado Pilotos y Equipos'!$D77=Tabla_de_Datos_COPA_PALMARES!$D$4,'Listado Pilotos y Equipos'!$I77=Tabla_de_Datos_COPA_PALMARES!$D$3,'Listado Pilotos y Equipos'!$M77=Tabla_de_Datos_COPA_PALMARES!$B$5),Tabla_de_Datos_COPA_PALMARES!$H$14,IF(AND('Listado Pilotos y Equipos'!$D77=Tabla_de_Datos_COPA_PALMARES!$D$3,'Listado Pilotos y Equipos'!$I77=Tabla_de_Datos_COPA_PALMARES!$D$5,'Listado Pilotos y Equipos'!$M77=Tabla_de_Datos_COPA_PALMARES!$B$5),Tabla_de_Datos_COPA_PALMARES!$H$15,IF(AND('Listado Pilotos y Equipos'!$D77=Tabla_de_Datos_COPA_PALMARES!$D$5,'Listado Pilotos y Equipos'!$I77=Tabla_de_Datos_COPA_PALMARES!$D$3,'Listado Pilotos y Equipos'!$M77=Tabla_de_Datos_COPA_PALMARES!$B$5),Tabla_de_Datos_COPA_PALMARES!$H$15,""))))))</f>
        <v/>
      </c>
      <c r="S77" s="95"/>
      <c r="T77" s="95"/>
      <c r="U77" s="95" t="str">
        <f>IF(AND('Listado Pilotos y Equipos'!$D77=Tabla_de_Datos_COPA_PALMARES!$D$3,
'Listado Pilotos y Equipos'!$I77=Tabla_de_Datos_COPA_PALMARES!$D$4,
'Listado Pilotos y Equipos'!$F77=Tabla_de_Datos_COPA_PALMARES!$C$26,
'Listado Pilotos y Equipos'!$K77=Tabla_de_Datos_COPA_PALMARES!$C$26,
'Listado Pilotos y Equipos'!$M77=Tabla_de_Datos_COPA_PALMARES!$B$3),
Tabla_de_Datos_COPA_PALMARES!$H$11,
IF(AND('Listado Pilotos y Equipos'!$D77=Tabla_de_Datos_COPA_PALMARES!$D$4,
'Listado Pilotos y Equipos'!$I77=Tabla_de_Datos_COPA_PALMARES!$D$3,
'Listado Pilotos y Equipos'!$F77=Tabla_de_Datos_COPA_PALMARES!$C$26,
'Listado Pilotos y Equipos'!$K77=Tabla_de_Datos_COPA_PALMARES!$C$26,
'Listado Pilotos y Equipos'!$M77=Tabla_de_Datos_COPA_PALMARES!$B$3),
Tabla_de_Datos_COPA_PALMARES!$H$11,
IF(AND('Listado Pilotos y Equipos'!$D77=Tabla_de_Datos_COPA_PALMARES!$D$3,
'Listado Pilotos y Equipos'!$I77=Tabla_de_Datos_COPA_PALMARES!$D$5,
'Listado Pilotos y Equipos'!$F77=Tabla_de_Datos_COPA_PALMARES!$C$26,
'Listado Pilotos y Equipos'!$K77=Tabla_de_Datos_COPA_PALMARES!$C$26,
'Listado Pilotos y Equipos'!$M77=Tabla_de_Datos_COPA_PALMARES!$B$3),
Tabla_de_Datos_COPA_PALMARES!$H$11,
IF(AND('Listado Pilotos y Equipos'!$D77=Tabla_de_Datos_COPA_PALMARES!$D$5,
'Listado Pilotos y Equipos'!$I77=Tabla_de_Datos_COPA_PALMARES!$D$3,
'Listado Pilotos y Equipos'!$F77=Tabla_de_Datos_COPA_PALMARES!$C$26,
'Listado Pilotos y Equipos'!$K77=Tabla_de_Datos_COPA_PALMARES!$C$26,
'Listado Pilotos y Equipos'!$M77=Tabla_de_Datos_COPA_PALMARES!$B$3),
Tabla_de_Datos_COPA_PALMARES!$H$11,
IF(AND('Listado Pilotos y Equipos'!$D77=Tabla_de_Datos_COPA_PALMARES!$D$3,
'Listado Pilotos y Equipos'!$I77=Tabla_de_Datos_COPA_PALMARES!$D$6,
'Listado Pilotos y Equipos'!$F77=Tabla_de_Datos_COPA_PALMARES!$C$26,
'Listado Pilotos y Equipos'!$K77=Tabla_de_Datos_COPA_PALMARES!$C$26,
'Listado Pilotos y Equipos'!$M77=Tabla_de_Datos_COPA_PALMARES!$B$3),
Tabla_de_Datos_COPA_PALMARES!$H$11,
IF(AND('Listado Pilotos y Equipos'!$D77=Tabla_de_Datos_COPA_PALMARES!$D$6,
'Listado Pilotos y Equipos'!$I77=Tabla_de_Datos_COPA_PALMARES!$D$3,
'Listado Pilotos y Equipos'!$F77=Tabla_de_Datos_COPA_PALMARES!$C$26,
'Listado Pilotos y Equipos'!$K77=Tabla_de_Datos_COPA_PALMARES!$C$26,
'Listado Pilotos y Equipos'!$M77=Tabla_de_Datos_COPA_PALMARES!$B$3),
Tabla_de_Datos_COPA_PALMARES!$H$11,
IF(AND('Listado Pilotos y Equipos'!$D77=Tabla_de_Datos_COPA_PALMARES!$D$4,
'Listado Pilotos y Equipos'!$I77=Tabla_de_Datos_COPA_PALMARES!$D$4,
'Listado Pilotos y Equipos'!$F77=Tabla_de_Datos_COPA_PALMARES!$C$26,
'Listado Pilotos y Equipos'!$K77=Tabla_de_Datos_COPA_PALMARES!$C$26,
'Listado Pilotos y Equipos'!$M77=Tabla_de_Datos_COPA_PALMARES!$B$3),
Tabla_de_Datos_COPA_PALMARES!$H$11,)))))))</f>
        <v>#N/A</v>
      </c>
      <c r="V77" s="95"/>
      <c r="W77" s="349" t="s">
        <v>233</v>
      </c>
      <c r="X77" s="349" t="s">
        <v>654</v>
      </c>
      <c r="Y77" s="349" t="str">
        <f>VLOOKUP(X77,Tabla_de_Datos_COPA_PALMARES!$B$9:$C$21,2,0)</f>
        <v>3</v>
      </c>
      <c r="Z77" s="365" t="str">
        <f>IFERROR(VLOOKUP('Listado Pilotos y Equipos'!$X77,Tabla_de_Datos_COPA_PALMARES!$B$9:$D$21,3,0),"")</f>
        <v>Plata</v>
      </c>
      <c r="AA77" s="349" t="s">
        <v>647</v>
      </c>
      <c r="AB77" s="349" t="str">
        <f>VLOOKUP('Listado Pilotos y Equipos'!$AA77,Tabla_de_Datos_COPA_PALMARES!$B$24:$C$26,2,TRUE)</f>
        <v>3</v>
      </c>
      <c r="AC77" s="95"/>
      <c r="AD77" s="95"/>
      <c r="AE77" s="95"/>
      <c r="AF77" s="95"/>
      <c r="AG77" s="95"/>
    </row>
    <row r="78" ht="15.75" customHeight="1">
      <c r="A78" s="95"/>
      <c r="B78" s="349"/>
      <c r="C78" s="349"/>
      <c r="D78" s="365" t="str">
        <f>IFERROR(VLOOKUP('Listado Pilotos y Equipos'!$C78,'Listado Pilotos y Equipos'!$W$3:$AB$162,3,0),"")</f>
        <v/>
      </c>
      <c r="E78" s="365" t="str">
        <f>IFERROR(VLOOKUP('Listado Pilotos y Equipos'!$C78,'Listado Pilotos y Equipos'!$W$3:$AB$162,4,0),"")</f>
        <v/>
      </c>
      <c r="F78" s="365" t="str">
        <f>VLOOKUP('Listado Pilotos y Equipos'!$C78,'Listado Pilotos y Equipos'!$W$3:$AB$162,6,TRUE)</f>
        <v>#N/A</v>
      </c>
      <c r="G78" s="365" t="str">
        <f>VLOOKUP('Listado Pilotos y Equipos'!$C78,'Listado Pilotos y Equipos'!$W$3:$AB$162,5,TRUE)</f>
        <v>#N/A</v>
      </c>
      <c r="H78" s="349"/>
      <c r="I78" s="365" t="str">
        <f>IFERROR(VLOOKUP('Listado Pilotos y Equipos'!$H78,'Listado Pilotos y Equipos'!$W$3:$AB$162,3,0),"")</f>
        <v/>
      </c>
      <c r="J78" s="365" t="str">
        <f>IFERROR(VLOOKUP('Listado Pilotos y Equipos'!$H78,'Listado Pilotos y Equipos'!$W$3:$AB$162,4,0),"")</f>
        <v/>
      </c>
      <c r="K78" s="365" t="str">
        <f>VLOOKUP('Listado Pilotos y Equipos'!$H78,'Listado Pilotos y Equipos'!$W$3:$AB$162,6,TRUE)</f>
        <v>#N/A</v>
      </c>
      <c r="L78" s="365" t="str">
        <f>VLOOKUP(H78,'Listado Pilotos y Equipos'!$W$3:$AB$162,5,TRUE)</f>
        <v>#N/A</v>
      </c>
      <c r="M78" s="349"/>
      <c r="N78" s="365"/>
      <c r="O78" s="349"/>
      <c r="P78" s="349"/>
      <c r="Q78" s="366" t="str">
        <f>IFERROR(IF(AND('Listado Pilotos y Equipos'!$D78=Tabla_de_Datos_COPA_PALMARES!$D$3,'Listado Pilotos y Equipos'!$I78=Tabla_de_Datos_COPA_PALMARES!$D$3,'Listado Pilotos y Equipos'!$M78=Tabla_de_Datos_COPA_PALMARES!$B$4),"ALARMA",IF(AND('Listado Pilotos y Equipos'!$D78=Tabla_de_Datos_COPA_PALMARES!$D$3,'Listado Pilotos y Equipos'!$I78=Tabla_de_Datos_COPA_PALMARES!$D$4,'Listado Pilotos y Equipos'!$M78=Tabla_de_Datos_COPA_PALMARES!$B$4),"ALARMA",IF(AND('Listado Pilotos y Equipos'!$D78=Tabla_de_Datos_COPA_PALMARES!$D$4,'Listado Pilotos y Equipos'!$I78=Tabla_de_Datos_COPA_PALMARES!$D$3,'Listado Pilotos y Equipos'!$M78=Tabla_de_Datos_COPA_PALMARES!$B$4),"ALARMA",IF(AND('Listado Pilotos y Equipos'!$D78=Tabla_de_Datos_COPA_PALMARES!$D$3,'Listado Pilotos y Equipos'!$I78=Tabla_de_Datos_COPA_PALMARES!$D$5,'Listado Pilotos y Equipos'!$M78=Tabla_de_Datos_COPA_PALMARES!$B$4),"ALARMA",IF(AND('Listado Pilotos y Equipos'!$D78=Tabla_de_Datos_COPA_PALMARES!$D$5,'Listado Pilotos y Equipos'!$I78=Tabla_de_Datos_COPA_PALMARES!$D$3,'Listado Pilotos y Equipos'!$M78=Tabla_de_Datos_COPA_PALMARES!$B$4),"ALARMA",IF(AND('Listado Pilotos y Equipos'!$D78=Tabla_de_Datos_COPA_PALMARES!$D$3,'Listado Pilotos y Equipos'!$I78=Tabla_de_Datos_COPA_PALMARES!$D$6,'Listado Pilotos y Equipos'!$M78=Tabla_de_Datos_COPA_PALMARES!$B$4),"ALARMA",IF(AND('Listado Pilotos y Equipos'!$D78=Tabla_de_Datos_COPA_PALMARES!$D$6,'Listado Pilotos y Equipos'!$I78=Tabla_de_Datos_COPA_PALMARES!$D$3,'Listado Pilotos y Equipos'!$M78=Tabla_de_Datos_COPA_PALMARES!$B$4),"ALARMA",IF(AND('Listado Pilotos y Equipos'!$D78=Tabla_de_Datos_COPA_PALMARES!$D$4,'Listado Pilotos y Equipos'!$I78=Tabla_de_Datos_COPA_PALMARES!$D$4,'Listado Pilotos y Equipos'!$M78=Tabla_de_Datos_COPA_PALMARES!$B$4),"ALARMA",IF(AND('Listado Pilotos y Equipos'!$D78=Tabla_de_Datos_COPA_PALMARES!$D$4,'Listado Pilotos y Equipos'!$I78=Tabla_de_Datos_COPA_PALMARES!$D$5,'Listado Pilotos y Equipos'!$M78=Tabla_de_Datos_COPA_PALMARES!$B$4),"ALARMA",IF(AND('Listado Pilotos y Equipos'!$D78=Tabla_de_Datos_COPA_PALMARES!$D$5,'Listado Pilotos y Equipos'!$I78=Tabla_de_Datos_COPA_PALMARES!$D$4,'Listado Pilotos y Equipos'!$M78=Tabla_de_Datos_COPA_PALMARES!$B$4),"ALARMA","")))))))))),"")</f>
        <v/>
      </c>
      <c r="R78" s="367" t="str">
        <f>IF(AND('Listado Pilotos y Equipos'!$D78=Tabla_de_Datos_COPA_PALMARES!$D$4,'Listado Pilotos y Equipos'!$I78=Tabla_de_Datos_COPA_PALMARES!$D$4,'Listado Pilotos y Equipos'!$M78=Tabla_de_Datos_COPA_PALMARES!$B$5),Tabla_de_Datos_COPA_PALMARES!$H$15,IF(AND('Listado Pilotos y Equipos'!$D78=Tabla_de_Datos_COPA_PALMARES!$D$3,'Listado Pilotos y Equipos'!$I78=Tabla_de_Datos_COPA_PALMARES!$D$3,'Listado Pilotos y Equipos'!$M78=Tabla_de_Datos_COPA_PALMARES!$B$5),Tabla_de_Datos_COPA_PALMARES!$H$14,IF(AND('Listado Pilotos y Equipos'!$D78=Tabla_de_Datos_COPA_PALMARES!$D$3,'Listado Pilotos y Equipos'!$I78=Tabla_de_Datos_COPA_PALMARES!$D$4,'Listado Pilotos y Equipos'!$M78=Tabla_de_Datos_COPA_PALMARES!$B$5),Tabla_de_Datos_COPA_PALMARES!$H$14,IF(AND('Listado Pilotos y Equipos'!$D78=Tabla_de_Datos_COPA_PALMARES!$D$4,'Listado Pilotos y Equipos'!$I78=Tabla_de_Datos_COPA_PALMARES!$D$3,'Listado Pilotos y Equipos'!$M78=Tabla_de_Datos_COPA_PALMARES!$B$5),Tabla_de_Datos_COPA_PALMARES!$H$14,IF(AND('Listado Pilotos y Equipos'!$D78=Tabla_de_Datos_COPA_PALMARES!$D$3,'Listado Pilotos y Equipos'!$I78=Tabla_de_Datos_COPA_PALMARES!$D$5,'Listado Pilotos y Equipos'!$M78=Tabla_de_Datos_COPA_PALMARES!$B$5),Tabla_de_Datos_COPA_PALMARES!$H$15,IF(AND('Listado Pilotos y Equipos'!$D78=Tabla_de_Datos_COPA_PALMARES!$D$5,'Listado Pilotos y Equipos'!$I78=Tabla_de_Datos_COPA_PALMARES!$D$3,'Listado Pilotos y Equipos'!$M78=Tabla_de_Datos_COPA_PALMARES!$B$5),Tabla_de_Datos_COPA_PALMARES!$H$15,""))))))</f>
        <v/>
      </c>
      <c r="S78" s="95"/>
      <c r="T78" s="95"/>
      <c r="U78" s="95" t="str">
        <f>IF(AND('Listado Pilotos y Equipos'!$D78=Tabla_de_Datos_COPA_PALMARES!$D$3,
'Listado Pilotos y Equipos'!$I78=Tabla_de_Datos_COPA_PALMARES!$D$4,
'Listado Pilotos y Equipos'!$F78=Tabla_de_Datos_COPA_PALMARES!$C$26,
'Listado Pilotos y Equipos'!$K78=Tabla_de_Datos_COPA_PALMARES!$C$26,
'Listado Pilotos y Equipos'!$M78=Tabla_de_Datos_COPA_PALMARES!$B$3),
Tabla_de_Datos_COPA_PALMARES!$H$11,
IF(AND('Listado Pilotos y Equipos'!$D78=Tabla_de_Datos_COPA_PALMARES!$D$4,
'Listado Pilotos y Equipos'!$I78=Tabla_de_Datos_COPA_PALMARES!$D$3,
'Listado Pilotos y Equipos'!$F78=Tabla_de_Datos_COPA_PALMARES!$C$26,
'Listado Pilotos y Equipos'!$K78=Tabla_de_Datos_COPA_PALMARES!$C$26,
'Listado Pilotos y Equipos'!$M78=Tabla_de_Datos_COPA_PALMARES!$B$3),
Tabla_de_Datos_COPA_PALMARES!$H$11,
IF(AND('Listado Pilotos y Equipos'!$D78=Tabla_de_Datos_COPA_PALMARES!$D$3,
'Listado Pilotos y Equipos'!$I78=Tabla_de_Datos_COPA_PALMARES!$D$5,
'Listado Pilotos y Equipos'!$F78=Tabla_de_Datos_COPA_PALMARES!$C$26,
'Listado Pilotos y Equipos'!$K78=Tabla_de_Datos_COPA_PALMARES!$C$26,
'Listado Pilotos y Equipos'!$M78=Tabla_de_Datos_COPA_PALMARES!$B$3),
Tabla_de_Datos_COPA_PALMARES!$H$11,
IF(AND('Listado Pilotos y Equipos'!$D78=Tabla_de_Datos_COPA_PALMARES!$D$5,
'Listado Pilotos y Equipos'!$I78=Tabla_de_Datos_COPA_PALMARES!$D$3,
'Listado Pilotos y Equipos'!$F78=Tabla_de_Datos_COPA_PALMARES!$C$26,
'Listado Pilotos y Equipos'!$K78=Tabla_de_Datos_COPA_PALMARES!$C$26,
'Listado Pilotos y Equipos'!$M78=Tabla_de_Datos_COPA_PALMARES!$B$3),
Tabla_de_Datos_COPA_PALMARES!$H$11,
IF(AND('Listado Pilotos y Equipos'!$D78=Tabla_de_Datos_COPA_PALMARES!$D$3,
'Listado Pilotos y Equipos'!$I78=Tabla_de_Datos_COPA_PALMARES!$D$6,
'Listado Pilotos y Equipos'!$F78=Tabla_de_Datos_COPA_PALMARES!$C$26,
'Listado Pilotos y Equipos'!$K78=Tabla_de_Datos_COPA_PALMARES!$C$26,
'Listado Pilotos y Equipos'!$M78=Tabla_de_Datos_COPA_PALMARES!$B$3),
Tabla_de_Datos_COPA_PALMARES!$H$11,
IF(AND('Listado Pilotos y Equipos'!$D78=Tabla_de_Datos_COPA_PALMARES!$D$6,
'Listado Pilotos y Equipos'!$I78=Tabla_de_Datos_COPA_PALMARES!$D$3,
'Listado Pilotos y Equipos'!$F78=Tabla_de_Datos_COPA_PALMARES!$C$26,
'Listado Pilotos y Equipos'!$K78=Tabla_de_Datos_COPA_PALMARES!$C$26,
'Listado Pilotos y Equipos'!$M78=Tabla_de_Datos_COPA_PALMARES!$B$3),
Tabla_de_Datos_COPA_PALMARES!$H$11,
IF(AND('Listado Pilotos y Equipos'!$D78=Tabla_de_Datos_COPA_PALMARES!$D$4,
'Listado Pilotos y Equipos'!$I78=Tabla_de_Datos_COPA_PALMARES!$D$4,
'Listado Pilotos y Equipos'!$F78=Tabla_de_Datos_COPA_PALMARES!$C$26,
'Listado Pilotos y Equipos'!$K78=Tabla_de_Datos_COPA_PALMARES!$C$26,
'Listado Pilotos y Equipos'!$M78=Tabla_de_Datos_COPA_PALMARES!$B$3),
Tabla_de_Datos_COPA_PALMARES!$H$11,)))))))</f>
        <v>#N/A</v>
      </c>
      <c r="V78" s="95"/>
      <c r="W78" s="349" t="s">
        <v>740</v>
      </c>
      <c r="X78" s="349" t="s">
        <v>664</v>
      </c>
      <c r="Y78" s="349" t="str">
        <f>VLOOKUP(X78,Tabla_de_Datos_COPA_PALMARES!$B$9:$C$21,2,0)</f>
        <v>2</v>
      </c>
      <c r="Z78" s="365" t="str">
        <f>IFERROR(VLOOKUP('Listado Pilotos y Equipos'!$X78,Tabla_de_Datos_COPA_PALMARES!$B$9:$D$21,3,0),"")</f>
        <v>Oro</v>
      </c>
      <c r="AA78" s="349" t="s">
        <v>665</v>
      </c>
      <c r="AB78" s="349" t="str">
        <f>VLOOKUP('Listado Pilotos y Equipos'!$AA78,Tabla_de_Datos_COPA_PALMARES!$B$24:$C$26,2,TRUE)</f>
        <v>1</v>
      </c>
      <c r="AC78" s="95"/>
      <c r="AD78" s="95"/>
      <c r="AE78" s="95"/>
      <c r="AF78" s="95"/>
      <c r="AG78" s="95"/>
    </row>
    <row r="79" ht="15.75" customHeight="1">
      <c r="A79" s="95"/>
      <c r="B79" s="349"/>
      <c r="C79" s="349"/>
      <c r="D79" s="365" t="str">
        <f>IFERROR(VLOOKUP('Listado Pilotos y Equipos'!$C79,'Listado Pilotos y Equipos'!$W$3:$AB$162,3,0),"")</f>
        <v/>
      </c>
      <c r="E79" s="365" t="str">
        <f>IFERROR(VLOOKUP('Listado Pilotos y Equipos'!$C79,'Listado Pilotos y Equipos'!$W$3:$AB$162,4,0),"")</f>
        <v/>
      </c>
      <c r="F79" s="365" t="str">
        <f>VLOOKUP('Listado Pilotos y Equipos'!$C79,'Listado Pilotos y Equipos'!$W$3:$AB$162,6,TRUE)</f>
        <v>#N/A</v>
      </c>
      <c r="G79" s="365" t="str">
        <f>VLOOKUP('Listado Pilotos y Equipos'!$C79,'Listado Pilotos y Equipos'!$W$3:$AB$162,5,TRUE)</f>
        <v>#N/A</v>
      </c>
      <c r="H79" s="349"/>
      <c r="I79" s="365" t="str">
        <f>IFERROR(VLOOKUP('Listado Pilotos y Equipos'!$H79,'Listado Pilotos y Equipos'!$W$3:$AB$162,3,0),"")</f>
        <v/>
      </c>
      <c r="J79" s="365" t="str">
        <f>IFERROR(VLOOKUP('Listado Pilotos y Equipos'!$H79,'Listado Pilotos y Equipos'!$W$3:$AB$162,4,0),"")</f>
        <v/>
      </c>
      <c r="K79" s="365" t="str">
        <f>VLOOKUP('Listado Pilotos y Equipos'!$H79,'Listado Pilotos y Equipos'!$W$3:$AB$162,6,TRUE)</f>
        <v>#N/A</v>
      </c>
      <c r="L79" s="365" t="str">
        <f>VLOOKUP(H79,'Listado Pilotos y Equipos'!$W$3:$AB$162,5,TRUE)</f>
        <v>#N/A</v>
      </c>
      <c r="M79" s="349"/>
      <c r="N79" s="365"/>
      <c r="O79" s="349"/>
      <c r="P79" s="349"/>
      <c r="Q79" s="366" t="str">
        <f>IFERROR(IF(AND('Listado Pilotos y Equipos'!$D79=Tabla_de_Datos_COPA_PALMARES!$D$3,'Listado Pilotos y Equipos'!$I79=Tabla_de_Datos_COPA_PALMARES!$D$3,'Listado Pilotos y Equipos'!$M79=Tabla_de_Datos_COPA_PALMARES!$B$4),"ALARMA",IF(AND('Listado Pilotos y Equipos'!$D79=Tabla_de_Datos_COPA_PALMARES!$D$3,'Listado Pilotos y Equipos'!$I79=Tabla_de_Datos_COPA_PALMARES!$D$4,'Listado Pilotos y Equipos'!$M79=Tabla_de_Datos_COPA_PALMARES!$B$4),"ALARMA",IF(AND('Listado Pilotos y Equipos'!$D79=Tabla_de_Datos_COPA_PALMARES!$D$4,'Listado Pilotos y Equipos'!$I79=Tabla_de_Datos_COPA_PALMARES!$D$3,'Listado Pilotos y Equipos'!$M79=Tabla_de_Datos_COPA_PALMARES!$B$4),"ALARMA",IF(AND('Listado Pilotos y Equipos'!$D79=Tabla_de_Datos_COPA_PALMARES!$D$3,'Listado Pilotos y Equipos'!$I79=Tabla_de_Datos_COPA_PALMARES!$D$5,'Listado Pilotos y Equipos'!$M79=Tabla_de_Datos_COPA_PALMARES!$B$4),"ALARMA",IF(AND('Listado Pilotos y Equipos'!$D79=Tabla_de_Datos_COPA_PALMARES!$D$5,'Listado Pilotos y Equipos'!$I79=Tabla_de_Datos_COPA_PALMARES!$D$3,'Listado Pilotos y Equipos'!$M79=Tabla_de_Datos_COPA_PALMARES!$B$4),"ALARMA",IF(AND('Listado Pilotos y Equipos'!$D79=Tabla_de_Datos_COPA_PALMARES!$D$3,'Listado Pilotos y Equipos'!$I79=Tabla_de_Datos_COPA_PALMARES!$D$6,'Listado Pilotos y Equipos'!$M79=Tabla_de_Datos_COPA_PALMARES!$B$4),"ALARMA",IF(AND('Listado Pilotos y Equipos'!$D79=Tabla_de_Datos_COPA_PALMARES!$D$6,'Listado Pilotos y Equipos'!$I79=Tabla_de_Datos_COPA_PALMARES!$D$3,'Listado Pilotos y Equipos'!$M79=Tabla_de_Datos_COPA_PALMARES!$B$4),"ALARMA",IF(AND('Listado Pilotos y Equipos'!$D79=Tabla_de_Datos_COPA_PALMARES!$D$4,'Listado Pilotos y Equipos'!$I79=Tabla_de_Datos_COPA_PALMARES!$D$4,'Listado Pilotos y Equipos'!$M79=Tabla_de_Datos_COPA_PALMARES!$B$4),"ALARMA",IF(AND('Listado Pilotos y Equipos'!$D79=Tabla_de_Datos_COPA_PALMARES!$D$4,'Listado Pilotos y Equipos'!$I79=Tabla_de_Datos_COPA_PALMARES!$D$5,'Listado Pilotos y Equipos'!$M79=Tabla_de_Datos_COPA_PALMARES!$B$4),"ALARMA",IF(AND('Listado Pilotos y Equipos'!$D79=Tabla_de_Datos_COPA_PALMARES!$D$5,'Listado Pilotos y Equipos'!$I79=Tabla_de_Datos_COPA_PALMARES!$D$4,'Listado Pilotos y Equipos'!$M79=Tabla_de_Datos_COPA_PALMARES!$B$4),"ALARMA","")))))))))),"")</f>
        <v/>
      </c>
      <c r="R79" s="367" t="str">
        <f>IF(AND('Listado Pilotos y Equipos'!$D79=Tabla_de_Datos_COPA_PALMARES!$D$4,'Listado Pilotos y Equipos'!$I79=Tabla_de_Datos_COPA_PALMARES!$D$4,'Listado Pilotos y Equipos'!$M79=Tabla_de_Datos_COPA_PALMARES!$B$5),Tabla_de_Datos_COPA_PALMARES!$H$15,IF(AND('Listado Pilotos y Equipos'!$D79=Tabla_de_Datos_COPA_PALMARES!$D$3,'Listado Pilotos y Equipos'!$I79=Tabla_de_Datos_COPA_PALMARES!$D$3,'Listado Pilotos y Equipos'!$M79=Tabla_de_Datos_COPA_PALMARES!$B$5),Tabla_de_Datos_COPA_PALMARES!$H$14,IF(AND('Listado Pilotos y Equipos'!$D79=Tabla_de_Datos_COPA_PALMARES!$D$3,'Listado Pilotos y Equipos'!$I79=Tabla_de_Datos_COPA_PALMARES!$D$4,'Listado Pilotos y Equipos'!$M79=Tabla_de_Datos_COPA_PALMARES!$B$5),Tabla_de_Datos_COPA_PALMARES!$H$14,IF(AND('Listado Pilotos y Equipos'!$D79=Tabla_de_Datos_COPA_PALMARES!$D$4,'Listado Pilotos y Equipos'!$I79=Tabla_de_Datos_COPA_PALMARES!$D$3,'Listado Pilotos y Equipos'!$M79=Tabla_de_Datos_COPA_PALMARES!$B$5),Tabla_de_Datos_COPA_PALMARES!$H$14,IF(AND('Listado Pilotos y Equipos'!$D79=Tabla_de_Datos_COPA_PALMARES!$D$3,'Listado Pilotos y Equipos'!$I79=Tabla_de_Datos_COPA_PALMARES!$D$5,'Listado Pilotos y Equipos'!$M79=Tabla_de_Datos_COPA_PALMARES!$B$5),Tabla_de_Datos_COPA_PALMARES!$H$15,IF(AND('Listado Pilotos y Equipos'!$D79=Tabla_de_Datos_COPA_PALMARES!$D$5,'Listado Pilotos y Equipos'!$I79=Tabla_de_Datos_COPA_PALMARES!$D$3,'Listado Pilotos y Equipos'!$M79=Tabla_de_Datos_COPA_PALMARES!$B$5),Tabla_de_Datos_COPA_PALMARES!$H$15,""))))))</f>
        <v/>
      </c>
      <c r="S79" s="95"/>
      <c r="T79" s="95"/>
      <c r="U79" s="95" t="str">
        <f>IF(AND('Listado Pilotos y Equipos'!$D79=Tabla_de_Datos_COPA_PALMARES!$D$3,
'Listado Pilotos y Equipos'!$I79=Tabla_de_Datos_COPA_PALMARES!$D$4,
'Listado Pilotos y Equipos'!$F79=Tabla_de_Datos_COPA_PALMARES!$C$26,
'Listado Pilotos y Equipos'!$K79=Tabla_de_Datos_COPA_PALMARES!$C$26,
'Listado Pilotos y Equipos'!$M79=Tabla_de_Datos_COPA_PALMARES!$B$3),
Tabla_de_Datos_COPA_PALMARES!$H$11,
IF(AND('Listado Pilotos y Equipos'!$D79=Tabla_de_Datos_COPA_PALMARES!$D$4,
'Listado Pilotos y Equipos'!$I79=Tabla_de_Datos_COPA_PALMARES!$D$3,
'Listado Pilotos y Equipos'!$F79=Tabla_de_Datos_COPA_PALMARES!$C$26,
'Listado Pilotos y Equipos'!$K79=Tabla_de_Datos_COPA_PALMARES!$C$26,
'Listado Pilotos y Equipos'!$M79=Tabla_de_Datos_COPA_PALMARES!$B$3),
Tabla_de_Datos_COPA_PALMARES!$H$11,
IF(AND('Listado Pilotos y Equipos'!$D79=Tabla_de_Datos_COPA_PALMARES!$D$3,
'Listado Pilotos y Equipos'!$I79=Tabla_de_Datos_COPA_PALMARES!$D$5,
'Listado Pilotos y Equipos'!$F79=Tabla_de_Datos_COPA_PALMARES!$C$26,
'Listado Pilotos y Equipos'!$K79=Tabla_de_Datos_COPA_PALMARES!$C$26,
'Listado Pilotos y Equipos'!$M79=Tabla_de_Datos_COPA_PALMARES!$B$3),
Tabla_de_Datos_COPA_PALMARES!$H$11,
IF(AND('Listado Pilotos y Equipos'!$D79=Tabla_de_Datos_COPA_PALMARES!$D$5,
'Listado Pilotos y Equipos'!$I79=Tabla_de_Datos_COPA_PALMARES!$D$3,
'Listado Pilotos y Equipos'!$F79=Tabla_de_Datos_COPA_PALMARES!$C$26,
'Listado Pilotos y Equipos'!$K79=Tabla_de_Datos_COPA_PALMARES!$C$26,
'Listado Pilotos y Equipos'!$M79=Tabla_de_Datos_COPA_PALMARES!$B$3),
Tabla_de_Datos_COPA_PALMARES!$H$11,
IF(AND('Listado Pilotos y Equipos'!$D79=Tabla_de_Datos_COPA_PALMARES!$D$3,
'Listado Pilotos y Equipos'!$I79=Tabla_de_Datos_COPA_PALMARES!$D$6,
'Listado Pilotos y Equipos'!$F79=Tabla_de_Datos_COPA_PALMARES!$C$26,
'Listado Pilotos y Equipos'!$K79=Tabla_de_Datos_COPA_PALMARES!$C$26,
'Listado Pilotos y Equipos'!$M79=Tabla_de_Datos_COPA_PALMARES!$B$3),
Tabla_de_Datos_COPA_PALMARES!$H$11,
IF(AND('Listado Pilotos y Equipos'!$D79=Tabla_de_Datos_COPA_PALMARES!$D$6,
'Listado Pilotos y Equipos'!$I79=Tabla_de_Datos_COPA_PALMARES!$D$3,
'Listado Pilotos y Equipos'!$F79=Tabla_de_Datos_COPA_PALMARES!$C$26,
'Listado Pilotos y Equipos'!$K79=Tabla_de_Datos_COPA_PALMARES!$C$26,
'Listado Pilotos y Equipos'!$M79=Tabla_de_Datos_COPA_PALMARES!$B$3),
Tabla_de_Datos_COPA_PALMARES!$H$11,
IF(AND('Listado Pilotos y Equipos'!$D79=Tabla_de_Datos_COPA_PALMARES!$D$4,
'Listado Pilotos y Equipos'!$I79=Tabla_de_Datos_COPA_PALMARES!$D$4,
'Listado Pilotos y Equipos'!$F79=Tabla_de_Datos_COPA_PALMARES!$C$26,
'Listado Pilotos y Equipos'!$K79=Tabla_de_Datos_COPA_PALMARES!$C$26,
'Listado Pilotos y Equipos'!$M79=Tabla_de_Datos_COPA_PALMARES!$B$3),
Tabla_de_Datos_COPA_PALMARES!$H$11,)))))))</f>
        <v>#N/A</v>
      </c>
      <c r="V79" s="95"/>
      <c r="W79" s="349" t="s">
        <v>167</v>
      </c>
      <c r="X79" s="349" t="s">
        <v>646</v>
      </c>
      <c r="Y79" s="349" t="str">
        <f>VLOOKUP(X79,Tabla_de_Datos_COPA_PALMARES!$B$9:$C$21,2,0)</f>
        <v>4</v>
      </c>
      <c r="Z79" s="365" t="str">
        <f>IFERROR(VLOOKUP('Listado Pilotos y Equipos'!$X79,Tabla_de_Datos_COPA_PALMARES!$B$9:$D$21,3,0),"")</f>
        <v>Bronce</v>
      </c>
      <c r="AA79" s="349" t="s">
        <v>647</v>
      </c>
      <c r="AB79" s="349" t="str">
        <f>VLOOKUP('Listado Pilotos y Equipos'!$AA79,Tabla_de_Datos_COPA_PALMARES!$B$24:$C$26,2,TRUE)</f>
        <v>3</v>
      </c>
      <c r="AC79" s="95"/>
      <c r="AD79" s="95"/>
      <c r="AE79" s="95"/>
      <c r="AF79" s="95"/>
      <c r="AG79" s="95"/>
    </row>
    <row r="80" ht="15.75" customHeight="1">
      <c r="A80" s="95"/>
      <c r="B80" s="349"/>
      <c r="C80" s="349"/>
      <c r="D80" s="365" t="str">
        <f>IFERROR(VLOOKUP('Listado Pilotos y Equipos'!$C80,'Listado Pilotos y Equipos'!$W$3:$AB$162,3,0),"")</f>
        <v/>
      </c>
      <c r="E80" s="365" t="str">
        <f>IFERROR(VLOOKUP('Listado Pilotos y Equipos'!$C80,'Listado Pilotos y Equipos'!$W$3:$AB$162,4,0),"")</f>
        <v/>
      </c>
      <c r="F80" s="365" t="str">
        <f>VLOOKUP('Listado Pilotos y Equipos'!$C80,'Listado Pilotos y Equipos'!$W$3:$AB$162,6,TRUE)</f>
        <v>#N/A</v>
      </c>
      <c r="G80" s="365" t="str">
        <f>VLOOKUP('Listado Pilotos y Equipos'!$C80,'Listado Pilotos y Equipos'!$W$3:$AB$162,5,TRUE)</f>
        <v>#N/A</v>
      </c>
      <c r="H80" s="349"/>
      <c r="I80" s="365" t="str">
        <f>IFERROR(VLOOKUP('Listado Pilotos y Equipos'!$H80,'Listado Pilotos y Equipos'!$W$3:$AB$162,3,0),"")</f>
        <v/>
      </c>
      <c r="J80" s="365" t="str">
        <f>IFERROR(VLOOKUP('Listado Pilotos y Equipos'!$H80,'Listado Pilotos y Equipos'!$W$3:$AB$162,4,0),"")</f>
        <v/>
      </c>
      <c r="K80" s="365" t="str">
        <f>VLOOKUP('Listado Pilotos y Equipos'!$H80,'Listado Pilotos y Equipos'!$W$3:$AB$162,6,TRUE)</f>
        <v>#N/A</v>
      </c>
      <c r="L80" s="365" t="str">
        <f>VLOOKUP(H80,'Listado Pilotos y Equipos'!$W$3:$AB$162,5,TRUE)</f>
        <v>#N/A</v>
      </c>
      <c r="M80" s="349"/>
      <c r="N80" s="365"/>
      <c r="O80" s="349"/>
      <c r="P80" s="349"/>
      <c r="Q80" s="366" t="str">
        <f>IFERROR(IF(AND('Listado Pilotos y Equipos'!$D80=Tabla_de_Datos_COPA_PALMARES!$D$3,'Listado Pilotos y Equipos'!$I80=Tabla_de_Datos_COPA_PALMARES!$D$3,'Listado Pilotos y Equipos'!$M80=Tabla_de_Datos_COPA_PALMARES!$B$4),"ALARMA",IF(AND('Listado Pilotos y Equipos'!$D80=Tabla_de_Datos_COPA_PALMARES!$D$3,'Listado Pilotos y Equipos'!$I80=Tabla_de_Datos_COPA_PALMARES!$D$4,'Listado Pilotos y Equipos'!$M80=Tabla_de_Datos_COPA_PALMARES!$B$4),"ALARMA",IF(AND('Listado Pilotos y Equipos'!$D80=Tabla_de_Datos_COPA_PALMARES!$D$4,'Listado Pilotos y Equipos'!$I80=Tabla_de_Datos_COPA_PALMARES!$D$3,'Listado Pilotos y Equipos'!$M80=Tabla_de_Datos_COPA_PALMARES!$B$4),"ALARMA",IF(AND('Listado Pilotos y Equipos'!$D80=Tabla_de_Datos_COPA_PALMARES!$D$3,'Listado Pilotos y Equipos'!$I80=Tabla_de_Datos_COPA_PALMARES!$D$5,'Listado Pilotos y Equipos'!$M80=Tabla_de_Datos_COPA_PALMARES!$B$4),"ALARMA",IF(AND('Listado Pilotos y Equipos'!$D80=Tabla_de_Datos_COPA_PALMARES!$D$5,'Listado Pilotos y Equipos'!$I80=Tabla_de_Datos_COPA_PALMARES!$D$3,'Listado Pilotos y Equipos'!$M80=Tabla_de_Datos_COPA_PALMARES!$B$4),"ALARMA",IF(AND('Listado Pilotos y Equipos'!$D80=Tabla_de_Datos_COPA_PALMARES!$D$3,'Listado Pilotos y Equipos'!$I80=Tabla_de_Datos_COPA_PALMARES!$D$6,'Listado Pilotos y Equipos'!$M80=Tabla_de_Datos_COPA_PALMARES!$B$4),"ALARMA",IF(AND('Listado Pilotos y Equipos'!$D80=Tabla_de_Datos_COPA_PALMARES!$D$6,'Listado Pilotos y Equipos'!$I80=Tabla_de_Datos_COPA_PALMARES!$D$3,'Listado Pilotos y Equipos'!$M80=Tabla_de_Datos_COPA_PALMARES!$B$4),"ALARMA",IF(AND('Listado Pilotos y Equipos'!$D80=Tabla_de_Datos_COPA_PALMARES!$D$4,'Listado Pilotos y Equipos'!$I80=Tabla_de_Datos_COPA_PALMARES!$D$4,'Listado Pilotos y Equipos'!$M80=Tabla_de_Datos_COPA_PALMARES!$B$4),"ALARMA",IF(AND('Listado Pilotos y Equipos'!$D80=Tabla_de_Datos_COPA_PALMARES!$D$4,'Listado Pilotos y Equipos'!$I80=Tabla_de_Datos_COPA_PALMARES!$D$5,'Listado Pilotos y Equipos'!$M80=Tabla_de_Datos_COPA_PALMARES!$B$4),"ALARMA",IF(AND('Listado Pilotos y Equipos'!$D80=Tabla_de_Datos_COPA_PALMARES!$D$5,'Listado Pilotos y Equipos'!$I80=Tabla_de_Datos_COPA_PALMARES!$D$4,'Listado Pilotos y Equipos'!$M80=Tabla_de_Datos_COPA_PALMARES!$B$4),"ALARMA","")))))))))),"")</f>
        <v/>
      </c>
      <c r="R80" s="367" t="str">
        <f>IF(AND('Listado Pilotos y Equipos'!$D80=Tabla_de_Datos_COPA_PALMARES!$D$4,'Listado Pilotos y Equipos'!$I80=Tabla_de_Datos_COPA_PALMARES!$D$4,'Listado Pilotos y Equipos'!$M80=Tabla_de_Datos_COPA_PALMARES!$B$5),Tabla_de_Datos_COPA_PALMARES!$H$15,IF(AND('Listado Pilotos y Equipos'!$D80=Tabla_de_Datos_COPA_PALMARES!$D$3,'Listado Pilotos y Equipos'!$I80=Tabla_de_Datos_COPA_PALMARES!$D$3,'Listado Pilotos y Equipos'!$M80=Tabla_de_Datos_COPA_PALMARES!$B$5),Tabla_de_Datos_COPA_PALMARES!$H$14,IF(AND('Listado Pilotos y Equipos'!$D80=Tabla_de_Datos_COPA_PALMARES!$D$3,'Listado Pilotos y Equipos'!$I80=Tabla_de_Datos_COPA_PALMARES!$D$4,'Listado Pilotos y Equipos'!$M80=Tabla_de_Datos_COPA_PALMARES!$B$5),Tabla_de_Datos_COPA_PALMARES!$H$14,IF(AND('Listado Pilotos y Equipos'!$D80=Tabla_de_Datos_COPA_PALMARES!$D$4,'Listado Pilotos y Equipos'!$I80=Tabla_de_Datos_COPA_PALMARES!$D$3,'Listado Pilotos y Equipos'!$M80=Tabla_de_Datos_COPA_PALMARES!$B$5),Tabla_de_Datos_COPA_PALMARES!$H$14,IF(AND('Listado Pilotos y Equipos'!$D80=Tabla_de_Datos_COPA_PALMARES!$D$3,'Listado Pilotos y Equipos'!$I80=Tabla_de_Datos_COPA_PALMARES!$D$5,'Listado Pilotos y Equipos'!$M80=Tabla_de_Datos_COPA_PALMARES!$B$5),Tabla_de_Datos_COPA_PALMARES!$H$15,IF(AND('Listado Pilotos y Equipos'!$D80=Tabla_de_Datos_COPA_PALMARES!$D$5,'Listado Pilotos y Equipos'!$I80=Tabla_de_Datos_COPA_PALMARES!$D$3,'Listado Pilotos y Equipos'!$M80=Tabla_de_Datos_COPA_PALMARES!$B$5),Tabla_de_Datos_COPA_PALMARES!$H$15,""))))))</f>
        <v/>
      </c>
      <c r="S80" s="95"/>
      <c r="T80" s="95"/>
      <c r="U80" s="95" t="str">
        <f>IF(AND('Listado Pilotos y Equipos'!$D80=Tabla_de_Datos_COPA_PALMARES!$D$3,
'Listado Pilotos y Equipos'!$I80=Tabla_de_Datos_COPA_PALMARES!$D$4,
'Listado Pilotos y Equipos'!$F80=Tabla_de_Datos_COPA_PALMARES!$C$26,
'Listado Pilotos y Equipos'!$K80=Tabla_de_Datos_COPA_PALMARES!$C$26,
'Listado Pilotos y Equipos'!$M80=Tabla_de_Datos_COPA_PALMARES!$B$3),
Tabla_de_Datos_COPA_PALMARES!$H$11,
IF(AND('Listado Pilotos y Equipos'!$D80=Tabla_de_Datos_COPA_PALMARES!$D$4,
'Listado Pilotos y Equipos'!$I80=Tabla_de_Datos_COPA_PALMARES!$D$3,
'Listado Pilotos y Equipos'!$F80=Tabla_de_Datos_COPA_PALMARES!$C$26,
'Listado Pilotos y Equipos'!$K80=Tabla_de_Datos_COPA_PALMARES!$C$26,
'Listado Pilotos y Equipos'!$M80=Tabla_de_Datos_COPA_PALMARES!$B$3),
Tabla_de_Datos_COPA_PALMARES!$H$11,
IF(AND('Listado Pilotos y Equipos'!$D80=Tabla_de_Datos_COPA_PALMARES!$D$3,
'Listado Pilotos y Equipos'!$I80=Tabla_de_Datos_COPA_PALMARES!$D$5,
'Listado Pilotos y Equipos'!$F80=Tabla_de_Datos_COPA_PALMARES!$C$26,
'Listado Pilotos y Equipos'!$K80=Tabla_de_Datos_COPA_PALMARES!$C$26,
'Listado Pilotos y Equipos'!$M80=Tabla_de_Datos_COPA_PALMARES!$B$3),
Tabla_de_Datos_COPA_PALMARES!$H$11,
IF(AND('Listado Pilotos y Equipos'!$D80=Tabla_de_Datos_COPA_PALMARES!$D$5,
'Listado Pilotos y Equipos'!$I80=Tabla_de_Datos_COPA_PALMARES!$D$3,
'Listado Pilotos y Equipos'!$F80=Tabla_de_Datos_COPA_PALMARES!$C$26,
'Listado Pilotos y Equipos'!$K80=Tabla_de_Datos_COPA_PALMARES!$C$26,
'Listado Pilotos y Equipos'!$M80=Tabla_de_Datos_COPA_PALMARES!$B$3),
Tabla_de_Datos_COPA_PALMARES!$H$11,
IF(AND('Listado Pilotos y Equipos'!$D80=Tabla_de_Datos_COPA_PALMARES!$D$3,
'Listado Pilotos y Equipos'!$I80=Tabla_de_Datos_COPA_PALMARES!$D$6,
'Listado Pilotos y Equipos'!$F80=Tabla_de_Datos_COPA_PALMARES!$C$26,
'Listado Pilotos y Equipos'!$K80=Tabla_de_Datos_COPA_PALMARES!$C$26,
'Listado Pilotos y Equipos'!$M80=Tabla_de_Datos_COPA_PALMARES!$B$3),
Tabla_de_Datos_COPA_PALMARES!$H$11,
IF(AND('Listado Pilotos y Equipos'!$D80=Tabla_de_Datos_COPA_PALMARES!$D$6,
'Listado Pilotos y Equipos'!$I80=Tabla_de_Datos_COPA_PALMARES!$D$3,
'Listado Pilotos y Equipos'!$F80=Tabla_de_Datos_COPA_PALMARES!$C$26,
'Listado Pilotos y Equipos'!$K80=Tabla_de_Datos_COPA_PALMARES!$C$26,
'Listado Pilotos y Equipos'!$M80=Tabla_de_Datos_COPA_PALMARES!$B$3),
Tabla_de_Datos_COPA_PALMARES!$H$11,
IF(AND('Listado Pilotos y Equipos'!$D80=Tabla_de_Datos_COPA_PALMARES!$D$4,
'Listado Pilotos y Equipos'!$I80=Tabla_de_Datos_COPA_PALMARES!$D$4,
'Listado Pilotos y Equipos'!$F80=Tabla_de_Datos_COPA_PALMARES!$C$26,
'Listado Pilotos y Equipos'!$K80=Tabla_de_Datos_COPA_PALMARES!$C$26,
'Listado Pilotos y Equipos'!$M80=Tabla_de_Datos_COPA_PALMARES!$B$3),
Tabla_de_Datos_COPA_PALMARES!$H$11,)))))))</f>
        <v>#N/A</v>
      </c>
      <c r="V80" s="95"/>
      <c r="W80" s="349" t="s">
        <v>741</v>
      </c>
      <c r="X80" s="349" t="s">
        <v>646</v>
      </c>
      <c r="Y80" s="349" t="str">
        <f>VLOOKUP(X80,Tabla_de_Datos_COPA_PALMARES!$B$9:$C$21,2,0)</f>
        <v>4</v>
      </c>
      <c r="Z80" s="365" t="str">
        <f>IFERROR(VLOOKUP('Listado Pilotos y Equipos'!$X80,Tabla_de_Datos_COPA_PALMARES!$B$9:$D$21,3,0),"")</f>
        <v>Bronce</v>
      </c>
      <c r="AA80" s="349" t="s">
        <v>647</v>
      </c>
      <c r="AB80" s="349" t="str">
        <f>VLOOKUP('Listado Pilotos y Equipos'!$AA80,Tabla_de_Datos_COPA_PALMARES!$B$24:$C$26,2,TRUE)</f>
        <v>3</v>
      </c>
      <c r="AC80" s="95"/>
      <c r="AD80" s="95"/>
      <c r="AE80" s="95"/>
      <c r="AF80" s="95"/>
      <c r="AG80" s="95"/>
    </row>
    <row r="81" ht="15.75" customHeight="1">
      <c r="A81" s="95"/>
      <c r="B81" s="349"/>
      <c r="C81" s="349"/>
      <c r="D81" s="365" t="str">
        <f>IFERROR(VLOOKUP('Listado Pilotos y Equipos'!$C81,'Listado Pilotos y Equipos'!$W$3:$AB$162,3,0),"")</f>
        <v/>
      </c>
      <c r="E81" s="365" t="str">
        <f>IFERROR(VLOOKUP('Listado Pilotos y Equipos'!$C81,'Listado Pilotos y Equipos'!$W$3:$AB$162,4,0),"")</f>
        <v/>
      </c>
      <c r="F81" s="365" t="str">
        <f>VLOOKUP('Listado Pilotos y Equipos'!$C81,'Listado Pilotos y Equipos'!$W$3:$AB$162,6,TRUE)</f>
        <v>#N/A</v>
      </c>
      <c r="G81" s="365" t="str">
        <f>VLOOKUP('Listado Pilotos y Equipos'!$C81,'Listado Pilotos y Equipos'!$W$3:$AB$162,5,TRUE)</f>
        <v>#N/A</v>
      </c>
      <c r="H81" s="349"/>
      <c r="I81" s="365" t="str">
        <f>IFERROR(VLOOKUP('Listado Pilotos y Equipos'!$H81,'Listado Pilotos y Equipos'!$W$3:$AB$162,3,0),"")</f>
        <v/>
      </c>
      <c r="J81" s="365" t="str">
        <f>IFERROR(VLOOKUP('Listado Pilotos y Equipos'!$H81,'Listado Pilotos y Equipos'!$W$3:$AB$162,4,0),"")</f>
        <v/>
      </c>
      <c r="K81" s="365" t="str">
        <f>VLOOKUP('Listado Pilotos y Equipos'!$H81,'Listado Pilotos y Equipos'!$W$3:$AB$162,6,TRUE)</f>
        <v>#N/A</v>
      </c>
      <c r="L81" s="365" t="str">
        <f>VLOOKUP(H81,'Listado Pilotos y Equipos'!$W$3:$AB$162,5,TRUE)</f>
        <v>#N/A</v>
      </c>
      <c r="M81" s="349"/>
      <c r="N81" s="365"/>
      <c r="O81" s="349"/>
      <c r="P81" s="349"/>
      <c r="Q81" s="366" t="str">
        <f>IFERROR(IF(AND('Listado Pilotos y Equipos'!$D81=Tabla_de_Datos_COPA_PALMARES!$D$3,'Listado Pilotos y Equipos'!$I81=Tabla_de_Datos_COPA_PALMARES!$D$3,'Listado Pilotos y Equipos'!$M81=Tabla_de_Datos_COPA_PALMARES!$B$4),"ALARMA",IF(AND('Listado Pilotos y Equipos'!$D81=Tabla_de_Datos_COPA_PALMARES!$D$3,'Listado Pilotos y Equipos'!$I81=Tabla_de_Datos_COPA_PALMARES!$D$4,'Listado Pilotos y Equipos'!$M81=Tabla_de_Datos_COPA_PALMARES!$B$4),"ALARMA",IF(AND('Listado Pilotos y Equipos'!$D81=Tabla_de_Datos_COPA_PALMARES!$D$4,'Listado Pilotos y Equipos'!$I81=Tabla_de_Datos_COPA_PALMARES!$D$3,'Listado Pilotos y Equipos'!$M81=Tabla_de_Datos_COPA_PALMARES!$B$4),"ALARMA",IF(AND('Listado Pilotos y Equipos'!$D81=Tabla_de_Datos_COPA_PALMARES!$D$3,'Listado Pilotos y Equipos'!$I81=Tabla_de_Datos_COPA_PALMARES!$D$5,'Listado Pilotos y Equipos'!$M81=Tabla_de_Datos_COPA_PALMARES!$B$4),"ALARMA",IF(AND('Listado Pilotos y Equipos'!$D81=Tabla_de_Datos_COPA_PALMARES!$D$5,'Listado Pilotos y Equipos'!$I81=Tabla_de_Datos_COPA_PALMARES!$D$3,'Listado Pilotos y Equipos'!$M81=Tabla_de_Datos_COPA_PALMARES!$B$4),"ALARMA",IF(AND('Listado Pilotos y Equipos'!$D81=Tabla_de_Datos_COPA_PALMARES!$D$3,'Listado Pilotos y Equipos'!$I81=Tabla_de_Datos_COPA_PALMARES!$D$6,'Listado Pilotos y Equipos'!$M81=Tabla_de_Datos_COPA_PALMARES!$B$4),"ALARMA",IF(AND('Listado Pilotos y Equipos'!$D81=Tabla_de_Datos_COPA_PALMARES!$D$6,'Listado Pilotos y Equipos'!$I81=Tabla_de_Datos_COPA_PALMARES!$D$3,'Listado Pilotos y Equipos'!$M81=Tabla_de_Datos_COPA_PALMARES!$B$4),"ALARMA",IF(AND('Listado Pilotos y Equipos'!$D81=Tabla_de_Datos_COPA_PALMARES!$D$4,'Listado Pilotos y Equipos'!$I81=Tabla_de_Datos_COPA_PALMARES!$D$4,'Listado Pilotos y Equipos'!$M81=Tabla_de_Datos_COPA_PALMARES!$B$4),"ALARMA",IF(AND('Listado Pilotos y Equipos'!$D81=Tabla_de_Datos_COPA_PALMARES!$D$4,'Listado Pilotos y Equipos'!$I81=Tabla_de_Datos_COPA_PALMARES!$D$5,'Listado Pilotos y Equipos'!$M81=Tabla_de_Datos_COPA_PALMARES!$B$4),"ALARMA",IF(AND('Listado Pilotos y Equipos'!$D81=Tabla_de_Datos_COPA_PALMARES!$D$5,'Listado Pilotos y Equipos'!$I81=Tabla_de_Datos_COPA_PALMARES!$D$4,'Listado Pilotos y Equipos'!$M81=Tabla_de_Datos_COPA_PALMARES!$B$4),"ALARMA","")))))))))),"")</f>
        <v/>
      </c>
      <c r="R81" s="367" t="str">
        <f>IF(AND('Listado Pilotos y Equipos'!$D81=Tabla_de_Datos_COPA_PALMARES!$D$4,'Listado Pilotos y Equipos'!$I81=Tabla_de_Datos_COPA_PALMARES!$D$4,'Listado Pilotos y Equipos'!$M81=Tabla_de_Datos_COPA_PALMARES!$B$5),Tabla_de_Datos_COPA_PALMARES!$H$15,IF(AND('Listado Pilotos y Equipos'!$D81=Tabla_de_Datos_COPA_PALMARES!$D$3,'Listado Pilotos y Equipos'!$I81=Tabla_de_Datos_COPA_PALMARES!$D$3,'Listado Pilotos y Equipos'!$M81=Tabla_de_Datos_COPA_PALMARES!$B$5),Tabla_de_Datos_COPA_PALMARES!$H$14,IF(AND('Listado Pilotos y Equipos'!$D81=Tabla_de_Datos_COPA_PALMARES!$D$3,'Listado Pilotos y Equipos'!$I81=Tabla_de_Datos_COPA_PALMARES!$D$4,'Listado Pilotos y Equipos'!$M81=Tabla_de_Datos_COPA_PALMARES!$B$5),Tabla_de_Datos_COPA_PALMARES!$H$14,IF(AND('Listado Pilotos y Equipos'!$D81=Tabla_de_Datos_COPA_PALMARES!$D$4,'Listado Pilotos y Equipos'!$I81=Tabla_de_Datos_COPA_PALMARES!$D$3,'Listado Pilotos y Equipos'!$M81=Tabla_de_Datos_COPA_PALMARES!$B$5),Tabla_de_Datos_COPA_PALMARES!$H$14,IF(AND('Listado Pilotos y Equipos'!$D81=Tabla_de_Datos_COPA_PALMARES!$D$3,'Listado Pilotos y Equipos'!$I81=Tabla_de_Datos_COPA_PALMARES!$D$5,'Listado Pilotos y Equipos'!$M81=Tabla_de_Datos_COPA_PALMARES!$B$5),Tabla_de_Datos_COPA_PALMARES!$H$15,IF(AND('Listado Pilotos y Equipos'!$D81=Tabla_de_Datos_COPA_PALMARES!$D$5,'Listado Pilotos y Equipos'!$I81=Tabla_de_Datos_COPA_PALMARES!$D$3,'Listado Pilotos y Equipos'!$M81=Tabla_de_Datos_COPA_PALMARES!$B$5),Tabla_de_Datos_COPA_PALMARES!$H$15,""))))))</f>
        <v/>
      </c>
      <c r="S81" s="95"/>
      <c r="T81" s="95"/>
      <c r="U81" s="95" t="str">
        <f>IF(AND('Listado Pilotos y Equipos'!$D81=Tabla_de_Datos_COPA_PALMARES!$D$3,
'Listado Pilotos y Equipos'!$I81=Tabla_de_Datos_COPA_PALMARES!$D$4,
'Listado Pilotos y Equipos'!$F81=Tabla_de_Datos_COPA_PALMARES!$C$26,
'Listado Pilotos y Equipos'!$K81=Tabla_de_Datos_COPA_PALMARES!$C$26,
'Listado Pilotos y Equipos'!$M81=Tabla_de_Datos_COPA_PALMARES!$B$3),
Tabla_de_Datos_COPA_PALMARES!$H$11,
IF(AND('Listado Pilotos y Equipos'!$D81=Tabla_de_Datos_COPA_PALMARES!$D$4,
'Listado Pilotos y Equipos'!$I81=Tabla_de_Datos_COPA_PALMARES!$D$3,
'Listado Pilotos y Equipos'!$F81=Tabla_de_Datos_COPA_PALMARES!$C$26,
'Listado Pilotos y Equipos'!$K81=Tabla_de_Datos_COPA_PALMARES!$C$26,
'Listado Pilotos y Equipos'!$M81=Tabla_de_Datos_COPA_PALMARES!$B$3),
Tabla_de_Datos_COPA_PALMARES!$H$11,
IF(AND('Listado Pilotos y Equipos'!$D81=Tabla_de_Datos_COPA_PALMARES!$D$3,
'Listado Pilotos y Equipos'!$I81=Tabla_de_Datos_COPA_PALMARES!$D$5,
'Listado Pilotos y Equipos'!$F81=Tabla_de_Datos_COPA_PALMARES!$C$26,
'Listado Pilotos y Equipos'!$K81=Tabla_de_Datos_COPA_PALMARES!$C$26,
'Listado Pilotos y Equipos'!$M81=Tabla_de_Datos_COPA_PALMARES!$B$3),
Tabla_de_Datos_COPA_PALMARES!$H$11,
IF(AND('Listado Pilotos y Equipos'!$D81=Tabla_de_Datos_COPA_PALMARES!$D$5,
'Listado Pilotos y Equipos'!$I81=Tabla_de_Datos_COPA_PALMARES!$D$3,
'Listado Pilotos y Equipos'!$F81=Tabla_de_Datos_COPA_PALMARES!$C$26,
'Listado Pilotos y Equipos'!$K81=Tabla_de_Datos_COPA_PALMARES!$C$26,
'Listado Pilotos y Equipos'!$M81=Tabla_de_Datos_COPA_PALMARES!$B$3),
Tabla_de_Datos_COPA_PALMARES!$H$11,
IF(AND('Listado Pilotos y Equipos'!$D81=Tabla_de_Datos_COPA_PALMARES!$D$3,
'Listado Pilotos y Equipos'!$I81=Tabla_de_Datos_COPA_PALMARES!$D$6,
'Listado Pilotos y Equipos'!$F81=Tabla_de_Datos_COPA_PALMARES!$C$26,
'Listado Pilotos y Equipos'!$K81=Tabla_de_Datos_COPA_PALMARES!$C$26,
'Listado Pilotos y Equipos'!$M81=Tabla_de_Datos_COPA_PALMARES!$B$3),
Tabla_de_Datos_COPA_PALMARES!$H$11,
IF(AND('Listado Pilotos y Equipos'!$D81=Tabla_de_Datos_COPA_PALMARES!$D$6,
'Listado Pilotos y Equipos'!$I81=Tabla_de_Datos_COPA_PALMARES!$D$3,
'Listado Pilotos y Equipos'!$F81=Tabla_de_Datos_COPA_PALMARES!$C$26,
'Listado Pilotos y Equipos'!$K81=Tabla_de_Datos_COPA_PALMARES!$C$26,
'Listado Pilotos y Equipos'!$M81=Tabla_de_Datos_COPA_PALMARES!$B$3),
Tabla_de_Datos_COPA_PALMARES!$H$11,
IF(AND('Listado Pilotos y Equipos'!$D81=Tabla_de_Datos_COPA_PALMARES!$D$4,
'Listado Pilotos y Equipos'!$I81=Tabla_de_Datos_COPA_PALMARES!$D$4,
'Listado Pilotos y Equipos'!$F81=Tabla_de_Datos_COPA_PALMARES!$C$26,
'Listado Pilotos y Equipos'!$K81=Tabla_de_Datos_COPA_PALMARES!$C$26,
'Listado Pilotos y Equipos'!$M81=Tabla_de_Datos_COPA_PALMARES!$B$3),
Tabla_de_Datos_COPA_PALMARES!$H$11,)))))))</f>
        <v>#N/A</v>
      </c>
      <c r="V81" s="95"/>
      <c r="W81" s="349" t="s">
        <v>710</v>
      </c>
      <c r="X81" s="349" t="s">
        <v>649</v>
      </c>
      <c r="Y81" s="349" t="str">
        <f>VLOOKUP(X81,Tabla_de_Datos_COPA_PALMARES!$B$9:$C$21,2,0)</f>
        <v>2</v>
      </c>
      <c r="Z81" s="365" t="str">
        <f>IFERROR(VLOOKUP('Listado Pilotos y Equipos'!$X81,Tabla_de_Datos_COPA_PALMARES!$B$9:$D$21,3,0),"")</f>
        <v>Oro</v>
      </c>
      <c r="AA81" s="349" t="s">
        <v>650</v>
      </c>
      <c r="AB81" s="349" t="str">
        <f>VLOOKUP('Listado Pilotos y Equipos'!$AA81,Tabla_de_Datos_COPA_PALMARES!$B$24:$C$26,2,TRUE)</f>
        <v>2</v>
      </c>
      <c r="AC81" s="95"/>
      <c r="AD81" s="95"/>
      <c r="AE81" s="95"/>
      <c r="AF81" s="95"/>
      <c r="AG81" s="95"/>
    </row>
    <row r="82" ht="15.75" customHeight="1">
      <c r="A82" s="95"/>
      <c r="B82" s="349"/>
      <c r="C82" s="349"/>
      <c r="D82" s="365" t="str">
        <f>IFERROR(VLOOKUP('Listado Pilotos y Equipos'!$C82,'Listado Pilotos y Equipos'!$W$3:$AB$162,3,0),"")</f>
        <v/>
      </c>
      <c r="E82" s="365" t="str">
        <f>IFERROR(VLOOKUP('Listado Pilotos y Equipos'!$C82,'Listado Pilotos y Equipos'!$W$3:$AB$162,4,0),"")</f>
        <v/>
      </c>
      <c r="F82" s="365" t="str">
        <f>VLOOKUP('Listado Pilotos y Equipos'!$C82,'Listado Pilotos y Equipos'!$W$3:$AB$162,6,TRUE)</f>
        <v>#N/A</v>
      </c>
      <c r="G82" s="365" t="str">
        <f>VLOOKUP('Listado Pilotos y Equipos'!$C82,'Listado Pilotos y Equipos'!$W$3:$AB$162,5,TRUE)</f>
        <v>#N/A</v>
      </c>
      <c r="H82" s="349"/>
      <c r="I82" s="365" t="str">
        <f>IFERROR(VLOOKUP('Listado Pilotos y Equipos'!$H82,'Listado Pilotos y Equipos'!$W$3:$AB$162,3,0),"")</f>
        <v/>
      </c>
      <c r="J82" s="365" t="str">
        <f>IFERROR(VLOOKUP('Listado Pilotos y Equipos'!$H82,'Listado Pilotos y Equipos'!$W$3:$AB$162,4,0),"")</f>
        <v/>
      </c>
      <c r="K82" s="365" t="str">
        <f>VLOOKUP('Listado Pilotos y Equipos'!$H82,'Listado Pilotos y Equipos'!$W$3:$AB$162,6,TRUE)</f>
        <v>#N/A</v>
      </c>
      <c r="L82" s="365" t="str">
        <f>VLOOKUP(H82,'Listado Pilotos y Equipos'!$W$3:$AB$162,5,TRUE)</f>
        <v>#N/A</v>
      </c>
      <c r="M82" s="349"/>
      <c r="N82" s="365"/>
      <c r="O82" s="349"/>
      <c r="P82" s="349"/>
      <c r="Q82" s="366" t="str">
        <f>IFERROR(IF(AND('Listado Pilotos y Equipos'!$D82=Tabla_de_Datos_COPA_PALMARES!$D$3,'Listado Pilotos y Equipos'!$I82=Tabla_de_Datos_COPA_PALMARES!$D$3,'Listado Pilotos y Equipos'!$M82=Tabla_de_Datos_COPA_PALMARES!$B$4),"ALARMA",IF(AND('Listado Pilotos y Equipos'!$D82=Tabla_de_Datos_COPA_PALMARES!$D$3,'Listado Pilotos y Equipos'!$I82=Tabla_de_Datos_COPA_PALMARES!$D$4,'Listado Pilotos y Equipos'!$M82=Tabla_de_Datos_COPA_PALMARES!$B$4),"ALARMA",IF(AND('Listado Pilotos y Equipos'!$D82=Tabla_de_Datos_COPA_PALMARES!$D$4,'Listado Pilotos y Equipos'!$I82=Tabla_de_Datos_COPA_PALMARES!$D$3,'Listado Pilotos y Equipos'!$M82=Tabla_de_Datos_COPA_PALMARES!$B$4),"ALARMA",IF(AND('Listado Pilotos y Equipos'!$D82=Tabla_de_Datos_COPA_PALMARES!$D$3,'Listado Pilotos y Equipos'!$I82=Tabla_de_Datos_COPA_PALMARES!$D$5,'Listado Pilotos y Equipos'!$M82=Tabla_de_Datos_COPA_PALMARES!$B$4),"ALARMA",IF(AND('Listado Pilotos y Equipos'!$D82=Tabla_de_Datos_COPA_PALMARES!$D$5,'Listado Pilotos y Equipos'!$I82=Tabla_de_Datos_COPA_PALMARES!$D$3,'Listado Pilotos y Equipos'!$M82=Tabla_de_Datos_COPA_PALMARES!$B$4),"ALARMA",IF(AND('Listado Pilotos y Equipos'!$D82=Tabla_de_Datos_COPA_PALMARES!$D$3,'Listado Pilotos y Equipos'!$I82=Tabla_de_Datos_COPA_PALMARES!$D$6,'Listado Pilotos y Equipos'!$M82=Tabla_de_Datos_COPA_PALMARES!$B$4),"ALARMA",IF(AND('Listado Pilotos y Equipos'!$D82=Tabla_de_Datos_COPA_PALMARES!$D$6,'Listado Pilotos y Equipos'!$I82=Tabla_de_Datos_COPA_PALMARES!$D$3,'Listado Pilotos y Equipos'!$M82=Tabla_de_Datos_COPA_PALMARES!$B$4),"ALARMA",IF(AND('Listado Pilotos y Equipos'!$D82=Tabla_de_Datos_COPA_PALMARES!$D$4,'Listado Pilotos y Equipos'!$I82=Tabla_de_Datos_COPA_PALMARES!$D$4,'Listado Pilotos y Equipos'!$M82=Tabla_de_Datos_COPA_PALMARES!$B$4),"ALARMA",IF(AND('Listado Pilotos y Equipos'!$D82=Tabla_de_Datos_COPA_PALMARES!$D$4,'Listado Pilotos y Equipos'!$I82=Tabla_de_Datos_COPA_PALMARES!$D$5,'Listado Pilotos y Equipos'!$M82=Tabla_de_Datos_COPA_PALMARES!$B$4),"ALARMA",IF(AND('Listado Pilotos y Equipos'!$D82=Tabla_de_Datos_COPA_PALMARES!$D$5,'Listado Pilotos y Equipos'!$I82=Tabla_de_Datos_COPA_PALMARES!$D$4,'Listado Pilotos y Equipos'!$M82=Tabla_de_Datos_COPA_PALMARES!$B$4),"ALARMA","")))))))))),"")</f>
        <v/>
      </c>
      <c r="R82" s="367" t="str">
        <f>IF(AND('Listado Pilotos y Equipos'!$D82=Tabla_de_Datos_COPA_PALMARES!$D$4,'Listado Pilotos y Equipos'!$I82=Tabla_de_Datos_COPA_PALMARES!$D$4,'Listado Pilotos y Equipos'!$M82=Tabla_de_Datos_COPA_PALMARES!$B$5),Tabla_de_Datos_COPA_PALMARES!$H$15,IF(AND('Listado Pilotos y Equipos'!$D82=Tabla_de_Datos_COPA_PALMARES!$D$3,'Listado Pilotos y Equipos'!$I82=Tabla_de_Datos_COPA_PALMARES!$D$3,'Listado Pilotos y Equipos'!$M82=Tabla_de_Datos_COPA_PALMARES!$B$5),Tabla_de_Datos_COPA_PALMARES!$H$14,IF(AND('Listado Pilotos y Equipos'!$D82=Tabla_de_Datos_COPA_PALMARES!$D$3,'Listado Pilotos y Equipos'!$I82=Tabla_de_Datos_COPA_PALMARES!$D$4,'Listado Pilotos y Equipos'!$M82=Tabla_de_Datos_COPA_PALMARES!$B$5),Tabla_de_Datos_COPA_PALMARES!$H$14,IF(AND('Listado Pilotos y Equipos'!$D82=Tabla_de_Datos_COPA_PALMARES!$D$4,'Listado Pilotos y Equipos'!$I82=Tabla_de_Datos_COPA_PALMARES!$D$3,'Listado Pilotos y Equipos'!$M82=Tabla_de_Datos_COPA_PALMARES!$B$5),Tabla_de_Datos_COPA_PALMARES!$H$14,IF(AND('Listado Pilotos y Equipos'!$D82=Tabla_de_Datos_COPA_PALMARES!$D$3,'Listado Pilotos y Equipos'!$I82=Tabla_de_Datos_COPA_PALMARES!$D$5,'Listado Pilotos y Equipos'!$M82=Tabla_de_Datos_COPA_PALMARES!$B$5),Tabla_de_Datos_COPA_PALMARES!$H$15,IF(AND('Listado Pilotos y Equipos'!$D82=Tabla_de_Datos_COPA_PALMARES!$D$5,'Listado Pilotos y Equipos'!$I82=Tabla_de_Datos_COPA_PALMARES!$D$3,'Listado Pilotos y Equipos'!$M82=Tabla_de_Datos_COPA_PALMARES!$B$5),Tabla_de_Datos_COPA_PALMARES!$H$15,""))))))</f>
        <v/>
      </c>
      <c r="S82" s="95"/>
      <c r="T82" s="95"/>
      <c r="U82" s="95" t="str">
        <f>IF(AND('Listado Pilotos y Equipos'!$D82=Tabla_de_Datos_COPA_PALMARES!$D$3,
'Listado Pilotos y Equipos'!$I82=Tabla_de_Datos_COPA_PALMARES!$D$4,
'Listado Pilotos y Equipos'!$F82=Tabla_de_Datos_COPA_PALMARES!$C$26,
'Listado Pilotos y Equipos'!$K82=Tabla_de_Datos_COPA_PALMARES!$C$26,
'Listado Pilotos y Equipos'!$M82=Tabla_de_Datos_COPA_PALMARES!$B$3),
Tabla_de_Datos_COPA_PALMARES!$H$11,
IF(AND('Listado Pilotos y Equipos'!$D82=Tabla_de_Datos_COPA_PALMARES!$D$4,
'Listado Pilotos y Equipos'!$I82=Tabla_de_Datos_COPA_PALMARES!$D$3,
'Listado Pilotos y Equipos'!$F82=Tabla_de_Datos_COPA_PALMARES!$C$26,
'Listado Pilotos y Equipos'!$K82=Tabla_de_Datos_COPA_PALMARES!$C$26,
'Listado Pilotos y Equipos'!$M82=Tabla_de_Datos_COPA_PALMARES!$B$3),
Tabla_de_Datos_COPA_PALMARES!$H$11,
IF(AND('Listado Pilotos y Equipos'!$D82=Tabla_de_Datos_COPA_PALMARES!$D$3,
'Listado Pilotos y Equipos'!$I82=Tabla_de_Datos_COPA_PALMARES!$D$5,
'Listado Pilotos y Equipos'!$F82=Tabla_de_Datos_COPA_PALMARES!$C$26,
'Listado Pilotos y Equipos'!$K82=Tabla_de_Datos_COPA_PALMARES!$C$26,
'Listado Pilotos y Equipos'!$M82=Tabla_de_Datos_COPA_PALMARES!$B$3),
Tabla_de_Datos_COPA_PALMARES!$H$11,
IF(AND('Listado Pilotos y Equipos'!$D82=Tabla_de_Datos_COPA_PALMARES!$D$5,
'Listado Pilotos y Equipos'!$I82=Tabla_de_Datos_COPA_PALMARES!$D$3,
'Listado Pilotos y Equipos'!$F82=Tabla_de_Datos_COPA_PALMARES!$C$26,
'Listado Pilotos y Equipos'!$K82=Tabla_de_Datos_COPA_PALMARES!$C$26,
'Listado Pilotos y Equipos'!$M82=Tabla_de_Datos_COPA_PALMARES!$B$3),
Tabla_de_Datos_COPA_PALMARES!$H$11,
IF(AND('Listado Pilotos y Equipos'!$D82=Tabla_de_Datos_COPA_PALMARES!$D$3,
'Listado Pilotos y Equipos'!$I82=Tabla_de_Datos_COPA_PALMARES!$D$6,
'Listado Pilotos y Equipos'!$F82=Tabla_de_Datos_COPA_PALMARES!$C$26,
'Listado Pilotos y Equipos'!$K82=Tabla_de_Datos_COPA_PALMARES!$C$26,
'Listado Pilotos y Equipos'!$M82=Tabla_de_Datos_COPA_PALMARES!$B$3),
Tabla_de_Datos_COPA_PALMARES!$H$11,
IF(AND('Listado Pilotos y Equipos'!$D82=Tabla_de_Datos_COPA_PALMARES!$D$6,
'Listado Pilotos y Equipos'!$I82=Tabla_de_Datos_COPA_PALMARES!$D$3,
'Listado Pilotos y Equipos'!$F82=Tabla_de_Datos_COPA_PALMARES!$C$26,
'Listado Pilotos y Equipos'!$K82=Tabla_de_Datos_COPA_PALMARES!$C$26,
'Listado Pilotos y Equipos'!$M82=Tabla_de_Datos_COPA_PALMARES!$B$3),
Tabla_de_Datos_COPA_PALMARES!$H$11,
IF(AND('Listado Pilotos y Equipos'!$D82=Tabla_de_Datos_COPA_PALMARES!$D$4,
'Listado Pilotos y Equipos'!$I82=Tabla_de_Datos_COPA_PALMARES!$D$4,
'Listado Pilotos y Equipos'!$F82=Tabla_de_Datos_COPA_PALMARES!$C$26,
'Listado Pilotos y Equipos'!$K82=Tabla_de_Datos_COPA_PALMARES!$C$26,
'Listado Pilotos y Equipos'!$M82=Tabla_de_Datos_COPA_PALMARES!$B$3),
Tabla_de_Datos_COPA_PALMARES!$H$11,)))))))</f>
        <v>#N/A</v>
      </c>
      <c r="V82" s="95"/>
      <c r="W82" s="349" t="s">
        <v>675</v>
      </c>
      <c r="X82" s="349" t="s">
        <v>701</v>
      </c>
      <c r="Y82" s="349" t="str">
        <f>VLOOKUP(X82,Tabla_de_Datos_COPA_PALMARES!$B$9:$C$21,2,0)</f>
        <v>3</v>
      </c>
      <c r="Z82" s="365" t="str">
        <f>IFERROR(VLOOKUP('Listado Pilotos y Equipos'!$X82,Tabla_de_Datos_COPA_PALMARES!$B$9:$D$21,3,0),"")</f>
        <v>Plata</v>
      </c>
      <c r="AA82" s="349" t="s">
        <v>650</v>
      </c>
      <c r="AB82" s="349" t="str">
        <f>VLOOKUP('Listado Pilotos y Equipos'!$AA82,Tabla_de_Datos_COPA_PALMARES!$B$24:$C$26,2,TRUE)</f>
        <v>2</v>
      </c>
      <c r="AC82" s="95"/>
      <c r="AD82" s="95"/>
      <c r="AE82" s="95"/>
      <c r="AF82" s="95"/>
      <c r="AG82" s="95"/>
    </row>
    <row r="83" ht="15.75" customHeight="1">
      <c r="A83" s="95"/>
      <c r="B83" s="349"/>
      <c r="C83" s="349"/>
      <c r="D83" s="365" t="str">
        <f>IFERROR(VLOOKUP('Listado Pilotos y Equipos'!$C83,'Listado Pilotos y Equipos'!$W$3:$AB$162,3,0),"")</f>
        <v/>
      </c>
      <c r="E83" s="365" t="str">
        <f>IFERROR(VLOOKUP('Listado Pilotos y Equipos'!$C83,'Listado Pilotos y Equipos'!$W$3:$AB$162,4,0),"")</f>
        <v/>
      </c>
      <c r="F83" s="365" t="str">
        <f>VLOOKUP('Listado Pilotos y Equipos'!$C83,'Listado Pilotos y Equipos'!$W$3:$AB$162,6,TRUE)</f>
        <v>#N/A</v>
      </c>
      <c r="G83" s="365" t="str">
        <f>VLOOKUP('Listado Pilotos y Equipos'!$C83,'Listado Pilotos y Equipos'!$W$3:$AB$162,5,TRUE)</f>
        <v>#N/A</v>
      </c>
      <c r="H83" s="349"/>
      <c r="I83" s="365" t="str">
        <f>IFERROR(VLOOKUP('Listado Pilotos y Equipos'!$H83,'Listado Pilotos y Equipos'!$W$3:$AB$162,3,0),"")</f>
        <v/>
      </c>
      <c r="J83" s="365" t="str">
        <f>IFERROR(VLOOKUP('Listado Pilotos y Equipos'!$H83,'Listado Pilotos y Equipos'!$W$3:$AB$162,4,0),"")</f>
        <v/>
      </c>
      <c r="K83" s="365" t="str">
        <f>VLOOKUP('Listado Pilotos y Equipos'!$H83,'Listado Pilotos y Equipos'!$W$3:$AB$162,6,TRUE)</f>
        <v>#N/A</v>
      </c>
      <c r="L83" s="365" t="str">
        <f>VLOOKUP(H83,'Listado Pilotos y Equipos'!$W$3:$AB$162,5,TRUE)</f>
        <v>#N/A</v>
      </c>
      <c r="M83" s="349"/>
      <c r="N83" s="365"/>
      <c r="O83" s="349"/>
      <c r="P83" s="349"/>
      <c r="Q83" s="366" t="str">
        <f>IFERROR(IF(AND('Listado Pilotos y Equipos'!$D83=Tabla_de_Datos_COPA_PALMARES!$D$3,'Listado Pilotos y Equipos'!$I83=Tabla_de_Datos_COPA_PALMARES!$D$3,'Listado Pilotos y Equipos'!$M83=Tabla_de_Datos_COPA_PALMARES!$B$4),"ALARMA",IF(AND('Listado Pilotos y Equipos'!$D83=Tabla_de_Datos_COPA_PALMARES!$D$3,'Listado Pilotos y Equipos'!$I83=Tabla_de_Datos_COPA_PALMARES!$D$4,'Listado Pilotos y Equipos'!$M83=Tabla_de_Datos_COPA_PALMARES!$B$4),"ALARMA",IF(AND('Listado Pilotos y Equipos'!$D83=Tabla_de_Datos_COPA_PALMARES!$D$4,'Listado Pilotos y Equipos'!$I83=Tabla_de_Datos_COPA_PALMARES!$D$3,'Listado Pilotos y Equipos'!$M83=Tabla_de_Datos_COPA_PALMARES!$B$4),"ALARMA",IF(AND('Listado Pilotos y Equipos'!$D83=Tabla_de_Datos_COPA_PALMARES!$D$3,'Listado Pilotos y Equipos'!$I83=Tabla_de_Datos_COPA_PALMARES!$D$5,'Listado Pilotos y Equipos'!$M83=Tabla_de_Datos_COPA_PALMARES!$B$4),"ALARMA",IF(AND('Listado Pilotos y Equipos'!$D83=Tabla_de_Datos_COPA_PALMARES!$D$5,'Listado Pilotos y Equipos'!$I83=Tabla_de_Datos_COPA_PALMARES!$D$3,'Listado Pilotos y Equipos'!$M83=Tabla_de_Datos_COPA_PALMARES!$B$4),"ALARMA",IF(AND('Listado Pilotos y Equipos'!$D83=Tabla_de_Datos_COPA_PALMARES!$D$3,'Listado Pilotos y Equipos'!$I83=Tabla_de_Datos_COPA_PALMARES!$D$6,'Listado Pilotos y Equipos'!$M83=Tabla_de_Datos_COPA_PALMARES!$B$4),"ALARMA",IF(AND('Listado Pilotos y Equipos'!$D83=Tabla_de_Datos_COPA_PALMARES!$D$6,'Listado Pilotos y Equipos'!$I83=Tabla_de_Datos_COPA_PALMARES!$D$3,'Listado Pilotos y Equipos'!$M83=Tabla_de_Datos_COPA_PALMARES!$B$4),"ALARMA",IF(AND('Listado Pilotos y Equipos'!$D83=Tabla_de_Datos_COPA_PALMARES!$D$4,'Listado Pilotos y Equipos'!$I83=Tabla_de_Datos_COPA_PALMARES!$D$4,'Listado Pilotos y Equipos'!$M83=Tabla_de_Datos_COPA_PALMARES!$B$4),"ALARMA",IF(AND('Listado Pilotos y Equipos'!$D83=Tabla_de_Datos_COPA_PALMARES!$D$4,'Listado Pilotos y Equipos'!$I83=Tabla_de_Datos_COPA_PALMARES!$D$5,'Listado Pilotos y Equipos'!$M83=Tabla_de_Datos_COPA_PALMARES!$B$4),"ALARMA",IF(AND('Listado Pilotos y Equipos'!$D83=Tabla_de_Datos_COPA_PALMARES!$D$5,'Listado Pilotos y Equipos'!$I83=Tabla_de_Datos_COPA_PALMARES!$D$4,'Listado Pilotos y Equipos'!$M83=Tabla_de_Datos_COPA_PALMARES!$B$4),"ALARMA","")))))))))),"")</f>
        <v/>
      </c>
      <c r="R83" s="367" t="str">
        <f>IF(AND('Listado Pilotos y Equipos'!$D83=Tabla_de_Datos_COPA_PALMARES!$D$4,'Listado Pilotos y Equipos'!$I83=Tabla_de_Datos_COPA_PALMARES!$D$4,'Listado Pilotos y Equipos'!$M83=Tabla_de_Datos_COPA_PALMARES!$B$5),Tabla_de_Datos_COPA_PALMARES!$H$15,IF(AND('Listado Pilotos y Equipos'!$D83=Tabla_de_Datos_COPA_PALMARES!$D$3,'Listado Pilotos y Equipos'!$I83=Tabla_de_Datos_COPA_PALMARES!$D$3,'Listado Pilotos y Equipos'!$M83=Tabla_de_Datos_COPA_PALMARES!$B$5),Tabla_de_Datos_COPA_PALMARES!$H$14,IF(AND('Listado Pilotos y Equipos'!$D83=Tabla_de_Datos_COPA_PALMARES!$D$3,'Listado Pilotos y Equipos'!$I83=Tabla_de_Datos_COPA_PALMARES!$D$4,'Listado Pilotos y Equipos'!$M83=Tabla_de_Datos_COPA_PALMARES!$B$5),Tabla_de_Datos_COPA_PALMARES!$H$14,IF(AND('Listado Pilotos y Equipos'!$D83=Tabla_de_Datos_COPA_PALMARES!$D$4,'Listado Pilotos y Equipos'!$I83=Tabla_de_Datos_COPA_PALMARES!$D$3,'Listado Pilotos y Equipos'!$M83=Tabla_de_Datos_COPA_PALMARES!$B$5),Tabla_de_Datos_COPA_PALMARES!$H$14,IF(AND('Listado Pilotos y Equipos'!$D83=Tabla_de_Datos_COPA_PALMARES!$D$3,'Listado Pilotos y Equipos'!$I83=Tabla_de_Datos_COPA_PALMARES!$D$5,'Listado Pilotos y Equipos'!$M83=Tabla_de_Datos_COPA_PALMARES!$B$5),Tabla_de_Datos_COPA_PALMARES!$H$15,IF(AND('Listado Pilotos y Equipos'!$D83=Tabla_de_Datos_COPA_PALMARES!$D$5,'Listado Pilotos y Equipos'!$I83=Tabla_de_Datos_COPA_PALMARES!$D$3,'Listado Pilotos y Equipos'!$M83=Tabla_de_Datos_COPA_PALMARES!$B$5),Tabla_de_Datos_COPA_PALMARES!$H$15,""))))))</f>
        <v/>
      </c>
      <c r="S83" s="95"/>
      <c r="T83" s="95"/>
      <c r="U83" s="95" t="str">
        <f>IF(AND('Listado Pilotos y Equipos'!$D83=Tabla_de_Datos_COPA_PALMARES!$D$3,
'Listado Pilotos y Equipos'!$I83=Tabla_de_Datos_COPA_PALMARES!$D$4,
'Listado Pilotos y Equipos'!$F83=Tabla_de_Datos_COPA_PALMARES!$C$26,
'Listado Pilotos y Equipos'!$K83=Tabla_de_Datos_COPA_PALMARES!$C$26,
'Listado Pilotos y Equipos'!$M83=Tabla_de_Datos_COPA_PALMARES!$B$3),
Tabla_de_Datos_COPA_PALMARES!$H$11,
IF(AND('Listado Pilotos y Equipos'!$D83=Tabla_de_Datos_COPA_PALMARES!$D$4,
'Listado Pilotos y Equipos'!$I83=Tabla_de_Datos_COPA_PALMARES!$D$3,
'Listado Pilotos y Equipos'!$F83=Tabla_de_Datos_COPA_PALMARES!$C$26,
'Listado Pilotos y Equipos'!$K83=Tabla_de_Datos_COPA_PALMARES!$C$26,
'Listado Pilotos y Equipos'!$M83=Tabla_de_Datos_COPA_PALMARES!$B$3),
Tabla_de_Datos_COPA_PALMARES!$H$11,
IF(AND('Listado Pilotos y Equipos'!$D83=Tabla_de_Datos_COPA_PALMARES!$D$3,
'Listado Pilotos y Equipos'!$I83=Tabla_de_Datos_COPA_PALMARES!$D$5,
'Listado Pilotos y Equipos'!$F83=Tabla_de_Datos_COPA_PALMARES!$C$26,
'Listado Pilotos y Equipos'!$K83=Tabla_de_Datos_COPA_PALMARES!$C$26,
'Listado Pilotos y Equipos'!$M83=Tabla_de_Datos_COPA_PALMARES!$B$3),
Tabla_de_Datos_COPA_PALMARES!$H$11,
IF(AND('Listado Pilotos y Equipos'!$D83=Tabla_de_Datos_COPA_PALMARES!$D$5,
'Listado Pilotos y Equipos'!$I83=Tabla_de_Datos_COPA_PALMARES!$D$3,
'Listado Pilotos y Equipos'!$F83=Tabla_de_Datos_COPA_PALMARES!$C$26,
'Listado Pilotos y Equipos'!$K83=Tabla_de_Datos_COPA_PALMARES!$C$26,
'Listado Pilotos y Equipos'!$M83=Tabla_de_Datos_COPA_PALMARES!$B$3),
Tabla_de_Datos_COPA_PALMARES!$H$11,
IF(AND('Listado Pilotos y Equipos'!$D83=Tabla_de_Datos_COPA_PALMARES!$D$3,
'Listado Pilotos y Equipos'!$I83=Tabla_de_Datos_COPA_PALMARES!$D$6,
'Listado Pilotos y Equipos'!$F83=Tabla_de_Datos_COPA_PALMARES!$C$26,
'Listado Pilotos y Equipos'!$K83=Tabla_de_Datos_COPA_PALMARES!$C$26,
'Listado Pilotos y Equipos'!$M83=Tabla_de_Datos_COPA_PALMARES!$B$3),
Tabla_de_Datos_COPA_PALMARES!$H$11,
IF(AND('Listado Pilotos y Equipos'!$D83=Tabla_de_Datos_COPA_PALMARES!$D$6,
'Listado Pilotos y Equipos'!$I83=Tabla_de_Datos_COPA_PALMARES!$D$3,
'Listado Pilotos y Equipos'!$F83=Tabla_de_Datos_COPA_PALMARES!$C$26,
'Listado Pilotos y Equipos'!$K83=Tabla_de_Datos_COPA_PALMARES!$C$26,
'Listado Pilotos y Equipos'!$M83=Tabla_de_Datos_COPA_PALMARES!$B$3),
Tabla_de_Datos_COPA_PALMARES!$H$11,
IF(AND('Listado Pilotos y Equipos'!$D83=Tabla_de_Datos_COPA_PALMARES!$D$4,
'Listado Pilotos y Equipos'!$I83=Tabla_de_Datos_COPA_PALMARES!$D$4,
'Listado Pilotos y Equipos'!$F83=Tabla_de_Datos_COPA_PALMARES!$C$26,
'Listado Pilotos y Equipos'!$K83=Tabla_de_Datos_COPA_PALMARES!$C$26,
'Listado Pilotos y Equipos'!$M83=Tabla_de_Datos_COPA_PALMARES!$B$3),
Tabla_de_Datos_COPA_PALMARES!$H$11,)))))))</f>
        <v>#N/A</v>
      </c>
      <c r="V83" s="95"/>
      <c r="W83" s="349" t="s">
        <v>208</v>
      </c>
      <c r="X83" s="349" t="s">
        <v>664</v>
      </c>
      <c r="Y83" s="349" t="str">
        <f>VLOOKUP(X83,Tabla_de_Datos_COPA_PALMARES!$B$9:$C$21,2,0)</f>
        <v>2</v>
      </c>
      <c r="Z83" s="365" t="str">
        <f>IFERROR(VLOOKUP('Listado Pilotos y Equipos'!$X83,Tabla_de_Datos_COPA_PALMARES!$B$9:$D$21,3,0),"")</f>
        <v>Oro</v>
      </c>
      <c r="AA83" s="349" t="s">
        <v>665</v>
      </c>
      <c r="AB83" s="349" t="str">
        <f>VLOOKUP('Listado Pilotos y Equipos'!$AA83,Tabla_de_Datos_COPA_PALMARES!$B$24:$C$26,2,TRUE)</f>
        <v>1</v>
      </c>
      <c r="AC83" s="95"/>
      <c r="AD83" s="95"/>
      <c r="AE83" s="95"/>
      <c r="AF83" s="95"/>
      <c r="AG83" s="95"/>
    </row>
    <row r="84" ht="15.75" customHeight="1">
      <c r="A84" s="95"/>
      <c r="B84" s="349"/>
      <c r="C84" s="349"/>
      <c r="D84" s="365" t="str">
        <f>IFERROR(VLOOKUP('Listado Pilotos y Equipos'!$C84,'Listado Pilotos y Equipos'!$W$3:$AB$162,3,0),"")</f>
        <v/>
      </c>
      <c r="E84" s="365" t="str">
        <f>IFERROR(VLOOKUP('Listado Pilotos y Equipos'!$C84,'Listado Pilotos y Equipos'!$W$3:$AB$162,4,0),"")</f>
        <v/>
      </c>
      <c r="F84" s="365" t="str">
        <f>VLOOKUP('Listado Pilotos y Equipos'!$C84,'Listado Pilotos y Equipos'!$W$3:$AB$162,6,TRUE)</f>
        <v>#N/A</v>
      </c>
      <c r="G84" s="365" t="str">
        <f>VLOOKUP('Listado Pilotos y Equipos'!$C84,'Listado Pilotos y Equipos'!$W$3:$AB$162,5,TRUE)</f>
        <v>#N/A</v>
      </c>
      <c r="H84" s="349"/>
      <c r="I84" s="365" t="str">
        <f>IFERROR(VLOOKUP('Listado Pilotos y Equipos'!$H84,'Listado Pilotos y Equipos'!$W$3:$AB$162,3,0),"")</f>
        <v/>
      </c>
      <c r="J84" s="365" t="str">
        <f>IFERROR(VLOOKUP('Listado Pilotos y Equipos'!$H84,'Listado Pilotos y Equipos'!$W$3:$AB$162,4,0),"")</f>
        <v/>
      </c>
      <c r="K84" s="365" t="str">
        <f>VLOOKUP('Listado Pilotos y Equipos'!$H84,'Listado Pilotos y Equipos'!$W$3:$AB$162,6,TRUE)</f>
        <v>#N/A</v>
      </c>
      <c r="L84" s="365" t="str">
        <f>VLOOKUP(H84,'Listado Pilotos y Equipos'!$W$3:$AB$162,5,TRUE)</f>
        <v>#N/A</v>
      </c>
      <c r="M84" s="349"/>
      <c r="N84" s="365"/>
      <c r="O84" s="349"/>
      <c r="P84" s="349"/>
      <c r="Q84" s="366" t="str">
        <f>IFERROR(IF(AND('Listado Pilotos y Equipos'!$D84=Tabla_de_Datos_COPA_PALMARES!$D$3,'Listado Pilotos y Equipos'!$I84=Tabla_de_Datos_COPA_PALMARES!$D$3,'Listado Pilotos y Equipos'!$M84=Tabla_de_Datos_COPA_PALMARES!$B$4),"ALARMA",IF(AND('Listado Pilotos y Equipos'!$D84=Tabla_de_Datos_COPA_PALMARES!$D$3,'Listado Pilotos y Equipos'!$I84=Tabla_de_Datos_COPA_PALMARES!$D$4,'Listado Pilotos y Equipos'!$M84=Tabla_de_Datos_COPA_PALMARES!$B$4),"ALARMA",IF(AND('Listado Pilotos y Equipos'!$D84=Tabla_de_Datos_COPA_PALMARES!$D$4,'Listado Pilotos y Equipos'!$I84=Tabla_de_Datos_COPA_PALMARES!$D$3,'Listado Pilotos y Equipos'!$M84=Tabla_de_Datos_COPA_PALMARES!$B$4),"ALARMA",IF(AND('Listado Pilotos y Equipos'!$D84=Tabla_de_Datos_COPA_PALMARES!$D$3,'Listado Pilotos y Equipos'!$I84=Tabla_de_Datos_COPA_PALMARES!$D$5,'Listado Pilotos y Equipos'!$M84=Tabla_de_Datos_COPA_PALMARES!$B$4),"ALARMA",IF(AND('Listado Pilotos y Equipos'!$D84=Tabla_de_Datos_COPA_PALMARES!$D$5,'Listado Pilotos y Equipos'!$I84=Tabla_de_Datos_COPA_PALMARES!$D$3,'Listado Pilotos y Equipos'!$M84=Tabla_de_Datos_COPA_PALMARES!$B$4),"ALARMA",IF(AND('Listado Pilotos y Equipos'!$D84=Tabla_de_Datos_COPA_PALMARES!$D$3,'Listado Pilotos y Equipos'!$I84=Tabla_de_Datos_COPA_PALMARES!$D$6,'Listado Pilotos y Equipos'!$M84=Tabla_de_Datos_COPA_PALMARES!$B$4),"ALARMA",IF(AND('Listado Pilotos y Equipos'!$D84=Tabla_de_Datos_COPA_PALMARES!$D$6,'Listado Pilotos y Equipos'!$I84=Tabla_de_Datos_COPA_PALMARES!$D$3,'Listado Pilotos y Equipos'!$M84=Tabla_de_Datos_COPA_PALMARES!$B$4),"ALARMA",IF(AND('Listado Pilotos y Equipos'!$D84=Tabla_de_Datos_COPA_PALMARES!$D$4,'Listado Pilotos y Equipos'!$I84=Tabla_de_Datos_COPA_PALMARES!$D$4,'Listado Pilotos y Equipos'!$M84=Tabla_de_Datos_COPA_PALMARES!$B$4),"ALARMA",IF(AND('Listado Pilotos y Equipos'!$D84=Tabla_de_Datos_COPA_PALMARES!$D$4,'Listado Pilotos y Equipos'!$I84=Tabla_de_Datos_COPA_PALMARES!$D$5,'Listado Pilotos y Equipos'!$M84=Tabla_de_Datos_COPA_PALMARES!$B$4),"ALARMA",IF(AND('Listado Pilotos y Equipos'!$D84=Tabla_de_Datos_COPA_PALMARES!$D$5,'Listado Pilotos y Equipos'!$I84=Tabla_de_Datos_COPA_PALMARES!$D$4,'Listado Pilotos y Equipos'!$M84=Tabla_de_Datos_COPA_PALMARES!$B$4),"ALARMA","")))))))))),"")</f>
        <v/>
      </c>
      <c r="R84" s="367" t="str">
        <f>IF(AND('Listado Pilotos y Equipos'!$D84=Tabla_de_Datos_COPA_PALMARES!$D$4,'Listado Pilotos y Equipos'!$I84=Tabla_de_Datos_COPA_PALMARES!$D$4,'Listado Pilotos y Equipos'!$M84=Tabla_de_Datos_COPA_PALMARES!$B$5),Tabla_de_Datos_COPA_PALMARES!$H$15,IF(AND('Listado Pilotos y Equipos'!$D84=Tabla_de_Datos_COPA_PALMARES!$D$3,'Listado Pilotos y Equipos'!$I84=Tabla_de_Datos_COPA_PALMARES!$D$3,'Listado Pilotos y Equipos'!$M84=Tabla_de_Datos_COPA_PALMARES!$B$5),Tabla_de_Datos_COPA_PALMARES!$H$14,IF(AND('Listado Pilotos y Equipos'!$D84=Tabla_de_Datos_COPA_PALMARES!$D$3,'Listado Pilotos y Equipos'!$I84=Tabla_de_Datos_COPA_PALMARES!$D$4,'Listado Pilotos y Equipos'!$M84=Tabla_de_Datos_COPA_PALMARES!$B$5),Tabla_de_Datos_COPA_PALMARES!$H$14,IF(AND('Listado Pilotos y Equipos'!$D84=Tabla_de_Datos_COPA_PALMARES!$D$4,'Listado Pilotos y Equipos'!$I84=Tabla_de_Datos_COPA_PALMARES!$D$3,'Listado Pilotos y Equipos'!$M84=Tabla_de_Datos_COPA_PALMARES!$B$5),Tabla_de_Datos_COPA_PALMARES!$H$14,IF(AND('Listado Pilotos y Equipos'!$D84=Tabla_de_Datos_COPA_PALMARES!$D$3,'Listado Pilotos y Equipos'!$I84=Tabla_de_Datos_COPA_PALMARES!$D$5,'Listado Pilotos y Equipos'!$M84=Tabla_de_Datos_COPA_PALMARES!$B$5),Tabla_de_Datos_COPA_PALMARES!$H$15,IF(AND('Listado Pilotos y Equipos'!$D84=Tabla_de_Datos_COPA_PALMARES!$D$5,'Listado Pilotos y Equipos'!$I84=Tabla_de_Datos_COPA_PALMARES!$D$3,'Listado Pilotos y Equipos'!$M84=Tabla_de_Datos_COPA_PALMARES!$B$5),Tabla_de_Datos_COPA_PALMARES!$H$15,""))))))</f>
        <v/>
      </c>
      <c r="S84" s="95"/>
      <c r="T84" s="95"/>
      <c r="U84" s="95" t="str">
        <f>IF(AND('Listado Pilotos y Equipos'!$D84=Tabla_de_Datos_COPA_PALMARES!$D$3,
'Listado Pilotos y Equipos'!$I84=Tabla_de_Datos_COPA_PALMARES!$D$4,
'Listado Pilotos y Equipos'!$F84=Tabla_de_Datos_COPA_PALMARES!$C$26,
'Listado Pilotos y Equipos'!$K84=Tabla_de_Datos_COPA_PALMARES!$C$26,
'Listado Pilotos y Equipos'!$M84=Tabla_de_Datos_COPA_PALMARES!$B$3),
Tabla_de_Datos_COPA_PALMARES!$H$11,
IF(AND('Listado Pilotos y Equipos'!$D84=Tabla_de_Datos_COPA_PALMARES!$D$4,
'Listado Pilotos y Equipos'!$I84=Tabla_de_Datos_COPA_PALMARES!$D$3,
'Listado Pilotos y Equipos'!$F84=Tabla_de_Datos_COPA_PALMARES!$C$26,
'Listado Pilotos y Equipos'!$K84=Tabla_de_Datos_COPA_PALMARES!$C$26,
'Listado Pilotos y Equipos'!$M84=Tabla_de_Datos_COPA_PALMARES!$B$3),
Tabla_de_Datos_COPA_PALMARES!$H$11,
IF(AND('Listado Pilotos y Equipos'!$D84=Tabla_de_Datos_COPA_PALMARES!$D$3,
'Listado Pilotos y Equipos'!$I84=Tabla_de_Datos_COPA_PALMARES!$D$5,
'Listado Pilotos y Equipos'!$F84=Tabla_de_Datos_COPA_PALMARES!$C$26,
'Listado Pilotos y Equipos'!$K84=Tabla_de_Datos_COPA_PALMARES!$C$26,
'Listado Pilotos y Equipos'!$M84=Tabla_de_Datos_COPA_PALMARES!$B$3),
Tabla_de_Datos_COPA_PALMARES!$H$11,
IF(AND('Listado Pilotos y Equipos'!$D84=Tabla_de_Datos_COPA_PALMARES!$D$5,
'Listado Pilotos y Equipos'!$I84=Tabla_de_Datos_COPA_PALMARES!$D$3,
'Listado Pilotos y Equipos'!$F84=Tabla_de_Datos_COPA_PALMARES!$C$26,
'Listado Pilotos y Equipos'!$K84=Tabla_de_Datos_COPA_PALMARES!$C$26,
'Listado Pilotos y Equipos'!$M84=Tabla_de_Datos_COPA_PALMARES!$B$3),
Tabla_de_Datos_COPA_PALMARES!$H$11,
IF(AND('Listado Pilotos y Equipos'!$D84=Tabla_de_Datos_COPA_PALMARES!$D$3,
'Listado Pilotos y Equipos'!$I84=Tabla_de_Datos_COPA_PALMARES!$D$6,
'Listado Pilotos y Equipos'!$F84=Tabla_de_Datos_COPA_PALMARES!$C$26,
'Listado Pilotos y Equipos'!$K84=Tabla_de_Datos_COPA_PALMARES!$C$26,
'Listado Pilotos y Equipos'!$M84=Tabla_de_Datos_COPA_PALMARES!$B$3),
Tabla_de_Datos_COPA_PALMARES!$H$11,
IF(AND('Listado Pilotos y Equipos'!$D84=Tabla_de_Datos_COPA_PALMARES!$D$6,
'Listado Pilotos y Equipos'!$I84=Tabla_de_Datos_COPA_PALMARES!$D$3,
'Listado Pilotos y Equipos'!$F84=Tabla_de_Datos_COPA_PALMARES!$C$26,
'Listado Pilotos y Equipos'!$K84=Tabla_de_Datos_COPA_PALMARES!$C$26,
'Listado Pilotos y Equipos'!$M84=Tabla_de_Datos_COPA_PALMARES!$B$3),
Tabla_de_Datos_COPA_PALMARES!$H$11,
IF(AND('Listado Pilotos y Equipos'!$D84=Tabla_de_Datos_COPA_PALMARES!$D$4,
'Listado Pilotos y Equipos'!$I84=Tabla_de_Datos_COPA_PALMARES!$D$4,
'Listado Pilotos y Equipos'!$F84=Tabla_de_Datos_COPA_PALMARES!$C$26,
'Listado Pilotos y Equipos'!$K84=Tabla_de_Datos_COPA_PALMARES!$C$26,
'Listado Pilotos y Equipos'!$M84=Tabla_de_Datos_COPA_PALMARES!$B$3),
Tabla_de_Datos_COPA_PALMARES!$H$11,)))))))</f>
        <v>#N/A</v>
      </c>
      <c r="V84" s="95"/>
      <c r="W84" s="349" t="s">
        <v>186</v>
      </c>
      <c r="X84" s="349" t="s">
        <v>671</v>
      </c>
      <c r="Y84" s="349" t="str">
        <f>VLOOKUP(X84,Tabla_de_Datos_COPA_PALMARES!$B$9:$C$21,2,0)</f>
        <v>1</v>
      </c>
      <c r="Z84" s="365" t="str">
        <f>IFERROR(VLOOKUP('Listado Pilotos y Equipos'!$X84,Tabla_de_Datos_COPA_PALMARES!$B$9:$D$21,3,0),"")</f>
        <v>Platino</v>
      </c>
      <c r="AA84" s="349" t="s">
        <v>650</v>
      </c>
      <c r="AB84" s="349" t="str">
        <f>VLOOKUP('Listado Pilotos y Equipos'!$AA84,Tabla_de_Datos_COPA_PALMARES!$B$24:$C$26,2,TRUE)</f>
        <v>2</v>
      </c>
      <c r="AC84" s="95"/>
      <c r="AD84" s="95"/>
      <c r="AE84" s="95"/>
      <c r="AF84" s="95"/>
      <c r="AG84" s="95"/>
    </row>
    <row r="85" ht="15.75" customHeight="1">
      <c r="A85" s="95"/>
      <c r="B85" s="349"/>
      <c r="C85" s="349"/>
      <c r="D85" s="365" t="str">
        <f>IFERROR(VLOOKUP('Listado Pilotos y Equipos'!$C85,'Listado Pilotos y Equipos'!$W$3:$AB$162,3,0),"")</f>
        <v/>
      </c>
      <c r="E85" s="365" t="str">
        <f>IFERROR(VLOOKUP('Listado Pilotos y Equipos'!$C85,'Listado Pilotos y Equipos'!$W$3:$AB$162,4,0),"")</f>
        <v/>
      </c>
      <c r="F85" s="365" t="str">
        <f>VLOOKUP('Listado Pilotos y Equipos'!$C85,'Listado Pilotos y Equipos'!$W$3:$AB$162,6,TRUE)</f>
        <v>#N/A</v>
      </c>
      <c r="G85" s="365" t="str">
        <f>VLOOKUP('Listado Pilotos y Equipos'!$C85,'Listado Pilotos y Equipos'!$W$3:$AB$162,5,TRUE)</f>
        <v>#N/A</v>
      </c>
      <c r="H85" s="349"/>
      <c r="I85" s="365" t="str">
        <f>IFERROR(VLOOKUP('Listado Pilotos y Equipos'!$H85,'Listado Pilotos y Equipos'!$W$3:$AB$162,3,0),"")</f>
        <v/>
      </c>
      <c r="J85" s="365" t="str">
        <f>IFERROR(VLOOKUP('Listado Pilotos y Equipos'!$H85,'Listado Pilotos y Equipos'!$W$3:$AB$162,4,0),"")</f>
        <v/>
      </c>
      <c r="K85" s="365" t="str">
        <f>VLOOKUP('Listado Pilotos y Equipos'!$H85,'Listado Pilotos y Equipos'!$W$3:$AB$162,6,TRUE)</f>
        <v>#N/A</v>
      </c>
      <c r="L85" s="365" t="str">
        <f>VLOOKUP(H85,'Listado Pilotos y Equipos'!$W$3:$AB$162,5,TRUE)</f>
        <v>#N/A</v>
      </c>
      <c r="M85" s="349"/>
      <c r="N85" s="365"/>
      <c r="O85" s="349"/>
      <c r="P85" s="349"/>
      <c r="Q85" s="366" t="str">
        <f>IFERROR(IF(AND('Listado Pilotos y Equipos'!$D85=Tabla_de_Datos_COPA_PALMARES!$D$3,'Listado Pilotos y Equipos'!$I85=Tabla_de_Datos_COPA_PALMARES!$D$3,'Listado Pilotos y Equipos'!$M85=Tabla_de_Datos_COPA_PALMARES!$B$4),"ALARMA",IF(AND('Listado Pilotos y Equipos'!$D85=Tabla_de_Datos_COPA_PALMARES!$D$3,'Listado Pilotos y Equipos'!$I85=Tabla_de_Datos_COPA_PALMARES!$D$4,'Listado Pilotos y Equipos'!$M85=Tabla_de_Datos_COPA_PALMARES!$B$4),"ALARMA",IF(AND('Listado Pilotos y Equipos'!$D85=Tabla_de_Datos_COPA_PALMARES!$D$4,'Listado Pilotos y Equipos'!$I85=Tabla_de_Datos_COPA_PALMARES!$D$3,'Listado Pilotos y Equipos'!$M85=Tabla_de_Datos_COPA_PALMARES!$B$4),"ALARMA",IF(AND('Listado Pilotos y Equipos'!$D85=Tabla_de_Datos_COPA_PALMARES!$D$3,'Listado Pilotos y Equipos'!$I85=Tabla_de_Datos_COPA_PALMARES!$D$5,'Listado Pilotos y Equipos'!$M85=Tabla_de_Datos_COPA_PALMARES!$B$4),"ALARMA",IF(AND('Listado Pilotos y Equipos'!$D85=Tabla_de_Datos_COPA_PALMARES!$D$5,'Listado Pilotos y Equipos'!$I85=Tabla_de_Datos_COPA_PALMARES!$D$3,'Listado Pilotos y Equipos'!$M85=Tabla_de_Datos_COPA_PALMARES!$B$4),"ALARMA",IF(AND('Listado Pilotos y Equipos'!$D85=Tabla_de_Datos_COPA_PALMARES!$D$3,'Listado Pilotos y Equipos'!$I85=Tabla_de_Datos_COPA_PALMARES!$D$6,'Listado Pilotos y Equipos'!$M85=Tabla_de_Datos_COPA_PALMARES!$B$4),"ALARMA",IF(AND('Listado Pilotos y Equipos'!$D85=Tabla_de_Datos_COPA_PALMARES!$D$6,'Listado Pilotos y Equipos'!$I85=Tabla_de_Datos_COPA_PALMARES!$D$3,'Listado Pilotos y Equipos'!$M85=Tabla_de_Datos_COPA_PALMARES!$B$4),"ALARMA",IF(AND('Listado Pilotos y Equipos'!$D85=Tabla_de_Datos_COPA_PALMARES!$D$4,'Listado Pilotos y Equipos'!$I85=Tabla_de_Datos_COPA_PALMARES!$D$4,'Listado Pilotos y Equipos'!$M85=Tabla_de_Datos_COPA_PALMARES!$B$4),"ALARMA",IF(AND('Listado Pilotos y Equipos'!$D85=Tabla_de_Datos_COPA_PALMARES!$D$4,'Listado Pilotos y Equipos'!$I85=Tabla_de_Datos_COPA_PALMARES!$D$5,'Listado Pilotos y Equipos'!$M85=Tabla_de_Datos_COPA_PALMARES!$B$4),"ALARMA",IF(AND('Listado Pilotos y Equipos'!$D85=Tabla_de_Datos_COPA_PALMARES!$D$5,'Listado Pilotos y Equipos'!$I85=Tabla_de_Datos_COPA_PALMARES!$D$4,'Listado Pilotos y Equipos'!$M85=Tabla_de_Datos_COPA_PALMARES!$B$4),"ALARMA","")))))))))),"")</f>
        <v/>
      </c>
      <c r="R85" s="367" t="str">
        <f>IF(AND('Listado Pilotos y Equipos'!$D85=Tabla_de_Datos_COPA_PALMARES!$D$4,'Listado Pilotos y Equipos'!$I85=Tabla_de_Datos_COPA_PALMARES!$D$4,'Listado Pilotos y Equipos'!$M85=Tabla_de_Datos_COPA_PALMARES!$B$5),Tabla_de_Datos_COPA_PALMARES!$H$15,IF(AND('Listado Pilotos y Equipos'!$D85=Tabla_de_Datos_COPA_PALMARES!$D$3,'Listado Pilotos y Equipos'!$I85=Tabla_de_Datos_COPA_PALMARES!$D$3,'Listado Pilotos y Equipos'!$M85=Tabla_de_Datos_COPA_PALMARES!$B$5),Tabla_de_Datos_COPA_PALMARES!$H$14,IF(AND('Listado Pilotos y Equipos'!$D85=Tabla_de_Datos_COPA_PALMARES!$D$3,'Listado Pilotos y Equipos'!$I85=Tabla_de_Datos_COPA_PALMARES!$D$4,'Listado Pilotos y Equipos'!$M85=Tabla_de_Datos_COPA_PALMARES!$B$5),Tabla_de_Datos_COPA_PALMARES!$H$14,IF(AND('Listado Pilotos y Equipos'!$D85=Tabla_de_Datos_COPA_PALMARES!$D$4,'Listado Pilotos y Equipos'!$I85=Tabla_de_Datos_COPA_PALMARES!$D$3,'Listado Pilotos y Equipos'!$M85=Tabla_de_Datos_COPA_PALMARES!$B$5),Tabla_de_Datos_COPA_PALMARES!$H$14,IF(AND('Listado Pilotos y Equipos'!$D85=Tabla_de_Datos_COPA_PALMARES!$D$3,'Listado Pilotos y Equipos'!$I85=Tabla_de_Datos_COPA_PALMARES!$D$5,'Listado Pilotos y Equipos'!$M85=Tabla_de_Datos_COPA_PALMARES!$B$5),Tabla_de_Datos_COPA_PALMARES!$H$15,IF(AND('Listado Pilotos y Equipos'!$D85=Tabla_de_Datos_COPA_PALMARES!$D$5,'Listado Pilotos y Equipos'!$I85=Tabla_de_Datos_COPA_PALMARES!$D$3,'Listado Pilotos y Equipos'!$M85=Tabla_de_Datos_COPA_PALMARES!$B$5),Tabla_de_Datos_COPA_PALMARES!$H$15,""))))))</f>
        <v/>
      </c>
      <c r="S85" s="95"/>
      <c r="T85" s="95"/>
      <c r="U85" s="95" t="str">
        <f>IF(AND('Listado Pilotos y Equipos'!$D85=Tabla_de_Datos_COPA_PALMARES!$D$3,
'Listado Pilotos y Equipos'!$I85=Tabla_de_Datos_COPA_PALMARES!$D$4,
'Listado Pilotos y Equipos'!$F85=Tabla_de_Datos_COPA_PALMARES!$C$26,
'Listado Pilotos y Equipos'!$K85=Tabla_de_Datos_COPA_PALMARES!$C$26,
'Listado Pilotos y Equipos'!$M85=Tabla_de_Datos_COPA_PALMARES!$B$3),
Tabla_de_Datos_COPA_PALMARES!$H$11,
IF(AND('Listado Pilotos y Equipos'!$D85=Tabla_de_Datos_COPA_PALMARES!$D$4,
'Listado Pilotos y Equipos'!$I85=Tabla_de_Datos_COPA_PALMARES!$D$3,
'Listado Pilotos y Equipos'!$F85=Tabla_de_Datos_COPA_PALMARES!$C$26,
'Listado Pilotos y Equipos'!$K85=Tabla_de_Datos_COPA_PALMARES!$C$26,
'Listado Pilotos y Equipos'!$M85=Tabla_de_Datos_COPA_PALMARES!$B$3),
Tabla_de_Datos_COPA_PALMARES!$H$11,
IF(AND('Listado Pilotos y Equipos'!$D85=Tabla_de_Datos_COPA_PALMARES!$D$3,
'Listado Pilotos y Equipos'!$I85=Tabla_de_Datos_COPA_PALMARES!$D$5,
'Listado Pilotos y Equipos'!$F85=Tabla_de_Datos_COPA_PALMARES!$C$26,
'Listado Pilotos y Equipos'!$K85=Tabla_de_Datos_COPA_PALMARES!$C$26,
'Listado Pilotos y Equipos'!$M85=Tabla_de_Datos_COPA_PALMARES!$B$3),
Tabla_de_Datos_COPA_PALMARES!$H$11,
IF(AND('Listado Pilotos y Equipos'!$D85=Tabla_de_Datos_COPA_PALMARES!$D$5,
'Listado Pilotos y Equipos'!$I85=Tabla_de_Datos_COPA_PALMARES!$D$3,
'Listado Pilotos y Equipos'!$F85=Tabla_de_Datos_COPA_PALMARES!$C$26,
'Listado Pilotos y Equipos'!$K85=Tabla_de_Datos_COPA_PALMARES!$C$26,
'Listado Pilotos y Equipos'!$M85=Tabla_de_Datos_COPA_PALMARES!$B$3),
Tabla_de_Datos_COPA_PALMARES!$H$11,
IF(AND('Listado Pilotos y Equipos'!$D85=Tabla_de_Datos_COPA_PALMARES!$D$3,
'Listado Pilotos y Equipos'!$I85=Tabla_de_Datos_COPA_PALMARES!$D$6,
'Listado Pilotos y Equipos'!$F85=Tabla_de_Datos_COPA_PALMARES!$C$26,
'Listado Pilotos y Equipos'!$K85=Tabla_de_Datos_COPA_PALMARES!$C$26,
'Listado Pilotos y Equipos'!$M85=Tabla_de_Datos_COPA_PALMARES!$B$3),
Tabla_de_Datos_COPA_PALMARES!$H$11,
IF(AND('Listado Pilotos y Equipos'!$D85=Tabla_de_Datos_COPA_PALMARES!$D$6,
'Listado Pilotos y Equipos'!$I85=Tabla_de_Datos_COPA_PALMARES!$D$3,
'Listado Pilotos y Equipos'!$F85=Tabla_de_Datos_COPA_PALMARES!$C$26,
'Listado Pilotos y Equipos'!$K85=Tabla_de_Datos_COPA_PALMARES!$C$26,
'Listado Pilotos y Equipos'!$M85=Tabla_de_Datos_COPA_PALMARES!$B$3),
Tabla_de_Datos_COPA_PALMARES!$H$11,
IF(AND('Listado Pilotos y Equipos'!$D85=Tabla_de_Datos_COPA_PALMARES!$D$4,
'Listado Pilotos y Equipos'!$I85=Tabla_de_Datos_COPA_PALMARES!$D$4,
'Listado Pilotos y Equipos'!$F85=Tabla_de_Datos_COPA_PALMARES!$C$26,
'Listado Pilotos y Equipos'!$K85=Tabla_de_Datos_COPA_PALMARES!$C$26,
'Listado Pilotos y Equipos'!$M85=Tabla_de_Datos_COPA_PALMARES!$B$3),
Tabla_de_Datos_COPA_PALMARES!$H$11,)))))))</f>
        <v>#N/A</v>
      </c>
      <c r="V85" s="95"/>
      <c r="W85" s="349" t="s">
        <v>178</v>
      </c>
      <c r="X85" s="349" t="s">
        <v>646</v>
      </c>
      <c r="Y85" s="349" t="str">
        <f>VLOOKUP(X85,Tabla_de_Datos_COPA_PALMARES!$B$9:$C$21,2,0)</f>
        <v>4</v>
      </c>
      <c r="Z85" s="365" t="str">
        <f>IFERROR(VLOOKUP('Listado Pilotos y Equipos'!$X85,Tabla_de_Datos_COPA_PALMARES!$B$9:$D$21,3,0),"")</f>
        <v>Bronce</v>
      </c>
      <c r="AA85" s="349" t="s">
        <v>647</v>
      </c>
      <c r="AB85" s="349" t="str">
        <f>VLOOKUP('Listado Pilotos y Equipos'!$AA85,Tabla_de_Datos_COPA_PALMARES!$B$24:$C$26,2,TRUE)</f>
        <v>3</v>
      </c>
      <c r="AC85" s="95"/>
      <c r="AD85" s="95"/>
      <c r="AE85" s="95"/>
      <c r="AF85" s="95"/>
      <c r="AG85" s="95"/>
    </row>
    <row r="86" ht="15.75" customHeight="1">
      <c r="A86" s="95"/>
      <c r="B86" s="349"/>
      <c r="C86" s="349"/>
      <c r="D86" s="369" t="str">
        <f>IFERROR(VLOOKUP('Listado Pilotos y Equipos'!$C86,'Listado Pilotos y Equipos'!$W$3:$AB$163,3,0),"")</f>
        <v/>
      </c>
      <c r="E86" s="369" t="str">
        <f>IFERROR(VLOOKUP('Listado Pilotos y Equipos'!$C86,'Listado Pilotos y Equipos'!$W$3:$AB$163,4,0),"")</f>
        <v/>
      </c>
      <c r="F86" s="369" t="str">
        <f>VLOOKUP('Listado Pilotos y Equipos'!$C86,'Listado Pilotos y Equipos'!$W$3:$AB$163,6,TRUE)</f>
        <v>#N/A</v>
      </c>
      <c r="G86" s="369" t="str">
        <f>VLOOKUP('Listado Pilotos y Equipos'!$C86,'Listado Pilotos y Equipos'!$W$3:$AB$163,5,TRUE)</f>
        <v>#N/A</v>
      </c>
      <c r="H86" s="349"/>
      <c r="I86" s="369" t="str">
        <f>IFERROR(VLOOKUP('Listado Pilotos y Equipos'!$H86,'Listado Pilotos y Equipos'!$W$3:$AB$163,3,0),"")</f>
        <v/>
      </c>
      <c r="J86" s="369" t="str">
        <f>IFERROR(VLOOKUP('Listado Pilotos y Equipos'!$H86,'Listado Pilotos y Equipos'!$W$3:$AB$163,4,0),"")</f>
        <v/>
      </c>
      <c r="K86" s="369" t="str">
        <f>VLOOKUP('Listado Pilotos y Equipos'!$H86,'Listado Pilotos y Equipos'!$W$3:$AB$163,6,TRUE)</f>
        <v>#N/A</v>
      </c>
      <c r="L86" s="369" t="str">
        <f>VLOOKUP(H86,'Listado Pilotos y Equipos'!$W$3:$AB$163,5,TRUE)</f>
        <v>#N/A</v>
      </c>
      <c r="M86" s="349"/>
      <c r="N86" s="365"/>
      <c r="O86" s="349"/>
      <c r="P86" s="349"/>
      <c r="Q86" s="366" t="str">
        <f>IFERROR(IF(AND('Listado Pilotos y Equipos'!$D86=Tabla_de_Datos_COPA_PALMARES!$D$3,'Listado Pilotos y Equipos'!$I86=Tabla_de_Datos_COPA_PALMARES!$D$3,'Listado Pilotos y Equipos'!$M86=Tabla_de_Datos_COPA_PALMARES!$B$4),"ALARMA",IF(AND('Listado Pilotos y Equipos'!$D86=Tabla_de_Datos_COPA_PALMARES!$D$3,'Listado Pilotos y Equipos'!$I86=Tabla_de_Datos_COPA_PALMARES!$D$4,'Listado Pilotos y Equipos'!$M86=Tabla_de_Datos_COPA_PALMARES!$B$4),"ALARMA",IF(AND('Listado Pilotos y Equipos'!$D86=Tabla_de_Datos_COPA_PALMARES!$D$4,'Listado Pilotos y Equipos'!$I86=Tabla_de_Datos_COPA_PALMARES!$D$3,'Listado Pilotos y Equipos'!$M86=Tabla_de_Datos_COPA_PALMARES!$B$4),"ALARMA",IF(AND('Listado Pilotos y Equipos'!$D86=Tabla_de_Datos_COPA_PALMARES!$D$3,'Listado Pilotos y Equipos'!$I86=Tabla_de_Datos_COPA_PALMARES!$D$5,'Listado Pilotos y Equipos'!$M86=Tabla_de_Datos_COPA_PALMARES!$B$4),"ALARMA",IF(AND('Listado Pilotos y Equipos'!$D86=Tabla_de_Datos_COPA_PALMARES!$D$5,'Listado Pilotos y Equipos'!$I86=Tabla_de_Datos_COPA_PALMARES!$D$3,'Listado Pilotos y Equipos'!$M86=Tabla_de_Datos_COPA_PALMARES!$B$4),"ALARMA",IF(AND('Listado Pilotos y Equipos'!$D86=Tabla_de_Datos_COPA_PALMARES!$D$3,'Listado Pilotos y Equipos'!$I86=Tabla_de_Datos_COPA_PALMARES!$D$6,'Listado Pilotos y Equipos'!$M86=Tabla_de_Datos_COPA_PALMARES!$B$4),"ALARMA",IF(AND('Listado Pilotos y Equipos'!$D86=Tabla_de_Datos_COPA_PALMARES!$D$6,'Listado Pilotos y Equipos'!$I86=Tabla_de_Datos_COPA_PALMARES!$D$3,'Listado Pilotos y Equipos'!$M86=Tabla_de_Datos_COPA_PALMARES!$B$4),"ALARMA",IF(AND('Listado Pilotos y Equipos'!$D86=Tabla_de_Datos_COPA_PALMARES!$D$4,'Listado Pilotos y Equipos'!$I86=Tabla_de_Datos_COPA_PALMARES!$D$4,'Listado Pilotos y Equipos'!$M86=Tabla_de_Datos_COPA_PALMARES!$B$4),"ALARMA",IF(AND('Listado Pilotos y Equipos'!$D86=Tabla_de_Datos_COPA_PALMARES!$D$4,'Listado Pilotos y Equipos'!$I86=Tabla_de_Datos_COPA_PALMARES!$D$5,'Listado Pilotos y Equipos'!$M86=Tabla_de_Datos_COPA_PALMARES!$B$4),"ALARMA",IF(AND('Listado Pilotos y Equipos'!$D86=Tabla_de_Datos_COPA_PALMARES!$D$5,'Listado Pilotos y Equipos'!$I86=Tabla_de_Datos_COPA_PALMARES!$D$4,'Listado Pilotos y Equipos'!$M86=Tabla_de_Datos_COPA_PALMARES!$B$4),"ALARMA","")))))))))),"")</f>
        <v/>
      </c>
      <c r="R86" s="367" t="str">
        <f>IF(AND('Listado Pilotos y Equipos'!$D86=Tabla_de_Datos_COPA_PALMARES!$D$4,'Listado Pilotos y Equipos'!$I86=Tabla_de_Datos_COPA_PALMARES!$D$4,'Listado Pilotos y Equipos'!$M86=Tabla_de_Datos_COPA_PALMARES!$B$5),Tabla_de_Datos_COPA_PALMARES!$H$15,IF(AND('Listado Pilotos y Equipos'!$D86=Tabla_de_Datos_COPA_PALMARES!$D$3,'Listado Pilotos y Equipos'!$I86=Tabla_de_Datos_COPA_PALMARES!$D$3,'Listado Pilotos y Equipos'!$M86=Tabla_de_Datos_COPA_PALMARES!$B$5),Tabla_de_Datos_COPA_PALMARES!$H$14,IF(AND('Listado Pilotos y Equipos'!$D86=Tabla_de_Datos_COPA_PALMARES!$D$3,'Listado Pilotos y Equipos'!$I86=Tabla_de_Datos_COPA_PALMARES!$D$4,'Listado Pilotos y Equipos'!$M86=Tabla_de_Datos_COPA_PALMARES!$B$5),Tabla_de_Datos_COPA_PALMARES!$H$14,IF(AND('Listado Pilotos y Equipos'!$D86=Tabla_de_Datos_COPA_PALMARES!$D$4,'Listado Pilotos y Equipos'!$I86=Tabla_de_Datos_COPA_PALMARES!$D$3,'Listado Pilotos y Equipos'!$M86=Tabla_de_Datos_COPA_PALMARES!$B$5),Tabla_de_Datos_COPA_PALMARES!$H$14,IF(AND('Listado Pilotos y Equipos'!$D86=Tabla_de_Datos_COPA_PALMARES!$D$3,'Listado Pilotos y Equipos'!$I86=Tabla_de_Datos_COPA_PALMARES!$D$5,'Listado Pilotos y Equipos'!$M86=Tabla_de_Datos_COPA_PALMARES!$B$5),Tabla_de_Datos_COPA_PALMARES!$H$15,IF(AND('Listado Pilotos y Equipos'!$D86=Tabla_de_Datos_COPA_PALMARES!$D$5,'Listado Pilotos y Equipos'!$I86=Tabla_de_Datos_COPA_PALMARES!$D$3,'Listado Pilotos y Equipos'!$M86=Tabla_de_Datos_COPA_PALMARES!$B$5),Tabla_de_Datos_COPA_PALMARES!$H$15,""))))))</f>
        <v/>
      </c>
      <c r="S86" s="95"/>
      <c r="T86" s="95"/>
      <c r="U86" s="95" t="str">
        <f>IF(AND('Listado Pilotos y Equipos'!$D86=Tabla_de_Datos_COPA_PALMARES!$D$3,
'Listado Pilotos y Equipos'!$I86=Tabla_de_Datos_COPA_PALMARES!$D$4,
'Listado Pilotos y Equipos'!$F86=Tabla_de_Datos_COPA_PALMARES!$C$26,
'Listado Pilotos y Equipos'!$K86=Tabla_de_Datos_COPA_PALMARES!$C$26,
'Listado Pilotos y Equipos'!$M86=Tabla_de_Datos_COPA_PALMARES!$B$3),
Tabla_de_Datos_COPA_PALMARES!$H$11,
IF(AND('Listado Pilotos y Equipos'!$D86=Tabla_de_Datos_COPA_PALMARES!$D$4,
'Listado Pilotos y Equipos'!$I86=Tabla_de_Datos_COPA_PALMARES!$D$3,
'Listado Pilotos y Equipos'!$F86=Tabla_de_Datos_COPA_PALMARES!$C$26,
'Listado Pilotos y Equipos'!$K86=Tabla_de_Datos_COPA_PALMARES!$C$26,
'Listado Pilotos y Equipos'!$M86=Tabla_de_Datos_COPA_PALMARES!$B$3),
Tabla_de_Datos_COPA_PALMARES!$H$11,
IF(AND('Listado Pilotos y Equipos'!$D86=Tabla_de_Datos_COPA_PALMARES!$D$3,
'Listado Pilotos y Equipos'!$I86=Tabla_de_Datos_COPA_PALMARES!$D$5,
'Listado Pilotos y Equipos'!$F86=Tabla_de_Datos_COPA_PALMARES!$C$26,
'Listado Pilotos y Equipos'!$K86=Tabla_de_Datos_COPA_PALMARES!$C$26,
'Listado Pilotos y Equipos'!$M86=Tabla_de_Datos_COPA_PALMARES!$B$3),
Tabla_de_Datos_COPA_PALMARES!$H$11,
IF(AND('Listado Pilotos y Equipos'!$D86=Tabla_de_Datos_COPA_PALMARES!$D$5,
'Listado Pilotos y Equipos'!$I86=Tabla_de_Datos_COPA_PALMARES!$D$3,
'Listado Pilotos y Equipos'!$F86=Tabla_de_Datos_COPA_PALMARES!$C$26,
'Listado Pilotos y Equipos'!$K86=Tabla_de_Datos_COPA_PALMARES!$C$26,
'Listado Pilotos y Equipos'!$M86=Tabla_de_Datos_COPA_PALMARES!$B$3),
Tabla_de_Datos_COPA_PALMARES!$H$11,
IF(AND('Listado Pilotos y Equipos'!$D86=Tabla_de_Datos_COPA_PALMARES!$D$3,
'Listado Pilotos y Equipos'!$I86=Tabla_de_Datos_COPA_PALMARES!$D$6,
'Listado Pilotos y Equipos'!$F86=Tabla_de_Datos_COPA_PALMARES!$C$26,
'Listado Pilotos y Equipos'!$K86=Tabla_de_Datos_COPA_PALMARES!$C$26,
'Listado Pilotos y Equipos'!$M86=Tabla_de_Datos_COPA_PALMARES!$B$3),
Tabla_de_Datos_COPA_PALMARES!$H$11,
IF(AND('Listado Pilotos y Equipos'!$D86=Tabla_de_Datos_COPA_PALMARES!$D$6,
'Listado Pilotos y Equipos'!$I86=Tabla_de_Datos_COPA_PALMARES!$D$3,
'Listado Pilotos y Equipos'!$F86=Tabla_de_Datos_COPA_PALMARES!$C$26,
'Listado Pilotos y Equipos'!$K86=Tabla_de_Datos_COPA_PALMARES!$C$26,
'Listado Pilotos y Equipos'!$M86=Tabla_de_Datos_COPA_PALMARES!$B$3),
Tabla_de_Datos_COPA_PALMARES!$H$11,
IF(AND('Listado Pilotos y Equipos'!$D86=Tabla_de_Datos_COPA_PALMARES!$D$4,
'Listado Pilotos y Equipos'!$I86=Tabla_de_Datos_COPA_PALMARES!$D$4,
'Listado Pilotos y Equipos'!$F86=Tabla_de_Datos_COPA_PALMARES!$C$26,
'Listado Pilotos y Equipos'!$K86=Tabla_de_Datos_COPA_PALMARES!$C$26,
'Listado Pilotos y Equipos'!$M86=Tabla_de_Datos_COPA_PALMARES!$B$3),
Tabla_de_Datos_COPA_PALMARES!$H$11,)))))))</f>
        <v>#N/A</v>
      </c>
      <c r="V86" s="95"/>
      <c r="W86" s="349" t="s">
        <v>165</v>
      </c>
      <c r="X86" s="349" t="s">
        <v>646</v>
      </c>
      <c r="Y86" s="349" t="str">
        <f>VLOOKUP(X86,Tabla_de_Datos_COPA_PALMARES!$B$9:$C$21,2,0)</f>
        <v>4</v>
      </c>
      <c r="Z86" s="365" t="str">
        <f>IFERROR(VLOOKUP('Listado Pilotos y Equipos'!$X86,Tabla_de_Datos_COPA_PALMARES!$B$9:$D$21,3,0),"")</f>
        <v>Bronce</v>
      </c>
      <c r="AA86" s="349" t="s">
        <v>647</v>
      </c>
      <c r="AB86" s="349" t="str">
        <f>VLOOKUP('Listado Pilotos y Equipos'!$AA86,Tabla_de_Datos_COPA_PALMARES!$B$24:$C$26,2,TRUE)</f>
        <v>3</v>
      </c>
      <c r="AC86" s="95"/>
      <c r="AD86" s="95"/>
      <c r="AE86" s="95"/>
      <c r="AF86" s="95"/>
      <c r="AG86" s="95"/>
    </row>
    <row r="87" ht="15.75" customHeight="1">
      <c r="A87" s="95"/>
      <c r="B87" s="347"/>
      <c r="C87" s="347"/>
      <c r="D87" s="347"/>
      <c r="E87" s="347"/>
      <c r="F87" s="347"/>
      <c r="G87" s="347"/>
      <c r="H87" s="347"/>
      <c r="I87" s="347"/>
      <c r="J87" s="347"/>
      <c r="K87" s="347"/>
      <c r="L87" s="347"/>
      <c r="M87" s="347"/>
      <c r="N87" s="347"/>
      <c r="O87" s="347"/>
      <c r="P87" s="347"/>
      <c r="Q87" s="95"/>
      <c r="R87" s="95"/>
      <c r="S87" s="95"/>
      <c r="T87" s="95"/>
      <c r="U87" s="95"/>
      <c r="V87" s="95"/>
      <c r="W87" s="349" t="s">
        <v>742</v>
      </c>
      <c r="X87" s="349" t="s">
        <v>660</v>
      </c>
      <c r="Y87" s="349" t="str">
        <f>VLOOKUP(X87,Tabla_de_Datos_COPA_PALMARES!$B$9:$C$21,2,0)</f>
        <v>3</v>
      </c>
      <c r="Z87" s="365" t="str">
        <f>IFERROR(VLOOKUP('Listado Pilotos y Equipos'!$X87,Tabla_de_Datos_COPA_PALMARES!$B$9:$D$21,3,0),"")</f>
        <v>Plata</v>
      </c>
      <c r="AA87" s="349" t="s">
        <v>647</v>
      </c>
      <c r="AB87" s="349" t="str">
        <f>VLOOKUP('Listado Pilotos y Equipos'!$AA87,Tabla_de_Datos_COPA_PALMARES!$B$24:$C$26,2,TRUE)</f>
        <v>3</v>
      </c>
      <c r="AC87" s="95"/>
      <c r="AD87" s="95"/>
      <c r="AE87" s="95"/>
      <c r="AF87" s="95"/>
      <c r="AG87" s="95"/>
    </row>
    <row r="88" ht="15.75" customHeight="1">
      <c r="A88" s="95"/>
      <c r="B88" s="347"/>
      <c r="C88" s="347"/>
      <c r="D88" s="347"/>
      <c r="E88" s="347"/>
      <c r="F88" s="347"/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95"/>
      <c r="R88" s="95"/>
      <c r="S88" s="95"/>
      <c r="T88" s="95"/>
      <c r="U88" s="95"/>
      <c r="V88" s="95"/>
      <c r="W88" s="349" t="s">
        <v>680</v>
      </c>
      <c r="X88" s="349" t="s">
        <v>646</v>
      </c>
      <c r="Y88" s="349" t="str">
        <f>VLOOKUP(X88,Tabla_de_Datos_COPA_PALMARES!$B$9:$C$21,2,0)</f>
        <v>4</v>
      </c>
      <c r="Z88" s="365" t="str">
        <f>IFERROR(VLOOKUP('Listado Pilotos y Equipos'!$X88,Tabla_de_Datos_COPA_PALMARES!$B$9:$D$21,3,0),"")</f>
        <v>Bronce</v>
      </c>
      <c r="AA88" s="349" t="s">
        <v>647</v>
      </c>
      <c r="AB88" s="349" t="str">
        <f>VLOOKUP('Listado Pilotos y Equipos'!$AA88,Tabla_de_Datos_COPA_PALMARES!$B$24:$C$26,2,TRUE)</f>
        <v>3</v>
      </c>
      <c r="AC88" s="95"/>
      <c r="AD88" s="95"/>
      <c r="AE88" s="95"/>
      <c r="AF88" s="95"/>
      <c r="AG88" s="95"/>
    </row>
    <row r="89" ht="15.75" customHeight="1">
      <c r="A89" s="95"/>
      <c r="B89" s="347"/>
      <c r="C89" s="347"/>
      <c r="D89" s="347"/>
      <c r="E89" s="347"/>
      <c r="F89" s="347"/>
      <c r="G89" s="347"/>
      <c r="H89" s="347"/>
      <c r="I89" s="347"/>
      <c r="J89" s="347"/>
      <c r="K89" s="347"/>
      <c r="L89" s="347"/>
      <c r="M89" s="347"/>
      <c r="N89" s="347"/>
      <c r="O89" s="347"/>
      <c r="P89" s="347"/>
      <c r="Q89" s="95"/>
      <c r="R89" s="95"/>
      <c r="S89" s="95"/>
      <c r="T89" s="95"/>
      <c r="U89" s="95"/>
      <c r="V89" s="95"/>
      <c r="W89" s="349" t="s">
        <v>743</v>
      </c>
      <c r="X89" s="349" t="s">
        <v>658</v>
      </c>
      <c r="Y89" s="349" t="str">
        <f>VLOOKUP(X89,Tabla_de_Datos_COPA_PALMARES!$B$9:$C$21,2,0)</f>
        <v>3</v>
      </c>
      <c r="Z89" s="365" t="str">
        <f>IFERROR(VLOOKUP('Listado Pilotos y Equipos'!$X89,Tabla_de_Datos_COPA_PALMARES!$B$9:$D$21,3,0),"")</f>
        <v>Plata</v>
      </c>
      <c r="AA89" s="349" t="s">
        <v>647</v>
      </c>
      <c r="AB89" s="349" t="str">
        <f>VLOOKUP('Listado Pilotos y Equipos'!$AA89,Tabla_de_Datos_COPA_PALMARES!$B$24:$C$26,2,TRUE)</f>
        <v>3</v>
      </c>
      <c r="AC89" s="95"/>
      <c r="AD89" s="95"/>
      <c r="AE89" s="95"/>
      <c r="AF89" s="95"/>
      <c r="AG89" s="95"/>
    </row>
    <row r="90" ht="15.75" customHeight="1">
      <c r="A90" s="95"/>
      <c r="B90" s="347"/>
      <c r="C90" s="347"/>
      <c r="D90" s="347"/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95"/>
      <c r="R90" s="95"/>
      <c r="S90" s="95"/>
      <c r="T90" s="95"/>
      <c r="U90" s="95"/>
      <c r="V90" s="95"/>
      <c r="W90" s="349" t="s">
        <v>744</v>
      </c>
      <c r="X90" s="349" t="s">
        <v>658</v>
      </c>
      <c r="Y90" s="349" t="str">
        <f>VLOOKUP(X90,Tabla_de_Datos_COPA_PALMARES!$B$9:$C$21,2,0)</f>
        <v>3</v>
      </c>
      <c r="Z90" s="365" t="str">
        <f>IFERROR(VLOOKUP('Listado Pilotos y Equipos'!$X90,Tabla_de_Datos_COPA_PALMARES!$B$9:$D$21,3,0),"")</f>
        <v>Plata</v>
      </c>
      <c r="AA90" s="349" t="s">
        <v>647</v>
      </c>
      <c r="AB90" s="349" t="str">
        <f>VLOOKUP('Listado Pilotos y Equipos'!$AA90,Tabla_de_Datos_COPA_PALMARES!$B$24:$C$26,2,TRUE)</f>
        <v>3</v>
      </c>
      <c r="AC90" s="95"/>
      <c r="AD90" s="95"/>
      <c r="AE90" s="95"/>
      <c r="AF90" s="95"/>
      <c r="AG90" s="95"/>
    </row>
    <row r="91" ht="15.75" customHeight="1">
      <c r="A91" s="95"/>
      <c r="B91" s="347"/>
      <c r="C91" s="347"/>
      <c r="D91" s="347"/>
      <c r="E91" s="347"/>
      <c r="F91" s="347"/>
      <c r="G91" s="347"/>
      <c r="H91" s="347"/>
      <c r="I91" s="347"/>
      <c r="J91" s="347"/>
      <c r="K91" s="347"/>
      <c r="L91" s="347"/>
      <c r="M91" s="347"/>
      <c r="N91" s="347"/>
      <c r="O91" s="347"/>
      <c r="P91" s="347"/>
      <c r="Q91" s="95"/>
      <c r="R91" s="95"/>
      <c r="S91" s="95"/>
      <c r="T91" s="95"/>
      <c r="U91" s="95"/>
      <c r="V91" s="95"/>
      <c r="W91" s="349" t="s">
        <v>702</v>
      </c>
      <c r="X91" s="349" t="s">
        <v>671</v>
      </c>
      <c r="Y91" s="349" t="str">
        <f>VLOOKUP(X91,Tabla_de_Datos_COPA_PALMARES!$B$9:$C$21,2,0)</f>
        <v>1</v>
      </c>
      <c r="Z91" s="365" t="str">
        <f>IFERROR(VLOOKUP('Listado Pilotos y Equipos'!$X91,Tabla_de_Datos_COPA_PALMARES!$B$9:$D$21,3,0),"")</f>
        <v>Platino</v>
      </c>
      <c r="AA91" s="349" t="s">
        <v>647</v>
      </c>
      <c r="AB91" s="349" t="str">
        <f>VLOOKUP('Listado Pilotos y Equipos'!$AA91,Tabla_de_Datos_COPA_PALMARES!$B$24:$C$26,2,TRUE)</f>
        <v>3</v>
      </c>
      <c r="AC91" s="95"/>
      <c r="AD91" s="95"/>
      <c r="AE91" s="95"/>
      <c r="AF91" s="95"/>
      <c r="AG91" s="95"/>
    </row>
    <row r="92" ht="15.75" customHeight="1">
      <c r="A92" s="95"/>
      <c r="B92" s="347"/>
      <c r="C92" s="347"/>
      <c r="D92" s="347"/>
      <c r="E92" s="347"/>
      <c r="F92" s="347"/>
      <c r="G92" s="347"/>
      <c r="H92" s="347"/>
      <c r="I92" s="347"/>
      <c r="J92" s="347"/>
      <c r="K92" s="347"/>
      <c r="L92" s="347"/>
      <c r="M92" s="347"/>
      <c r="N92" s="347"/>
      <c r="O92" s="347"/>
      <c r="P92" s="347"/>
      <c r="Q92" s="95"/>
      <c r="R92" s="95"/>
      <c r="S92" s="95"/>
      <c r="T92" s="95"/>
      <c r="U92" s="95"/>
      <c r="V92" s="95"/>
      <c r="W92" s="349" t="s">
        <v>652</v>
      </c>
      <c r="X92" s="349" t="s">
        <v>646</v>
      </c>
      <c r="Y92" s="349" t="str">
        <f>VLOOKUP(X92,Tabla_de_Datos_COPA_PALMARES!$B$9:$C$21,2,0)</f>
        <v>4</v>
      </c>
      <c r="Z92" s="365" t="str">
        <f>IFERROR(VLOOKUP('Listado Pilotos y Equipos'!$X92,Tabla_de_Datos_COPA_PALMARES!$B$9:$D$21,3,0),"")</f>
        <v>Bronce</v>
      </c>
      <c r="AA92" s="349" t="s">
        <v>647</v>
      </c>
      <c r="AB92" s="349" t="str">
        <f>VLOOKUP('Listado Pilotos y Equipos'!$AA92,Tabla_de_Datos_COPA_PALMARES!$B$24:$C$26,2,TRUE)</f>
        <v>3</v>
      </c>
      <c r="AC92" s="95"/>
      <c r="AD92" s="95"/>
      <c r="AE92" s="95"/>
      <c r="AF92" s="95"/>
      <c r="AG92" s="95"/>
    </row>
    <row r="93" ht="15.75" customHeight="1">
      <c r="A93" s="95"/>
      <c r="B93" s="347"/>
      <c r="C93" s="347"/>
      <c r="D93" s="347"/>
      <c r="E93" s="347"/>
      <c r="F93" s="347"/>
      <c r="G93" s="347"/>
      <c r="H93" s="347"/>
      <c r="I93" s="347"/>
      <c r="J93" s="347"/>
      <c r="K93" s="347"/>
      <c r="L93" s="347"/>
      <c r="M93" s="347"/>
      <c r="N93" s="347"/>
      <c r="O93" s="347"/>
      <c r="P93" s="347"/>
      <c r="Q93" s="95"/>
      <c r="R93" s="95"/>
      <c r="S93" s="95"/>
      <c r="T93" s="95"/>
      <c r="U93" s="95"/>
      <c r="V93" s="95"/>
      <c r="W93" s="349" t="s">
        <v>745</v>
      </c>
      <c r="X93" s="349" t="s">
        <v>660</v>
      </c>
      <c r="Y93" s="349" t="str">
        <f>VLOOKUP(X93,Tabla_de_Datos_COPA_PALMARES!$B$9:$C$21,2,0)</f>
        <v>3</v>
      </c>
      <c r="Z93" s="365" t="str">
        <f>IFERROR(VLOOKUP('Listado Pilotos y Equipos'!$X93,Tabla_de_Datos_COPA_PALMARES!$B$9:$D$21,3,0),"")</f>
        <v>Plata</v>
      </c>
      <c r="AA93" s="349" t="s">
        <v>647</v>
      </c>
      <c r="AB93" s="349" t="str">
        <f>VLOOKUP('Listado Pilotos y Equipos'!$AA93,Tabla_de_Datos_COPA_PALMARES!$B$24:$C$26,2,TRUE)</f>
        <v>3</v>
      </c>
      <c r="AC93" s="95"/>
      <c r="AD93" s="95"/>
      <c r="AE93" s="95"/>
      <c r="AF93" s="95"/>
      <c r="AG93" s="95"/>
    </row>
    <row r="94" ht="15.75" customHeight="1">
      <c r="A94" s="95"/>
      <c r="B94" s="347"/>
      <c r="C94" s="347"/>
      <c r="D94" s="347"/>
      <c r="E94" s="347"/>
      <c r="F94" s="347"/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95"/>
      <c r="R94" s="95"/>
      <c r="S94" s="95"/>
      <c r="T94" s="95"/>
      <c r="U94" s="95"/>
      <c r="V94" s="95"/>
      <c r="W94" s="349" t="s">
        <v>746</v>
      </c>
      <c r="X94" s="349" t="s">
        <v>646</v>
      </c>
      <c r="Y94" s="349" t="str">
        <f>VLOOKUP(X94,Tabla_de_Datos_COPA_PALMARES!$B$9:$C$21,2,0)</f>
        <v>4</v>
      </c>
      <c r="Z94" s="365" t="str">
        <f>IFERROR(VLOOKUP('Listado Pilotos y Equipos'!$X94,Tabla_de_Datos_COPA_PALMARES!$B$9:$D$21,3,0),"")</f>
        <v>Bronce</v>
      </c>
      <c r="AA94" s="349" t="s">
        <v>647</v>
      </c>
      <c r="AB94" s="349" t="str">
        <f>VLOOKUP('Listado Pilotos y Equipos'!$AA94,Tabla_de_Datos_COPA_PALMARES!$B$24:$C$26,2,TRUE)</f>
        <v>3</v>
      </c>
      <c r="AC94" s="95"/>
      <c r="AD94" s="95"/>
      <c r="AE94" s="95"/>
      <c r="AF94" s="95"/>
      <c r="AG94" s="95"/>
    </row>
    <row r="95" ht="15.75" customHeight="1">
      <c r="A95" s="95"/>
      <c r="B95" s="347"/>
      <c r="C95" s="347"/>
      <c r="D95" s="347"/>
      <c r="E95" s="347"/>
      <c r="F95" s="347"/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95"/>
      <c r="R95" s="95"/>
      <c r="S95" s="95"/>
      <c r="T95" s="95"/>
      <c r="U95" s="95"/>
      <c r="V95" s="95"/>
      <c r="W95" s="349" t="s">
        <v>214</v>
      </c>
      <c r="X95" s="349" t="s">
        <v>654</v>
      </c>
      <c r="Y95" s="349" t="str">
        <f>VLOOKUP(X95,Tabla_de_Datos_COPA_PALMARES!$B$9:$C$21,2,0)</f>
        <v>3</v>
      </c>
      <c r="Z95" s="365" t="str">
        <f>IFERROR(VLOOKUP('Listado Pilotos y Equipos'!$X95,Tabla_de_Datos_COPA_PALMARES!$B$9:$D$21,3,0),"")</f>
        <v>Plata</v>
      </c>
      <c r="AA95" s="349" t="s">
        <v>647</v>
      </c>
      <c r="AB95" s="349" t="str">
        <f>VLOOKUP('Listado Pilotos y Equipos'!$AA95,Tabla_de_Datos_COPA_PALMARES!$B$24:$C$26,2,TRUE)</f>
        <v>3</v>
      </c>
      <c r="AC95" s="95"/>
      <c r="AD95" s="95"/>
      <c r="AE95" s="95"/>
      <c r="AF95" s="95"/>
      <c r="AG95" s="95"/>
    </row>
    <row r="96" ht="15.75" customHeight="1">
      <c r="A96" s="95"/>
      <c r="B96" s="347"/>
      <c r="C96" s="347"/>
      <c r="D96" s="347"/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95"/>
      <c r="R96" s="95"/>
      <c r="S96" s="95"/>
      <c r="T96" s="95"/>
      <c r="U96" s="95"/>
      <c r="V96" s="95"/>
      <c r="W96" s="349" t="s">
        <v>747</v>
      </c>
      <c r="X96" s="349" t="s">
        <v>646</v>
      </c>
      <c r="Y96" s="349" t="str">
        <f>VLOOKUP(X96,Tabla_de_Datos_COPA_PALMARES!$B$9:$C$21,2,0)</f>
        <v>4</v>
      </c>
      <c r="Z96" s="365" t="str">
        <f>IFERROR(VLOOKUP('Listado Pilotos y Equipos'!$X96,Tabla_de_Datos_COPA_PALMARES!$B$9:$D$21,3,0),"")</f>
        <v>Bronce</v>
      </c>
      <c r="AA96" s="349" t="s">
        <v>647</v>
      </c>
      <c r="AB96" s="349" t="str">
        <f>VLOOKUP('Listado Pilotos y Equipos'!$AA96,Tabla_de_Datos_COPA_PALMARES!$B$24:$C$26,2,TRUE)</f>
        <v>3</v>
      </c>
      <c r="AC96" s="95"/>
      <c r="AD96" s="95"/>
      <c r="AE96" s="95"/>
      <c r="AF96" s="95"/>
      <c r="AG96" s="95"/>
    </row>
    <row r="97" ht="15.75" customHeight="1">
      <c r="A97" s="95"/>
      <c r="B97" s="347"/>
      <c r="C97" s="347"/>
      <c r="D97" s="347"/>
      <c r="E97" s="347"/>
      <c r="F97" s="347"/>
      <c r="G97" s="347"/>
      <c r="H97" s="347"/>
      <c r="I97" s="347"/>
      <c r="J97" s="347"/>
      <c r="K97" s="347"/>
      <c r="L97" s="347"/>
      <c r="M97" s="347"/>
      <c r="N97" s="347"/>
      <c r="O97" s="347"/>
      <c r="P97" s="347"/>
      <c r="Q97" s="95"/>
      <c r="R97" s="95"/>
      <c r="S97" s="95"/>
      <c r="T97" s="95"/>
      <c r="U97" s="95"/>
      <c r="V97" s="95"/>
      <c r="W97" s="349" t="s">
        <v>220</v>
      </c>
      <c r="X97" s="349" t="s">
        <v>646</v>
      </c>
      <c r="Y97" s="349" t="str">
        <f>VLOOKUP(X97,Tabla_de_Datos_COPA_PALMARES!$B$9:$C$21,2,0)</f>
        <v>4</v>
      </c>
      <c r="Z97" s="365" t="str">
        <f>IFERROR(VLOOKUP('Listado Pilotos y Equipos'!$X97,Tabla_de_Datos_COPA_PALMARES!$B$9:$D$21,3,0),"")</f>
        <v>Bronce</v>
      </c>
      <c r="AA97" s="349" t="s">
        <v>647</v>
      </c>
      <c r="AB97" s="349" t="str">
        <f>VLOOKUP('Listado Pilotos y Equipos'!$AA97,Tabla_de_Datos_COPA_PALMARES!$B$24:$C$26,2,TRUE)</f>
        <v>3</v>
      </c>
      <c r="AC97" s="95"/>
      <c r="AD97" s="95"/>
      <c r="AE97" s="95"/>
      <c r="AF97" s="95"/>
      <c r="AG97" s="95"/>
    </row>
    <row r="98" ht="15.75" customHeight="1">
      <c r="A98" s="95"/>
      <c r="B98" s="347"/>
      <c r="C98" s="347"/>
      <c r="D98" s="347"/>
      <c r="E98" s="347"/>
      <c r="F98" s="347"/>
      <c r="G98" s="347"/>
      <c r="H98" s="347"/>
      <c r="I98" s="347"/>
      <c r="J98" s="347"/>
      <c r="K98" s="347"/>
      <c r="L98" s="347"/>
      <c r="M98" s="347"/>
      <c r="N98" s="347"/>
      <c r="O98" s="347"/>
      <c r="P98" s="347"/>
      <c r="Q98" s="95"/>
      <c r="R98" s="95"/>
      <c r="S98" s="95"/>
      <c r="T98" s="95"/>
      <c r="U98" s="95"/>
      <c r="V98" s="95"/>
      <c r="W98" s="349" t="s">
        <v>748</v>
      </c>
      <c r="X98" s="349" t="s">
        <v>646</v>
      </c>
      <c r="Y98" s="349" t="str">
        <f>VLOOKUP(X98,Tabla_de_Datos_COPA_PALMARES!$B$9:$C$21,2,0)</f>
        <v>4</v>
      </c>
      <c r="Z98" s="365" t="str">
        <f>IFERROR(VLOOKUP('Listado Pilotos y Equipos'!$X98,Tabla_de_Datos_COPA_PALMARES!$B$9:$D$21,3,0),"")</f>
        <v>Bronce</v>
      </c>
      <c r="AA98" s="349" t="s">
        <v>647</v>
      </c>
      <c r="AB98" s="349" t="str">
        <f>VLOOKUP('Listado Pilotos y Equipos'!$AA98,Tabla_de_Datos_COPA_PALMARES!$B$24:$C$26,2,TRUE)</f>
        <v>3</v>
      </c>
      <c r="AC98" s="95"/>
      <c r="AD98" s="95"/>
      <c r="AE98" s="95"/>
      <c r="AF98" s="95"/>
      <c r="AG98" s="95"/>
    </row>
    <row r="99" ht="15.75" customHeight="1">
      <c r="A99" s="95"/>
      <c r="B99" s="347"/>
      <c r="C99" s="347"/>
      <c r="D99" s="347"/>
      <c r="E99" s="347"/>
      <c r="F99" s="347"/>
      <c r="G99" s="347"/>
      <c r="H99" s="347"/>
      <c r="I99" s="347"/>
      <c r="J99" s="347"/>
      <c r="K99" s="347"/>
      <c r="L99" s="347"/>
      <c r="M99" s="347"/>
      <c r="N99" s="347"/>
      <c r="O99" s="347"/>
      <c r="P99" s="347"/>
      <c r="Q99" s="95"/>
      <c r="R99" s="95"/>
      <c r="S99" s="95"/>
      <c r="T99" s="95"/>
      <c r="U99" s="95"/>
      <c r="V99" s="95"/>
      <c r="W99" s="349" t="s">
        <v>749</v>
      </c>
      <c r="X99" s="349" t="s">
        <v>658</v>
      </c>
      <c r="Y99" s="349" t="str">
        <f>VLOOKUP(X99,Tabla_de_Datos_COPA_PALMARES!$B$9:$C$21,2,0)</f>
        <v>3</v>
      </c>
      <c r="Z99" s="365" t="str">
        <f>IFERROR(VLOOKUP('Listado Pilotos y Equipos'!$X99,Tabla_de_Datos_COPA_PALMARES!$B$9:$D$21,3,0),"")</f>
        <v>Plata</v>
      </c>
      <c r="AA99" s="349" t="s">
        <v>647</v>
      </c>
      <c r="AB99" s="349" t="str">
        <f>VLOOKUP('Listado Pilotos y Equipos'!$AA99,Tabla_de_Datos_COPA_PALMARES!$B$24:$C$26,2,TRUE)</f>
        <v>3</v>
      </c>
      <c r="AC99" s="95"/>
      <c r="AD99" s="95"/>
      <c r="AE99" s="95"/>
      <c r="AF99" s="95"/>
      <c r="AG99" s="95"/>
    </row>
    <row r="100" ht="15.75" customHeight="1">
      <c r="A100" s="95"/>
      <c r="B100" s="347"/>
      <c r="C100" s="347"/>
      <c r="D100" s="347"/>
      <c r="E100" s="347"/>
      <c r="F100" s="347"/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95"/>
      <c r="R100" s="95"/>
      <c r="S100" s="95"/>
      <c r="T100" s="95"/>
      <c r="U100" s="95"/>
      <c r="V100" s="95"/>
      <c r="W100" s="349" t="s">
        <v>183</v>
      </c>
      <c r="X100" s="349" t="s">
        <v>671</v>
      </c>
      <c r="Y100" s="349" t="str">
        <f>VLOOKUP(X100,Tabla_de_Datos_COPA_PALMARES!$B$9:$C$21,2,0)</f>
        <v>1</v>
      </c>
      <c r="Z100" s="365" t="str">
        <f>IFERROR(VLOOKUP('Listado Pilotos y Equipos'!$X100,Tabla_de_Datos_COPA_PALMARES!$B$9:$D$21,3,0),"")</f>
        <v>Platino</v>
      </c>
      <c r="AA100" s="349" t="s">
        <v>650</v>
      </c>
      <c r="AB100" s="349" t="str">
        <f>VLOOKUP('Listado Pilotos y Equipos'!$AA100,Tabla_de_Datos_COPA_PALMARES!$B$24:$C$26,2,TRUE)</f>
        <v>2</v>
      </c>
      <c r="AC100" s="95"/>
      <c r="AD100" s="95"/>
      <c r="AE100" s="95"/>
      <c r="AF100" s="95"/>
      <c r="AG100" s="95"/>
    </row>
    <row r="101" ht="15.75" customHeight="1">
      <c r="A101" s="95"/>
      <c r="B101" s="347"/>
      <c r="C101" s="347"/>
      <c r="D101" s="347"/>
      <c r="E101" s="347"/>
      <c r="F101" s="347"/>
      <c r="G101" s="347"/>
      <c r="H101" s="347"/>
      <c r="I101" s="347"/>
      <c r="J101" s="347"/>
      <c r="K101" s="347"/>
      <c r="L101" s="347"/>
      <c r="M101" s="347"/>
      <c r="N101" s="347"/>
      <c r="O101" s="347"/>
      <c r="P101" s="347"/>
      <c r="Q101" s="95"/>
      <c r="R101" s="95"/>
      <c r="S101" s="95"/>
      <c r="T101" s="95"/>
      <c r="U101" s="95"/>
      <c r="V101" s="95"/>
      <c r="W101" s="349" t="s">
        <v>750</v>
      </c>
      <c r="X101" s="349" t="s">
        <v>646</v>
      </c>
      <c r="Y101" s="349" t="str">
        <f>VLOOKUP(X101,Tabla_de_Datos_COPA_PALMARES!$B$9:$C$21,2,0)</f>
        <v>4</v>
      </c>
      <c r="Z101" s="365" t="str">
        <f>IFERROR(VLOOKUP('Listado Pilotos y Equipos'!$X101,Tabla_de_Datos_COPA_PALMARES!$B$9:$D$21,3,0),"")</f>
        <v>Bronce</v>
      </c>
      <c r="AA101" s="349" t="s">
        <v>647</v>
      </c>
      <c r="AB101" s="349" t="str">
        <f>VLOOKUP('Listado Pilotos y Equipos'!$AA101,Tabla_de_Datos_COPA_PALMARES!$B$24:$C$26,2,TRUE)</f>
        <v>3</v>
      </c>
      <c r="AC101" s="95"/>
      <c r="AD101" s="95"/>
      <c r="AE101" s="95"/>
      <c r="AF101" s="95"/>
      <c r="AG101" s="95"/>
    </row>
    <row r="102" ht="15.75" customHeight="1">
      <c r="A102" s="95"/>
      <c r="B102" s="347"/>
      <c r="C102" s="347"/>
      <c r="D102" s="347"/>
      <c r="E102" s="347"/>
      <c r="F102" s="347"/>
      <c r="G102" s="347"/>
      <c r="H102" s="347"/>
      <c r="I102" s="347"/>
      <c r="J102" s="347"/>
      <c r="K102" s="347"/>
      <c r="L102" s="347"/>
      <c r="M102" s="347"/>
      <c r="N102" s="347"/>
      <c r="O102" s="347"/>
      <c r="P102" s="347"/>
      <c r="Q102" s="95"/>
      <c r="R102" s="95"/>
      <c r="S102" s="95"/>
      <c r="T102" s="95"/>
      <c r="U102" s="95"/>
      <c r="V102" s="95"/>
      <c r="W102" s="349" t="s">
        <v>674</v>
      </c>
      <c r="X102" s="349" t="s">
        <v>751</v>
      </c>
      <c r="Y102" s="349" t="str">
        <f>VLOOKUP(X102,Tabla_de_Datos_COPA_PALMARES!$B$9:$C$21,2,0)</f>
        <v>2</v>
      </c>
      <c r="Z102" s="365" t="str">
        <f>IFERROR(VLOOKUP('Listado Pilotos y Equipos'!$X102,Tabla_de_Datos_COPA_PALMARES!$B$9:$D$21,3,0),"")</f>
        <v>Oro</v>
      </c>
      <c r="AA102" s="349" t="s">
        <v>647</v>
      </c>
      <c r="AB102" s="349" t="str">
        <f>VLOOKUP('Listado Pilotos y Equipos'!$AA102,Tabla_de_Datos_COPA_PALMARES!$B$24:$C$26,2,TRUE)</f>
        <v>3</v>
      </c>
      <c r="AC102" s="95"/>
      <c r="AD102" s="95"/>
      <c r="AE102" s="95"/>
      <c r="AF102" s="95"/>
      <c r="AG102" s="95"/>
    </row>
    <row r="103" ht="15.75" customHeight="1">
      <c r="A103" s="95"/>
      <c r="B103" s="347"/>
      <c r="C103" s="347"/>
      <c r="D103" s="347"/>
      <c r="E103" s="347"/>
      <c r="F103" s="347"/>
      <c r="G103" s="347"/>
      <c r="H103" s="347"/>
      <c r="I103" s="347"/>
      <c r="J103" s="347"/>
      <c r="K103" s="347"/>
      <c r="L103" s="347"/>
      <c r="M103" s="347"/>
      <c r="N103" s="347"/>
      <c r="O103" s="347"/>
      <c r="P103" s="347"/>
      <c r="Q103" s="95"/>
      <c r="R103" s="95"/>
      <c r="S103" s="95"/>
      <c r="T103" s="95"/>
      <c r="U103" s="95"/>
      <c r="V103" s="95"/>
      <c r="W103" s="349" t="s">
        <v>708</v>
      </c>
      <c r="X103" s="349" t="s">
        <v>671</v>
      </c>
      <c r="Y103" s="349" t="str">
        <f>VLOOKUP(X103,Tabla_de_Datos_COPA_PALMARES!$B$9:$C$21,2,0)</f>
        <v>1</v>
      </c>
      <c r="Z103" s="365" t="str">
        <f>IFERROR(VLOOKUP('Listado Pilotos y Equipos'!$X103,Tabla_de_Datos_COPA_PALMARES!$B$9:$D$21,3,0),"")</f>
        <v>Platino</v>
      </c>
      <c r="AA103" s="349" t="s">
        <v>650</v>
      </c>
      <c r="AB103" s="349" t="str">
        <f>VLOOKUP('Listado Pilotos y Equipos'!$AA103,Tabla_de_Datos_COPA_PALMARES!$B$24:$C$26,2,TRUE)</f>
        <v>2</v>
      </c>
      <c r="AC103" s="95"/>
      <c r="AD103" s="95"/>
      <c r="AE103" s="95"/>
      <c r="AF103" s="95"/>
      <c r="AG103" s="95"/>
    </row>
    <row r="104" ht="15.75" customHeight="1">
      <c r="A104" s="95"/>
      <c r="B104" s="347"/>
      <c r="C104" s="347"/>
      <c r="D104" s="347"/>
      <c r="E104" s="347"/>
      <c r="F104" s="347"/>
      <c r="G104" s="347"/>
      <c r="H104" s="347"/>
      <c r="I104" s="347"/>
      <c r="J104" s="347"/>
      <c r="K104" s="347"/>
      <c r="L104" s="347"/>
      <c r="M104" s="347"/>
      <c r="N104" s="347"/>
      <c r="O104" s="347"/>
      <c r="P104" s="347"/>
      <c r="Q104" s="95"/>
      <c r="R104" s="95"/>
      <c r="S104" s="95"/>
      <c r="T104" s="95"/>
      <c r="U104" s="95"/>
      <c r="V104" s="95"/>
      <c r="W104" s="349" t="s">
        <v>752</v>
      </c>
      <c r="X104" s="349" t="s">
        <v>658</v>
      </c>
      <c r="Y104" s="349" t="str">
        <f>VLOOKUP(X104,Tabla_de_Datos_COPA_PALMARES!$B$9:$C$21,2,0)</f>
        <v>3</v>
      </c>
      <c r="Z104" s="365" t="str">
        <f>IFERROR(VLOOKUP('Listado Pilotos y Equipos'!$X104,Tabla_de_Datos_COPA_PALMARES!$B$9:$D$21,3,0),"")</f>
        <v>Plata</v>
      </c>
      <c r="AA104" s="349" t="s">
        <v>647</v>
      </c>
      <c r="AB104" s="349" t="str">
        <f>VLOOKUP('Listado Pilotos y Equipos'!$AA104,Tabla_de_Datos_COPA_PALMARES!$B$24:$C$26,2,TRUE)</f>
        <v>3</v>
      </c>
      <c r="AC104" s="95"/>
      <c r="AD104" s="95"/>
      <c r="AE104" s="95"/>
      <c r="AF104" s="95"/>
      <c r="AG104" s="95"/>
    </row>
    <row r="105" ht="15.75" customHeight="1">
      <c r="A105" s="95"/>
      <c r="B105" s="347"/>
      <c r="C105" s="347"/>
      <c r="D105" s="347"/>
      <c r="E105" s="347"/>
      <c r="F105" s="347"/>
      <c r="G105" s="347"/>
      <c r="H105" s="347"/>
      <c r="I105" s="347"/>
      <c r="J105" s="347"/>
      <c r="K105" s="347"/>
      <c r="L105" s="347"/>
      <c r="M105" s="347"/>
      <c r="N105" s="347"/>
      <c r="O105" s="347"/>
      <c r="P105" s="347"/>
      <c r="Q105" s="95"/>
      <c r="R105" s="95"/>
      <c r="S105" s="95"/>
      <c r="T105" s="95"/>
      <c r="U105" s="95"/>
      <c r="V105" s="95"/>
      <c r="W105" s="349" t="s">
        <v>753</v>
      </c>
      <c r="X105" s="349" t="s">
        <v>660</v>
      </c>
      <c r="Y105" s="349" t="str">
        <f>VLOOKUP(X105,Tabla_de_Datos_COPA_PALMARES!$B$9:$C$21,2,0)</f>
        <v>3</v>
      </c>
      <c r="Z105" s="365" t="str">
        <f>IFERROR(VLOOKUP('Listado Pilotos y Equipos'!$X105,Tabla_de_Datos_COPA_PALMARES!$B$9:$D$21,3,0),"")</f>
        <v>Plata</v>
      </c>
      <c r="AA105" s="349" t="s">
        <v>647</v>
      </c>
      <c r="AB105" s="349" t="str">
        <f>VLOOKUP('Listado Pilotos y Equipos'!$AA105,Tabla_de_Datos_COPA_PALMARES!$B$24:$C$26,2,TRUE)</f>
        <v>3</v>
      </c>
      <c r="AC105" s="95"/>
      <c r="AD105" s="95"/>
      <c r="AE105" s="95"/>
      <c r="AF105" s="95"/>
      <c r="AG105" s="95"/>
    </row>
    <row r="106" ht="15.75" customHeight="1">
      <c r="A106" s="95"/>
      <c r="B106" s="347"/>
      <c r="C106" s="347"/>
      <c r="D106" s="347"/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95"/>
      <c r="R106" s="95"/>
      <c r="S106" s="95"/>
      <c r="T106" s="95"/>
      <c r="U106" s="95"/>
      <c r="V106" s="95"/>
      <c r="W106" s="349" t="s">
        <v>754</v>
      </c>
      <c r="X106" s="349" t="s">
        <v>646</v>
      </c>
      <c r="Y106" s="349" t="str">
        <f>VLOOKUP(X106,Tabla_de_Datos_COPA_PALMARES!$B$9:$C$21,2,0)</f>
        <v>4</v>
      </c>
      <c r="Z106" s="365" t="str">
        <f>IFERROR(VLOOKUP('Listado Pilotos y Equipos'!$X106,Tabla_de_Datos_COPA_PALMARES!$B$9:$D$21,3,0),"")</f>
        <v>Bronce</v>
      </c>
      <c r="AA106" s="349" t="s">
        <v>647</v>
      </c>
      <c r="AB106" s="349" t="str">
        <f>VLOOKUP('Listado Pilotos y Equipos'!$AA106,Tabla_de_Datos_COPA_PALMARES!$B$24:$C$26,2,TRUE)</f>
        <v>3</v>
      </c>
      <c r="AC106" s="95"/>
      <c r="AD106" s="95"/>
      <c r="AE106" s="95"/>
      <c r="AF106" s="95"/>
      <c r="AG106" s="95"/>
    </row>
    <row r="107" ht="15.75" customHeight="1">
      <c r="A107" s="95"/>
      <c r="B107" s="347"/>
      <c r="C107" s="347"/>
      <c r="D107" s="347"/>
      <c r="E107" s="347"/>
      <c r="F107" s="347"/>
      <c r="G107" s="347"/>
      <c r="H107" s="347"/>
      <c r="I107" s="347"/>
      <c r="J107" s="347"/>
      <c r="K107" s="347"/>
      <c r="L107" s="347"/>
      <c r="M107" s="347"/>
      <c r="N107" s="347"/>
      <c r="O107" s="347"/>
      <c r="P107" s="347"/>
      <c r="Q107" s="95"/>
      <c r="R107" s="95"/>
      <c r="S107" s="95"/>
      <c r="T107" s="95"/>
      <c r="U107" s="95"/>
      <c r="V107" s="95"/>
      <c r="W107" s="349" t="s">
        <v>201</v>
      </c>
      <c r="X107" s="349" t="s">
        <v>646</v>
      </c>
      <c r="Y107" s="349" t="str">
        <f>VLOOKUP(X107,Tabla_de_Datos_COPA_PALMARES!$B$9:$C$21,2,0)</f>
        <v>4</v>
      </c>
      <c r="Z107" s="365" t="str">
        <f>IFERROR(VLOOKUP('Listado Pilotos y Equipos'!$X107,Tabla_de_Datos_COPA_PALMARES!$B$9:$D$21,3,0),"")</f>
        <v>Bronce</v>
      </c>
      <c r="AA107" s="349" t="s">
        <v>647</v>
      </c>
      <c r="AB107" s="349" t="str">
        <f>VLOOKUP('Listado Pilotos y Equipos'!$AA107,Tabla_de_Datos_COPA_PALMARES!$B$24:$C$26,2,TRUE)</f>
        <v>3</v>
      </c>
      <c r="AC107" s="95"/>
      <c r="AD107" s="95"/>
      <c r="AE107" s="95"/>
      <c r="AF107" s="95"/>
      <c r="AG107" s="95"/>
    </row>
    <row r="108" ht="15.75" customHeight="1">
      <c r="A108" s="95"/>
      <c r="B108" s="347"/>
      <c r="C108" s="347"/>
      <c r="D108" s="347"/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95"/>
      <c r="R108" s="95"/>
      <c r="S108" s="95"/>
      <c r="T108" s="95"/>
      <c r="U108" s="95"/>
      <c r="V108" s="95"/>
      <c r="W108" s="349" t="s">
        <v>705</v>
      </c>
      <c r="X108" s="349" t="s">
        <v>646</v>
      </c>
      <c r="Y108" s="349" t="str">
        <f>VLOOKUP(X108,Tabla_de_Datos_COPA_PALMARES!$B$9:$C$21,2,0)</f>
        <v>4</v>
      </c>
      <c r="Z108" s="365" t="str">
        <f>IFERROR(VLOOKUP('Listado Pilotos y Equipos'!$X108,Tabla_de_Datos_COPA_PALMARES!$B$9:$D$21,3,0),"")</f>
        <v>Bronce</v>
      </c>
      <c r="AA108" s="349" t="s">
        <v>647</v>
      </c>
      <c r="AB108" s="349" t="str">
        <f>VLOOKUP('Listado Pilotos y Equipos'!$AA108,Tabla_de_Datos_COPA_PALMARES!$B$24:$C$26,2,TRUE)</f>
        <v>3</v>
      </c>
      <c r="AC108" s="95"/>
      <c r="AD108" s="95"/>
      <c r="AE108" s="95"/>
      <c r="AF108" s="95"/>
      <c r="AG108" s="95"/>
    </row>
    <row r="109" ht="15.75" customHeight="1">
      <c r="A109" s="95"/>
      <c r="B109" s="347"/>
      <c r="C109" s="347"/>
      <c r="D109" s="347"/>
      <c r="E109" s="347"/>
      <c r="F109" s="347"/>
      <c r="G109" s="347"/>
      <c r="H109" s="347"/>
      <c r="I109" s="347"/>
      <c r="J109" s="347"/>
      <c r="K109" s="347"/>
      <c r="L109" s="347"/>
      <c r="M109" s="347"/>
      <c r="N109" s="347"/>
      <c r="O109" s="347"/>
      <c r="P109" s="347"/>
      <c r="Q109" s="95"/>
      <c r="R109" s="95"/>
      <c r="S109" s="95"/>
      <c r="T109" s="95"/>
      <c r="U109" s="95"/>
      <c r="V109" s="95"/>
      <c r="W109" s="349" t="s">
        <v>409</v>
      </c>
      <c r="X109" s="349" t="s">
        <v>646</v>
      </c>
      <c r="Y109" s="349" t="str">
        <f>VLOOKUP(X109,Tabla_de_Datos_COPA_PALMARES!$B$9:$C$21,2,0)</f>
        <v>4</v>
      </c>
      <c r="Z109" s="365" t="str">
        <f>IFERROR(VLOOKUP('Listado Pilotos y Equipos'!$X109,Tabla_de_Datos_COPA_PALMARES!$B$9:$D$21,3,0),"")</f>
        <v>Bronce</v>
      </c>
      <c r="AA109" s="349" t="s">
        <v>647</v>
      </c>
      <c r="AB109" s="349" t="str">
        <f>VLOOKUP('Listado Pilotos y Equipos'!$AA109,Tabla_de_Datos_COPA_PALMARES!$B$24:$C$26,2,TRUE)</f>
        <v>3</v>
      </c>
      <c r="AC109" s="95"/>
      <c r="AD109" s="95"/>
      <c r="AE109" s="95"/>
      <c r="AF109" s="95"/>
      <c r="AG109" s="95"/>
    </row>
    <row r="110" ht="15.75" customHeight="1">
      <c r="A110" s="95"/>
      <c r="B110" s="347"/>
      <c r="C110" s="347"/>
      <c r="D110" s="347"/>
      <c r="E110" s="347"/>
      <c r="F110" s="347"/>
      <c r="G110" s="347"/>
      <c r="H110" s="347"/>
      <c r="I110" s="347"/>
      <c r="J110" s="347"/>
      <c r="K110" s="347"/>
      <c r="L110" s="347"/>
      <c r="M110" s="347"/>
      <c r="N110" s="347"/>
      <c r="O110" s="347"/>
      <c r="P110" s="347"/>
      <c r="Q110" s="95"/>
      <c r="R110" s="95"/>
      <c r="S110" s="95"/>
      <c r="T110" s="95"/>
      <c r="U110" s="95"/>
      <c r="V110" s="95"/>
      <c r="W110" s="349" t="s">
        <v>755</v>
      </c>
      <c r="X110" s="349" t="s">
        <v>646</v>
      </c>
      <c r="Y110" s="349" t="str">
        <f>VLOOKUP(X110,Tabla_de_Datos_COPA_PALMARES!$B$9:$C$21,2,0)</f>
        <v>4</v>
      </c>
      <c r="Z110" s="365" t="str">
        <f>IFERROR(VLOOKUP('Listado Pilotos y Equipos'!$X110,Tabla_de_Datos_COPA_PALMARES!$B$9:$D$21,3,0),"")</f>
        <v>Bronce</v>
      </c>
      <c r="AA110" s="349" t="s">
        <v>647</v>
      </c>
      <c r="AB110" s="349" t="str">
        <f>VLOOKUP('Listado Pilotos y Equipos'!$AA110,Tabla_de_Datos_COPA_PALMARES!$B$24:$C$26,2,TRUE)</f>
        <v>3</v>
      </c>
      <c r="AC110" s="95"/>
      <c r="AD110" s="95"/>
      <c r="AE110" s="95"/>
      <c r="AF110" s="95"/>
      <c r="AG110" s="95"/>
    </row>
    <row r="111" ht="15.75" customHeight="1">
      <c r="A111" s="95"/>
      <c r="B111" s="347"/>
      <c r="C111" s="347"/>
      <c r="D111" s="347"/>
      <c r="E111" s="347"/>
      <c r="F111" s="347"/>
      <c r="G111" s="347"/>
      <c r="H111" s="347"/>
      <c r="I111" s="347"/>
      <c r="J111" s="347"/>
      <c r="K111" s="347"/>
      <c r="L111" s="347"/>
      <c r="M111" s="347"/>
      <c r="N111" s="347"/>
      <c r="O111" s="347"/>
      <c r="P111" s="347"/>
      <c r="Q111" s="95"/>
      <c r="R111" s="95"/>
      <c r="S111" s="95"/>
      <c r="T111" s="95"/>
      <c r="U111" s="95"/>
      <c r="V111" s="95"/>
      <c r="W111" s="349" t="s">
        <v>213</v>
      </c>
      <c r="X111" s="349" t="s">
        <v>646</v>
      </c>
      <c r="Y111" s="349" t="str">
        <f>VLOOKUP(X111,Tabla_de_Datos_COPA_PALMARES!$B$9:$C$21,2,0)</f>
        <v>4</v>
      </c>
      <c r="Z111" s="365" t="str">
        <f>IFERROR(VLOOKUP('Listado Pilotos y Equipos'!$X111,Tabla_de_Datos_COPA_PALMARES!$B$9:$D$21,3,0),"")</f>
        <v>Bronce</v>
      </c>
      <c r="AA111" s="349" t="s">
        <v>647</v>
      </c>
      <c r="AB111" s="349" t="str">
        <f>VLOOKUP('Listado Pilotos y Equipos'!$AA111,Tabla_de_Datos_COPA_PALMARES!$B$24:$C$26,2,TRUE)</f>
        <v>3</v>
      </c>
      <c r="AC111" s="95"/>
      <c r="AD111" s="95"/>
      <c r="AE111" s="95"/>
      <c r="AF111" s="95"/>
      <c r="AG111" s="95"/>
    </row>
    <row r="112" ht="15.75" customHeight="1">
      <c r="A112" s="95"/>
      <c r="B112" s="347"/>
      <c r="C112" s="347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95"/>
      <c r="R112" s="95"/>
      <c r="S112" s="95"/>
      <c r="T112" s="95"/>
      <c r="U112" s="95"/>
      <c r="V112" s="95"/>
      <c r="W112" s="349" t="s">
        <v>756</v>
      </c>
      <c r="X112" s="349" t="s">
        <v>658</v>
      </c>
      <c r="Y112" s="349" t="str">
        <f>VLOOKUP(X112,Tabla_de_Datos_COPA_PALMARES!$B$9:$C$21,2,0)</f>
        <v>3</v>
      </c>
      <c r="Z112" s="365" t="str">
        <f>IFERROR(VLOOKUP('Listado Pilotos y Equipos'!$X112,Tabla_de_Datos_COPA_PALMARES!$B$9:$D$21,3,0),"")</f>
        <v>Plata</v>
      </c>
      <c r="AA112" s="349" t="s">
        <v>647</v>
      </c>
      <c r="AB112" s="349" t="str">
        <f>VLOOKUP('Listado Pilotos y Equipos'!$AA112,Tabla_de_Datos_COPA_PALMARES!$B$24:$C$26,2,TRUE)</f>
        <v>3</v>
      </c>
      <c r="AC112" s="95"/>
      <c r="AD112" s="95"/>
      <c r="AE112" s="95"/>
      <c r="AF112" s="95"/>
      <c r="AG112" s="95"/>
    </row>
    <row r="113" ht="15.75" customHeight="1">
      <c r="A113" s="95"/>
      <c r="B113" s="347"/>
      <c r="C113" s="347"/>
      <c r="D113" s="347"/>
      <c r="E113" s="347"/>
      <c r="F113" s="347"/>
      <c r="G113" s="347"/>
      <c r="H113" s="347"/>
      <c r="I113" s="347"/>
      <c r="J113" s="347"/>
      <c r="K113" s="347"/>
      <c r="L113" s="347"/>
      <c r="M113" s="347"/>
      <c r="N113" s="347"/>
      <c r="O113" s="347"/>
      <c r="P113" s="347"/>
      <c r="Q113" s="95"/>
      <c r="R113" s="95"/>
      <c r="S113" s="95"/>
      <c r="T113" s="95"/>
      <c r="U113" s="95"/>
      <c r="V113" s="95"/>
      <c r="W113" s="349" t="s">
        <v>691</v>
      </c>
      <c r="X113" s="349" t="s">
        <v>654</v>
      </c>
      <c r="Y113" s="349" t="str">
        <f>VLOOKUP(X113,Tabla_de_Datos_COPA_PALMARES!$B$9:$C$21,2,0)</f>
        <v>3</v>
      </c>
      <c r="Z113" s="365" t="str">
        <f>IFERROR(VLOOKUP('Listado Pilotos y Equipos'!$X113,Tabla_de_Datos_COPA_PALMARES!$B$9:$D$21,3,0),"")</f>
        <v>Plata</v>
      </c>
      <c r="AA113" s="349" t="s">
        <v>647</v>
      </c>
      <c r="AB113" s="349" t="str">
        <f>VLOOKUP('Listado Pilotos y Equipos'!$AA113,Tabla_de_Datos_COPA_PALMARES!$B$24:$C$26,2,TRUE)</f>
        <v>3</v>
      </c>
      <c r="AC113" s="95"/>
      <c r="AD113" s="95"/>
      <c r="AE113" s="95"/>
      <c r="AF113" s="95"/>
      <c r="AG113" s="95"/>
    </row>
    <row r="114" ht="15.75" customHeight="1">
      <c r="A114" s="95"/>
      <c r="B114" s="347"/>
      <c r="C114" s="347"/>
      <c r="D114" s="347"/>
      <c r="E114" s="347"/>
      <c r="F114" s="347"/>
      <c r="G114" s="347"/>
      <c r="H114" s="347"/>
      <c r="I114" s="347"/>
      <c r="J114" s="347"/>
      <c r="K114" s="347"/>
      <c r="L114" s="347"/>
      <c r="M114" s="347"/>
      <c r="N114" s="347"/>
      <c r="O114" s="347"/>
      <c r="P114" s="347"/>
      <c r="Q114" s="95"/>
      <c r="R114" s="95"/>
      <c r="S114" s="95"/>
      <c r="T114" s="95"/>
      <c r="U114" s="95"/>
      <c r="V114" s="95"/>
      <c r="W114" s="349" t="s">
        <v>672</v>
      </c>
      <c r="X114" s="349" t="s">
        <v>751</v>
      </c>
      <c r="Y114" s="349" t="str">
        <f>VLOOKUP(X114,Tabla_de_Datos_COPA_PALMARES!$B$9:$C$21,2,0)</f>
        <v>2</v>
      </c>
      <c r="Z114" s="365" t="str">
        <f>IFERROR(VLOOKUP('Listado Pilotos y Equipos'!$X114,Tabla_de_Datos_COPA_PALMARES!$B$9:$D$21,3,0),"")</f>
        <v>Oro</v>
      </c>
      <c r="AA114" s="349" t="s">
        <v>650</v>
      </c>
      <c r="AB114" s="349" t="str">
        <f>VLOOKUP('Listado Pilotos y Equipos'!$AA114,Tabla_de_Datos_COPA_PALMARES!$B$24:$C$26,2,TRUE)</f>
        <v>2</v>
      </c>
      <c r="AC114" s="95"/>
      <c r="AD114" s="95"/>
      <c r="AE114" s="95"/>
      <c r="AF114" s="95"/>
      <c r="AG114" s="95"/>
    </row>
    <row r="115" ht="15.75" customHeight="1">
      <c r="A115" s="95"/>
      <c r="B115" s="347"/>
      <c r="C115" s="347"/>
      <c r="D115" s="347"/>
      <c r="E115" s="347"/>
      <c r="F115" s="347"/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95"/>
      <c r="R115" s="95"/>
      <c r="S115" s="95"/>
      <c r="T115" s="95"/>
      <c r="U115" s="95"/>
      <c r="V115" s="95"/>
      <c r="W115" s="349" t="s">
        <v>164</v>
      </c>
      <c r="X115" s="349" t="s">
        <v>646</v>
      </c>
      <c r="Y115" s="349" t="str">
        <f>VLOOKUP(X115,Tabla_de_Datos_COPA_PALMARES!$B$9:$C$21,2,0)</f>
        <v>4</v>
      </c>
      <c r="Z115" s="365" t="str">
        <f>IFERROR(VLOOKUP('Listado Pilotos y Equipos'!$X115,Tabla_de_Datos_COPA_PALMARES!$B$9:$D$21,3,0),"")</f>
        <v>Bronce</v>
      </c>
      <c r="AA115" s="349" t="s">
        <v>647</v>
      </c>
      <c r="AB115" s="349" t="str">
        <f>VLOOKUP('Listado Pilotos y Equipos'!$AA115,Tabla_de_Datos_COPA_PALMARES!$B$24:$C$26,2,TRUE)</f>
        <v>3</v>
      </c>
      <c r="AC115" s="95"/>
      <c r="AD115" s="95"/>
      <c r="AE115" s="95"/>
      <c r="AF115" s="95"/>
      <c r="AG115" s="95"/>
    </row>
    <row r="116" ht="15.75" customHeight="1">
      <c r="A116" s="95"/>
      <c r="B116" s="347"/>
      <c r="C116" s="347"/>
      <c r="D116" s="347"/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95"/>
      <c r="R116" s="95"/>
      <c r="S116" s="95"/>
      <c r="T116" s="95"/>
      <c r="U116" s="95"/>
      <c r="V116" s="95"/>
      <c r="W116" s="349" t="s">
        <v>161</v>
      </c>
      <c r="X116" s="349" t="s">
        <v>646</v>
      </c>
      <c r="Y116" s="349" t="str">
        <f>VLOOKUP(X116,Tabla_de_Datos_COPA_PALMARES!$B$9:$C$21,2,0)</f>
        <v>4</v>
      </c>
      <c r="Z116" s="365" t="str">
        <f>IFERROR(VLOOKUP('Listado Pilotos y Equipos'!$X116,Tabla_de_Datos_COPA_PALMARES!$B$9:$D$21,3,0),"")</f>
        <v>Bronce</v>
      </c>
      <c r="AA116" s="349" t="s">
        <v>647</v>
      </c>
      <c r="AB116" s="349" t="str">
        <f>VLOOKUP('Listado Pilotos y Equipos'!$AA116,Tabla_de_Datos_COPA_PALMARES!$B$24:$C$26,2,TRUE)</f>
        <v>3</v>
      </c>
      <c r="AC116" s="95"/>
      <c r="AD116" s="95"/>
      <c r="AE116" s="95"/>
      <c r="AF116" s="95"/>
      <c r="AG116" s="95"/>
    </row>
    <row r="117" ht="15.75" customHeight="1">
      <c r="A117" s="95"/>
      <c r="B117" s="347"/>
      <c r="C117" s="347"/>
      <c r="D117" s="347"/>
      <c r="E117" s="347"/>
      <c r="F117" s="347"/>
      <c r="G117" s="347"/>
      <c r="H117" s="347"/>
      <c r="I117" s="347"/>
      <c r="J117" s="347"/>
      <c r="K117" s="347"/>
      <c r="L117" s="347"/>
      <c r="M117" s="347"/>
      <c r="N117" s="347"/>
      <c r="O117" s="347"/>
      <c r="P117" s="347"/>
      <c r="Q117" s="95"/>
      <c r="R117" s="95"/>
      <c r="S117" s="95"/>
      <c r="T117" s="95"/>
      <c r="U117" s="95"/>
      <c r="V117" s="95"/>
      <c r="W117" s="349" t="s">
        <v>694</v>
      </c>
      <c r="X117" s="349" t="s">
        <v>646</v>
      </c>
      <c r="Y117" s="349" t="str">
        <f>VLOOKUP(X117,Tabla_de_Datos_COPA_PALMARES!$B$9:$C$21,2,0)</f>
        <v>4</v>
      </c>
      <c r="Z117" s="365" t="str">
        <f>IFERROR(VLOOKUP('Listado Pilotos y Equipos'!$X117,Tabla_de_Datos_COPA_PALMARES!$B$9:$D$21,3,0),"")</f>
        <v>Bronce</v>
      </c>
      <c r="AA117" s="349" t="s">
        <v>647</v>
      </c>
      <c r="AB117" s="349" t="str">
        <f>VLOOKUP('Listado Pilotos y Equipos'!$AA117,Tabla_de_Datos_COPA_PALMARES!$B$24:$C$26,2,TRUE)</f>
        <v>3</v>
      </c>
      <c r="AC117" s="95"/>
      <c r="AD117" s="95"/>
      <c r="AE117" s="95"/>
      <c r="AF117" s="95"/>
      <c r="AG117" s="95"/>
    </row>
    <row r="118" ht="15.75" customHeight="1">
      <c r="A118" s="95"/>
      <c r="B118" s="347"/>
      <c r="C118" s="347"/>
      <c r="D118" s="347"/>
      <c r="E118" s="347"/>
      <c r="F118" s="347"/>
      <c r="G118" s="347"/>
      <c r="H118" s="347"/>
      <c r="I118" s="347"/>
      <c r="J118" s="347"/>
      <c r="K118" s="347"/>
      <c r="L118" s="347"/>
      <c r="M118" s="347"/>
      <c r="N118" s="347"/>
      <c r="O118" s="347"/>
      <c r="P118" s="347"/>
      <c r="Q118" s="95"/>
      <c r="R118" s="95"/>
      <c r="S118" s="95"/>
      <c r="T118" s="95"/>
      <c r="U118" s="95"/>
      <c r="V118" s="95"/>
      <c r="W118" s="349" t="s">
        <v>757</v>
      </c>
      <c r="X118" s="349" t="s">
        <v>654</v>
      </c>
      <c r="Y118" s="349" t="str">
        <f>VLOOKUP(X118,Tabla_de_Datos_COPA_PALMARES!$B$9:$C$21,2,0)</f>
        <v>3</v>
      </c>
      <c r="Z118" s="365" t="str">
        <f>IFERROR(VLOOKUP('Listado Pilotos y Equipos'!$X118,Tabla_de_Datos_COPA_PALMARES!$B$9:$D$21,3,0),"")</f>
        <v>Plata</v>
      </c>
      <c r="AA118" s="349" t="s">
        <v>647</v>
      </c>
      <c r="AB118" s="349" t="str">
        <f>VLOOKUP('Listado Pilotos y Equipos'!$AA118,Tabla_de_Datos_COPA_PALMARES!$B$24:$C$26,2,TRUE)</f>
        <v>3</v>
      </c>
      <c r="AC118" s="95"/>
      <c r="AD118" s="95"/>
      <c r="AE118" s="95"/>
      <c r="AF118" s="95"/>
      <c r="AG118" s="95"/>
    </row>
    <row r="119" ht="15.75" customHeight="1">
      <c r="A119" s="95"/>
      <c r="B119" s="347"/>
      <c r="C119" s="347"/>
      <c r="D119" s="347"/>
      <c r="E119" s="347"/>
      <c r="F119" s="347"/>
      <c r="G119" s="347"/>
      <c r="H119" s="347"/>
      <c r="I119" s="347"/>
      <c r="J119" s="347"/>
      <c r="K119" s="347"/>
      <c r="L119" s="347"/>
      <c r="M119" s="347"/>
      <c r="N119" s="347"/>
      <c r="O119" s="347"/>
      <c r="P119" s="347"/>
      <c r="Q119" s="95"/>
      <c r="R119" s="95"/>
      <c r="S119" s="95"/>
      <c r="T119" s="95"/>
      <c r="U119" s="95"/>
      <c r="V119" s="95"/>
      <c r="W119" s="349" t="s">
        <v>758</v>
      </c>
      <c r="X119" s="349" t="s">
        <v>671</v>
      </c>
      <c r="Y119" s="349" t="str">
        <f>VLOOKUP(X119,Tabla_de_Datos_COPA_PALMARES!$B$9:$C$21,2,0)</f>
        <v>1</v>
      </c>
      <c r="Z119" s="365" t="str">
        <f>IFERROR(VLOOKUP('Listado Pilotos y Equipos'!$X119,Tabla_de_Datos_COPA_PALMARES!$B$9:$D$21,3,0),"")</f>
        <v>Platino</v>
      </c>
      <c r="AA119" s="349" t="s">
        <v>647</v>
      </c>
      <c r="AB119" s="349" t="str">
        <f>VLOOKUP('Listado Pilotos y Equipos'!$AA119,Tabla_de_Datos_COPA_PALMARES!$B$24:$C$26,2,TRUE)</f>
        <v>3</v>
      </c>
      <c r="AC119" s="95"/>
      <c r="AD119" s="95"/>
      <c r="AE119" s="95"/>
      <c r="AF119" s="95"/>
      <c r="AG119" s="95"/>
    </row>
    <row r="120" ht="15.75" customHeight="1">
      <c r="A120" s="95"/>
      <c r="B120" s="347"/>
      <c r="C120" s="347"/>
      <c r="D120" s="347"/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95"/>
      <c r="R120" s="95"/>
      <c r="S120" s="95"/>
      <c r="T120" s="95"/>
      <c r="U120" s="95"/>
      <c r="V120" s="95"/>
      <c r="W120" s="349" t="s">
        <v>759</v>
      </c>
      <c r="X120" s="349" t="s">
        <v>658</v>
      </c>
      <c r="Y120" s="349" t="str">
        <f>VLOOKUP(X120,Tabla_de_Datos_COPA_PALMARES!$B$9:$C$21,2,0)</f>
        <v>3</v>
      </c>
      <c r="Z120" s="365" t="str">
        <f>IFERROR(VLOOKUP('Listado Pilotos y Equipos'!$X120,Tabla_de_Datos_COPA_PALMARES!$B$9:$D$21,3,0),"")</f>
        <v>Plata</v>
      </c>
      <c r="AA120" s="349" t="s">
        <v>647</v>
      </c>
      <c r="AB120" s="349" t="str">
        <f>VLOOKUP('Listado Pilotos y Equipos'!$AA120,Tabla_de_Datos_COPA_PALMARES!$B$24:$C$26,2,TRUE)</f>
        <v>3</v>
      </c>
      <c r="AC120" s="95"/>
      <c r="AD120" s="95"/>
      <c r="AE120" s="95"/>
      <c r="AF120" s="95"/>
      <c r="AG120" s="95"/>
    </row>
    <row r="121" ht="15.75" customHeight="1">
      <c r="A121" s="95"/>
      <c r="B121" s="347"/>
      <c r="C121" s="347"/>
      <c r="D121" s="347"/>
      <c r="E121" s="347"/>
      <c r="F121" s="347"/>
      <c r="G121" s="347"/>
      <c r="H121" s="347"/>
      <c r="I121" s="347"/>
      <c r="J121" s="347"/>
      <c r="K121" s="347"/>
      <c r="L121" s="347"/>
      <c r="M121" s="347"/>
      <c r="N121" s="347"/>
      <c r="O121" s="347"/>
      <c r="P121" s="347"/>
      <c r="Q121" s="95"/>
      <c r="R121" s="95"/>
      <c r="S121" s="95"/>
      <c r="T121" s="95"/>
      <c r="U121" s="95"/>
      <c r="V121" s="95"/>
      <c r="W121" s="349" t="s">
        <v>235</v>
      </c>
      <c r="X121" s="349" t="s">
        <v>646</v>
      </c>
      <c r="Y121" s="349" t="str">
        <f>VLOOKUP(X121,Tabla_de_Datos_COPA_PALMARES!$B$9:$C$21,2,0)</f>
        <v>4</v>
      </c>
      <c r="Z121" s="365" t="str">
        <f>IFERROR(VLOOKUP('Listado Pilotos y Equipos'!$X121,Tabla_de_Datos_COPA_PALMARES!$B$9:$D$21,3,0),"")</f>
        <v>Bronce</v>
      </c>
      <c r="AA121" s="349" t="s">
        <v>647</v>
      </c>
      <c r="AB121" s="349" t="str">
        <f>VLOOKUP('Listado Pilotos y Equipos'!$AA121,Tabla_de_Datos_COPA_PALMARES!$B$24:$C$26,2,TRUE)</f>
        <v>3</v>
      </c>
      <c r="AC121" s="95"/>
      <c r="AD121" s="95"/>
      <c r="AE121" s="95"/>
      <c r="AF121" s="95"/>
      <c r="AG121" s="95"/>
    </row>
    <row r="122" ht="15.75" customHeight="1">
      <c r="A122" s="95"/>
      <c r="B122" s="347"/>
      <c r="C122" s="347"/>
      <c r="D122" s="347"/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95"/>
      <c r="R122" s="95"/>
      <c r="S122" s="95"/>
      <c r="T122" s="95"/>
      <c r="U122" s="95"/>
      <c r="V122" s="95"/>
      <c r="W122" s="349" t="s">
        <v>760</v>
      </c>
      <c r="X122" s="349" t="s">
        <v>646</v>
      </c>
      <c r="Y122" s="349" t="str">
        <f>VLOOKUP(X122,Tabla_de_Datos_COPA_PALMARES!$B$9:$C$21,2,0)</f>
        <v>4</v>
      </c>
      <c r="Z122" s="365" t="str">
        <f>IFERROR(VLOOKUP('Listado Pilotos y Equipos'!$X122,Tabla_de_Datos_COPA_PALMARES!$B$9:$D$21,3,0),"")</f>
        <v>Bronce</v>
      </c>
      <c r="AA122" s="349" t="s">
        <v>647</v>
      </c>
      <c r="AB122" s="349" t="str">
        <f>VLOOKUP('Listado Pilotos y Equipos'!$AA122,Tabla_de_Datos_COPA_PALMARES!$B$24:$C$26,2,TRUE)</f>
        <v>3</v>
      </c>
      <c r="AC122" s="95"/>
      <c r="AD122" s="95"/>
      <c r="AE122" s="95"/>
      <c r="AF122" s="95"/>
      <c r="AG122" s="95"/>
    </row>
    <row r="123" ht="15.75" customHeight="1">
      <c r="A123" s="95"/>
      <c r="B123" s="347"/>
      <c r="C123" s="347"/>
      <c r="D123" s="347"/>
      <c r="E123" s="347"/>
      <c r="F123" s="347"/>
      <c r="G123" s="347"/>
      <c r="H123" s="347"/>
      <c r="I123" s="347"/>
      <c r="J123" s="347"/>
      <c r="K123" s="347"/>
      <c r="L123" s="347"/>
      <c r="M123" s="347"/>
      <c r="N123" s="347"/>
      <c r="O123" s="347"/>
      <c r="P123" s="347"/>
      <c r="Q123" s="95"/>
      <c r="R123" s="95"/>
      <c r="S123" s="95"/>
      <c r="T123" s="95"/>
      <c r="U123" s="95"/>
      <c r="V123" s="95"/>
      <c r="W123" s="349" t="s">
        <v>410</v>
      </c>
      <c r="X123" s="349" t="s">
        <v>646</v>
      </c>
      <c r="Y123" s="349" t="str">
        <f>VLOOKUP(X123,Tabla_de_Datos_COPA_PALMARES!$B$9:$C$21,2,0)</f>
        <v>4</v>
      </c>
      <c r="Z123" s="365" t="str">
        <f>IFERROR(VLOOKUP('Listado Pilotos y Equipos'!$X123,Tabla_de_Datos_COPA_PALMARES!$B$9:$D$21,3,0),"")</f>
        <v>Bronce</v>
      </c>
      <c r="AA123" s="349" t="s">
        <v>647</v>
      </c>
      <c r="AB123" s="349" t="str">
        <f>VLOOKUP('Listado Pilotos y Equipos'!$AA123,Tabla_de_Datos_COPA_PALMARES!$B$24:$C$26,2,TRUE)</f>
        <v>3</v>
      </c>
      <c r="AC123" s="95"/>
      <c r="AD123" s="95"/>
      <c r="AE123" s="95"/>
      <c r="AF123" s="95"/>
      <c r="AG123" s="95"/>
    </row>
    <row r="124" ht="15.75" customHeight="1">
      <c r="A124" s="95"/>
      <c r="B124" s="347"/>
      <c r="C124" s="347"/>
      <c r="D124" s="347"/>
      <c r="E124" s="347"/>
      <c r="F124" s="347"/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Q124" s="95"/>
      <c r="R124" s="95"/>
      <c r="S124" s="95"/>
      <c r="T124" s="95"/>
      <c r="U124" s="95"/>
      <c r="V124" s="95"/>
      <c r="W124" s="349" t="s">
        <v>171</v>
      </c>
      <c r="X124" s="349" t="s">
        <v>646</v>
      </c>
      <c r="Y124" s="349" t="str">
        <f>VLOOKUP(X124,Tabla_de_Datos_COPA_PALMARES!$B$9:$C$21,2,0)</f>
        <v>4</v>
      </c>
      <c r="Z124" s="365" t="str">
        <f>IFERROR(VLOOKUP('Listado Pilotos y Equipos'!$X124,Tabla_de_Datos_COPA_PALMARES!$B$9:$D$21,3,0),"")</f>
        <v>Bronce</v>
      </c>
      <c r="AA124" s="349" t="s">
        <v>647</v>
      </c>
      <c r="AB124" s="349" t="str">
        <f>VLOOKUP('Listado Pilotos y Equipos'!$AA124,Tabla_de_Datos_COPA_PALMARES!$B$24:$C$26,2,TRUE)</f>
        <v>3</v>
      </c>
      <c r="AC124" s="95"/>
      <c r="AD124" s="95"/>
      <c r="AE124" s="95"/>
      <c r="AF124" s="95"/>
      <c r="AG124" s="95"/>
    </row>
    <row r="125" ht="15.75" customHeight="1">
      <c r="A125" s="95"/>
      <c r="B125" s="347"/>
      <c r="C125" s="347"/>
      <c r="D125" s="347"/>
      <c r="E125" s="347"/>
      <c r="F125" s="347"/>
      <c r="G125" s="347"/>
      <c r="H125" s="347"/>
      <c r="I125" s="347"/>
      <c r="J125" s="347"/>
      <c r="K125" s="347"/>
      <c r="L125" s="347"/>
      <c r="M125" s="347"/>
      <c r="N125" s="347"/>
      <c r="O125" s="347"/>
      <c r="P125" s="347"/>
      <c r="Q125" s="95"/>
      <c r="R125" s="95"/>
      <c r="S125" s="95"/>
      <c r="T125" s="95"/>
      <c r="U125" s="95"/>
      <c r="V125" s="95"/>
      <c r="W125" s="349" t="s">
        <v>761</v>
      </c>
      <c r="X125" s="349" t="s">
        <v>660</v>
      </c>
      <c r="Y125" s="349" t="str">
        <f>VLOOKUP(X125,Tabla_de_Datos_COPA_PALMARES!$B$9:$C$21,2,0)</f>
        <v>3</v>
      </c>
      <c r="Z125" s="365" t="str">
        <f>IFERROR(VLOOKUP('Listado Pilotos y Equipos'!$X125,Tabla_de_Datos_COPA_PALMARES!$B$9:$D$21,3,0),"")</f>
        <v>Plata</v>
      </c>
      <c r="AA125" s="349" t="s">
        <v>647</v>
      </c>
      <c r="AB125" s="349" t="str">
        <f>VLOOKUP('Listado Pilotos y Equipos'!$AA125,Tabla_de_Datos_COPA_PALMARES!$B$24:$C$26,2,TRUE)</f>
        <v>3</v>
      </c>
      <c r="AC125" s="95"/>
      <c r="AD125" s="95"/>
      <c r="AE125" s="95"/>
      <c r="AF125" s="95"/>
      <c r="AG125" s="95"/>
    </row>
    <row r="126" ht="15.75" customHeight="1">
      <c r="A126" s="95"/>
      <c r="B126" s="347"/>
      <c r="C126" s="347"/>
      <c r="D126" s="347"/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95"/>
      <c r="R126" s="95"/>
      <c r="S126" s="95"/>
      <c r="T126" s="95"/>
      <c r="U126" s="95"/>
      <c r="V126" s="95"/>
      <c r="W126" s="349" t="s">
        <v>270</v>
      </c>
      <c r="X126" s="349" t="s">
        <v>664</v>
      </c>
      <c r="Y126" s="349" t="str">
        <f>VLOOKUP(X126,Tabla_de_Datos_COPA_PALMARES!$B$9:$C$21,2,0)</f>
        <v>2</v>
      </c>
      <c r="Z126" s="365" t="str">
        <f>IFERROR(VLOOKUP('Listado Pilotos y Equipos'!$X126,Tabla_de_Datos_COPA_PALMARES!$B$9:$D$21,3,0),"")</f>
        <v>Oro</v>
      </c>
      <c r="AA126" s="349" t="s">
        <v>665</v>
      </c>
      <c r="AB126" s="349" t="str">
        <f>VLOOKUP('Listado Pilotos y Equipos'!$AA126,Tabla_de_Datos_COPA_PALMARES!$B$24:$C$26,2,TRUE)</f>
        <v>1</v>
      </c>
      <c r="AC126" s="95"/>
      <c r="AD126" s="95"/>
      <c r="AE126" s="95"/>
      <c r="AF126" s="95"/>
      <c r="AG126" s="95"/>
    </row>
    <row r="127" ht="15.75" customHeight="1">
      <c r="A127" s="95"/>
      <c r="B127" s="347"/>
      <c r="C127" s="347"/>
      <c r="D127" s="347"/>
      <c r="E127" s="347"/>
      <c r="F127" s="347"/>
      <c r="G127" s="347"/>
      <c r="H127" s="347"/>
      <c r="I127" s="347"/>
      <c r="J127" s="347"/>
      <c r="K127" s="347"/>
      <c r="L127" s="347"/>
      <c r="M127" s="347"/>
      <c r="N127" s="347"/>
      <c r="O127" s="347"/>
      <c r="P127" s="347"/>
      <c r="Q127" s="95"/>
      <c r="R127" s="95"/>
      <c r="S127" s="95"/>
      <c r="T127" s="95"/>
      <c r="U127" s="95"/>
      <c r="V127" s="95"/>
      <c r="W127" s="349" t="s">
        <v>762</v>
      </c>
      <c r="X127" s="349" t="s">
        <v>671</v>
      </c>
      <c r="Y127" s="349" t="str">
        <f>VLOOKUP(X127,Tabla_de_Datos_COPA_PALMARES!$B$9:$C$21,2,0)</f>
        <v>1</v>
      </c>
      <c r="Z127" s="365" t="str">
        <f>IFERROR(VLOOKUP('Listado Pilotos y Equipos'!$X127,Tabla_de_Datos_COPA_PALMARES!$B$9:$D$21,3,0),"")</f>
        <v>Platino</v>
      </c>
      <c r="AA127" s="349" t="s">
        <v>647</v>
      </c>
      <c r="AB127" s="349" t="str">
        <f>VLOOKUP('Listado Pilotos y Equipos'!$AA127,Tabla_de_Datos_COPA_PALMARES!$B$24:$C$26,2,TRUE)</f>
        <v>3</v>
      </c>
      <c r="AC127" s="95"/>
      <c r="AD127" s="95"/>
      <c r="AE127" s="95"/>
      <c r="AF127" s="95"/>
      <c r="AG127" s="95"/>
    </row>
    <row r="128" ht="15.75" customHeight="1">
      <c r="A128" s="95"/>
      <c r="B128" s="347"/>
      <c r="C128" s="347"/>
      <c r="D128" s="347"/>
      <c r="E128" s="347"/>
      <c r="F128" s="347"/>
      <c r="G128" s="347"/>
      <c r="H128" s="347"/>
      <c r="I128" s="347"/>
      <c r="J128" s="347"/>
      <c r="K128" s="347"/>
      <c r="L128" s="347"/>
      <c r="M128" s="347"/>
      <c r="N128" s="347"/>
      <c r="O128" s="347"/>
      <c r="P128" s="347"/>
      <c r="Q128" s="95"/>
      <c r="R128" s="95"/>
      <c r="S128" s="95"/>
      <c r="T128" s="95"/>
      <c r="U128" s="95"/>
      <c r="V128" s="95"/>
      <c r="W128" s="349" t="s">
        <v>763</v>
      </c>
      <c r="X128" s="349" t="s">
        <v>658</v>
      </c>
      <c r="Y128" s="349" t="str">
        <f>VLOOKUP(X128,Tabla_de_Datos_COPA_PALMARES!$B$9:$C$21,2,0)</f>
        <v>3</v>
      </c>
      <c r="Z128" s="365" t="str">
        <f>IFERROR(VLOOKUP('Listado Pilotos y Equipos'!$X128,Tabla_de_Datos_COPA_PALMARES!$B$9:$D$21,3,0),"")</f>
        <v>Plata</v>
      </c>
      <c r="AA128" s="349" t="s">
        <v>647</v>
      </c>
      <c r="AB128" s="349" t="str">
        <f>VLOOKUP('Listado Pilotos y Equipos'!$AA128,Tabla_de_Datos_COPA_PALMARES!$B$24:$C$26,2,TRUE)</f>
        <v>3</v>
      </c>
      <c r="AC128" s="95"/>
      <c r="AD128" s="95"/>
      <c r="AE128" s="95"/>
      <c r="AF128" s="95"/>
      <c r="AG128" s="95"/>
    </row>
    <row r="129" ht="15.75" customHeight="1">
      <c r="A129" s="95"/>
      <c r="B129" s="347"/>
      <c r="C129" s="347"/>
      <c r="D129" s="347"/>
      <c r="E129" s="347"/>
      <c r="F129" s="347"/>
      <c r="G129" s="347"/>
      <c r="H129" s="347"/>
      <c r="I129" s="347"/>
      <c r="J129" s="347"/>
      <c r="K129" s="347"/>
      <c r="L129" s="347"/>
      <c r="M129" s="347"/>
      <c r="N129" s="347"/>
      <c r="O129" s="347"/>
      <c r="P129" s="347"/>
      <c r="Q129" s="95"/>
      <c r="R129" s="95"/>
      <c r="S129" s="95"/>
      <c r="T129" s="95"/>
      <c r="U129" s="95"/>
      <c r="V129" s="95"/>
      <c r="W129" s="349" t="s">
        <v>764</v>
      </c>
      <c r="X129" s="349" t="s">
        <v>751</v>
      </c>
      <c r="Y129" s="349" t="str">
        <f>VLOOKUP(X129,Tabla_de_Datos_COPA_PALMARES!$B$9:$C$21,2,0)</f>
        <v>2</v>
      </c>
      <c r="Z129" s="365" t="str">
        <f>IFERROR(VLOOKUP('Listado Pilotos y Equipos'!$X129,Tabla_de_Datos_COPA_PALMARES!$B$9:$D$21,3,0),"")</f>
        <v>Oro</v>
      </c>
      <c r="AA129" s="349" t="s">
        <v>647</v>
      </c>
      <c r="AB129" s="349" t="str">
        <f>VLOOKUP('Listado Pilotos y Equipos'!$AA129,Tabla_de_Datos_COPA_PALMARES!$B$24:$C$26,2,TRUE)</f>
        <v>3</v>
      </c>
      <c r="AC129" s="95"/>
      <c r="AD129" s="95"/>
      <c r="AE129" s="95"/>
      <c r="AF129" s="95"/>
      <c r="AG129" s="95"/>
    </row>
    <row r="130" ht="15.75" customHeight="1">
      <c r="A130" s="95"/>
      <c r="B130" s="347"/>
      <c r="C130" s="347"/>
      <c r="D130" s="347"/>
      <c r="E130" s="347"/>
      <c r="F130" s="347"/>
      <c r="G130" s="347"/>
      <c r="H130" s="347"/>
      <c r="I130" s="347"/>
      <c r="J130" s="347"/>
      <c r="K130" s="347"/>
      <c r="L130" s="347"/>
      <c r="M130" s="347"/>
      <c r="N130" s="347"/>
      <c r="O130" s="347"/>
      <c r="P130" s="347"/>
      <c r="Q130" s="95"/>
      <c r="R130" s="95"/>
      <c r="S130" s="95"/>
      <c r="T130" s="95"/>
      <c r="U130" s="95"/>
      <c r="V130" s="95"/>
      <c r="W130" s="349" t="s">
        <v>765</v>
      </c>
      <c r="X130" s="349" t="s">
        <v>646</v>
      </c>
      <c r="Y130" s="349" t="str">
        <f>VLOOKUP(X130,Tabla_de_Datos_COPA_PALMARES!$B$9:$C$21,2,0)</f>
        <v>4</v>
      </c>
      <c r="Z130" s="365" t="str">
        <f>IFERROR(VLOOKUP('Listado Pilotos y Equipos'!$X130,Tabla_de_Datos_COPA_PALMARES!$B$9:$D$21,3,0),"")</f>
        <v>Bronce</v>
      </c>
      <c r="AA130" s="349" t="s">
        <v>647</v>
      </c>
      <c r="AB130" s="349" t="str">
        <f>VLOOKUP('Listado Pilotos y Equipos'!$AA130,Tabla_de_Datos_COPA_PALMARES!$B$24:$C$26,2,TRUE)</f>
        <v>3</v>
      </c>
      <c r="AC130" s="95"/>
      <c r="AD130" s="95"/>
      <c r="AE130" s="95"/>
      <c r="AF130" s="95"/>
      <c r="AG130" s="95"/>
    </row>
    <row r="131" ht="15.75" customHeight="1">
      <c r="A131" s="95"/>
      <c r="B131" s="347"/>
      <c r="C131" s="347"/>
      <c r="D131" s="347"/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95"/>
      <c r="R131" s="95"/>
      <c r="S131" s="95"/>
      <c r="T131" s="95"/>
      <c r="U131" s="95"/>
      <c r="V131" s="95"/>
      <c r="W131" s="349" t="s">
        <v>766</v>
      </c>
      <c r="X131" s="349" t="s">
        <v>658</v>
      </c>
      <c r="Y131" s="349" t="str">
        <f>VLOOKUP(X131,Tabla_de_Datos_COPA_PALMARES!$B$9:$C$21,2,0)</f>
        <v>3</v>
      </c>
      <c r="Z131" s="365" t="str">
        <f>IFERROR(VLOOKUP('Listado Pilotos y Equipos'!$X131,Tabla_de_Datos_COPA_PALMARES!$B$9:$D$21,3,0),"")</f>
        <v>Plata</v>
      </c>
      <c r="AA131" s="349" t="s">
        <v>647</v>
      </c>
      <c r="AB131" s="349" t="str">
        <f>VLOOKUP('Listado Pilotos y Equipos'!$AA131,Tabla_de_Datos_COPA_PALMARES!$B$24:$C$26,2,TRUE)</f>
        <v>3</v>
      </c>
      <c r="AC131" s="95"/>
      <c r="AD131" s="95"/>
      <c r="AE131" s="95"/>
      <c r="AF131" s="95"/>
      <c r="AG131" s="95"/>
    </row>
    <row r="132" ht="15.75" customHeight="1">
      <c r="A132" s="95"/>
      <c r="B132" s="347"/>
      <c r="C132" s="347"/>
      <c r="D132" s="347"/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95"/>
      <c r="R132" s="95"/>
      <c r="S132" s="95"/>
      <c r="T132" s="95"/>
      <c r="U132" s="95"/>
      <c r="V132" s="95"/>
      <c r="W132" s="349" t="s">
        <v>767</v>
      </c>
      <c r="X132" s="349" t="s">
        <v>660</v>
      </c>
      <c r="Y132" s="349" t="str">
        <f>VLOOKUP(X132,Tabla_de_Datos_COPA_PALMARES!$B$9:$C$21,2,0)</f>
        <v>3</v>
      </c>
      <c r="Z132" s="365" t="str">
        <f>IFERROR(VLOOKUP('Listado Pilotos y Equipos'!$X132,Tabla_de_Datos_COPA_PALMARES!$B$9:$D$21,3,0),"")</f>
        <v>Plata</v>
      </c>
      <c r="AA132" s="349" t="s">
        <v>647</v>
      </c>
      <c r="AB132" s="349" t="str">
        <f>VLOOKUP('Listado Pilotos y Equipos'!$AA132,Tabla_de_Datos_COPA_PALMARES!$B$24:$C$26,2,TRUE)</f>
        <v>3</v>
      </c>
      <c r="AC132" s="95"/>
      <c r="AD132" s="95"/>
      <c r="AE132" s="95"/>
      <c r="AF132" s="95"/>
      <c r="AG132" s="95"/>
    </row>
    <row r="133" ht="15.75" customHeight="1">
      <c r="A133" s="95"/>
      <c r="B133" s="347"/>
      <c r="C133" s="347"/>
      <c r="D133" s="347"/>
      <c r="E133" s="347"/>
      <c r="F133" s="347"/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95"/>
      <c r="R133" s="95"/>
      <c r="S133" s="95"/>
      <c r="T133" s="95"/>
      <c r="U133" s="95"/>
      <c r="V133" s="95"/>
      <c r="W133" s="349" t="s">
        <v>189</v>
      </c>
      <c r="X133" s="349" t="s">
        <v>646</v>
      </c>
      <c r="Y133" s="349" t="str">
        <f>VLOOKUP(X133,Tabla_de_Datos_COPA_PALMARES!$B$9:$C$21,2,0)</f>
        <v>4</v>
      </c>
      <c r="Z133" s="365" t="str">
        <f>IFERROR(VLOOKUP('Listado Pilotos y Equipos'!$X133,Tabla_de_Datos_COPA_PALMARES!$B$9:$D$21,3,0),"")</f>
        <v>Bronce</v>
      </c>
      <c r="AA133" s="349" t="s">
        <v>647</v>
      </c>
      <c r="AB133" s="349" t="str">
        <f>VLOOKUP('Listado Pilotos y Equipos'!$AA133,Tabla_de_Datos_COPA_PALMARES!$B$24:$C$26,2,TRUE)</f>
        <v>3</v>
      </c>
      <c r="AC133" s="95"/>
      <c r="AD133" s="95"/>
      <c r="AE133" s="95"/>
      <c r="AF133" s="95"/>
      <c r="AG133" s="95"/>
    </row>
    <row r="134" ht="15.75" customHeight="1">
      <c r="A134" s="95"/>
      <c r="B134" s="347"/>
      <c r="C134" s="347"/>
      <c r="D134" s="347"/>
      <c r="E134" s="347"/>
      <c r="F134" s="347"/>
      <c r="G134" s="347"/>
      <c r="H134" s="347"/>
      <c r="I134" s="347"/>
      <c r="J134" s="347"/>
      <c r="K134" s="347"/>
      <c r="L134" s="347"/>
      <c r="M134" s="347"/>
      <c r="N134" s="347"/>
      <c r="O134" s="347"/>
      <c r="P134" s="347"/>
      <c r="Q134" s="95"/>
      <c r="R134" s="95"/>
      <c r="S134" s="95"/>
      <c r="T134" s="95"/>
      <c r="U134" s="95"/>
      <c r="V134" s="95"/>
      <c r="W134" s="349" t="s">
        <v>768</v>
      </c>
      <c r="X134" s="349" t="s">
        <v>658</v>
      </c>
      <c r="Y134" s="349" t="str">
        <f>VLOOKUP(X134,Tabla_de_Datos_COPA_PALMARES!$B$9:$C$21,2,0)</f>
        <v>3</v>
      </c>
      <c r="Z134" s="365" t="str">
        <f>IFERROR(VLOOKUP('Listado Pilotos y Equipos'!$X134,Tabla_de_Datos_COPA_PALMARES!$B$9:$D$21,3,0),"")</f>
        <v>Plata</v>
      </c>
      <c r="AA134" s="349" t="s">
        <v>647</v>
      </c>
      <c r="AB134" s="349" t="str">
        <f>VLOOKUP('Listado Pilotos y Equipos'!$AA134,Tabla_de_Datos_COPA_PALMARES!$B$24:$C$26,2,TRUE)</f>
        <v>3</v>
      </c>
      <c r="AC134" s="95"/>
      <c r="AD134" s="95"/>
      <c r="AE134" s="95"/>
      <c r="AF134" s="95"/>
      <c r="AG134" s="95"/>
    </row>
    <row r="135" ht="15.75" customHeight="1">
      <c r="A135" s="95"/>
      <c r="B135" s="347"/>
      <c r="C135" s="347"/>
      <c r="D135" s="347"/>
      <c r="E135" s="347"/>
      <c r="F135" s="347"/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95"/>
      <c r="R135" s="95"/>
      <c r="S135" s="95"/>
      <c r="T135" s="95"/>
      <c r="U135" s="95"/>
      <c r="V135" s="95"/>
      <c r="W135" s="349" t="s">
        <v>182</v>
      </c>
      <c r="X135" s="349" t="s">
        <v>671</v>
      </c>
      <c r="Y135" s="349" t="str">
        <f>VLOOKUP(X135,Tabla_de_Datos_COPA_PALMARES!$B$9:$C$21,2,0)</f>
        <v>1</v>
      </c>
      <c r="Z135" s="365" t="str">
        <f>IFERROR(VLOOKUP('Listado Pilotos y Equipos'!$X135,Tabla_de_Datos_COPA_PALMARES!$B$9:$D$21,3,0),"")</f>
        <v>Platino</v>
      </c>
      <c r="AA135" s="349" t="s">
        <v>650</v>
      </c>
      <c r="AB135" s="349" t="str">
        <f>VLOOKUP('Listado Pilotos y Equipos'!$AA135,Tabla_de_Datos_COPA_PALMARES!$B$24:$C$26,2,TRUE)</f>
        <v>2</v>
      </c>
      <c r="AC135" s="95"/>
      <c r="AD135" s="95"/>
      <c r="AE135" s="95"/>
      <c r="AF135" s="95"/>
      <c r="AG135" s="95"/>
    </row>
    <row r="136" ht="15.75" customHeight="1">
      <c r="A136" s="95"/>
      <c r="B136" s="347"/>
      <c r="C136" s="347"/>
      <c r="D136" s="347"/>
      <c r="E136" s="347"/>
      <c r="F136" s="347"/>
      <c r="G136" s="347"/>
      <c r="H136" s="347"/>
      <c r="I136" s="347"/>
      <c r="J136" s="347"/>
      <c r="K136" s="347"/>
      <c r="L136" s="347"/>
      <c r="M136" s="347"/>
      <c r="N136" s="347"/>
      <c r="O136" s="347"/>
      <c r="P136" s="347"/>
      <c r="Q136" s="95"/>
      <c r="R136" s="95"/>
      <c r="S136" s="95"/>
      <c r="T136" s="95"/>
      <c r="U136" s="95"/>
      <c r="V136" s="95"/>
      <c r="W136" s="349" t="s">
        <v>697</v>
      </c>
      <c r="X136" s="349" t="s">
        <v>701</v>
      </c>
      <c r="Y136" s="349" t="str">
        <f>VLOOKUP(X136,Tabla_de_Datos_COPA_PALMARES!$B$9:$C$21,2,0)</f>
        <v>3</v>
      </c>
      <c r="Z136" s="365" t="str">
        <f>IFERROR(VLOOKUP('Listado Pilotos y Equipos'!$X136,Tabla_de_Datos_COPA_PALMARES!$B$9:$D$21,3,0),"")</f>
        <v>Plata</v>
      </c>
      <c r="AA136" s="349" t="s">
        <v>650</v>
      </c>
      <c r="AB136" s="349" t="str">
        <f>VLOOKUP('Listado Pilotos y Equipos'!$AA136,Tabla_de_Datos_COPA_PALMARES!$B$24:$C$26,2,TRUE)</f>
        <v>2</v>
      </c>
      <c r="AC136" s="95"/>
      <c r="AD136" s="95"/>
      <c r="AE136" s="95"/>
      <c r="AF136" s="95"/>
      <c r="AG136" s="95"/>
    </row>
    <row r="137" ht="15.75" customHeight="1">
      <c r="A137" s="95"/>
      <c r="B137" s="347"/>
      <c r="C137" s="347"/>
      <c r="D137" s="347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95"/>
      <c r="R137" s="95"/>
      <c r="S137" s="95"/>
      <c r="T137" s="95"/>
      <c r="U137" s="95"/>
      <c r="V137" s="95"/>
      <c r="W137" s="349" t="s">
        <v>769</v>
      </c>
      <c r="X137" s="349" t="s">
        <v>646</v>
      </c>
      <c r="Y137" s="349" t="str">
        <f>VLOOKUP(X137,Tabla_de_Datos_COPA_PALMARES!$B$9:$C$21,2,0)</f>
        <v>4</v>
      </c>
      <c r="Z137" s="365" t="str">
        <f>IFERROR(VLOOKUP('Listado Pilotos y Equipos'!$X137,Tabla_de_Datos_COPA_PALMARES!$B$9:$D$21,3,0),"")</f>
        <v>Bronce</v>
      </c>
      <c r="AA137" s="349" t="s">
        <v>647</v>
      </c>
      <c r="AB137" s="349" t="str">
        <f>VLOOKUP('Listado Pilotos y Equipos'!$AA137,Tabla_de_Datos_COPA_PALMARES!$B$24:$C$26,2,TRUE)</f>
        <v>3</v>
      </c>
      <c r="AC137" s="95"/>
      <c r="AD137" s="95"/>
      <c r="AE137" s="95"/>
      <c r="AF137" s="95"/>
      <c r="AG137" s="95"/>
    </row>
    <row r="138" ht="15.75" customHeight="1">
      <c r="A138" s="95"/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95"/>
      <c r="R138" s="95"/>
      <c r="S138" s="95"/>
      <c r="T138" s="95"/>
      <c r="U138" s="95"/>
      <c r="V138" s="95"/>
      <c r="W138" s="349" t="s">
        <v>770</v>
      </c>
      <c r="X138" s="349" t="s">
        <v>658</v>
      </c>
      <c r="Y138" s="349" t="str">
        <f>VLOOKUP(X138,Tabla_de_Datos_COPA_PALMARES!$B$9:$C$21,2,0)</f>
        <v>3</v>
      </c>
      <c r="Z138" s="365" t="str">
        <f>IFERROR(VLOOKUP('Listado Pilotos y Equipos'!$X138,Tabla_de_Datos_COPA_PALMARES!$B$9:$D$21,3,0),"")</f>
        <v>Plata</v>
      </c>
      <c r="AA138" s="349" t="s">
        <v>647</v>
      </c>
      <c r="AB138" s="349" t="str">
        <f>VLOOKUP('Listado Pilotos y Equipos'!$AA138,Tabla_de_Datos_COPA_PALMARES!$B$24:$C$26,2,TRUE)</f>
        <v>3</v>
      </c>
      <c r="AC138" s="95"/>
      <c r="AD138" s="95"/>
      <c r="AE138" s="95"/>
      <c r="AF138" s="95"/>
      <c r="AG138" s="95"/>
    </row>
    <row r="139" ht="15.75" customHeight="1">
      <c r="A139" s="95"/>
      <c r="B139" s="347"/>
      <c r="C139" s="347"/>
      <c r="D139" s="347"/>
      <c r="E139" s="347"/>
      <c r="F139" s="347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95"/>
      <c r="R139" s="95"/>
      <c r="S139" s="95"/>
      <c r="T139" s="95"/>
      <c r="U139" s="95"/>
      <c r="V139" s="95"/>
      <c r="W139" s="349" t="s">
        <v>667</v>
      </c>
      <c r="X139" s="349" t="s">
        <v>671</v>
      </c>
      <c r="Y139" s="349" t="str">
        <f>VLOOKUP(X139,Tabla_de_Datos_COPA_PALMARES!$B$9:$C$21,2,0)</f>
        <v>1</v>
      </c>
      <c r="Z139" s="365" t="str">
        <f>IFERROR(VLOOKUP('Listado Pilotos y Equipos'!$X139,Tabla_de_Datos_COPA_PALMARES!$B$9:$D$21,3,0),"")</f>
        <v>Platino</v>
      </c>
      <c r="AA139" s="349" t="s">
        <v>665</v>
      </c>
      <c r="AB139" s="349" t="str">
        <f>VLOOKUP('Listado Pilotos y Equipos'!$AA139,Tabla_de_Datos_COPA_PALMARES!$B$24:$C$26,2,TRUE)</f>
        <v>1</v>
      </c>
      <c r="AC139" s="95"/>
      <c r="AD139" s="95"/>
      <c r="AE139" s="95"/>
      <c r="AF139" s="95"/>
      <c r="AG139" s="95"/>
    </row>
    <row r="140" ht="15.75" customHeight="1">
      <c r="A140" s="95"/>
      <c r="B140" s="347"/>
      <c r="C140" s="347"/>
      <c r="D140" s="347"/>
      <c r="E140" s="347"/>
      <c r="F140" s="347"/>
      <c r="G140" s="347"/>
      <c r="H140" s="347"/>
      <c r="I140" s="347"/>
      <c r="J140" s="347"/>
      <c r="K140" s="347"/>
      <c r="L140" s="347"/>
      <c r="M140" s="347"/>
      <c r="N140" s="347"/>
      <c r="O140" s="347"/>
      <c r="P140" s="347"/>
      <c r="Q140" s="95"/>
      <c r="R140" s="95"/>
      <c r="S140" s="95"/>
      <c r="T140" s="95"/>
      <c r="U140" s="95"/>
      <c r="V140" s="95"/>
      <c r="W140" s="349" t="s">
        <v>198</v>
      </c>
      <c r="X140" s="349" t="s">
        <v>671</v>
      </c>
      <c r="Y140" s="349" t="str">
        <f>VLOOKUP(X140,Tabla_de_Datos_COPA_PALMARES!$B$9:$C$21,2,0)</f>
        <v>1</v>
      </c>
      <c r="Z140" s="365" t="str">
        <f>IFERROR(VLOOKUP('Listado Pilotos y Equipos'!$X140,Tabla_de_Datos_COPA_PALMARES!$B$9:$D$21,3,0),"")</f>
        <v>Platino</v>
      </c>
      <c r="AA140" s="349" t="s">
        <v>665</v>
      </c>
      <c r="AB140" s="349" t="str">
        <f>VLOOKUP('Listado Pilotos y Equipos'!$AA140,Tabla_de_Datos_COPA_PALMARES!$B$24:$C$26,2,TRUE)</f>
        <v>1</v>
      </c>
      <c r="AC140" s="95"/>
      <c r="AD140" s="95"/>
      <c r="AE140" s="95"/>
      <c r="AF140" s="95"/>
      <c r="AG140" s="95"/>
    </row>
    <row r="141" ht="15.75" customHeight="1">
      <c r="A141" s="95"/>
      <c r="B141" s="347"/>
      <c r="C141" s="347"/>
      <c r="D141" s="347"/>
      <c r="E141" s="347"/>
      <c r="F141" s="347"/>
      <c r="G141" s="347"/>
      <c r="H141" s="347"/>
      <c r="I141" s="347"/>
      <c r="J141" s="347"/>
      <c r="K141" s="347"/>
      <c r="L141" s="347"/>
      <c r="M141" s="347"/>
      <c r="N141" s="347"/>
      <c r="O141" s="347"/>
      <c r="P141" s="347"/>
      <c r="Q141" s="95"/>
      <c r="R141" s="95"/>
      <c r="S141" s="95"/>
      <c r="T141" s="95"/>
      <c r="U141" s="95"/>
      <c r="V141" s="95"/>
      <c r="W141" s="349" t="s">
        <v>219</v>
      </c>
      <c r="X141" s="349" t="s">
        <v>664</v>
      </c>
      <c r="Y141" s="349" t="str">
        <f>VLOOKUP(X141,Tabla_de_Datos_COPA_PALMARES!$B$9:$C$21,2,0)</f>
        <v>2</v>
      </c>
      <c r="Z141" s="365" t="str">
        <f>IFERROR(VLOOKUP('Listado Pilotos y Equipos'!$X141,Tabla_de_Datos_COPA_PALMARES!$B$9:$D$21,3,0),"")</f>
        <v>Oro</v>
      </c>
      <c r="AA141" s="349" t="s">
        <v>665</v>
      </c>
      <c r="AB141" s="349" t="str">
        <f>VLOOKUP('Listado Pilotos y Equipos'!$AA141,Tabla_de_Datos_COPA_PALMARES!$B$24:$C$26,2,TRUE)</f>
        <v>1</v>
      </c>
      <c r="AC141" s="95"/>
      <c r="AD141" s="95"/>
      <c r="AE141" s="95"/>
      <c r="AF141" s="95"/>
      <c r="AG141" s="95"/>
    </row>
    <row r="142" ht="15.75" customHeight="1">
      <c r="A142" s="95"/>
      <c r="B142" s="347"/>
      <c r="C142" s="347"/>
      <c r="D142" s="347"/>
      <c r="E142" s="347"/>
      <c r="F142" s="347"/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95"/>
      <c r="R142" s="95"/>
      <c r="S142" s="95"/>
      <c r="T142" s="95"/>
      <c r="U142" s="95"/>
      <c r="V142" s="95"/>
      <c r="W142" s="349" t="s">
        <v>158</v>
      </c>
      <c r="X142" s="349" t="s">
        <v>654</v>
      </c>
      <c r="Y142" s="349" t="str">
        <f>VLOOKUP(X142,Tabla_de_Datos_COPA_PALMARES!$B$9:$C$21,2,0)</f>
        <v>3</v>
      </c>
      <c r="Z142" s="365" t="str">
        <f>IFERROR(VLOOKUP('Listado Pilotos y Equipos'!$X142,Tabla_de_Datos_COPA_PALMARES!$B$9:$D$21,3,0),"")</f>
        <v>Plata</v>
      </c>
      <c r="AA142" s="349" t="s">
        <v>647</v>
      </c>
      <c r="AB142" s="349" t="str">
        <f>VLOOKUP('Listado Pilotos y Equipos'!$AA142,Tabla_de_Datos_COPA_PALMARES!$B$24:$C$26,2,TRUE)</f>
        <v>3</v>
      </c>
      <c r="AC142" s="95"/>
      <c r="AD142" s="95"/>
      <c r="AE142" s="95"/>
      <c r="AF142" s="95"/>
      <c r="AG142" s="95"/>
    </row>
    <row r="143" ht="15.75" customHeight="1">
      <c r="A143" s="95"/>
      <c r="B143" s="347"/>
      <c r="C143" s="347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95"/>
      <c r="R143" s="95"/>
      <c r="S143" s="95"/>
      <c r="T143" s="95"/>
      <c r="U143" s="95"/>
      <c r="V143" s="95"/>
      <c r="W143" s="349" t="s">
        <v>190</v>
      </c>
      <c r="X143" s="349" t="s">
        <v>646</v>
      </c>
      <c r="Y143" s="349" t="str">
        <f>VLOOKUP(X143,Tabla_de_Datos_COPA_PALMARES!$B$9:$C$21,2,0)</f>
        <v>4</v>
      </c>
      <c r="Z143" s="365" t="str">
        <f>IFERROR(VLOOKUP('Listado Pilotos y Equipos'!$X143,Tabla_de_Datos_COPA_PALMARES!$B$9:$D$21,3,0),"")</f>
        <v>Bronce</v>
      </c>
      <c r="AA143" s="349" t="s">
        <v>647</v>
      </c>
      <c r="AB143" s="349" t="str">
        <f>VLOOKUP('Listado Pilotos y Equipos'!$AA143,Tabla_de_Datos_COPA_PALMARES!$B$24:$C$26,2,TRUE)</f>
        <v>3</v>
      </c>
      <c r="AC143" s="95"/>
      <c r="AD143" s="95"/>
      <c r="AE143" s="95"/>
      <c r="AF143" s="95"/>
      <c r="AG143" s="95"/>
    </row>
    <row r="144" ht="15.75" customHeight="1">
      <c r="A144" s="95"/>
      <c r="B144" s="347"/>
      <c r="C144" s="347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95"/>
      <c r="R144" s="95"/>
      <c r="S144" s="95"/>
      <c r="T144" s="95"/>
      <c r="U144" s="95"/>
      <c r="V144" s="95"/>
      <c r="W144" s="349" t="s">
        <v>236</v>
      </c>
      <c r="X144" s="349" t="s">
        <v>646</v>
      </c>
      <c r="Y144" s="349" t="str">
        <f>VLOOKUP(X144,Tabla_de_Datos_COPA_PALMARES!$B$9:$C$21,2,0)</f>
        <v>4</v>
      </c>
      <c r="Z144" s="365" t="str">
        <f>IFERROR(VLOOKUP('Listado Pilotos y Equipos'!$X144,Tabla_de_Datos_COPA_PALMARES!$B$9:$D$21,3,0),"")</f>
        <v>Bronce</v>
      </c>
      <c r="AA144" s="349" t="s">
        <v>647</v>
      </c>
      <c r="AB144" s="349" t="str">
        <f>VLOOKUP('Listado Pilotos y Equipos'!$AA144,Tabla_de_Datos_COPA_PALMARES!$B$24:$C$26,2,TRUE)</f>
        <v>3</v>
      </c>
      <c r="AC144" s="95"/>
      <c r="AD144" s="95"/>
      <c r="AE144" s="95"/>
      <c r="AF144" s="95"/>
      <c r="AG144" s="95"/>
    </row>
    <row r="145" ht="15.75" customHeight="1">
      <c r="A145" s="95"/>
      <c r="B145" s="347"/>
      <c r="C145" s="347"/>
      <c r="D145" s="34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95"/>
      <c r="R145" s="95"/>
      <c r="S145" s="95"/>
      <c r="T145" s="95"/>
      <c r="U145" s="95"/>
      <c r="V145" s="95"/>
      <c r="W145" s="349" t="s">
        <v>700</v>
      </c>
      <c r="X145" s="349" t="s">
        <v>649</v>
      </c>
      <c r="Y145" s="349" t="str">
        <f>VLOOKUP(X145,Tabla_de_Datos_COPA_PALMARES!$B$9:$C$21,2,0)</f>
        <v>2</v>
      </c>
      <c r="Z145" s="365" t="str">
        <f>IFERROR(VLOOKUP('Listado Pilotos y Equipos'!$X145,Tabla_de_Datos_COPA_PALMARES!$B$9:$D$21,3,0),"")</f>
        <v>Oro</v>
      </c>
      <c r="AA145" s="349" t="s">
        <v>647</v>
      </c>
      <c r="AB145" s="349" t="str">
        <f>VLOOKUP('Listado Pilotos y Equipos'!$AA145,Tabla_de_Datos_COPA_PALMARES!$B$24:$C$26,2,TRUE)</f>
        <v>3</v>
      </c>
      <c r="AC145" s="95"/>
      <c r="AD145" s="95"/>
      <c r="AE145" s="95"/>
      <c r="AF145" s="95"/>
      <c r="AG145" s="95"/>
    </row>
    <row r="146" ht="15.75" customHeight="1">
      <c r="A146" s="95"/>
      <c r="B146" s="347"/>
      <c r="C146" s="347"/>
      <c r="D146" s="347"/>
      <c r="E146" s="347"/>
      <c r="F146" s="347"/>
      <c r="G146" s="347"/>
      <c r="H146" s="347"/>
      <c r="I146" s="347"/>
      <c r="J146" s="347"/>
      <c r="K146" s="347"/>
      <c r="L146" s="347"/>
      <c r="M146" s="347"/>
      <c r="N146" s="347"/>
      <c r="O146" s="347"/>
      <c r="P146" s="347"/>
      <c r="Q146" s="95"/>
      <c r="R146" s="95"/>
      <c r="S146" s="95"/>
      <c r="T146" s="95"/>
      <c r="U146" s="95"/>
      <c r="V146" s="95"/>
      <c r="W146" s="349" t="s">
        <v>771</v>
      </c>
      <c r="X146" s="349" t="s">
        <v>646</v>
      </c>
      <c r="Y146" s="349" t="str">
        <f>VLOOKUP(X146,Tabla_de_Datos_COPA_PALMARES!$B$9:$C$21,2,0)</f>
        <v>4</v>
      </c>
      <c r="Z146" s="365" t="str">
        <f>IFERROR(VLOOKUP('Listado Pilotos y Equipos'!$X146,Tabla_de_Datos_COPA_PALMARES!$B$9:$D$21,3,0),"")</f>
        <v>Bronce</v>
      </c>
      <c r="AA146" s="349" t="s">
        <v>647</v>
      </c>
      <c r="AB146" s="349" t="str">
        <f>VLOOKUP('Listado Pilotos y Equipos'!$AA146,Tabla_de_Datos_COPA_PALMARES!$B$24:$C$26,2,TRUE)</f>
        <v>3</v>
      </c>
      <c r="AC146" s="95"/>
      <c r="AD146" s="95"/>
      <c r="AE146" s="95"/>
      <c r="AF146" s="95"/>
      <c r="AG146" s="95"/>
    </row>
    <row r="147" ht="15.75" customHeight="1">
      <c r="A147" s="95"/>
      <c r="B147" s="347"/>
      <c r="C147" s="347"/>
      <c r="D147" s="347"/>
      <c r="E147" s="347"/>
      <c r="F147" s="347"/>
      <c r="G147" s="347"/>
      <c r="H147" s="347"/>
      <c r="I147" s="347"/>
      <c r="J147" s="347"/>
      <c r="K147" s="347"/>
      <c r="L147" s="347"/>
      <c r="M147" s="347"/>
      <c r="N147" s="347"/>
      <c r="O147" s="347"/>
      <c r="P147" s="347"/>
      <c r="Q147" s="95"/>
      <c r="R147" s="95"/>
      <c r="S147" s="95"/>
      <c r="T147" s="95"/>
      <c r="U147" s="95"/>
      <c r="V147" s="95"/>
      <c r="W147" s="349" t="s">
        <v>692</v>
      </c>
      <c r="X147" s="349" t="s">
        <v>646</v>
      </c>
      <c r="Y147" s="349" t="str">
        <f>VLOOKUP(X147,Tabla_de_Datos_COPA_PALMARES!$B$9:$C$21,2,0)</f>
        <v>4</v>
      </c>
      <c r="Z147" s="365" t="str">
        <f>IFERROR(VLOOKUP('Listado Pilotos y Equipos'!$X147,Tabla_de_Datos_COPA_PALMARES!$B$9:$D$21,3,0),"")</f>
        <v>Bronce</v>
      </c>
      <c r="AA147" s="349" t="s">
        <v>647</v>
      </c>
      <c r="AB147" s="349" t="str">
        <f>VLOOKUP('Listado Pilotos y Equipos'!$AA147,Tabla_de_Datos_COPA_PALMARES!$B$24:$C$26,2,TRUE)</f>
        <v>3</v>
      </c>
      <c r="AC147" s="95"/>
      <c r="AD147" s="95"/>
      <c r="AE147" s="95"/>
      <c r="AF147" s="95"/>
      <c r="AG147" s="95"/>
    </row>
    <row r="148" ht="15.75" customHeight="1">
      <c r="A148" s="95"/>
      <c r="B148" s="347"/>
      <c r="C148" s="347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95"/>
      <c r="R148" s="95"/>
      <c r="S148" s="95"/>
      <c r="T148" s="95"/>
      <c r="U148" s="95"/>
      <c r="V148" s="95"/>
      <c r="W148" s="349" t="s">
        <v>227</v>
      </c>
      <c r="X148" s="349" t="s">
        <v>646</v>
      </c>
      <c r="Y148" s="349" t="str">
        <f>VLOOKUP(X148,Tabla_de_Datos_COPA_PALMARES!$B$9:$C$21,2,0)</f>
        <v>4</v>
      </c>
      <c r="Z148" s="365" t="str">
        <f>IFERROR(VLOOKUP('Listado Pilotos y Equipos'!$X148,Tabla_de_Datos_COPA_PALMARES!$B$9:$D$21,3,0),"")</f>
        <v>Bronce</v>
      </c>
      <c r="AA148" s="349" t="s">
        <v>647</v>
      </c>
      <c r="AB148" s="349" t="str">
        <f>VLOOKUP('Listado Pilotos y Equipos'!$AA148,Tabla_de_Datos_COPA_PALMARES!$B$24:$C$26,2,TRUE)</f>
        <v>3</v>
      </c>
      <c r="AC148" s="95"/>
      <c r="AD148" s="95"/>
      <c r="AE148" s="95"/>
      <c r="AF148" s="95"/>
      <c r="AG148" s="95"/>
    </row>
    <row r="149" ht="15.75" customHeight="1">
      <c r="A149" s="95"/>
      <c r="B149" s="347"/>
      <c r="C149" s="347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95"/>
      <c r="R149" s="95"/>
      <c r="S149" s="95"/>
      <c r="T149" s="95"/>
      <c r="U149" s="95"/>
      <c r="V149" s="95"/>
      <c r="W149" s="349" t="s">
        <v>215</v>
      </c>
      <c r="X149" s="349" t="s">
        <v>664</v>
      </c>
      <c r="Y149" s="349" t="str">
        <f>VLOOKUP(X149,Tabla_de_Datos_COPA_PALMARES!$B$9:$C$21,2,0)</f>
        <v>2</v>
      </c>
      <c r="Z149" s="365" t="str">
        <f>IFERROR(VLOOKUP('Listado Pilotos y Equipos'!$X149,Tabla_de_Datos_COPA_PALMARES!$B$9:$D$21,3,0),"")</f>
        <v>Oro</v>
      </c>
      <c r="AA149" s="349" t="s">
        <v>665</v>
      </c>
      <c r="AB149" s="349" t="str">
        <f>VLOOKUP('Listado Pilotos y Equipos'!$AA149,Tabla_de_Datos_COPA_PALMARES!$B$24:$C$26,2,TRUE)</f>
        <v>1</v>
      </c>
      <c r="AC149" s="95"/>
      <c r="AD149" s="95"/>
      <c r="AE149" s="95"/>
      <c r="AF149" s="95"/>
      <c r="AG149" s="95"/>
    </row>
    <row r="150" ht="15.75" customHeight="1">
      <c r="A150" s="95"/>
      <c r="B150" s="347"/>
      <c r="C150" s="347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95"/>
      <c r="R150" s="95"/>
      <c r="S150" s="95"/>
      <c r="T150" s="95"/>
      <c r="U150" s="95"/>
      <c r="V150" s="95"/>
      <c r="W150" s="349" t="s">
        <v>168</v>
      </c>
      <c r="X150" s="349" t="s">
        <v>646</v>
      </c>
      <c r="Y150" s="349" t="str">
        <f>VLOOKUP(X150,Tabla_de_Datos_COPA_PALMARES!$B$9:$C$21,2,0)</f>
        <v>4</v>
      </c>
      <c r="Z150" s="365" t="str">
        <f>IFERROR(VLOOKUP('Listado Pilotos y Equipos'!$X150,Tabla_de_Datos_COPA_PALMARES!$B$9:$D$21,3,0),"")</f>
        <v>Bronce</v>
      </c>
      <c r="AA150" s="349" t="s">
        <v>647</v>
      </c>
      <c r="AB150" s="349" t="str">
        <f>VLOOKUP('Listado Pilotos y Equipos'!$AA150,Tabla_de_Datos_COPA_PALMARES!$B$24:$C$26,2,TRUE)</f>
        <v>3</v>
      </c>
      <c r="AC150" s="95"/>
      <c r="AD150" s="95"/>
      <c r="AE150" s="95"/>
      <c r="AF150" s="95"/>
      <c r="AG150" s="95"/>
    </row>
    <row r="151" ht="15.75" customHeight="1">
      <c r="A151" s="95"/>
      <c r="B151" s="347"/>
      <c r="C151" s="347"/>
      <c r="D151" s="347"/>
      <c r="E151" s="347"/>
      <c r="F151" s="347"/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95"/>
      <c r="R151" s="95"/>
      <c r="S151" s="95"/>
      <c r="T151" s="95"/>
      <c r="U151" s="95"/>
      <c r="V151" s="95"/>
      <c r="W151" s="349" t="s">
        <v>191</v>
      </c>
      <c r="X151" s="349" t="s">
        <v>646</v>
      </c>
      <c r="Y151" s="349" t="str">
        <f>VLOOKUP(X151,Tabla_de_Datos_COPA_PALMARES!$B$9:$C$21,2,0)</f>
        <v>4</v>
      </c>
      <c r="Z151" s="365" t="str">
        <f>IFERROR(VLOOKUP('Listado Pilotos y Equipos'!$X151,Tabla_de_Datos_COPA_PALMARES!$B$9:$D$21,3,0),"")</f>
        <v>Bronce</v>
      </c>
      <c r="AA151" s="349" t="s">
        <v>647</v>
      </c>
      <c r="AB151" s="349" t="str">
        <f>VLOOKUP('Listado Pilotos y Equipos'!$AA151,Tabla_de_Datos_COPA_PALMARES!$B$24:$C$26,2,TRUE)</f>
        <v>3</v>
      </c>
      <c r="AC151" s="95"/>
      <c r="AD151" s="95"/>
      <c r="AE151" s="95"/>
      <c r="AF151" s="95"/>
      <c r="AG151" s="95"/>
    </row>
    <row r="152" ht="15.75" customHeight="1">
      <c r="A152" s="95"/>
      <c r="B152" s="347"/>
      <c r="C152" s="347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95"/>
      <c r="R152" s="95"/>
      <c r="S152" s="95"/>
      <c r="T152" s="95"/>
      <c r="U152" s="95"/>
      <c r="V152" s="95"/>
      <c r="W152" s="349" t="s">
        <v>192</v>
      </c>
      <c r="X152" s="349" t="s">
        <v>646</v>
      </c>
      <c r="Y152" s="349" t="str">
        <f>VLOOKUP(X152,Tabla_de_Datos_COPA_PALMARES!$B$9:$C$21,2,0)</f>
        <v>4</v>
      </c>
      <c r="Z152" s="365" t="str">
        <f>IFERROR(VLOOKUP('Listado Pilotos y Equipos'!$X152,Tabla_de_Datos_COPA_PALMARES!$B$9:$D$21,3,0),"")</f>
        <v>Bronce</v>
      </c>
      <c r="AA152" s="349" t="s">
        <v>647</v>
      </c>
      <c r="AB152" s="349" t="str">
        <f>VLOOKUP('Listado Pilotos y Equipos'!$AA152,Tabla_de_Datos_COPA_PALMARES!$B$24:$C$26,2,TRUE)</f>
        <v>3</v>
      </c>
      <c r="AC152" s="95"/>
      <c r="AD152" s="95"/>
      <c r="AE152" s="95"/>
      <c r="AF152" s="95"/>
      <c r="AG152" s="95"/>
    </row>
    <row r="153" ht="15.75" customHeight="1">
      <c r="A153" s="95"/>
      <c r="B153" s="347"/>
      <c r="C153" s="347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95"/>
      <c r="R153" s="95"/>
      <c r="S153" s="95"/>
      <c r="T153" s="95"/>
      <c r="U153" s="95"/>
      <c r="V153" s="95"/>
      <c r="W153" s="349" t="s">
        <v>712</v>
      </c>
      <c r="X153" s="349" t="s">
        <v>646</v>
      </c>
      <c r="Y153" s="349" t="str">
        <f>VLOOKUP(X153,Tabla_de_Datos_COPA_PALMARES!$B$9:$C$21,2,0)</f>
        <v>4</v>
      </c>
      <c r="Z153" s="365" t="str">
        <f>IFERROR(VLOOKUP('Listado Pilotos y Equipos'!$X153,Tabla_de_Datos_COPA_PALMARES!$B$9:$D$21,3,0),"")</f>
        <v>Bronce</v>
      </c>
      <c r="AA153" s="349" t="s">
        <v>647</v>
      </c>
      <c r="AB153" s="349" t="str">
        <f>VLOOKUP('Listado Pilotos y Equipos'!$AA153,Tabla_de_Datos_COPA_PALMARES!$B$24:$C$26,2,TRUE)</f>
        <v>3</v>
      </c>
      <c r="AC153" s="95"/>
      <c r="AD153" s="95"/>
      <c r="AE153" s="95"/>
      <c r="AF153" s="95"/>
      <c r="AG153" s="95"/>
    </row>
    <row r="154" ht="15.75" customHeight="1">
      <c r="A154" s="95"/>
      <c r="B154" s="347"/>
      <c r="C154" s="347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95"/>
      <c r="R154" s="95"/>
      <c r="S154" s="95"/>
      <c r="T154" s="95"/>
      <c r="U154" s="95"/>
      <c r="V154" s="95"/>
      <c r="W154" s="349" t="s">
        <v>714</v>
      </c>
      <c r="X154" s="349" t="s">
        <v>646</v>
      </c>
      <c r="Y154" s="349" t="str">
        <f>VLOOKUP(X154,Tabla_de_Datos_COPA_PALMARES!$B$9:$C$21,2,0)</f>
        <v>4</v>
      </c>
      <c r="Z154" s="365" t="str">
        <f>IFERROR(VLOOKUP('Listado Pilotos y Equipos'!$X154,Tabla_de_Datos_COPA_PALMARES!$B$9:$D$21,3,0),"")</f>
        <v>Bronce</v>
      </c>
      <c r="AA154" s="349" t="s">
        <v>647</v>
      </c>
      <c r="AB154" s="349" t="str">
        <f>VLOOKUP('Listado Pilotos y Equipos'!$AA154,Tabla_de_Datos_COPA_PALMARES!$B$24:$C$26,2,TRUE)</f>
        <v>3</v>
      </c>
      <c r="AC154" s="95"/>
      <c r="AD154" s="95"/>
      <c r="AE154" s="95"/>
      <c r="AF154" s="95"/>
      <c r="AG154" s="95"/>
    </row>
    <row r="155" ht="15.75" customHeight="1">
      <c r="A155" s="95"/>
      <c r="B155" s="347"/>
      <c r="C155" s="347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95"/>
      <c r="R155" s="95"/>
      <c r="S155" s="95"/>
      <c r="T155" s="95"/>
      <c r="U155" s="95"/>
      <c r="V155" s="95"/>
      <c r="W155" s="349" t="s">
        <v>197</v>
      </c>
      <c r="X155" s="349" t="s">
        <v>646</v>
      </c>
      <c r="Y155" s="349" t="str">
        <f>VLOOKUP(X155,Tabla_de_Datos_COPA_PALMARES!$B$9:$C$21,2,0)</f>
        <v>4</v>
      </c>
      <c r="Z155" s="365" t="str">
        <f>IFERROR(VLOOKUP('Listado Pilotos y Equipos'!$X155,Tabla_de_Datos_COPA_PALMARES!$B$9:$D$21,3,0),"")</f>
        <v>Bronce</v>
      </c>
      <c r="AA155" s="349" t="s">
        <v>647</v>
      </c>
      <c r="AB155" s="349" t="str">
        <f>VLOOKUP('Listado Pilotos y Equipos'!$AA155,Tabla_de_Datos_COPA_PALMARES!$B$24:$C$26,2,TRUE)</f>
        <v>3</v>
      </c>
      <c r="AC155" s="95"/>
      <c r="AD155" s="95"/>
      <c r="AE155" s="95"/>
      <c r="AF155" s="95"/>
      <c r="AG155" s="95"/>
    </row>
    <row r="156" ht="15.75" customHeight="1">
      <c r="A156" s="95"/>
      <c r="B156" s="347"/>
      <c r="C156" s="347"/>
      <c r="D156" s="347"/>
      <c r="E156" s="347"/>
      <c r="F156" s="347"/>
      <c r="G156" s="347"/>
      <c r="H156" s="347"/>
      <c r="I156" s="347"/>
      <c r="J156" s="347"/>
      <c r="K156" s="347"/>
      <c r="L156" s="347"/>
      <c r="M156" s="347"/>
      <c r="N156" s="347"/>
      <c r="O156" s="347"/>
      <c r="P156" s="347"/>
      <c r="Q156" s="95"/>
      <c r="R156" s="95"/>
      <c r="S156" s="95"/>
      <c r="T156" s="95"/>
      <c r="U156" s="95"/>
      <c r="V156" s="95"/>
      <c r="W156" s="349" t="s">
        <v>267</v>
      </c>
      <c r="X156" s="349" t="s">
        <v>646</v>
      </c>
      <c r="Y156" s="349" t="str">
        <f>VLOOKUP(X156,Tabla_de_Datos_COPA_PALMARES!$B$9:$C$21,2,0)</f>
        <v>4</v>
      </c>
      <c r="Z156" s="365" t="str">
        <f>IFERROR(VLOOKUP('Listado Pilotos y Equipos'!$X156,Tabla_de_Datos_COPA_PALMARES!$B$9:$D$21,3,0),"")</f>
        <v>Bronce</v>
      </c>
      <c r="AA156" s="349" t="s">
        <v>647</v>
      </c>
      <c r="AB156" s="349" t="str">
        <f>VLOOKUP('Listado Pilotos y Equipos'!$AA156,Tabla_de_Datos_COPA_PALMARES!$B$24:$C$26,2,TRUE)</f>
        <v>3</v>
      </c>
      <c r="AC156" s="95"/>
      <c r="AD156" s="95"/>
      <c r="AE156" s="95"/>
      <c r="AF156" s="95"/>
      <c r="AG156" s="95"/>
    </row>
    <row r="157" ht="15.75" customHeight="1">
      <c r="A157" s="95"/>
      <c r="B157" s="347"/>
      <c r="C157" s="347"/>
      <c r="D157" s="347"/>
      <c r="E157" s="347"/>
      <c r="F157" s="347"/>
      <c r="G157" s="347"/>
      <c r="H157" s="347"/>
      <c r="I157" s="347"/>
      <c r="J157" s="347"/>
      <c r="K157" s="347"/>
      <c r="L157" s="347"/>
      <c r="M157" s="347"/>
      <c r="N157" s="347"/>
      <c r="O157" s="347"/>
      <c r="P157" s="347"/>
      <c r="Q157" s="95"/>
      <c r="R157" s="95"/>
      <c r="S157" s="95"/>
      <c r="T157" s="95"/>
      <c r="U157" s="95"/>
      <c r="V157" s="95"/>
      <c r="W157" s="349" t="s">
        <v>723</v>
      </c>
      <c r="X157" s="349" t="s">
        <v>646</v>
      </c>
      <c r="Y157" s="349" t="str">
        <f>VLOOKUP(X157,Tabla_de_Datos_COPA_PALMARES!$B$9:$C$21,2,0)</f>
        <v>4</v>
      </c>
      <c r="Z157" s="365" t="str">
        <f>IFERROR(VLOOKUP('Listado Pilotos y Equipos'!$X157,Tabla_de_Datos_COPA_PALMARES!$B$9:$D$21,3,0),"")</f>
        <v>Bronce</v>
      </c>
      <c r="AA157" s="349" t="s">
        <v>647</v>
      </c>
      <c r="AB157" s="349" t="str">
        <f>VLOOKUP('Listado Pilotos y Equipos'!$AA157,Tabla_de_Datos_COPA_PALMARES!$B$24:$C$26,2,TRUE)</f>
        <v>3</v>
      </c>
      <c r="AC157" s="95"/>
      <c r="AD157" s="95"/>
      <c r="AE157" s="95"/>
      <c r="AF157" s="95"/>
      <c r="AG157" s="95"/>
    </row>
    <row r="158" ht="15.75" customHeight="1">
      <c r="A158" s="95"/>
      <c r="B158" s="347"/>
      <c r="C158" s="347"/>
      <c r="D158" s="34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95"/>
      <c r="R158" s="95"/>
      <c r="S158" s="95"/>
      <c r="T158" s="95"/>
      <c r="U158" s="95"/>
      <c r="V158" s="95"/>
      <c r="W158" s="349" t="s">
        <v>726</v>
      </c>
      <c r="X158" s="349" t="s">
        <v>646</v>
      </c>
      <c r="Y158" s="349" t="str">
        <f>VLOOKUP(X158,Tabla_de_Datos_COPA_PALMARES!$B$9:$C$21,2,0)</f>
        <v>4</v>
      </c>
      <c r="Z158" s="365" t="str">
        <f>IFERROR(VLOOKUP('Listado Pilotos y Equipos'!$X158,Tabla_de_Datos_COPA_PALMARES!$B$9:$D$21,3,0),"")</f>
        <v>Bronce</v>
      </c>
      <c r="AA158" s="349" t="s">
        <v>647</v>
      </c>
      <c r="AB158" s="349" t="str">
        <f>VLOOKUP('Listado Pilotos y Equipos'!$AA158,Tabla_de_Datos_COPA_PALMARES!$B$24:$C$26,2,TRUE)</f>
        <v>3</v>
      </c>
      <c r="AC158" s="95"/>
      <c r="AD158" s="95"/>
      <c r="AE158" s="95"/>
      <c r="AF158" s="95"/>
      <c r="AG158" s="95"/>
    </row>
    <row r="159" ht="15.75" customHeight="1">
      <c r="A159" s="95"/>
      <c r="B159" s="347"/>
      <c r="C159" s="347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95"/>
      <c r="R159" s="95"/>
      <c r="S159" s="95"/>
      <c r="T159" s="95"/>
      <c r="U159" s="95"/>
      <c r="V159" s="95"/>
      <c r="W159" s="349" t="s">
        <v>268</v>
      </c>
      <c r="X159" s="349" t="s">
        <v>646</v>
      </c>
      <c r="Y159" s="349" t="str">
        <f>VLOOKUP(X159,Tabla_de_Datos_COPA_PALMARES!$B$9:$C$21,2,0)</f>
        <v>4</v>
      </c>
      <c r="Z159" s="365" t="str">
        <f>IFERROR(VLOOKUP('Listado Pilotos y Equipos'!$X159,Tabla_de_Datos_COPA_PALMARES!$B$9:$D$21,3,0),"")</f>
        <v>Bronce</v>
      </c>
      <c r="AA159" s="349" t="s">
        <v>647</v>
      </c>
      <c r="AB159" s="349" t="str">
        <f>VLOOKUP('Listado Pilotos y Equipos'!$AA159,Tabla_de_Datos_COPA_PALMARES!$B$24:$C$26,2,TRUE)</f>
        <v>3</v>
      </c>
      <c r="AC159" s="95"/>
      <c r="AD159" s="95"/>
      <c r="AE159" s="95"/>
      <c r="AF159" s="95"/>
      <c r="AG159" s="95"/>
    </row>
    <row r="160" ht="15.75" customHeight="1">
      <c r="A160" s="95"/>
      <c r="B160" s="347"/>
      <c r="C160" s="347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95"/>
      <c r="R160" s="95"/>
      <c r="S160" s="95"/>
      <c r="T160" s="95"/>
      <c r="U160" s="95"/>
      <c r="V160" s="95"/>
      <c r="W160" s="349" t="s">
        <v>170</v>
      </c>
      <c r="X160" s="349" t="s">
        <v>646</v>
      </c>
      <c r="Y160" s="349" t="str">
        <f>VLOOKUP(X160,Tabla_de_Datos_COPA_PALMARES!$B$9:$C$21,2,0)</f>
        <v>4</v>
      </c>
      <c r="Z160" s="365" t="str">
        <f>IFERROR(VLOOKUP('Listado Pilotos y Equipos'!$X160,Tabla_de_Datos_COPA_PALMARES!$B$9:$D$21,3,0),"")</f>
        <v>Bronce</v>
      </c>
      <c r="AA160" s="349" t="s">
        <v>647</v>
      </c>
      <c r="AB160" s="349" t="str">
        <f>VLOOKUP('Listado Pilotos y Equipos'!$AA160,Tabla_de_Datos_COPA_PALMARES!$B$24:$C$26,2,TRUE)</f>
        <v>3</v>
      </c>
      <c r="AC160" s="95"/>
      <c r="AD160" s="95"/>
      <c r="AE160" s="95"/>
      <c r="AF160" s="95"/>
      <c r="AG160" s="95"/>
    </row>
    <row r="161" ht="15.75" customHeight="1">
      <c r="A161" s="95"/>
      <c r="B161" s="347"/>
      <c r="C161" s="347"/>
      <c r="D161" s="347"/>
      <c r="E161" s="347"/>
      <c r="F161" s="347"/>
      <c r="G161" s="347"/>
      <c r="H161" s="347"/>
      <c r="I161" s="347"/>
      <c r="J161" s="347"/>
      <c r="K161" s="347"/>
      <c r="L161" s="347"/>
      <c r="M161" s="347"/>
      <c r="N161" s="347"/>
      <c r="O161" s="347"/>
      <c r="P161" s="347"/>
      <c r="Q161" s="95"/>
      <c r="R161" s="95"/>
      <c r="S161" s="95"/>
      <c r="T161" s="95"/>
      <c r="U161" s="95"/>
      <c r="V161" s="95"/>
      <c r="W161" s="349" t="s">
        <v>730</v>
      </c>
      <c r="X161" s="349" t="s">
        <v>646</v>
      </c>
      <c r="Y161" s="349" t="str">
        <f>VLOOKUP(X161,Tabla_de_Datos_COPA_PALMARES!$B$9:$C$21,2,0)</f>
        <v>4</v>
      </c>
      <c r="Z161" s="365" t="str">
        <f>IFERROR(VLOOKUP('Listado Pilotos y Equipos'!$X161,Tabla_de_Datos_COPA_PALMARES!$B$9:$D$21,3,0),"")</f>
        <v>Bronce</v>
      </c>
      <c r="AA161" s="349" t="s">
        <v>647</v>
      </c>
      <c r="AB161" s="349" t="str">
        <f>VLOOKUP('Listado Pilotos y Equipos'!$AA161,Tabla_de_Datos_COPA_PALMARES!$B$24:$C$26,2,TRUE)</f>
        <v>3</v>
      </c>
      <c r="AC161" s="95"/>
      <c r="AD161" s="95"/>
      <c r="AE161" s="95"/>
      <c r="AF161" s="95"/>
      <c r="AG161" s="95"/>
    </row>
    <row r="162" ht="15.75" customHeight="1">
      <c r="A162" s="95"/>
      <c r="B162" s="347"/>
      <c r="C162" s="347"/>
      <c r="D162" s="347"/>
      <c r="E162" s="347"/>
      <c r="F162" s="347"/>
      <c r="G162" s="347"/>
      <c r="H162" s="347"/>
      <c r="I162" s="347"/>
      <c r="J162" s="347"/>
      <c r="K162" s="347"/>
      <c r="L162" s="347"/>
      <c r="M162" s="347"/>
      <c r="N162" s="347"/>
      <c r="O162" s="347"/>
      <c r="P162" s="347"/>
      <c r="Q162" s="95"/>
      <c r="R162" s="95"/>
      <c r="S162" s="95"/>
      <c r="T162" s="95"/>
      <c r="U162" s="95"/>
      <c r="V162" s="95"/>
      <c r="W162" s="349" t="s">
        <v>265</v>
      </c>
      <c r="X162" s="349" t="s">
        <v>646</v>
      </c>
      <c r="Y162" s="349" t="str">
        <f>VLOOKUP(X162,Tabla_de_Datos_COPA_PALMARES!$B$9:$C$21,2,0)</f>
        <v>4</v>
      </c>
      <c r="Z162" s="365" t="str">
        <f>IFERROR(VLOOKUP('Listado Pilotos y Equipos'!$X162,Tabla_de_Datos_COPA_PALMARES!$B$9:$D$21,3,0),"")</f>
        <v>Bronce</v>
      </c>
      <c r="AA162" s="349" t="s">
        <v>647</v>
      </c>
      <c r="AB162" s="349" t="str">
        <f>VLOOKUP('Listado Pilotos y Equipos'!$AA162,Tabla_de_Datos_COPA_PALMARES!$B$24:$C$26,2,TRUE)</f>
        <v>3</v>
      </c>
      <c r="AC162" s="95"/>
      <c r="AD162" s="95"/>
      <c r="AE162" s="95"/>
      <c r="AF162" s="95"/>
      <c r="AG162" s="95"/>
    </row>
    <row r="163" ht="15.75" customHeight="1">
      <c r="A163" s="95"/>
      <c r="B163" s="347"/>
      <c r="C163" s="347"/>
      <c r="D163" s="34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95"/>
      <c r="R163" s="95"/>
      <c r="S163" s="95"/>
      <c r="T163" s="95"/>
      <c r="U163" s="95"/>
      <c r="V163" s="95"/>
      <c r="W163" s="349"/>
      <c r="X163" s="349"/>
      <c r="Y163" s="365"/>
      <c r="Z163" s="365"/>
      <c r="AA163" s="365"/>
      <c r="AB163" s="365"/>
      <c r="AC163" s="95"/>
      <c r="AD163" s="95"/>
      <c r="AE163" s="95"/>
      <c r="AF163" s="95"/>
      <c r="AG163" s="95"/>
    </row>
    <row r="164" ht="15.75" customHeight="1">
      <c r="A164" s="95"/>
      <c r="B164" s="347"/>
      <c r="C164" s="347"/>
      <c r="D164" s="34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95"/>
      <c r="R164" s="95"/>
      <c r="S164" s="95"/>
      <c r="T164" s="95"/>
      <c r="U164" s="95"/>
      <c r="V164" s="95"/>
      <c r="W164" s="347"/>
      <c r="X164" s="347"/>
      <c r="Y164" s="95"/>
      <c r="Z164" s="95"/>
      <c r="AA164" s="95"/>
      <c r="AB164" s="95"/>
      <c r="AC164" s="95"/>
      <c r="AD164" s="95"/>
      <c r="AE164" s="95"/>
      <c r="AF164" s="95"/>
      <c r="AG164" s="95"/>
    </row>
    <row r="165" ht="15.75" customHeight="1">
      <c r="A165" s="95"/>
      <c r="B165" s="347"/>
      <c r="C165" s="347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95"/>
      <c r="R165" s="95"/>
      <c r="S165" s="95"/>
      <c r="T165" s="95"/>
      <c r="U165" s="95"/>
      <c r="V165" s="95"/>
      <c r="W165" s="347"/>
      <c r="X165" s="347"/>
      <c r="Y165" s="95"/>
      <c r="Z165" s="95"/>
      <c r="AA165" s="95"/>
      <c r="AB165" s="95"/>
      <c r="AC165" s="95"/>
      <c r="AD165" s="95"/>
      <c r="AE165" s="95"/>
      <c r="AF165" s="95"/>
      <c r="AG165" s="95"/>
    </row>
    <row r="166" ht="15.75" customHeight="1">
      <c r="A166" s="95"/>
      <c r="B166" s="347"/>
      <c r="C166" s="347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95"/>
      <c r="R166" s="95"/>
      <c r="S166" s="95"/>
      <c r="T166" s="95"/>
      <c r="U166" s="95"/>
      <c r="V166" s="95"/>
      <c r="W166" s="347"/>
      <c r="X166" s="347"/>
      <c r="Y166" s="95"/>
      <c r="Z166" s="95"/>
      <c r="AA166" s="95"/>
      <c r="AB166" s="95"/>
      <c r="AC166" s="95"/>
      <c r="AD166" s="95"/>
      <c r="AE166" s="95"/>
      <c r="AF166" s="95"/>
      <c r="AG166" s="95"/>
    </row>
    <row r="167" ht="15.75" customHeight="1">
      <c r="A167" s="95"/>
      <c r="B167" s="347"/>
      <c r="C167" s="347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95"/>
      <c r="R167" s="95"/>
      <c r="S167" s="95"/>
      <c r="T167" s="95"/>
      <c r="U167" s="95"/>
      <c r="V167" s="95"/>
      <c r="W167" s="347"/>
      <c r="X167" s="347"/>
      <c r="Y167" s="95"/>
      <c r="Z167" s="95"/>
      <c r="AA167" s="95"/>
      <c r="AB167" s="95"/>
      <c r="AC167" s="95"/>
      <c r="AD167" s="95"/>
      <c r="AE167" s="95"/>
      <c r="AF167" s="95"/>
      <c r="AG167" s="95"/>
    </row>
    <row r="168" ht="15.75" customHeight="1">
      <c r="A168" s="95"/>
      <c r="B168" s="347"/>
      <c r="C168" s="347"/>
      <c r="D168" s="34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95"/>
      <c r="R168" s="95"/>
      <c r="S168" s="95"/>
      <c r="T168" s="95"/>
      <c r="U168" s="95"/>
      <c r="V168" s="95"/>
      <c r="W168" s="347"/>
      <c r="X168" s="347"/>
      <c r="Y168" s="95"/>
      <c r="Z168" s="95"/>
      <c r="AA168" s="95"/>
      <c r="AB168" s="95"/>
      <c r="AC168" s="95"/>
      <c r="AD168" s="95"/>
      <c r="AE168" s="95"/>
      <c r="AF168" s="95"/>
      <c r="AG168" s="95"/>
    </row>
    <row r="169" ht="15.75" customHeight="1">
      <c r="A169" s="95"/>
      <c r="B169" s="347"/>
      <c r="C169" s="347"/>
      <c r="D169" s="347"/>
      <c r="E169" s="347"/>
      <c r="F169" s="347"/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95"/>
      <c r="R169" s="95"/>
      <c r="S169" s="95"/>
      <c r="T169" s="95"/>
      <c r="U169" s="95"/>
      <c r="V169" s="95"/>
      <c r="W169" s="347"/>
      <c r="X169" s="347"/>
      <c r="Y169" s="95"/>
      <c r="Z169" s="95"/>
      <c r="AA169" s="95"/>
      <c r="AB169" s="95"/>
      <c r="AC169" s="95"/>
      <c r="AD169" s="95"/>
      <c r="AE169" s="95"/>
      <c r="AF169" s="95"/>
      <c r="AG169" s="95"/>
    </row>
    <row r="170" ht="15.75" customHeight="1">
      <c r="A170" s="95"/>
      <c r="B170" s="347"/>
      <c r="C170" s="347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95"/>
      <c r="R170" s="95"/>
      <c r="S170" s="95"/>
      <c r="T170" s="95"/>
      <c r="U170" s="95"/>
      <c r="V170" s="95"/>
      <c r="W170" s="347"/>
      <c r="X170" s="347"/>
      <c r="Y170" s="95"/>
      <c r="Z170" s="95"/>
      <c r="AA170" s="95"/>
      <c r="AB170" s="95"/>
      <c r="AC170" s="95"/>
      <c r="AD170" s="95"/>
      <c r="AE170" s="95"/>
      <c r="AF170" s="95"/>
      <c r="AG170" s="95"/>
    </row>
    <row r="171" ht="15.75" customHeight="1">
      <c r="A171" s="95"/>
      <c r="B171" s="347"/>
      <c r="C171" s="347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95"/>
      <c r="R171" s="95"/>
      <c r="S171" s="95"/>
      <c r="T171" s="95"/>
      <c r="U171" s="95"/>
      <c r="V171" s="95"/>
      <c r="W171" s="347"/>
      <c r="X171" s="347"/>
      <c r="Y171" s="95"/>
      <c r="Z171" s="95"/>
      <c r="AA171" s="95"/>
      <c r="AB171" s="95"/>
      <c r="AC171" s="95"/>
      <c r="AD171" s="95"/>
      <c r="AE171" s="95"/>
      <c r="AF171" s="95"/>
      <c r="AG171" s="95"/>
    </row>
    <row r="172" ht="15.75" customHeight="1">
      <c r="A172" s="95"/>
      <c r="B172" s="347"/>
      <c r="C172" s="347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95"/>
      <c r="R172" s="95"/>
      <c r="S172" s="95"/>
      <c r="T172" s="95"/>
      <c r="U172" s="95"/>
      <c r="V172" s="95"/>
      <c r="W172" s="347"/>
      <c r="X172" s="347"/>
      <c r="Y172" s="95"/>
      <c r="Z172" s="95"/>
      <c r="AA172" s="95"/>
      <c r="AB172" s="95"/>
      <c r="AC172" s="95"/>
      <c r="AD172" s="95"/>
      <c r="AE172" s="95"/>
      <c r="AF172" s="95"/>
      <c r="AG172" s="95"/>
    </row>
    <row r="173" ht="15.75" customHeight="1">
      <c r="A173" s="95"/>
      <c r="B173" s="347"/>
      <c r="C173" s="347"/>
      <c r="D173" s="347"/>
      <c r="E173" s="347"/>
      <c r="F173" s="347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95"/>
      <c r="R173" s="95"/>
      <c r="S173" s="95"/>
      <c r="T173" s="95"/>
      <c r="U173" s="95"/>
      <c r="V173" s="95"/>
      <c r="W173" s="347"/>
      <c r="X173" s="347"/>
      <c r="Y173" s="95"/>
      <c r="Z173" s="95"/>
      <c r="AA173" s="95"/>
      <c r="AB173" s="95"/>
      <c r="AC173" s="95"/>
      <c r="AD173" s="95"/>
      <c r="AE173" s="95"/>
      <c r="AF173" s="95"/>
      <c r="AG173" s="95"/>
    </row>
    <row r="174" ht="15.75" customHeight="1">
      <c r="A174" s="95"/>
      <c r="B174" s="347"/>
      <c r="C174" s="347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95"/>
      <c r="R174" s="95"/>
      <c r="S174" s="95"/>
      <c r="T174" s="95"/>
      <c r="U174" s="95"/>
      <c r="V174" s="95"/>
      <c r="W174" s="347"/>
      <c r="X174" s="347"/>
      <c r="Y174" s="95"/>
      <c r="Z174" s="95"/>
      <c r="AA174" s="95"/>
      <c r="AB174" s="95"/>
      <c r="AC174" s="95"/>
      <c r="AD174" s="95"/>
      <c r="AE174" s="95"/>
      <c r="AF174" s="95"/>
      <c r="AG174" s="95"/>
    </row>
    <row r="175" ht="15.75" customHeight="1">
      <c r="A175" s="95"/>
      <c r="B175" s="347"/>
      <c r="C175" s="347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95"/>
      <c r="R175" s="95"/>
      <c r="S175" s="95"/>
      <c r="T175" s="95"/>
      <c r="U175" s="95"/>
      <c r="V175" s="95"/>
      <c r="W175" s="347"/>
      <c r="X175" s="347"/>
      <c r="Y175" s="95"/>
      <c r="Z175" s="95"/>
      <c r="AA175" s="95"/>
      <c r="AB175" s="95"/>
      <c r="AC175" s="95"/>
      <c r="AD175" s="95"/>
      <c r="AE175" s="95"/>
      <c r="AF175" s="95"/>
      <c r="AG175" s="95"/>
    </row>
    <row r="176" ht="15.75" customHeight="1">
      <c r="A176" s="95"/>
      <c r="B176" s="347"/>
      <c r="C176" s="347"/>
      <c r="D176" s="347"/>
      <c r="E176" s="347"/>
      <c r="F176" s="347"/>
      <c r="G176" s="347"/>
      <c r="H176" s="347"/>
      <c r="I176" s="347"/>
      <c r="J176" s="347"/>
      <c r="K176" s="347"/>
      <c r="L176" s="347"/>
      <c r="M176" s="347"/>
      <c r="N176" s="347"/>
      <c r="O176" s="347"/>
      <c r="P176" s="347"/>
      <c r="Q176" s="95"/>
      <c r="R176" s="95"/>
      <c r="S176" s="95"/>
      <c r="T176" s="95"/>
      <c r="U176" s="95"/>
      <c r="V176" s="95"/>
      <c r="W176" s="347"/>
      <c r="X176" s="347"/>
      <c r="Y176" s="95"/>
      <c r="Z176" s="95"/>
      <c r="AA176" s="95"/>
      <c r="AB176" s="95"/>
      <c r="AC176" s="95"/>
      <c r="AD176" s="95"/>
      <c r="AE176" s="95"/>
      <c r="AF176" s="95"/>
      <c r="AG176" s="95"/>
    </row>
    <row r="177" ht="15.75" customHeight="1">
      <c r="A177" s="95"/>
      <c r="B177" s="347"/>
      <c r="C177" s="347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95"/>
      <c r="R177" s="95"/>
      <c r="S177" s="95"/>
      <c r="T177" s="95"/>
      <c r="U177" s="95"/>
      <c r="V177" s="95"/>
      <c r="W177" s="347"/>
      <c r="X177" s="347"/>
      <c r="Y177" s="95"/>
      <c r="Z177" s="95"/>
      <c r="AA177" s="95"/>
      <c r="AB177" s="95"/>
      <c r="AC177" s="95"/>
      <c r="AD177" s="95"/>
      <c r="AE177" s="95"/>
      <c r="AF177" s="95"/>
      <c r="AG177" s="95"/>
    </row>
    <row r="178" ht="15.75" customHeight="1">
      <c r="A178" s="95"/>
      <c r="B178" s="347"/>
      <c r="C178" s="347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95"/>
      <c r="R178" s="95"/>
      <c r="S178" s="95"/>
      <c r="T178" s="95"/>
      <c r="U178" s="95"/>
      <c r="V178" s="95"/>
      <c r="W178" s="347"/>
      <c r="X178" s="347"/>
      <c r="Y178" s="95"/>
      <c r="Z178" s="95"/>
      <c r="AA178" s="95"/>
      <c r="AB178" s="95"/>
      <c r="AC178" s="95"/>
      <c r="AD178" s="95"/>
      <c r="AE178" s="95"/>
      <c r="AF178" s="95"/>
      <c r="AG178" s="95"/>
    </row>
    <row r="179" ht="15.75" customHeight="1">
      <c r="A179" s="95"/>
      <c r="B179" s="347"/>
      <c r="C179" s="347"/>
      <c r="D179" s="34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95"/>
      <c r="R179" s="95"/>
      <c r="S179" s="95"/>
      <c r="T179" s="95"/>
      <c r="U179" s="95"/>
      <c r="V179" s="95"/>
      <c r="W179" s="347"/>
      <c r="X179" s="347"/>
      <c r="Y179" s="95"/>
      <c r="Z179" s="95"/>
      <c r="AA179" s="95"/>
      <c r="AB179" s="95"/>
      <c r="AC179" s="95"/>
      <c r="AD179" s="95"/>
      <c r="AE179" s="95"/>
      <c r="AF179" s="95"/>
      <c r="AG179" s="95"/>
    </row>
    <row r="180" ht="15.75" customHeight="1">
      <c r="A180" s="95"/>
      <c r="B180" s="347"/>
      <c r="C180" s="347"/>
      <c r="D180" s="347"/>
      <c r="E180" s="347"/>
      <c r="F180" s="347"/>
      <c r="G180" s="347"/>
      <c r="H180" s="347"/>
      <c r="I180" s="347"/>
      <c r="J180" s="347"/>
      <c r="K180" s="347"/>
      <c r="L180" s="347"/>
      <c r="M180" s="347"/>
      <c r="N180" s="347"/>
      <c r="O180" s="347"/>
      <c r="P180" s="347"/>
      <c r="Q180" s="95"/>
      <c r="R180" s="95"/>
      <c r="S180" s="95"/>
      <c r="T180" s="95"/>
      <c r="U180" s="95"/>
      <c r="V180" s="95"/>
      <c r="W180" s="347"/>
      <c r="X180" s="347"/>
      <c r="Y180" s="95"/>
      <c r="Z180" s="95"/>
      <c r="AA180" s="95"/>
      <c r="AB180" s="95"/>
      <c r="AC180" s="95"/>
      <c r="AD180" s="95"/>
      <c r="AE180" s="95"/>
      <c r="AF180" s="95"/>
      <c r="AG180" s="95"/>
    </row>
    <row r="181" ht="15.75" customHeight="1">
      <c r="A181" s="95"/>
      <c r="B181" s="347"/>
      <c r="C181" s="347"/>
      <c r="D181" s="34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95"/>
      <c r="R181" s="95"/>
      <c r="S181" s="95"/>
      <c r="T181" s="95"/>
      <c r="U181" s="95"/>
      <c r="V181" s="95"/>
      <c r="W181" s="347"/>
      <c r="X181" s="347"/>
      <c r="Y181" s="95"/>
      <c r="Z181" s="95"/>
      <c r="AA181" s="95"/>
      <c r="AB181" s="95"/>
      <c r="AC181" s="95"/>
      <c r="AD181" s="95"/>
      <c r="AE181" s="95"/>
      <c r="AF181" s="95"/>
      <c r="AG181" s="95"/>
    </row>
    <row r="182" ht="15.75" customHeight="1">
      <c r="A182" s="95"/>
      <c r="B182" s="347"/>
      <c r="C182" s="347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95"/>
      <c r="R182" s="95"/>
      <c r="S182" s="95"/>
      <c r="T182" s="95"/>
      <c r="U182" s="95"/>
      <c r="V182" s="95"/>
      <c r="W182" s="347"/>
      <c r="X182" s="347"/>
      <c r="Y182" s="95"/>
      <c r="Z182" s="95"/>
      <c r="AA182" s="95"/>
      <c r="AB182" s="95"/>
      <c r="AC182" s="95"/>
      <c r="AD182" s="95"/>
      <c r="AE182" s="95"/>
      <c r="AF182" s="95"/>
      <c r="AG182" s="95"/>
    </row>
    <row r="183" ht="15.75" customHeight="1">
      <c r="A183" s="95"/>
      <c r="B183" s="347"/>
      <c r="C183" s="347"/>
      <c r="D183" s="34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95"/>
      <c r="R183" s="95"/>
      <c r="S183" s="95"/>
      <c r="T183" s="95"/>
      <c r="U183" s="95"/>
      <c r="V183" s="95"/>
      <c r="W183" s="347"/>
      <c r="X183" s="347"/>
      <c r="Y183" s="95"/>
      <c r="Z183" s="95"/>
      <c r="AA183" s="95"/>
      <c r="AB183" s="95"/>
      <c r="AC183" s="95"/>
      <c r="AD183" s="95"/>
      <c r="AE183" s="95"/>
      <c r="AF183" s="95"/>
      <c r="AG183" s="95"/>
    </row>
    <row r="184" ht="15.75" customHeight="1">
      <c r="A184" s="95"/>
      <c r="B184" s="347"/>
      <c r="C184" s="347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95"/>
      <c r="R184" s="95"/>
      <c r="S184" s="95"/>
      <c r="T184" s="95"/>
      <c r="U184" s="95"/>
      <c r="V184" s="95"/>
      <c r="W184" s="347"/>
      <c r="X184" s="347"/>
      <c r="Y184" s="95"/>
      <c r="Z184" s="95"/>
      <c r="AA184" s="95"/>
      <c r="AB184" s="95"/>
      <c r="AC184" s="95"/>
      <c r="AD184" s="95"/>
      <c r="AE184" s="95"/>
      <c r="AF184" s="95"/>
      <c r="AG184" s="95"/>
    </row>
    <row r="185" ht="15.75" customHeight="1">
      <c r="A185" s="95"/>
      <c r="B185" s="347"/>
      <c r="C185" s="347"/>
      <c r="D185" s="347"/>
      <c r="E185" s="347"/>
      <c r="F185" s="347"/>
      <c r="G185" s="347"/>
      <c r="H185" s="347"/>
      <c r="I185" s="347"/>
      <c r="J185" s="347"/>
      <c r="K185" s="347"/>
      <c r="L185" s="347"/>
      <c r="M185" s="347"/>
      <c r="N185" s="347"/>
      <c r="O185" s="347"/>
      <c r="P185" s="347"/>
      <c r="Q185" s="95"/>
      <c r="R185" s="95"/>
      <c r="S185" s="95"/>
      <c r="T185" s="95"/>
      <c r="U185" s="95"/>
      <c r="V185" s="95"/>
      <c r="W185" s="347"/>
      <c r="X185" s="347"/>
      <c r="Y185" s="95"/>
      <c r="Z185" s="95"/>
      <c r="AA185" s="95"/>
      <c r="AB185" s="95"/>
      <c r="AC185" s="95"/>
      <c r="AD185" s="95"/>
      <c r="AE185" s="95"/>
      <c r="AF185" s="95"/>
      <c r="AG185" s="95"/>
    </row>
    <row r="186" ht="15.75" customHeight="1">
      <c r="A186" s="95"/>
      <c r="B186" s="347"/>
      <c r="C186" s="347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95"/>
      <c r="R186" s="95"/>
      <c r="S186" s="95"/>
      <c r="T186" s="95"/>
      <c r="U186" s="95"/>
      <c r="V186" s="95"/>
      <c r="W186" s="347"/>
      <c r="X186" s="347"/>
      <c r="Y186" s="95"/>
      <c r="Z186" s="95"/>
      <c r="AA186" s="95"/>
      <c r="AB186" s="95"/>
      <c r="AC186" s="95"/>
      <c r="AD186" s="95"/>
      <c r="AE186" s="95"/>
      <c r="AF186" s="95"/>
      <c r="AG186" s="95"/>
    </row>
    <row r="187" ht="15.75" customHeight="1">
      <c r="A187" s="95"/>
      <c r="B187" s="347"/>
      <c r="C187" s="347"/>
      <c r="D187" s="347"/>
      <c r="E187" s="347"/>
      <c r="F187" s="347"/>
      <c r="G187" s="347"/>
      <c r="H187" s="347"/>
      <c r="I187" s="347"/>
      <c r="J187" s="347"/>
      <c r="K187" s="347"/>
      <c r="L187" s="347"/>
      <c r="M187" s="347"/>
      <c r="N187" s="347"/>
      <c r="O187" s="347"/>
      <c r="P187" s="347"/>
      <c r="Q187" s="95"/>
      <c r="R187" s="95"/>
      <c r="S187" s="95"/>
      <c r="T187" s="95"/>
      <c r="U187" s="95"/>
      <c r="V187" s="95"/>
      <c r="W187" s="347"/>
      <c r="X187" s="347"/>
      <c r="Y187" s="95"/>
      <c r="Z187" s="95"/>
      <c r="AA187" s="95"/>
      <c r="AB187" s="95"/>
      <c r="AC187" s="95"/>
      <c r="AD187" s="95"/>
      <c r="AE187" s="95"/>
      <c r="AF187" s="95"/>
      <c r="AG187" s="95"/>
    </row>
    <row r="188" ht="15.75" customHeight="1">
      <c r="A188" s="95"/>
      <c r="B188" s="347"/>
      <c r="C188" s="347"/>
      <c r="D188" s="347"/>
      <c r="E188" s="347"/>
      <c r="F188" s="347"/>
      <c r="G188" s="347"/>
      <c r="H188" s="347"/>
      <c r="I188" s="347"/>
      <c r="J188" s="347"/>
      <c r="K188" s="347"/>
      <c r="L188" s="347"/>
      <c r="M188" s="347"/>
      <c r="N188" s="347"/>
      <c r="O188" s="347"/>
      <c r="P188" s="347"/>
      <c r="Q188" s="95"/>
      <c r="R188" s="95"/>
      <c r="S188" s="95"/>
      <c r="T188" s="95"/>
      <c r="U188" s="95"/>
      <c r="V188" s="95"/>
      <c r="W188" s="347"/>
      <c r="X188" s="347"/>
      <c r="Y188" s="95"/>
      <c r="Z188" s="95"/>
      <c r="AA188" s="95"/>
      <c r="AB188" s="95"/>
      <c r="AC188" s="95"/>
      <c r="AD188" s="95"/>
      <c r="AE188" s="95"/>
      <c r="AF188" s="95"/>
      <c r="AG188" s="95"/>
    </row>
    <row r="189" ht="15.75" customHeight="1">
      <c r="A189" s="95"/>
      <c r="B189" s="347"/>
      <c r="C189" s="347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95"/>
      <c r="R189" s="95"/>
      <c r="S189" s="95"/>
      <c r="T189" s="95"/>
      <c r="U189" s="95"/>
      <c r="V189" s="95"/>
      <c r="W189" s="347"/>
      <c r="X189" s="347"/>
      <c r="Y189" s="95"/>
      <c r="Z189" s="95"/>
      <c r="AA189" s="95"/>
      <c r="AB189" s="95"/>
      <c r="AC189" s="95"/>
      <c r="AD189" s="95"/>
      <c r="AE189" s="95"/>
      <c r="AF189" s="95"/>
      <c r="AG189" s="95"/>
    </row>
    <row r="190" ht="15.75" customHeight="1">
      <c r="A190" s="95"/>
      <c r="B190" s="347"/>
      <c r="C190" s="347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95"/>
      <c r="R190" s="95"/>
      <c r="S190" s="95"/>
      <c r="T190" s="95"/>
      <c r="U190" s="95"/>
      <c r="V190" s="95"/>
      <c r="W190" s="347"/>
      <c r="X190" s="347"/>
      <c r="Y190" s="95"/>
      <c r="Z190" s="95"/>
      <c r="AA190" s="95"/>
      <c r="AB190" s="95"/>
      <c r="AC190" s="95"/>
      <c r="AD190" s="95"/>
      <c r="AE190" s="95"/>
      <c r="AF190" s="95"/>
      <c r="AG190" s="95"/>
    </row>
    <row r="191" ht="15.75" customHeight="1">
      <c r="A191" s="95"/>
      <c r="B191" s="347"/>
      <c r="C191" s="347"/>
      <c r="D191" s="34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95"/>
      <c r="R191" s="95"/>
      <c r="S191" s="95"/>
      <c r="T191" s="95"/>
      <c r="U191" s="95"/>
      <c r="V191" s="95"/>
      <c r="W191" s="347"/>
      <c r="X191" s="347"/>
      <c r="Y191" s="95"/>
      <c r="Z191" s="95"/>
      <c r="AA191" s="95"/>
      <c r="AB191" s="95"/>
      <c r="AC191" s="95"/>
      <c r="AD191" s="95"/>
      <c r="AE191" s="95"/>
      <c r="AF191" s="95"/>
      <c r="AG191" s="95"/>
    </row>
    <row r="192" ht="15.75" customHeight="1">
      <c r="A192" s="95"/>
      <c r="B192" s="347"/>
      <c r="C192" s="347"/>
      <c r="D192" s="347"/>
      <c r="E192" s="347"/>
      <c r="F192" s="347"/>
      <c r="G192" s="347"/>
      <c r="H192" s="347"/>
      <c r="I192" s="347"/>
      <c r="J192" s="347"/>
      <c r="K192" s="347"/>
      <c r="L192" s="347"/>
      <c r="M192" s="347"/>
      <c r="N192" s="347"/>
      <c r="O192" s="347"/>
      <c r="P192" s="347"/>
      <c r="Q192" s="95"/>
      <c r="R192" s="95"/>
      <c r="S192" s="95"/>
      <c r="T192" s="95"/>
      <c r="U192" s="95"/>
      <c r="V192" s="95"/>
      <c r="W192" s="347"/>
      <c r="X192" s="347"/>
      <c r="Y192" s="95"/>
      <c r="Z192" s="95"/>
      <c r="AA192" s="95"/>
      <c r="AB192" s="95"/>
      <c r="AC192" s="95"/>
      <c r="AD192" s="95"/>
      <c r="AE192" s="95"/>
      <c r="AF192" s="95"/>
      <c r="AG192" s="95"/>
    </row>
    <row r="193" ht="15.75" customHeight="1">
      <c r="A193" s="95"/>
      <c r="B193" s="347"/>
      <c r="C193" s="347"/>
      <c r="D193" s="347"/>
      <c r="E193" s="347"/>
      <c r="F193" s="347"/>
      <c r="G193" s="347"/>
      <c r="H193" s="347"/>
      <c r="I193" s="347"/>
      <c r="J193" s="347"/>
      <c r="K193" s="347"/>
      <c r="L193" s="347"/>
      <c r="M193" s="347"/>
      <c r="N193" s="347"/>
      <c r="O193" s="347"/>
      <c r="P193" s="347"/>
      <c r="Q193" s="95"/>
      <c r="R193" s="95"/>
      <c r="S193" s="95"/>
      <c r="T193" s="95"/>
      <c r="U193" s="95"/>
      <c r="V193" s="95"/>
      <c r="W193" s="347"/>
      <c r="X193" s="347"/>
      <c r="Y193" s="95"/>
      <c r="Z193" s="95"/>
      <c r="AA193" s="95"/>
      <c r="AB193" s="95"/>
      <c r="AC193" s="95"/>
      <c r="AD193" s="95"/>
      <c r="AE193" s="95"/>
      <c r="AF193" s="95"/>
      <c r="AG193" s="95"/>
    </row>
    <row r="194" ht="15.75" customHeight="1">
      <c r="A194" s="95"/>
      <c r="B194" s="347"/>
      <c r="C194" s="347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95"/>
      <c r="R194" s="95"/>
      <c r="S194" s="95"/>
      <c r="T194" s="95"/>
      <c r="U194" s="95"/>
      <c r="V194" s="95"/>
      <c r="W194" s="347"/>
      <c r="X194" s="347"/>
      <c r="Y194" s="95"/>
      <c r="Z194" s="95"/>
      <c r="AA194" s="95"/>
      <c r="AB194" s="95"/>
      <c r="AC194" s="95"/>
      <c r="AD194" s="95"/>
      <c r="AE194" s="95"/>
      <c r="AF194" s="95"/>
      <c r="AG194" s="95"/>
    </row>
    <row r="195" ht="15.75" customHeight="1">
      <c r="A195" s="95"/>
      <c r="B195" s="347"/>
      <c r="C195" s="347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95"/>
      <c r="R195" s="95"/>
      <c r="S195" s="95"/>
      <c r="T195" s="95"/>
      <c r="U195" s="95"/>
      <c r="V195" s="95"/>
      <c r="W195" s="347"/>
      <c r="X195" s="347"/>
      <c r="Y195" s="95"/>
      <c r="Z195" s="95"/>
      <c r="AA195" s="95"/>
      <c r="AB195" s="95"/>
      <c r="AC195" s="95"/>
      <c r="AD195" s="95"/>
      <c r="AE195" s="95"/>
      <c r="AF195" s="95"/>
      <c r="AG195" s="95"/>
    </row>
    <row r="196" ht="15.75" customHeight="1">
      <c r="A196" s="95"/>
      <c r="B196" s="347"/>
      <c r="C196" s="347"/>
      <c r="D196" s="347"/>
      <c r="E196" s="347"/>
      <c r="F196" s="347"/>
      <c r="G196" s="347"/>
      <c r="H196" s="347"/>
      <c r="I196" s="347"/>
      <c r="J196" s="347"/>
      <c r="K196" s="347"/>
      <c r="L196" s="347"/>
      <c r="M196" s="347"/>
      <c r="N196" s="347"/>
      <c r="O196" s="347"/>
      <c r="P196" s="347"/>
      <c r="Q196" s="95"/>
      <c r="R196" s="95"/>
      <c r="S196" s="95"/>
      <c r="T196" s="95"/>
      <c r="U196" s="95"/>
      <c r="V196" s="95"/>
      <c r="W196" s="347"/>
      <c r="X196" s="347"/>
      <c r="Y196" s="95"/>
      <c r="Z196" s="95"/>
      <c r="AA196" s="95"/>
      <c r="AB196" s="95"/>
      <c r="AC196" s="95"/>
      <c r="AD196" s="95"/>
      <c r="AE196" s="95"/>
      <c r="AF196" s="95"/>
      <c r="AG196" s="95"/>
    </row>
    <row r="197" ht="15.75" customHeight="1">
      <c r="A197" s="95"/>
      <c r="B197" s="347"/>
      <c r="C197" s="347"/>
      <c r="D197" s="347"/>
      <c r="E197" s="347"/>
      <c r="F197" s="347"/>
      <c r="G197" s="347"/>
      <c r="H197" s="347"/>
      <c r="I197" s="347"/>
      <c r="J197" s="347"/>
      <c r="K197" s="347"/>
      <c r="L197" s="347"/>
      <c r="M197" s="347"/>
      <c r="N197" s="347"/>
      <c r="O197" s="347"/>
      <c r="P197" s="347"/>
      <c r="Q197" s="95"/>
      <c r="R197" s="95"/>
      <c r="S197" s="95"/>
      <c r="T197" s="95"/>
      <c r="U197" s="95"/>
      <c r="V197" s="95"/>
      <c r="W197" s="347"/>
      <c r="X197" s="347"/>
      <c r="Y197" s="95"/>
      <c r="Z197" s="95"/>
      <c r="AA197" s="95"/>
      <c r="AB197" s="95"/>
      <c r="AC197" s="95"/>
      <c r="AD197" s="95"/>
      <c r="AE197" s="95"/>
      <c r="AF197" s="95"/>
      <c r="AG197" s="95"/>
    </row>
    <row r="198" ht="15.75" customHeight="1">
      <c r="A198" s="95"/>
      <c r="B198" s="347"/>
      <c r="C198" s="347"/>
      <c r="D198" s="347"/>
      <c r="E198" s="347"/>
      <c r="F198" s="347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95"/>
      <c r="R198" s="95"/>
      <c r="S198" s="95"/>
      <c r="T198" s="95"/>
      <c r="U198" s="95"/>
      <c r="V198" s="95"/>
      <c r="W198" s="347"/>
      <c r="X198" s="347"/>
      <c r="Y198" s="95"/>
      <c r="Z198" s="95"/>
      <c r="AA198" s="95"/>
      <c r="AB198" s="95"/>
      <c r="AC198" s="95"/>
      <c r="AD198" s="95"/>
      <c r="AE198" s="95"/>
      <c r="AF198" s="95"/>
      <c r="AG198" s="95"/>
    </row>
    <row r="199" ht="15.75" customHeight="1">
      <c r="A199" s="95"/>
      <c r="B199" s="347"/>
      <c r="C199" s="347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95"/>
      <c r="R199" s="95"/>
      <c r="S199" s="95"/>
      <c r="T199" s="95"/>
      <c r="U199" s="95"/>
      <c r="V199" s="95"/>
      <c r="W199" s="347"/>
      <c r="X199" s="347"/>
      <c r="Y199" s="95"/>
      <c r="Z199" s="95"/>
      <c r="AA199" s="95"/>
      <c r="AB199" s="95"/>
      <c r="AC199" s="95"/>
      <c r="AD199" s="95"/>
      <c r="AE199" s="95"/>
      <c r="AF199" s="95"/>
      <c r="AG199" s="95"/>
    </row>
    <row r="200" ht="15.75" customHeight="1">
      <c r="A200" s="95"/>
      <c r="B200" s="347"/>
      <c r="C200" s="347"/>
      <c r="D200" s="347"/>
      <c r="E200" s="347"/>
      <c r="F200" s="347"/>
      <c r="G200" s="347"/>
      <c r="H200" s="347"/>
      <c r="I200" s="347"/>
      <c r="J200" s="347"/>
      <c r="K200" s="347"/>
      <c r="L200" s="347"/>
      <c r="M200" s="347"/>
      <c r="N200" s="347"/>
      <c r="O200" s="347"/>
      <c r="P200" s="347"/>
      <c r="Q200" s="95"/>
      <c r="R200" s="95"/>
      <c r="S200" s="95"/>
      <c r="T200" s="95"/>
      <c r="U200" s="95"/>
      <c r="V200" s="95"/>
      <c r="W200" s="347"/>
      <c r="X200" s="347"/>
      <c r="Y200" s="95"/>
      <c r="Z200" s="95"/>
      <c r="AA200" s="95"/>
      <c r="AB200" s="95"/>
      <c r="AC200" s="95"/>
      <c r="AD200" s="95"/>
      <c r="AE200" s="95"/>
      <c r="AF200" s="95"/>
      <c r="AG200" s="95"/>
    </row>
    <row r="201" ht="15.75" customHeight="1">
      <c r="A201" s="95"/>
      <c r="B201" s="347"/>
      <c r="C201" s="347"/>
      <c r="D201" s="347"/>
      <c r="E201" s="347"/>
      <c r="F201" s="347"/>
      <c r="G201" s="347"/>
      <c r="H201" s="347"/>
      <c r="I201" s="347"/>
      <c r="J201" s="347"/>
      <c r="K201" s="347"/>
      <c r="L201" s="347"/>
      <c r="M201" s="347"/>
      <c r="N201" s="347"/>
      <c r="O201" s="347"/>
      <c r="P201" s="347"/>
      <c r="Q201" s="95"/>
      <c r="R201" s="95"/>
      <c r="S201" s="95"/>
      <c r="T201" s="95"/>
      <c r="U201" s="95"/>
      <c r="V201" s="95"/>
      <c r="W201" s="347"/>
      <c r="X201" s="347"/>
      <c r="Y201" s="95"/>
      <c r="Z201" s="95"/>
      <c r="AA201" s="95"/>
      <c r="AB201" s="95"/>
      <c r="AC201" s="95"/>
      <c r="AD201" s="95"/>
      <c r="AE201" s="95"/>
      <c r="AF201" s="95"/>
      <c r="AG201" s="95"/>
    </row>
    <row r="202" ht="15.75" customHeight="1">
      <c r="A202" s="95"/>
      <c r="B202" s="347"/>
      <c r="C202" s="347"/>
      <c r="D202" s="347"/>
      <c r="E202" s="347"/>
      <c r="F202" s="347"/>
      <c r="G202" s="347"/>
      <c r="H202" s="347"/>
      <c r="I202" s="347"/>
      <c r="J202" s="347"/>
      <c r="K202" s="347"/>
      <c r="L202" s="347"/>
      <c r="M202" s="347"/>
      <c r="N202" s="347"/>
      <c r="O202" s="347"/>
      <c r="P202" s="347"/>
      <c r="Q202" s="95"/>
      <c r="R202" s="95"/>
      <c r="S202" s="95"/>
      <c r="T202" s="95"/>
      <c r="U202" s="95"/>
      <c r="V202" s="95"/>
      <c r="W202" s="347"/>
      <c r="X202" s="347"/>
      <c r="Y202" s="95"/>
      <c r="Z202" s="95"/>
      <c r="AA202" s="95"/>
      <c r="AB202" s="95"/>
      <c r="AC202" s="95"/>
      <c r="AD202" s="95"/>
      <c r="AE202" s="95"/>
      <c r="AF202" s="95"/>
      <c r="AG202" s="95"/>
    </row>
    <row r="203" ht="15.75" customHeight="1">
      <c r="A203" s="95"/>
      <c r="B203" s="347"/>
      <c r="C203" s="347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95"/>
      <c r="R203" s="95"/>
      <c r="S203" s="95"/>
      <c r="T203" s="95"/>
      <c r="U203" s="95"/>
      <c r="V203" s="95"/>
      <c r="W203" s="347"/>
      <c r="X203" s="347"/>
      <c r="Y203" s="95"/>
      <c r="Z203" s="95"/>
      <c r="AA203" s="95"/>
      <c r="AB203" s="95"/>
      <c r="AC203" s="95"/>
      <c r="AD203" s="95"/>
      <c r="AE203" s="95"/>
      <c r="AF203" s="95"/>
      <c r="AG203" s="95"/>
    </row>
    <row r="204" ht="15.75" customHeight="1">
      <c r="A204" s="95"/>
      <c r="B204" s="347"/>
      <c r="C204" s="347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95"/>
      <c r="R204" s="95"/>
      <c r="S204" s="95"/>
      <c r="T204" s="95"/>
      <c r="U204" s="95"/>
      <c r="V204" s="95"/>
      <c r="W204" s="347"/>
      <c r="X204" s="347"/>
      <c r="Y204" s="95"/>
      <c r="Z204" s="95"/>
      <c r="AA204" s="95"/>
      <c r="AB204" s="95"/>
      <c r="AC204" s="95"/>
      <c r="AD204" s="95"/>
      <c r="AE204" s="95"/>
      <c r="AF204" s="95"/>
      <c r="AG204" s="95"/>
    </row>
    <row r="205" ht="15.75" customHeight="1">
      <c r="A205" s="95"/>
      <c r="B205" s="347"/>
      <c r="C205" s="347"/>
      <c r="D205" s="347"/>
      <c r="E205" s="347"/>
      <c r="F205" s="347"/>
      <c r="G205" s="347"/>
      <c r="H205" s="347"/>
      <c r="I205" s="347"/>
      <c r="J205" s="347"/>
      <c r="K205" s="347"/>
      <c r="L205" s="347"/>
      <c r="M205" s="347"/>
      <c r="N205" s="347"/>
      <c r="O205" s="347"/>
      <c r="P205" s="347"/>
      <c r="Q205" s="95"/>
      <c r="R205" s="95"/>
      <c r="S205" s="95"/>
      <c r="T205" s="95"/>
      <c r="U205" s="95"/>
      <c r="V205" s="95"/>
      <c r="W205" s="347"/>
      <c r="X205" s="347"/>
      <c r="Y205" s="95"/>
      <c r="Z205" s="95"/>
      <c r="AA205" s="95"/>
      <c r="AB205" s="95"/>
      <c r="AC205" s="95"/>
      <c r="AD205" s="95"/>
      <c r="AE205" s="95"/>
      <c r="AF205" s="95"/>
      <c r="AG205" s="95"/>
    </row>
    <row r="206" ht="15.75" customHeight="1">
      <c r="A206" s="95"/>
      <c r="B206" s="347"/>
      <c r="C206" s="347"/>
      <c r="D206" s="347"/>
      <c r="E206" s="347"/>
      <c r="F206" s="347"/>
      <c r="G206" s="347"/>
      <c r="H206" s="347"/>
      <c r="I206" s="347"/>
      <c r="J206" s="347"/>
      <c r="K206" s="347"/>
      <c r="L206" s="347"/>
      <c r="M206" s="347"/>
      <c r="N206" s="347"/>
      <c r="O206" s="347"/>
      <c r="P206" s="347"/>
      <c r="Q206" s="95"/>
      <c r="R206" s="95"/>
      <c r="S206" s="95"/>
      <c r="T206" s="95"/>
      <c r="U206" s="95"/>
      <c r="V206" s="95"/>
      <c r="W206" s="347"/>
      <c r="X206" s="347"/>
      <c r="Y206" s="95"/>
      <c r="Z206" s="95"/>
      <c r="AA206" s="95"/>
      <c r="AB206" s="95"/>
      <c r="AC206" s="95"/>
      <c r="AD206" s="95"/>
      <c r="AE206" s="95"/>
      <c r="AF206" s="95"/>
      <c r="AG206" s="95"/>
    </row>
    <row r="207" ht="15.75" customHeight="1">
      <c r="A207" s="95"/>
      <c r="B207" s="347"/>
      <c r="C207" s="347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95"/>
      <c r="R207" s="95"/>
      <c r="S207" s="95"/>
      <c r="T207" s="95"/>
      <c r="U207" s="95"/>
      <c r="V207" s="95"/>
      <c r="W207" s="347"/>
      <c r="X207" s="347"/>
      <c r="Y207" s="95"/>
      <c r="Z207" s="95"/>
      <c r="AA207" s="95"/>
      <c r="AB207" s="95"/>
      <c r="AC207" s="95"/>
      <c r="AD207" s="95"/>
      <c r="AE207" s="95"/>
      <c r="AF207" s="95"/>
      <c r="AG207" s="95"/>
    </row>
    <row r="208" ht="15.75" customHeight="1">
      <c r="A208" s="95"/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95"/>
      <c r="R208" s="95"/>
      <c r="S208" s="95"/>
      <c r="T208" s="95"/>
      <c r="U208" s="95"/>
      <c r="V208" s="95"/>
      <c r="W208" s="347"/>
      <c r="X208" s="347"/>
      <c r="Y208" s="95"/>
      <c r="Z208" s="95"/>
      <c r="AA208" s="95"/>
      <c r="AB208" s="95"/>
      <c r="AC208" s="95"/>
      <c r="AD208" s="95"/>
      <c r="AE208" s="95"/>
      <c r="AF208" s="95"/>
      <c r="AG208" s="95"/>
    </row>
    <row r="209" ht="15.75" customHeight="1">
      <c r="A209" s="95"/>
      <c r="B209" s="347"/>
      <c r="C209" s="347"/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47"/>
      <c r="Q209" s="95"/>
      <c r="R209" s="95"/>
      <c r="S209" s="95"/>
      <c r="T209" s="95"/>
      <c r="U209" s="95"/>
      <c r="V209" s="95"/>
      <c r="W209" s="347"/>
      <c r="X209" s="347"/>
      <c r="Y209" s="95"/>
      <c r="Z209" s="95"/>
      <c r="AA209" s="95"/>
      <c r="AB209" s="95"/>
      <c r="AC209" s="95"/>
      <c r="AD209" s="95"/>
      <c r="AE209" s="95"/>
      <c r="AF209" s="95"/>
      <c r="AG209" s="95"/>
    </row>
    <row r="210" ht="15.75" customHeight="1">
      <c r="A210" s="95"/>
      <c r="B210" s="347"/>
      <c r="C210" s="347"/>
      <c r="D210" s="347"/>
      <c r="E210" s="347"/>
      <c r="F210" s="347"/>
      <c r="G210" s="347"/>
      <c r="H210" s="347"/>
      <c r="I210" s="347"/>
      <c r="J210" s="347"/>
      <c r="K210" s="347"/>
      <c r="L210" s="347"/>
      <c r="M210" s="347"/>
      <c r="N210" s="347"/>
      <c r="O210" s="347"/>
      <c r="P210" s="347"/>
      <c r="Q210" s="95"/>
      <c r="R210" s="95"/>
      <c r="S210" s="95"/>
      <c r="T210" s="95"/>
      <c r="U210" s="95"/>
      <c r="V210" s="95"/>
      <c r="W210" s="347"/>
      <c r="X210" s="347"/>
      <c r="Y210" s="95"/>
      <c r="Z210" s="95"/>
      <c r="AA210" s="95"/>
      <c r="AB210" s="95"/>
      <c r="AC210" s="95"/>
      <c r="AD210" s="95"/>
      <c r="AE210" s="95"/>
      <c r="AF210" s="95"/>
      <c r="AG210" s="95"/>
    </row>
    <row r="211" ht="15.75" customHeight="1">
      <c r="A211" s="95"/>
      <c r="B211" s="347"/>
      <c r="C211" s="347"/>
      <c r="D211" s="347"/>
      <c r="E211" s="347"/>
      <c r="F211" s="347"/>
      <c r="G211" s="347"/>
      <c r="H211" s="347"/>
      <c r="I211" s="347"/>
      <c r="J211" s="347"/>
      <c r="K211" s="347"/>
      <c r="L211" s="347"/>
      <c r="M211" s="347"/>
      <c r="N211" s="347"/>
      <c r="O211" s="347"/>
      <c r="P211" s="347"/>
      <c r="Q211" s="95"/>
      <c r="R211" s="95"/>
      <c r="S211" s="95"/>
      <c r="T211" s="95"/>
      <c r="U211" s="95"/>
      <c r="V211" s="95"/>
      <c r="W211" s="347"/>
      <c r="X211" s="347"/>
      <c r="Y211" s="95"/>
      <c r="Z211" s="95"/>
      <c r="AA211" s="95"/>
      <c r="AB211" s="95"/>
      <c r="AC211" s="95"/>
      <c r="AD211" s="95"/>
      <c r="AE211" s="95"/>
      <c r="AF211" s="95"/>
      <c r="AG211" s="95"/>
    </row>
    <row r="212" ht="15.75" customHeight="1">
      <c r="A212" s="95"/>
      <c r="B212" s="347"/>
      <c r="C212" s="347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95"/>
      <c r="R212" s="95"/>
      <c r="S212" s="95"/>
      <c r="T212" s="95"/>
      <c r="U212" s="95"/>
      <c r="V212" s="95"/>
      <c r="W212" s="347"/>
      <c r="X212" s="347"/>
      <c r="Y212" s="95"/>
      <c r="Z212" s="95"/>
      <c r="AA212" s="95"/>
      <c r="AB212" s="95"/>
      <c r="AC212" s="95"/>
      <c r="AD212" s="95"/>
      <c r="AE212" s="95"/>
      <c r="AF212" s="95"/>
      <c r="AG212" s="95"/>
    </row>
    <row r="213" ht="15.75" customHeight="1">
      <c r="A213" s="95"/>
      <c r="B213" s="347"/>
      <c r="C213" s="347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95"/>
      <c r="R213" s="95"/>
      <c r="S213" s="95"/>
      <c r="T213" s="95"/>
      <c r="U213" s="95"/>
      <c r="V213" s="95"/>
      <c r="W213" s="347"/>
      <c r="X213" s="347"/>
      <c r="Y213" s="95"/>
      <c r="Z213" s="95"/>
      <c r="AA213" s="95"/>
      <c r="AB213" s="95"/>
      <c r="AC213" s="95"/>
      <c r="AD213" s="95"/>
      <c r="AE213" s="95"/>
      <c r="AF213" s="95"/>
      <c r="AG213" s="95"/>
    </row>
    <row r="214" ht="15.75" customHeight="1">
      <c r="A214" s="95"/>
      <c r="B214" s="347"/>
      <c r="C214" s="347"/>
      <c r="D214" s="34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95"/>
      <c r="R214" s="95"/>
      <c r="S214" s="95"/>
      <c r="T214" s="95"/>
      <c r="U214" s="95"/>
      <c r="V214" s="95"/>
      <c r="W214" s="347"/>
      <c r="X214" s="347"/>
      <c r="Y214" s="95"/>
      <c r="Z214" s="95"/>
      <c r="AA214" s="95"/>
      <c r="AB214" s="95"/>
      <c r="AC214" s="95"/>
      <c r="AD214" s="95"/>
      <c r="AE214" s="95"/>
      <c r="AF214" s="95"/>
      <c r="AG214" s="95"/>
    </row>
    <row r="215" ht="15.75" customHeight="1">
      <c r="A215" s="95"/>
      <c r="B215" s="347"/>
      <c r="C215" s="347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95"/>
      <c r="R215" s="95"/>
      <c r="S215" s="95"/>
      <c r="T215" s="95"/>
      <c r="U215" s="95"/>
      <c r="V215" s="95"/>
      <c r="W215" s="347"/>
      <c r="X215" s="347"/>
      <c r="Y215" s="95"/>
      <c r="Z215" s="95"/>
      <c r="AA215" s="95"/>
      <c r="AB215" s="95"/>
      <c r="AC215" s="95"/>
      <c r="AD215" s="95"/>
      <c r="AE215" s="95"/>
      <c r="AF215" s="95"/>
      <c r="AG215" s="95"/>
    </row>
    <row r="216" ht="15.75" customHeight="1">
      <c r="A216" s="95"/>
      <c r="B216" s="347"/>
      <c r="C216" s="347"/>
      <c r="D216" s="34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95"/>
      <c r="R216" s="95"/>
      <c r="S216" s="95"/>
      <c r="T216" s="95"/>
      <c r="U216" s="95"/>
      <c r="V216" s="95"/>
      <c r="W216" s="347"/>
      <c r="X216" s="347"/>
      <c r="Y216" s="95"/>
      <c r="Z216" s="95"/>
      <c r="AA216" s="95"/>
      <c r="AB216" s="95"/>
      <c r="AC216" s="95"/>
      <c r="AD216" s="95"/>
      <c r="AE216" s="95"/>
      <c r="AF216" s="95"/>
      <c r="AG216" s="95"/>
    </row>
    <row r="217" ht="15.75" customHeight="1">
      <c r="A217" s="95"/>
      <c r="B217" s="347"/>
      <c r="C217" s="347"/>
      <c r="D217" s="347"/>
      <c r="E217" s="347"/>
      <c r="F217" s="347"/>
      <c r="G217" s="347"/>
      <c r="H217" s="347"/>
      <c r="I217" s="347"/>
      <c r="J217" s="347"/>
      <c r="K217" s="347"/>
      <c r="L217" s="347"/>
      <c r="M217" s="347"/>
      <c r="N217" s="347"/>
      <c r="O217" s="347"/>
      <c r="P217" s="347"/>
      <c r="Q217" s="95"/>
      <c r="R217" s="95"/>
      <c r="S217" s="95"/>
      <c r="T217" s="95"/>
      <c r="U217" s="95"/>
      <c r="V217" s="95"/>
      <c r="W217" s="347"/>
      <c r="X217" s="347"/>
      <c r="Y217" s="95"/>
      <c r="Z217" s="95"/>
      <c r="AA217" s="95"/>
      <c r="AB217" s="95"/>
      <c r="AC217" s="95"/>
      <c r="AD217" s="95"/>
      <c r="AE217" s="95"/>
      <c r="AF217" s="95"/>
      <c r="AG217" s="95"/>
    </row>
    <row r="218" ht="15.75" customHeight="1">
      <c r="A218" s="95"/>
      <c r="B218" s="347"/>
      <c r="C218" s="347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95"/>
      <c r="R218" s="95"/>
      <c r="S218" s="95"/>
      <c r="T218" s="95"/>
      <c r="U218" s="95"/>
      <c r="V218" s="95"/>
      <c r="W218" s="347"/>
      <c r="X218" s="347"/>
      <c r="Y218" s="95"/>
      <c r="Z218" s="95"/>
      <c r="AA218" s="95"/>
      <c r="AB218" s="95"/>
      <c r="AC218" s="95"/>
      <c r="AD218" s="95"/>
      <c r="AE218" s="95"/>
      <c r="AF218" s="95"/>
      <c r="AG218" s="95"/>
    </row>
    <row r="219" ht="15.75" customHeight="1">
      <c r="A219" s="95"/>
      <c r="B219" s="347"/>
      <c r="C219" s="347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95"/>
      <c r="R219" s="95"/>
      <c r="S219" s="95"/>
      <c r="T219" s="95"/>
      <c r="U219" s="95"/>
      <c r="V219" s="95"/>
      <c r="W219" s="347"/>
      <c r="X219" s="347"/>
      <c r="Y219" s="95"/>
      <c r="Z219" s="95"/>
      <c r="AA219" s="95"/>
      <c r="AB219" s="95"/>
      <c r="AC219" s="95"/>
      <c r="AD219" s="95"/>
      <c r="AE219" s="95"/>
      <c r="AF219" s="95"/>
      <c r="AG219" s="95"/>
    </row>
    <row r="220" ht="15.75" customHeight="1">
      <c r="A220" s="95"/>
      <c r="B220" s="347"/>
      <c r="C220" s="347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95"/>
      <c r="R220" s="95"/>
      <c r="S220" s="95"/>
      <c r="T220" s="95"/>
      <c r="U220" s="95"/>
      <c r="V220" s="95"/>
      <c r="W220" s="347"/>
      <c r="X220" s="347"/>
      <c r="Y220" s="95"/>
      <c r="Z220" s="95"/>
      <c r="AA220" s="95"/>
      <c r="AB220" s="95"/>
      <c r="AC220" s="95"/>
      <c r="AD220" s="95"/>
      <c r="AE220" s="95"/>
      <c r="AF220" s="95"/>
      <c r="AG220" s="95"/>
    </row>
    <row r="221" ht="15.75" customHeight="1">
      <c r="A221" s="95"/>
      <c r="B221" s="347"/>
      <c r="C221" s="347"/>
      <c r="D221" s="34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95"/>
      <c r="R221" s="95"/>
      <c r="S221" s="95"/>
      <c r="T221" s="95"/>
      <c r="U221" s="95"/>
      <c r="V221" s="95"/>
      <c r="W221" s="347"/>
      <c r="X221" s="347"/>
      <c r="Y221" s="95"/>
      <c r="Z221" s="95"/>
      <c r="AA221" s="95"/>
      <c r="AB221" s="95"/>
      <c r="AC221" s="95"/>
      <c r="AD221" s="95"/>
      <c r="AE221" s="95"/>
      <c r="AF221" s="95"/>
      <c r="AG221" s="95"/>
    </row>
    <row r="222" ht="15.75" customHeight="1">
      <c r="A222" s="95"/>
      <c r="B222" s="347"/>
      <c r="C222" s="347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95"/>
      <c r="R222" s="95"/>
      <c r="S222" s="95"/>
      <c r="T222" s="95"/>
      <c r="U222" s="95"/>
      <c r="V222" s="95"/>
      <c r="W222" s="347"/>
      <c r="X222" s="347"/>
      <c r="Y222" s="95"/>
      <c r="Z222" s="95"/>
      <c r="AA222" s="95"/>
      <c r="AB222" s="95"/>
      <c r="AC222" s="95"/>
      <c r="AD222" s="95"/>
      <c r="AE222" s="95"/>
      <c r="AF222" s="95"/>
      <c r="AG222" s="95"/>
    </row>
    <row r="223" ht="15.75" customHeight="1">
      <c r="A223" s="95"/>
      <c r="B223" s="347"/>
      <c r="C223" s="347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95"/>
      <c r="R223" s="95"/>
      <c r="S223" s="95"/>
      <c r="T223" s="95"/>
      <c r="U223" s="95"/>
      <c r="V223" s="95"/>
      <c r="W223" s="347"/>
      <c r="X223" s="347"/>
      <c r="Y223" s="95"/>
      <c r="Z223" s="95"/>
      <c r="AA223" s="95"/>
      <c r="AB223" s="95"/>
      <c r="AC223" s="95"/>
      <c r="AD223" s="95"/>
      <c r="AE223" s="95"/>
      <c r="AF223" s="95"/>
      <c r="AG223" s="95"/>
    </row>
    <row r="224" ht="15.75" customHeight="1">
      <c r="A224" s="95"/>
      <c r="B224" s="347"/>
      <c r="C224" s="347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95"/>
      <c r="R224" s="95"/>
      <c r="S224" s="95"/>
      <c r="T224" s="95"/>
      <c r="U224" s="95"/>
      <c r="V224" s="95"/>
      <c r="W224" s="347"/>
      <c r="X224" s="347"/>
      <c r="Y224" s="95"/>
      <c r="Z224" s="95"/>
      <c r="AA224" s="95"/>
      <c r="AB224" s="95"/>
      <c r="AC224" s="95"/>
      <c r="AD224" s="95"/>
      <c r="AE224" s="95"/>
      <c r="AF224" s="95"/>
      <c r="AG224" s="95"/>
    </row>
    <row r="225" ht="15.75" customHeight="1">
      <c r="A225" s="95"/>
      <c r="B225" s="347"/>
      <c r="C225" s="347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95"/>
      <c r="R225" s="95"/>
      <c r="S225" s="95"/>
      <c r="T225" s="95"/>
      <c r="U225" s="95"/>
      <c r="V225" s="95"/>
      <c r="W225" s="347"/>
      <c r="X225" s="347"/>
      <c r="Y225" s="95"/>
      <c r="Z225" s="95"/>
      <c r="AA225" s="95"/>
      <c r="AB225" s="95"/>
      <c r="AC225" s="95"/>
      <c r="AD225" s="95"/>
      <c r="AE225" s="95"/>
      <c r="AF225" s="95"/>
      <c r="AG225" s="95"/>
    </row>
    <row r="226" ht="15.75" customHeight="1">
      <c r="A226" s="95"/>
      <c r="B226" s="347"/>
      <c r="C226" s="347"/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95"/>
      <c r="R226" s="95"/>
      <c r="S226" s="95"/>
      <c r="T226" s="95"/>
      <c r="U226" s="95"/>
      <c r="V226" s="95"/>
      <c r="W226" s="347"/>
      <c r="X226" s="347"/>
      <c r="Y226" s="95"/>
      <c r="Z226" s="95"/>
      <c r="AA226" s="95"/>
      <c r="AB226" s="95"/>
      <c r="AC226" s="95"/>
      <c r="AD226" s="95"/>
      <c r="AE226" s="95"/>
      <c r="AF226" s="95"/>
      <c r="AG226" s="95"/>
    </row>
    <row r="227" ht="15.75" customHeight="1">
      <c r="A227" s="95"/>
      <c r="B227" s="347"/>
      <c r="C227" s="347"/>
      <c r="D227" s="347"/>
      <c r="E227" s="347"/>
      <c r="F227" s="347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95"/>
      <c r="R227" s="95"/>
      <c r="S227" s="95"/>
      <c r="T227" s="95"/>
      <c r="U227" s="95"/>
      <c r="V227" s="95"/>
      <c r="W227" s="347"/>
      <c r="X227" s="347"/>
      <c r="Y227" s="95"/>
      <c r="Z227" s="95"/>
      <c r="AA227" s="95"/>
      <c r="AB227" s="95"/>
      <c r="AC227" s="95"/>
      <c r="AD227" s="95"/>
      <c r="AE227" s="95"/>
      <c r="AF227" s="95"/>
      <c r="AG227" s="95"/>
    </row>
    <row r="228" ht="15.75" customHeight="1">
      <c r="A228" s="95"/>
      <c r="B228" s="347"/>
      <c r="C228" s="347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95"/>
      <c r="R228" s="95"/>
      <c r="S228" s="95"/>
      <c r="T228" s="95"/>
      <c r="U228" s="95"/>
      <c r="V228" s="95"/>
      <c r="W228" s="347"/>
      <c r="X228" s="347"/>
      <c r="Y228" s="95"/>
      <c r="Z228" s="95"/>
      <c r="AA228" s="95"/>
      <c r="AB228" s="95"/>
      <c r="AC228" s="95"/>
      <c r="AD228" s="95"/>
      <c r="AE228" s="95"/>
      <c r="AF228" s="95"/>
      <c r="AG228" s="95"/>
    </row>
    <row r="229" ht="15.75" customHeight="1">
      <c r="A229" s="95"/>
      <c r="B229" s="347"/>
      <c r="C229" s="347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95"/>
      <c r="R229" s="95"/>
      <c r="S229" s="95"/>
      <c r="T229" s="95"/>
      <c r="U229" s="95"/>
      <c r="V229" s="95"/>
      <c r="W229" s="347"/>
      <c r="X229" s="347"/>
      <c r="Y229" s="95"/>
      <c r="Z229" s="95"/>
      <c r="AA229" s="95"/>
      <c r="AB229" s="95"/>
      <c r="AC229" s="95"/>
      <c r="AD229" s="95"/>
      <c r="AE229" s="95"/>
      <c r="AF229" s="95"/>
      <c r="AG229" s="95"/>
    </row>
    <row r="230" ht="15.75" customHeight="1">
      <c r="A230" s="95"/>
      <c r="B230" s="347"/>
      <c r="C230" s="347"/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95"/>
      <c r="R230" s="95"/>
      <c r="S230" s="95"/>
      <c r="T230" s="95"/>
      <c r="U230" s="95"/>
      <c r="V230" s="95"/>
      <c r="W230" s="347"/>
      <c r="X230" s="347"/>
      <c r="Y230" s="95"/>
      <c r="Z230" s="95"/>
      <c r="AA230" s="95"/>
      <c r="AB230" s="95"/>
      <c r="AC230" s="95"/>
      <c r="AD230" s="95"/>
      <c r="AE230" s="95"/>
      <c r="AF230" s="95"/>
      <c r="AG230" s="95"/>
    </row>
    <row r="231" ht="15.75" customHeight="1">
      <c r="A231" s="95"/>
      <c r="B231" s="347"/>
      <c r="C231" s="347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95"/>
      <c r="R231" s="95"/>
      <c r="S231" s="95"/>
      <c r="T231" s="95"/>
      <c r="U231" s="95"/>
      <c r="V231" s="95"/>
      <c r="W231" s="347"/>
      <c r="X231" s="347"/>
      <c r="Y231" s="95"/>
      <c r="Z231" s="95"/>
      <c r="AA231" s="95"/>
      <c r="AB231" s="95"/>
      <c r="AC231" s="95"/>
      <c r="AD231" s="95"/>
      <c r="AE231" s="95"/>
      <c r="AF231" s="95"/>
      <c r="AG231" s="95"/>
    </row>
    <row r="232" ht="15.75" customHeight="1">
      <c r="A232" s="95"/>
      <c r="B232" s="347"/>
      <c r="C232" s="347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95"/>
      <c r="R232" s="95"/>
      <c r="S232" s="95"/>
      <c r="T232" s="95"/>
      <c r="U232" s="95"/>
      <c r="V232" s="95"/>
      <c r="W232" s="347"/>
      <c r="X232" s="347"/>
      <c r="Y232" s="95"/>
      <c r="Z232" s="95"/>
      <c r="AA232" s="95"/>
      <c r="AB232" s="95"/>
      <c r="AC232" s="95"/>
      <c r="AD232" s="95"/>
      <c r="AE232" s="95"/>
      <c r="AF232" s="95"/>
      <c r="AG232" s="95"/>
    </row>
    <row r="233" ht="15.75" customHeight="1">
      <c r="A233" s="95"/>
      <c r="B233" s="347"/>
      <c r="C233" s="347"/>
      <c r="D233" s="34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7"/>
      <c r="Q233" s="95"/>
      <c r="R233" s="95"/>
      <c r="S233" s="95"/>
      <c r="T233" s="95"/>
      <c r="U233" s="95"/>
      <c r="V233" s="95"/>
      <c r="W233" s="347"/>
      <c r="X233" s="347"/>
      <c r="Y233" s="95"/>
      <c r="Z233" s="95"/>
      <c r="AA233" s="95"/>
      <c r="AB233" s="95"/>
      <c r="AC233" s="95"/>
      <c r="AD233" s="95"/>
      <c r="AE233" s="95"/>
      <c r="AF233" s="95"/>
      <c r="AG233" s="95"/>
    </row>
    <row r="234" ht="15.75" customHeight="1">
      <c r="A234" s="95"/>
      <c r="B234" s="347"/>
      <c r="C234" s="347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95"/>
      <c r="R234" s="95"/>
      <c r="S234" s="95"/>
      <c r="T234" s="95"/>
      <c r="U234" s="95"/>
      <c r="V234" s="95"/>
      <c r="W234" s="347"/>
      <c r="X234" s="347"/>
      <c r="Y234" s="95"/>
      <c r="Z234" s="95"/>
      <c r="AA234" s="95"/>
      <c r="AB234" s="95"/>
      <c r="AC234" s="95"/>
      <c r="AD234" s="95"/>
      <c r="AE234" s="95"/>
      <c r="AF234" s="95"/>
      <c r="AG234" s="95"/>
    </row>
    <row r="235" ht="15.75" customHeight="1">
      <c r="A235" s="95"/>
      <c r="B235" s="347"/>
      <c r="C235" s="347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95"/>
      <c r="R235" s="95"/>
      <c r="S235" s="95"/>
      <c r="T235" s="95"/>
      <c r="U235" s="95"/>
      <c r="V235" s="95"/>
      <c r="W235" s="347"/>
      <c r="X235" s="347"/>
      <c r="Y235" s="95"/>
      <c r="Z235" s="95"/>
      <c r="AA235" s="95"/>
      <c r="AB235" s="95"/>
      <c r="AC235" s="95"/>
      <c r="AD235" s="95"/>
      <c r="AE235" s="95"/>
      <c r="AF235" s="95"/>
      <c r="AG235" s="95"/>
    </row>
    <row r="236" ht="15.75" customHeight="1">
      <c r="A236" s="95"/>
      <c r="B236" s="347"/>
      <c r="C236" s="347"/>
      <c r="D236" s="347"/>
      <c r="E236" s="347"/>
      <c r="F236" s="347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95"/>
      <c r="R236" s="95"/>
      <c r="S236" s="95"/>
      <c r="T236" s="95"/>
      <c r="U236" s="95"/>
      <c r="V236" s="95"/>
      <c r="W236" s="347"/>
      <c r="X236" s="347"/>
      <c r="Y236" s="95"/>
      <c r="Z236" s="95"/>
      <c r="AA236" s="95"/>
      <c r="AB236" s="95"/>
      <c r="AC236" s="95"/>
      <c r="AD236" s="95"/>
      <c r="AE236" s="95"/>
      <c r="AF236" s="95"/>
      <c r="AG236" s="95"/>
    </row>
    <row r="237" ht="15.75" customHeight="1">
      <c r="A237" s="95"/>
      <c r="B237" s="347"/>
      <c r="C237" s="347"/>
      <c r="D237" s="347"/>
      <c r="E237" s="347"/>
      <c r="F237" s="347"/>
      <c r="G237" s="347"/>
      <c r="H237" s="347"/>
      <c r="I237" s="347"/>
      <c r="J237" s="347"/>
      <c r="K237" s="347"/>
      <c r="L237" s="347"/>
      <c r="M237" s="347"/>
      <c r="N237" s="347"/>
      <c r="O237" s="347"/>
      <c r="P237" s="347"/>
      <c r="Q237" s="95"/>
      <c r="R237" s="95"/>
      <c r="S237" s="95"/>
      <c r="T237" s="95"/>
      <c r="U237" s="95"/>
      <c r="V237" s="95"/>
      <c r="W237" s="347"/>
      <c r="X237" s="347"/>
      <c r="Y237" s="95"/>
      <c r="Z237" s="95"/>
      <c r="AA237" s="95"/>
      <c r="AB237" s="95"/>
      <c r="AC237" s="95"/>
      <c r="AD237" s="95"/>
      <c r="AE237" s="95"/>
      <c r="AF237" s="95"/>
      <c r="AG237" s="95"/>
    </row>
    <row r="238" ht="15.75" customHeight="1">
      <c r="A238" s="95"/>
      <c r="B238" s="347"/>
      <c r="C238" s="347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95"/>
      <c r="R238" s="95"/>
      <c r="S238" s="95"/>
      <c r="T238" s="95"/>
      <c r="U238" s="95"/>
      <c r="V238" s="95"/>
      <c r="W238" s="347"/>
      <c r="X238" s="347"/>
      <c r="Y238" s="95"/>
      <c r="Z238" s="95"/>
      <c r="AA238" s="95"/>
      <c r="AB238" s="95"/>
      <c r="AC238" s="95"/>
      <c r="AD238" s="95"/>
      <c r="AE238" s="95"/>
      <c r="AF238" s="95"/>
      <c r="AG238" s="95"/>
    </row>
    <row r="239" ht="15.75" customHeight="1">
      <c r="A239" s="95"/>
      <c r="B239" s="347"/>
      <c r="C239" s="347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95"/>
      <c r="R239" s="95"/>
      <c r="S239" s="95"/>
      <c r="T239" s="95"/>
      <c r="U239" s="95"/>
      <c r="V239" s="95"/>
      <c r="W239" s="347"/>
      <c r="X239" s="347"/>
      <c r="Y239" s="95"/>
      <c r="Z239" s="95"/>
      <c r="AA239" s="95"/>
      <c r="AB239" s="95"/>
      <c r="AC239" s="95"/>
      <c r="AD239" s="95"/>
      <c r="AE239" s="95"/>
      <c r="AF239" s="95"/>
      <c r="AG239" s="95"/>
    </row>
    <row r="240" ht="15.75" customHeight="1">
      <c r="A240" s="95"/>
      <c r="B240" s="347"/>
      <c r="C240" s="347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95"/>
      <c r="R240" s="95"/>
      <c r="S240" s="95"/>
      <c r="T240" s="95"/>
      <c r="U240" s="95"/>
      <c r="V240" s="95"/>
      <c r="W240" s="347"/>
      <c r="X240" s="347"/>
      <c r="Y240" s="95"/>
      <c r="Z240" s="95"/>
      <c r="AA240" s="95"/>
      <c r="AB240" s="95"/>
      <c r="AC240" s="95"/>
      <c r="AD240" s="95"/>
      <c r="AE240" s="95"/>
      <c r="AF240" s="95"/>
      <c r="AG240" s="95"/>
    </row>
    <row r="241" ht="15.75" customHeight="1">
      <c r="A241" s="95"/>
      <c r="B241" s="347"/>
      <c r="C241" s="347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95"/>
      <c r="R241" s="95"/>
      <c r="S241" s="95"/>
      <c r="T241" s="95"/>
      <c r="U241" s="95"/>
      <c r="V241" s="95"/>
      <c r="W241" s="347"/>
      <c r="X241" s="347"/>
      <c r="Y241" s="95"/>
      <c r="Z241" s="95"/>
      <c r="AA241" s="95"/>
      <c r="AB241" s="95"/>
      <c r="AC241" s="95"/>
      <c r="AD241" s="95"/>
      <c r="AE241" s="95"/>
      <c r="AF241" s="95"/>
      <c r="AG241" s="95"/>
    </row>
    <row r="242" ht="15.75" customHeight="1">
      <c r="A242" s="95"/>
      <c r="B242" s="347"/>
      <c r="C242" s="347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95"/>
      <c r="R242" s="95"/>
      <c r="S242" s="95"/>
      <c r="T242" s="95"/>
      <c r="U242" s="95"/>
      <c r="V242" s="95"/>
      <c r="W242" s="347"/>
      <c r="X242" s="347"/>
      <c r="Y242" s="95"/>
      <c r="Z242" s="95"/>
      <c r="AA242" s="95"/>
      <c r="AB242" s="95"/>
      <c r="AC242" s="95"/>
      <c r="AD242" s="95"/>
      <c r="AE242" s="95"/>
      <c r="AF242" s="95"/>
      <c r="AG242" s="95"/>
    </row>
    <row r="243" ht="15.75" customHeight="1">
      <c r="A243" s="95"/>
      <c r="B243" s="347"/>
      <c r="C243" s="347"/>
      <c r="D243" s="34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95"/>
      <c r="R243" s="95"/>
      <c r="S243" s="95"/>
      <c r="T243" s="95"/>
      <c r="U243" s="95"/>
      <c r="V243" s="95"/>
      <c r="W243" s="347"/>
      <c r="X243" s="347"/>
      <c r="Y243" s="95"/>
      <c r="Z243" s="95"/>
      <c r="AA243" s="95"/>
      <c r="AB243" s="95"/>
      <c r="AC243" s="95"/>
      <c r="AD243" s="95"/>
      <c r="AE243" s="95"/>
      <c r="AF243" s="95"/>
      <c r="AG243" s="95"/>
    </row>
    <row r="244" ht="15.75" customHeight="1">
      <c r="A244" s="95"/>
      <c r="B244" s="347"/>
      <c r="C244" s="347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95"/>
      <c r="R244" s="95"/>
      <c r="S244" s="95"/>
      <c r="T244" s="95"/>
      <c r="U244" s="95"/>
      <c r="V244" s="95"/>
      <c r="W244" s="347"/>
      <c r="X244" s="347"/>
      <c r="Y244" s="95"/>
      <c r="Z244" s="95"/>
      <c r="AA244" s="95"/>
      <c r="AB244" s="95"/>
      <c r="AC244" s="95"/>
      <c r="AD244" s="95"/>
      <c r="AE244" s="95"/>
      <c r="AF244" s="95"/>
      <c r="AG244" s="95"/>
    </row>
    <row r="245" ht="15.75" customHeight="1">
      <c r="A245" s="95"/>
      <c r="B245" s="347"/>
      <c r="C245" s="347"/>
      <c r="D245" s="347"/>
      <c r="E245" s="347"/>
      <c r="F245" s="347"/>
      <c r="G245" s="347"/>
      <c r="H245" s="347"/>
      <c r="I245" s="347"/>
      <c r="J245" s="347"/>
      <c r="K245" s="347"/>
      <c r="L245" s="347"/>
      <c r="M245" s="347"/>
      <c r="N245" s="347"/>
      <c r="O245" s="347"/>
      <c r="P245" s="347"/>
      <c r="Q245" s="95"/>
      <c r="R245" s="95"/>
      <c r="S245" s="95"/>
      <c r="T245" s="95"/>
      <c r="U245" s="95"/>
      <c r="V245" s="95"/>
      <c r="W245" s="347"/>
      <c r="X245" s="347"/>
      <c r="Y245" s="95"/>
      <c r="Z245" s="95"/>
      <c r="AA245" s="95"/>
      <c r="AB245" s="95"/>
      <c r="AC245" s="95"/>
      <c r="AD245" s="95"/>
      <c r="AE245" s="95"/>
      <c r="AF245" s="95"/>
      <c r="AG245" s="95"/>
    </row>
    <row r="246" ht="15.75" customHeight="1">
      <c r="A246" s="95"/>
      <c r="B246" s="347"/>
      <c r="C246" s="347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95"/>
      <c r="R246" s="95"/>
      <c r="S246" s="95"/>
      <c r="T246" s="95"/>
      <c r="U246" s="95"/>
      <c r="V246" s="95"/>
      <c r="W246" s="347"/>
      <c r="X246" s="347"/>
      <c r="Y246" s="95"/>
      <c r="Z246" s="95"/>
      <c r="AA246" s="95"/>
      <c r="AB246" s="95"/>
      <c r="AC246" s="95"/>
      <c r="AD246" s="95"/>
      <c r="AE246" s="95"/>
      <c r="AF246" s="95"/>
      <c r="AG246" s="95"/>
    </row>
    <row r="247" ht="15.75" customHeight="1">
      <c r="A247" s="95"/>
      <c r="B247" s="347"/>
      <c r="C247" s="347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95"/>
      <c r="R247" s="95"/>
      <c r="S247" s="95"/>
      <c r="T247" s="95"/>
      <c r="U247" s="95"/>
      <c r="V247" s="95"/>
      <c r="W247" s="347"/>
      <c r="X247" s="347"/>
      <c r="Y247" s="95"/>
      <c r="Z247" s="95"/>
      <c r="AA247" s="95"/>
      <c r="AB247" s="95"/>
      <c r="AC247" s="95"/>
      <c r="AD247" s="95"/>
      <c r="AE247" s="95"/>
      <c r="AF247" s="95"/>
      <c r="AG247" s="95"/>
    </row>
    <row r="248" ht="15.75" customHeight="1">
      <c r="A248" s="95"/>
      <c r="B248" s="347"/>
      <c r="C248" s="347"/>
      <c r="D248" s="347"/>
      <c r="E248" s="347"/>
      <c r="F248" s="347"/>
      <c r="G248" s="347"/>
      <c r="H248" s="347"/>
      <c r="I248" s="347"/>
      <c r="J248" s="347"/>
      <c r="K248" s="347"/>
      <c r="L248" s="347"/>
      <c r="M248" s="347"/>
      <c r="N248" s="347"/>
      <c r="O248" s="347"/>
      <c r="P248" s="347"/>
      <c r="Q248" s="95"/>
      <c r="R248" s="95"/>
      <c r="S248" s="95"/>
      <c r="T248" s="95"/>
      <c r="U248" s="95"/>
      <c r="V248" s="95"/>
      <c r="W248" s="347"/>
      <c r="X248" s="347"/>
      <c r="Y248" s="95"/>
      <c r="Z248" s="95"/>
      <c r="AA248" s="95"/>
      <c r="AB248" s="95"/>
      <c r="AC248" s="95"/>
      <c r="AD248" s="95"/>
      <c r="AE248" s="95"/>
      <c r="AF248" s="95"/>
      <c r="AG248" s="95"/>
    </row>
    <row r="249" ht="15.75" customHeight="1">
      <c r="A249" s="95"/>
      <c r="B249" s="347"/>
      <c r="C249" s="347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95"/>
      <c r="R249" s="95"/>
      <c r="S249" s="95"/>
      <c r="T249" s="95"/>
      <c r="U249" s="95"/>
      <c r="V249" s="95"/>
      <c r="W249" s="347"/>
      <c r="X249" s="347"/>
      <c r="Y249" s="95"/>
      <c r="Z249" s="95"/>
      <c r="AA249" s="95"/>
      <c r="AB249" s="95"/>
      <c r="AC249" s="95"/>
      <c r="AD249" s="95"/>
      <c r="AE249" s="95"/>
      <c r="AF249" s="95"/>
      <c r="AG249" s="95"/>
    </row>
    <row r="250" ht="15.75" customHeight="1">
      <c r="A250" s="95"/>
      <c r="B250" s="347"/>
      <c r="C250" s="347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95"/>
      <c r="R250" s="95"/>
      <c r="S250" s="95"/>
      <c r="T250" s="95"/>
      <c r="U250" s="95"/>
      <c r="V250" s="95"/>
      <c r="W250" s="347"/>
      <c r="X250" s="347"/>
      <c r="Y250" s="95"/>
      <c r="Z250" s="95"/>
      <c r="AA250" s="95"/>
      <c r="AB250" s="95"/>
      <c r="AC250" s="95"/>
      <c r="AD250" s="95"/>
      <c r="AE250" s="95"/>
      <c r="AF250" s="95"/>
      <c r="AG250" s="95"/>
    </row>
    <row r="251" ht="15.75" customHeight="1">
      <c r="A251" s="95"/>
      <c r="B251" s="347"/>
      <c r="C251" s="347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95"/>
      <c r="R251" s="95"/>
      <c r="S251" s="95"/>
      <c r="T251" s="95"/>
      <c r="U251" s="95"/>
      <c r="V251" s="95"/>
      <c r="W251" s="347"/>
      <c r="X251" s="347"/>
      <c r="Y251" s="95"/>
      <c r="Z251" s="95"/>
      <c r="AA251" s="95"/>
      <c r="AB251" s="95"/>
      <c r="AC251" s="95"/>
      <c r="AD251" s="95"/>
      <c r="AE251" s="95"/>
      <c r="AF251" s="95"/>
      <c r="AG251" s="95"/>
    </row>
    <row r="252" ht="15.75" customHeight="1">
      <c r="A252" s="95"/>
      <c r="B252" s="347"/>
      <c r="C252" s="347"/>
      <c r="D252" s="347"/>
      <c r="E252" s="347"/>
      <c r="F252" s="347"/>
      <c r="G252" s="347"/>
      <c r="H252" s="347"/>
      <c r="I252" s="347"/>
      <c r="J252" s="347"/>
      <c r="K252" s="347"/>
      <c r="L252" s="347"/>
      <c r="M252" s="347"/>
      <c r="N252" s="347"/>
      <c r="O252" s="347"/>
      <c r="P252" s="347"/>
      <c r="Q252" s="95"/>
      <c r="R252" s="95"/>
      <c r="S252" s="95"/>
      <c r="T252" s="95"/>
      <c r="U252" s="95"/>
      <c r="V252" s="95"/>
      <c r="W252" s="347"/>
      <c r="X252" s="347"/>
      <c r="Y252" s="95"/>
      <c r="Z252" s="95"/>
      <c r="AA252" s="95"/>
      <c r="AB252" s="95"/>
      <c r="AC252" s="95"/>
      <c r="AD252" s="95"/>
      <c r="AE252" s="95"/>
      <c r="AF252" s="95"/>
      <c r="AG252" s="95"/>
    </row>
    <row r="253" ht="15.75" customHeight="1">
      <c r="A253" s="95"/>
      <c r="B253" s="347"/>
      <c r="C253" s="347"/>
      <c r="D253" s="347"/>
      <c r="E253" s="347"/>
      <c r="F253" s="347"/>
      <c r="G253" s="347"/>
      <c r="H253" s="347"/>
      <c r="I253" s="347"/>
      <c r="J253" s="347"/>
      <c r="K253" s="347"/>
      <c r="L253" s="347"/>
      <c r="M253" s="347"/>
      <c r="N253" s="347"/>
      <c r="O253" s="347"/>
      <c r="P253" s="347"/>
      <c r="Q253" s="95"/>
      <c r="R253" s="95"/>
      <c r="S253" s="95"/>
      <c r="T253" s="95"/>
      <c r="U253" s="95"/>
      <c r="V253" s="95"/>
      <c r="W253" s="347"/>
      <c r="X253" s="347"/>
      <c r="Y253" s="95"/>
      <c r="Z253" s="95"/>
      <c r="AA253" s="95"/>
      <c r="AB253" s="95"/>
      <c r="AC253" s="95"/>
      <c r="AD253" s="95"/>
      <c r="AE253" s="95"/>
      <c r="AF253" s="95"/>
      <c r="AG253" s="95"/>
    </row>
    <row r="254" ht="15.75" customHeight="1">
      <c r="A254" s="95"/>
      <c r="B254" s="347"/>
      <c r="C254" s="347"/>
      <c r="D254" s="347"/>
      <c r="E254" s="347"/>
      <c r="F254" s="347"/>
      <c r="G254" s="347"/>
      <c r="H254" s="347"/>
      <c r="I254" s="347"/>
      <c r="J254" s="347"/>
      <c r="K254" s="347"/>
      <c r="L254" s="347"/>
      <c r="M254" s="347"/>
      <c r="N254" s="347"/>
      <c r="O254" s="347"/>
      <c r="P254" s="347"/>
      <c r="Q254" s="95"/>
      <c r="R254" s="95"/>
      <c r="S254" s="95"/>
      <c r="T254" s="95"/>
      <c r="U254" s="95"/>
      <c r="V254" s="95"/>
      <c r="W254" s="347"/>
      <c r="X254" s="347"/>
      <c r="Y254" s="95"/>
      <c r="Z254" s="95"/>
      <c r="AA254" s="95"/>
      <c r="AB254" s="95"/>
      <c r="AC254" s="95"/>
      <c r="AD254" s="95"/>
      <c r="AE254" s="95"/>
      <c r="AF254" s="95"/>
      <c r="AG254" s="95"/>
    </row>
    <row r="255" ht="15.75" customHeight="1">
      <c r="A255" s="95"/>
      <c r="B255" s="347"/>
      <c r="C255" s="347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95"/>
      <c r="R255" s="95"/>
      <c r="S255" s="95"/>
      <c r="T255" s="95"/>
      <c r="U255" s="95"/>
      <c r="V255" s="95"/>
      <c r="W255" s="347"/>
      <c r="X255" s="347"/>
      <c r="Y255" s="95"/>
      <c r="Z255" s="95"/>
      <c r="AA255" s="95"/>
      <c r="AB255" s="95"/>
      <c r="AC255" s="95"/>
      <c r="AD255" s="95"/>
      <c r="AE255" s="95"/>
      <c r="AF255" s="95"/>
      <c r="AG255" s="95"/>
    </row>
    <row r="256" ht="15.75" customHeight="1">
      <c r="A256" s="95"/>
      <c r="B256" s="347"/>
      <c r="C256" s="347"/>
      <c r="D256" s="347"/>
      <c r="E256" s="347"/>
      <c r="F256" s="347"/>
      <c r="G256" s="347"/>
      <c r="H256" s="347"/>
      <c r="I256" s="347"/>
      <c r="J256" s="347"/>
      <c r="K256" s="347"/>
      <c r="L256" s="347"/>
      <c r="M256" s="347"/>
      <c r="N256" s="347"/>
      <c r="O256" s="347"/>
      <c r="P256" s="347"/>
      <c r="Q256" s="95"/>
      <c r="R256" s="95"/>
      <c r="S256" s="95"/>
      <c r="T256" s="95"/>
      <c r="U256" s="95"/>
      <c r="V256" s="95"/>
      <c r="W256" s="347"/>
      <c r="X256" s="347"/>
      <c r="Y256" s="95"/>
      <c r="Z256" s="95"/>
      <c r="AA256" s="95"/>
      <c r="AB256" s="95"/>
      <c r="AC256" s="95"/>
      <c r="AD256" s="95"/>
      <c r="AE256" s="95"/>
      <c r="AF256" s="95"/>
      <c r="AG256" s="95"/>
    </row>
    <row r="257" ht="15.75" customHeight="1">
      <c r="A257" s="95"/>
      <c r="B257" s="347"/>
      <c r="C257" s="347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95"/>
      <c r="R257" s="95"/>
      <c r="S257" s="95"/>
      <c r="T257" s="95"/>
      <c r="U257" s="95"/>
      <c r="V257" s="95"/>
      <c r="W257" s="347"/>
      <c r="X257" s="347"/>
      <c r="Y257" s="95"/>
      <c r="Z257" s="95"/>
      <c r="AA257" s="95"/>
      <c r="AB257" s="95"/>
      <c r="AC257" s="95"/>
      <c r="AD257" s="95"/>
      <c r="AE257" s="95"/>
      <c r="AF257" s="95"/>
      <c r="AG257" s="95"/>
    </row>
    <row r="258" ht="15.75" customHeight="1">
      <c r="A258" s="95"/>
      <c r="B258" s="347"/>
      <c r="C258" s="347"/>
      <c r="D258" s="347"/>
      <c r="E258" s="347"/>
      <c r="F258" s="347"/>
      <c r="G258" s="347"/>
      <c r="H258" s="347"/>
      <c r="I258" s="347"/>
      <c r="J258" s="347"/>
      <c r="K258" s="347"/>
      <c r="L258" s="347"/>
      <c r="M258" s="347"/>
      <c r="N258" s="347"/>
      <c r="O258" s="347"/>
      <c r="P258" s="347"/>
      <c r="Q258" s="95"/>
      <c r="R258" s="95"/>
      <c r="S258" s="95"/>
      <c r="T258" s="95"/>
      <c r="U258" s="95"/>
      <c r="V258" s="95"/>
      <c r="W258" s="347"/>
      <c r="X258" s="347"/>
      <c r="Y258" s="95"/>
      <c r="Z258" s="95"/>
      <c r="AA258" s="95"/>
      <c r="AB258" s="95"/>
      <c r="AC258" s="95"/>
      <c r="AD258" s="95"/>
      <c r="AE258" s="95"/>
      <c r="AF258" s="95"/>
      <c r="AG258" s="95"/>
    </row>
    <row r="259" ht="15.75" customHeight="1">
      <c r="A259" s="95"/>
      <c r="B259" s="347"/>
      <c r="C259" s="347"/>
      <c r="D259" s="347"/>
      <c r="E259" s="347"/>
      <c r="F259" s="347"/>
      <c r="G259" s="347"/>
      <c r="H259" s="347"/>
      <c r="I259" s="347"/>
      <c r="J259" s="347"/>
      <c r="K259" s="347"/>
      <c r="L259" s="347"/>
      <c r="M259" s="347"/>
      <c r="N259" s="347"/>
      <c r="O259" s="347"/>
      <c r="P259" s="347"/>
      <c r="Q259" s="95"/>
      <c r="R259" s="95"/>
      <c r="S259" s="95"/>
      <c r="T259" s="95"/>
      <c r="U259" s="95"/>
      <c r="V259" s="95"/>
      <c r="W259" s="347"/>
      <c r="X259" s="347"/>
      <c r="Y259" s="95"/>
      <c r="Z259" s="95"/>
      <c r="AA259" s="95"/>
      <c r="AB259" s="95"/>
      <c r="AC259" s="95"/>
      <c r="AD259" s="95"/>
      <c r="AE259" s="95"/>
      <c r="AF259" s="95"/>
      <c r="AG259" s="95"/>
    </row>
    <row r="260" ht="15.75" customHeight="1">
      <c r="A260" s="95"/>
      <c r="B260" s="347"/>
      <c r="C260" s="347"/>
      <c r="D260" s="347"/>
      <c r="E260" s="347"/>
      <c r="F260" s="347"/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95"/>
      <c r="R260" s="95"/>
      <c r="S260" s="95"/>
      <c r="T260" s="95"/>
      <c r="U260" s="95"/>
      <c r="V260" s="95"/>
      <c r="W260" s="347"/>
      <c r="X260" s="347"/>
      <c r="Y260" s="95"/>
      <c r="Z260" s="95"/>
      <c r="AA260" s="95"/>
      <c r="AB260" s="95"/>
      <c r="AC260" s="95"/>
      <c r="AD260" s="95"/>
      <c r="AE260" s="95"/>
      <c r="AF260" s="95"/>
      <c r="AG260" s="95"/>
    </row>
    <row r="261" ht="15.75" customHeight="1">
      <c r="A261" s="95"/>
      <c r="B261" s="347"/>
      <c r="C261" s="347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95"/>
      <c r="R261" s="95"/>
      <c r="S261" s="95"/>
      <c r="T261" s="95"/>
      <c r="U261" s="95"/>
      <c r="V261" s="95"/>
      <c r="W261" s="347"/>
      <c r="X261" s="347"/>
      <c r="Y261" s="95"/>
      <c r="Z261" s="95"/>
      <c r="AA261" s="95"/>
      <c r="AB261" s="95"/>
      <c r="AC261" s="95"/>
      <c r="AD261" s="95"/>
      <c r="AE261" s="95"/>
      <c r="AF261" s="95"/>
      <c r="AG261" s="95"/>
    </row>
    <row r="262" ht="15.75" customHeight="1">
      <c r="A262" s="95"/>
      <c r="B262" s="347"/>
      <c r="C262" s="347"/>
      <c r="D262" s="347"/>
      <c r="E262" s="347"/>
      <c r="F262" s="347"/>
      <c r="G262" s="347"/>
      <c r="H262" s="347"/>
      <c r="I262" s="347"/>
      <c r="J262" s="347"/>
      <c r="K262" s="347"/>
      <c r="L262" s="347"/>
      <c r="M262" s="347"/>
      <c r="N262" s="347"/>
      <c r="O262" s="347"/>
      <c r="P262" s="347"/>
      <c r="Q262" s="95"/>
      <c r="R262" s="95"/>
      <c r="S262" s="95"/>
      <c r="T262" s="95"/>
      <c r="U262" s="95"/>
      <c r="V262" s="95"/>
      <c r="W262" s="347"/>
      <c r="X262" s="347"/>
      <c r="Y262" s="95"/>
      <c r="Z262" s="95"/>
      <c r="AA262" s="95"/>
      <c r="AB262" s="95"/>
      <c r="AC262" s="95"/>
      <c r="AD262" s="95"/>
      <c r="AE262" s="95"/>
      <c r="AF262" s="95"/>
      <c r="AG262" s="95"/>
    </row>
    <row r="263" ht="15.75" customHeight="1">
      <c r="A263" s="95"/>
      <c r="B263" s="347"/>
      <c r="C263" s="347"/>
      <c r="D263" s="347"/>
      <c r="E263" s="347"/>
      <c r="F263" s="347"/>
      <c r="G263" s="347"/>
      <c r="H263" s="347"/>
      <c r="I263" s="347"/>
      <c r="J263" s="347"/>
      <c r="K263" s="347"/>
      <c r="L263" s="347"/>
      <c r="M263" s="347"/>
      <c r="N263" s="347"/>
      <c r="O263" s="347"/>
      <c r="P263" s="347"/>
      <c r="Q263" s="95"/>
      <c r="R263" s="95"/>
      <c r="S263" s="95"/>
      <c r="T263" s="95"/>
      <c r="U263" s="95"/>
      <c r="V263" s="95"/>
      <c r="W263" s="347"/>
      <c r="X263" s="347"/>
      <c r="Y263" s="95"/>
      <c r="Z263" s="95"/>
      <c r="AA263" s="95"/>
      <c r="AB263" s="95"/>
      <c r="AC263" s="95"/>
      <c r="AD263" s="95"/>
      <c r="AE263" s="95"/>
      <c r="AF263" s="95"/>
      <c r="AG263" s="95"/>
    </row>
    <row r="264" ht="15.75" customHeight="1">
      <c r="A264" s="95"/>
      <c r="B264" s="347"/>
      <c r="C264" s="347"/>
      <c r="D264" s="347"/>
      <c r="E264" s="347"/>
      <c r="F264" s="347"/>
      <c r="G264" s="347"/>
      <c r="H264" s="347"/>
      <c r="I264" s="347"/>
      <c r="J264" s="347"/>
      <c r="K264" s="347"/>
      <c r="L264" s="347"/>
      <c r="M264" s="347"/>
      <c r="N264" s="347"/>
      <c r="O264" s="347"/>
      <c r="P264" s="347"/>
      <c r="Q264" s="95"/>
      <c r="R264" s="95"/>
      <c r="S264" s="95"/>
      <c r="T264" s="95"/>
      <c r="U264" s="95"/>
      <c r="V264" s="95"/>
      <c r="W264" s="347"/>
      <c r="X264" s="347"/>
      <c r="Y264" s="95"/>
      <c r="Z264" s="95"/>
      <c r="AA264" s="95"/>
      <c r="AB264" s="95"/>
      <c r="AC264" s="95"/>
      <c r="AD264" s="95"/>
      <c r="AE264" s="95"/>
      <c r="AF264" s="95"/>
      <c r="AG264" s="95"/>
    </row>
    <row r="265" ht="15.75" customHeight="1">
      <c r="A265" s="95"/>
      <c r="B265" s="347"/>
      <c r="C265" s="347"/>
      <c r="D265" s="347"/>
      <c r="E265" s="347"/>
      <c r="F265" s="347"/>
      <c r="G265" s="347"/>
      <c r="H265" s="347"/>
      <c r="I265" s="347"/>
      <c r="J265" s="347"/>
      <c r="K265" s="347"/>
      <c r="L265" s="347"/>
      <c r="M265" s="347"/>
      <c r="N265" s="347"/>
      <c r="O265" s="347"/>
      <c r="P265" s="347"/>
      <c r="Q265" s="95"/>
      <c r="R265" s="95"/>
      <c r="S265" s="95"/>
      <c r="T265" s="95"/>
      <c r="U265" s="95"/>
      <c r="V265" s="95"/>
      <c r="W265" s="347"/>
      <c r="X265" s="347"/>
      <c r="Y265" s="95"/>
      <c r="Z265" s="95"/>
      <c r="AA265" s="95"/>
      <c r="AB265" s="95"/>
      <c r="AC265" s="95"/>
      <c r="AD265" s="95"/>
      <c r="AE265" s="95"/>
      <c r="AF265" s="95"/>
      <c r="AG265" s="95"/>
    </row>
    <row r="266" ht="15.75" customHeight="1">
      <c r="A266" s="95"/>
      <c r="B266" s="347"/>
      <c r="C266" s="347"/>
      <c r="D266" s="347"/>
      <c r="E266" s="347"/>
      <c r="F266" s="347"/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95"/>
      <c r="R266" s="95"/>
      <c r="S266" s="95"/>
      <c r="T266" s="95"/>
      <c r="U266" s="95"/>
      <c r="V266" s="95"/>
      <c r="W266" s="347"/>
      <c r="X266" s="347"/>
      <c r="Y266" s="95"/>
      <c r="Z266" s="95"/>
      <c r="AA266" s="95"/>
      <c r="AB266" s="95"/>
      <c r="AC266" s="95"/>
      <c r="AD266" s="95"/>
      <c r="AE266" s="95"/>
      <c r="AF266" s="95"/>
      <c r="AG266" s="95"/>
    </row>
    <row r="267" ht="15.75" customHeight="1">
      <c r="A267" s="95"/>
      <c r="B267" s="347"/>
      <c r="C267" s="347"/>
      <c r="D267" s="347"/>
      <c r="E267" s="347"/>
      <c r="F267" s="347"/>
      <c r="G267" s="347"/>
      <c r="H267" s="347"/>
      <c r="I267" s="347"/>
      <c r="J267" s="347"/>
      <c r="K267" s="347"/>
      <c r="L267" s="347"/>
      <c r="M267" s="347"/>
      <c r="N267" s="347"/>
      <c r="O267" s="347"/>
      <c r="P267" s="347"/>
      <c r="Q267" s="95"/>
      <c r="R267" s="95"/>
      <c r="S267" s="95"/>
      <c r="T267" s="95"/>
      <c r="U267" s="95"/>
      <c r="V267" s="95"/>
      <c r="W267" s="347"/>
      <c r="X267" s="347"/>
      <c r="Y267" s="95"/>
      <c r="Z267" s="95"/>
      <c r="AA267" s="95"/>
      <c r="AB267" s="95"/>
      <c r="AC267" s="95"/>
      <c r="AD267" s="95"/>
      <c r="AE267" s="95"/>
      <c r="AF267" s="95"/>
      <c r="AG267" s="95"/>
    </row>
    <row r="268" ht="15.75" customHeight="1">
      <c r="A268" s="95"/>
      <c r="B268" s="347"/>
      <c r="C268" s="347"/>
      <c r="D268" s="347"/>
      <c r="E268" s="347"/>
      <c r="F268" s="347"/>
      <c r="G268" s="347"/>
      <c r="H268" s="347"/>
      <c r="I268" s="347"/>
      <c r="J268" s="347"/>
      <c r="K268" s="347"/>
      <c r="L268" s="347"/>
      <c r="M268" s="347"/>
      <c r="N268" s="347"/>
      <c r="O268" s="347"/>
      <c r="P268" s="347"/>
      <c r="Q268" s="95"/>
      <c r="R268" s="95"/>
      <c r="S268" s="95"/>
      <c r="T268" s="95"/>
      <c r="U268" s="95"/>
      <c r="V268" s="95"/>
      <c r="W268" s="347"/>
      <c r="X268" s="347"/>
      <c r="Y268" s="95"/>
      <c r="Z268" s="95"/>
      <c r="AA268" s="95"/>
      <c r="AB268" s="95"/>
      <c r="AC268" s="95"/>
      <c r="AD268" s="95"/>
      <c r="AE268" s="95"/>
      <c r="AF268" s="95"/>
      <c r="AG268" s="95"/>
    </row>
    <row r="269" ht="15.75" customHeight="1">
      <c r="A269" s="95"/>
      <c r="B269" s="347"/>
      <c r="C269" s="347"/>
      <c r="D269" s="347"/>
      <c r="E269" s="347"/>
      <c r="F269" s="347"/>
      <c r="G269" s="347"/>
      <c r="H269" s="347"/>
      <c r="I269" s="347"/>
      <c r="J269" s="347"/>
      <c r="K269" s="347"/>
      <c r="L269" s="347"/>
      <c r="M269" s="347"/>
      <c r="N269" s="347"/>
      <c r="O269" s="347"/>
      <c r="P269" s="347"/>
      <c r="Q269" s="95"/>
      <c r="R269" s="95"/>
      <c r="S269" s="95"/>
      <c r="T269" s="95"/>
      <c r="U269" s="95"/>
      <c r="V269" s="95"/>
      <c r="W269" s="347"/>
      <c r="X269" s="347"/>
      <c r="Y269" s="95"/>
      <c r="Z269" s="95"/>
      <c r="AA269" s="95"/>
      <c r="AB269" s="95"/>
      <c r="AC269" s="95"/>
      <c r="AD269" s="95"/>
      <c r="AE269" s="95"/>
      <c r="AF269" s="95"/>
      <c r="AG269" s="95"/>
    </row>
    <row r="270" ht="15.75" customHeight="1">
      <c r="A270" s="95"/>
      <c r="B270" s="347"/>
      <c r="C270" s="347"/>
      <c r="D270" s="347"/>
      <c r="E270" s="347"/>
      <c r="F270" s="347"/>
      <c r="G270" s="347"/>
      <c r="H270" s="347"/>
      <c r="I270" s="347"/>
      <c r="J270" s="347"/>
      <c r="K270" s="347"/>
      <c r="L270" s="347"/>
      <c r="M270" s="347"/>
      <c r="N270" s="347"/>
      <c r="O270" s="347"/>
      <c r="P270" s="347"/>
      <c r="Q270" s="95"/>
      <c r="R270" s="95"/>
      <c r="S270" s="95"/>
      <c r="T270" s="95"/>
      <c r="U270" s="95"/>
      <c r="V270" s="95"/>
      <c r="W270" s="347"/>
      <c r="X270" s="347"/>
      <c r="Y270" s="95"/>
      <c r="Z270" s="95"/>
      <c r="AA270" s="95"/>
      <c r="AB270" s="95"/>
      <c r="AC270" s="95"/>
      <c r="AD270" s="95"/>
      <c r="AE270" s="95"/>
      <c r="AF270" s="95"/>
      <c r="AG270" s="95"/>
    </row>
    <row r="271" ht="15.75" customHeight="1">
      <c r="A271" s="95"/>
      <c r="B271" s="347"/>
      <c r="C271" s="347"/>
      <c r="D271" s="347"/>
      <c r="E271" s="347"/>
      <c r="F271" s="347"/>
      <c r="G271" s="347"/>
      <c r="H271" s="347"/>
      <c r="I271" s="347"/>
      <c r="J271" s="347"/>
      <c r="K271" s="347"/>
      <c r="L271" s="347"/>
      <c r="M271" s="347"/>
      <c r="N271" s="347"/>
      <c r="O271" s="347"/>
      <c r="P271" s="347"/>
      <c r="Q271" s="95"/>
      <c r="R271" s="95"/>
      <c r="S271" s="95"/>
      <c r="T271" s="95"/>
      <c r="U271" s="95"/>
      <c r="V271" s="95"/>
      <c r="W271" s="347"/>
      <c r="X271" s="347"/>
      <c r="Y271" s="95"/>
      <c r="Z271" s="95"/>
      <c r="AA271" s="95"/>
      <c r="AB271" s="95"/>
      <c r="AC271" s="95"/>
      <c r="AD271" s="95"/>
      <c r="AE271" s="95"/>
      <c r="AF271" s="95"/>
      <c r="AG271" s="95"/>
    </row>
    <row r="272" ht="15.75" customHeight="1">
      <c r="A272" s="95"/>
      <c r="B272" s="347"/>
      <c r="C272" s="347"/>
      <c r="D272" s="347"/>
      <c r="E272" s="347"/>
      <c r="F272" s="347"/>
      <c r="G272" s="347"/>
      <c r="H272" s="347"/>
      <c r="I272" s="347"/>
      <c r="J272" s="347"/>
      <c r="K272" s="347"/>
      <c r="L272" s="347"/>
      <c r="M272" s="347"/>
      <c r="N272" s="347"/>
      <c r="O272" s="347"/>
      <c r="P272" s="347"/>
      <c r="Q272" s="95"/>
      <c r="R272" s="95"/>
      <c r="S272" s="95"/>
      <c r="T272" s="95"/>
      <c r="U272" s="95"/>
      <c r="V272" s="95"/>
      <c r="W272" s="347"/>
      <c r="X272" s="347"/>
      <c r="Y272" s="95"/>
      <c r="Z272" s="95"/>
      <c r="AA272" s="95"/>
      <c r="AB272" s="95"/>
      <c r="AC272" s="95"/>
      <c r="AD272" s="95"/>
      <c r="AE272" s="95"/>
      <c r="AF272" s="95"/>
      <c r="AG272" s="95"/>
    </row>
    <row r="273" ht="15.75" customHeight="1">
      <c r="A273" s="95"/>
      <c r="B273" s="347"/>
      <c r="C273" s="347"/>
      <c r="D273" s="347"/>
      <c r="E273" s="347"/>
      <c r="F273" s="347"/>
      <c r="G273" s="347"/>
      <c r="H273" s="347"/>
      <c r="I273" s="347"/>
      <c r="J273" s="347"/>
      <c r="K273" s="347"/>
      <c r="L273" s="347"/>
      <c r="M273" s="347"/>
      <c r="N273" s="347"/>
      <c r="O273" s="347"/>
      <c r="P273" s="347"/>
      <c r="Q273" s="95"/>
      <c r="R273" s="95"/>
      <c r="S273" s="95"/>
      <c r="T273" s="95"/>
      <c r="U273" s="95"/>
      <c r="V273" s="95"/>
      <c r="W273" s="347"/>
      <c r="X273" s="347"/>
      <c r="Y273" s="95"/>
      <c r="Z273" s="95"/>
      <c r="AA273" s="95"/>
      <c r="AB273" s="95"/>
      <c r="AC273" s="95"/>
      <c r="AD273" s="95"/>
      <c r="AE273" s="95"/>
      <c r="AF273" s="95"/>
      <c r="AG273" s="95"/>
    </row>
    <row r="274" ht="15.75" customHeight="1">
      <c r="A274" s="95"/>
      <c r="B274" s="347"/>
      <c r="C274" s="347"/>
      <c r="D274" s="347"/>
      <c r="E274" s="347"/>
      <c r="F274" s="347"/>
      <c r="G274" s="347"/>
      <c r="H274" s="347"/>
      <c r="I274" s="347"/>
      <c r="J274" s="347"/>
      <c r="K274" s="347"/>
      <c r="L274" s="347"/>
      <c r="M274" s="347"/>
      <c r="N274" s="347"/>
      <c r="O274" s="347"/>
      <c r="P274" s="347"/>
      <c r="Q274" s="95"/>
      <c r="R274" s="95"/>
      <c r="S274" s="95"/>
      <c r="T274" s="95"/>
      <c r="U274" s="95"/>
      <c r="V274" s="95"/>
      <c r="W274" s="347"/>
      <c r="X274" s="347"/>
      <c r="Y274" s="95"/>
      <c r="Z274" s="95"/>
      <c r="AA274" s="95"/>
      <c r="AB274" s="95"/>
      <c r="AC274" s="95"/>
      <c r="AD274" s="95"/>
      <c r="AE274" s="95"/>
      <c r="AF274" s="95"/>
      <c r="AG274" s="95"/>
    </row>
    <row r="275" ht="15.75" customHeight="1">
      <c r="A275" s="95"/>
      <c r="B275" s="347"/>
      <c r="C275" s="347"/>
      <c r="D275" s="347"/>
      <c r="E275" s="347"/>
      <c r="F275" s="347"/>
      <c r="G275" s="347"/>
      <c r="H275" s="347"/>
      <c r="I275" s="347"/>
      <c r="J275" s="347"/>
      <c r="K275" s="347"/>
      <c r="L275" s="347"/>
      <c r="M275" s="347"/>
      <c r="N275" s="347"/>
      <c r="O275" s="347"/>
      <c r="P275" s="347"/>
      <c r="Q275" s="95"/>
      <c r="R275" s="95"/>
      <c r="S275" s="95"/>
      <c r="T275" s="95"/>
      <c r="U275" s="95"/>
      <c r="V275" s="95"/>
      <c r="W275" s="347"/>
      <c r="X275" s="347"/>
      <c r="Y275" s="95"/>
      <c r="Z275" s="95"/>
      <c r="AA275" s="95"/>
      <c r="AB275" s="95"/>
      <c r="AC275" s="95"/>
      <c r="AD275" s="95"/>
      <c r="AE275" s="95"/>
      <c r="AF275" s="95"/>
      <c r="AG275" s="95"/>
    </row>
    <row r="276" ht="15.75" customHeight="1">
      <c r="A276" s="95"/>
      <c r="B276" s="347"/>
      <c r="C276" s="347"/>
      <c r="D276" s="347"/>
      <c r="E276" s="347"/>
      <c r="F276" s="347"/>
      <c r="G276" s="347"/>
      <c r="H276" s="347"/>
      <c r="I276" s="347"/>
      <c r="J276" s="347"/>
      <c r="K276" s="347"/>
      <c r="L276" s="347"/>
      <c r="M276" s="347"/>
      <c r="N276" s="347"/>
      <c r="O276" s="347"/>
      <c r="P276" s="347"/>
      <c r="Q276" s="95"/>
      <c r="R276" s="95"/>
      <c r="S276" s="95"/>
      <c r="T276" s="95"/>
      <c r="U276" s="95"/>
      <c r="V276" s="95"/>
      <c r="W276" s="347"/>
      <c r="X276" s="347"/>
      <c r="Y276" s="95"/>
      <c r="Z276" s="95"/>
      <c r="AA276" s="95"/>
      <c r="AB276" s="95"/>
      <c r="AC276" s="95"/>
      <c r="AD276" s="95"/>
      <c r="AE276" s="95"/>
      <c r="AF276" s="95"/>
      <c r="AG276" s="95"/>
    </row>
    <row r="277" ht="15.75" customHeight="1">
      <c r="A277" s="95"/>
      <c r="B277" s="347"/>
      <c r="C277" s="347"/>
      <c r="D277" s="347"/>
      <c r="E277" s="347"/>
      <c r="F277" s="347"/>
      <c r="G277" s="347"/>
      <c r="H277" s="347"/>
      <c r="I277" s="347"/>
      <c r="J277" s="347"/>
      <c r="K277" s="347"/>
      <c r="L277" s="347"/>
      <c r="M277" s="347"/>
      <c r="N277" s="347"/>
      <c r="O277" s="347"/>
      <c r="P277" s="347"/>
      <c r="Q277" s="95"/>
      <c r="R277" s="95"/>
      <c r="S277" s="95"/>
      <c r="T277" s="95"/>
      <c r="U277" s="95"/>
      <c r="V277" s="95"/>
      <c r="W277" s="347"/>
      <c r="X277" s="347"/>
      <c r="Y277" s="95"/>
      <c r="Z277" s="95"/>
      <c r="AA277" s="95"/>
      <c r="AB277" s="95"/>
      <c r="AC277" s="95"/>
      <c r="AD277" s="95"/>
      <c r="AE277" s="95"/>
      <c r="AF277" s="95"/>
      <c r="AG277" s="95"/>
    </row>
    <row r="278" ht="15.75" customHeight="1">
      <c r="A278" s="95"/>
      <c r="B278" s="347"/>
      <c r="C278" s="347"/>
      <c r="D278" s="347"/>
      <c r="E278" s="347"/>
      <c r="F278" s="347"/>
      <c r="G278" s="347"/>
      <c r="H278" s="347"/>
      <c r="I278" s="347"/>
      <c r="J278" s="347"/>
      <c r="K278" s="347"/>
      <c r="L278" s="347"/>
      <c r="M278" s="347"/>
      <c r="N278" s="347"/>
      <c r="O278" s="347"/>
      <c r="P278" s="347"/>
      <c r="Q278" s="95"/>
      <c r="R278" s="95"/>
      <c r="S278" s="95"/>
      <c r="T278" s="95"/>
      <c r="U278" s="95"/>
      <c r="V278" s="95"/>
      <c r="W278" s="347"/>
      <c r="X278" s="347"/>
      <c r="Y278" s="95"/>
      <c r="Z278" s="95"/>
      <c r="AA278" s="95"/>
      <c r="AB278" s="95"/>
      <c r="AC278" s="95"/>
      <c r="AD278" s="95"/>
      <c r="AE278" s="95"/>
      <c r="AF278" s="95"/>
      <c r="AG278" s="95"/>
    </row>
    <row r="279" ht="15.75" customHeight="1">
      <c r="A279" s="95"/>
      <c r="B279" s="347"/>
      <c r="C279" s="347"/>
      <c r="D279" s="347"/>
      <c r="E279" s="347"/>
      <c r="F279" s="347"/>
      <c r="G279" s="347"/>
      <c r="H279" s="347"/>
      <c r="I279" s="347"/>
      <c r="J279" s="347"/>
      <c r="K279" s="347"/>
      <c r="L279" s="347"/>
      <c r="M279" s="347"/>
      <c r="N279" s="347"/>
      <c r="O279" s="347"/>
      <c r="P279" s="347"/>
      <c r="Q279" s="95"/>
      <c r="R279" s="95"/>
      <c r="S279" s="95"/>
      <c r="T279" s="95"/>
      <c r="U279" s="95"/>
      <c r="V279" s="95"/>
      <c r="W279" s="347"/>
      <c r="X279" s="347"/>
      <c r="Y279" s="95"/>
      <c r="Z279" s="95"/>
      <c r="AA279" s="95"/>
      <c r="AB279" s="95"/>
      <c r="AC279" s="95"/>
      <c r="AD279" s="95"/>
      <c r="AE279" s="95"/>
      <c r="AF279" s="95"/>
      <c r="AG279" s="95"/>
    </row>
    <row r="280" ht="15.75" customHeight="1">
      <c r="A280" s="95"/>
      <c r="B280" s="347"/>
      <c r="C280" s="347"/>
      <c r="D280" s="347"/>
      <c r="E280" s="347"/>
      <c r="F280" s="347"/>
      <c r="G280" s="347"/>
      <c r="H280" s="347"/>
      <c r="I280" s="347"/>
      <c r="J280" s="347"/>
      <c r="K280" s="347"/>
      <c r="L280" s="347"/>
      <c r="M280" s="347"/>
      <c r="N280" s="347"/>
      <c r="O280" s="347"/>
      <c r="P280" s="347"/>
      <c r="Q280" s="95"/>
      <c r="R280" s="95"/>
      <c r="S280" s="95"/>
      <c r="T280" s="95"/>
      <c r="U280" s="95"/>
      <c r="V280" s="95"/>
      <c r="W280" s="347"/>
      <c r="X280" s="347"/>
      <c r="Y280" s="95"/>
      <c r="Z280" s="95"/>
      <c r="AA280" s="95"/>
      <c r="AB280" s="95"/>
      <c r="AC280" s="95"/>
      <c r="AD280" s="95"/>
      <c r="AE280" s="95"/>
      <c r="AF280" s="95"/>
      <c r="AG280" s="95"/>
    </row>
    <row r="281" ht="15.75" customHeight="1">
      <c r="A281" s="95"/>
      <c r="B281" s="347"/>
      <c r="C281" s="347"/>
      <c r="D281" s="347"/>
      <c r="E281" s="347"/>
      <c r="F281" s="347"/>
      <c r="G281" s="347"/>
      <c r="H281" s="347"/>
      <c r="I281" s="347"/>
      <c r="J281" s="347"/>
      <c r="K281" s="347"/>
      <c r="L281" s="347"/>
      <c r="M281" s="347"/>
      <c r="N281" s="347"/>
      <c r="O281" s="347"/>
      <c r="P281" s="347"/>
      <c r="Q281" s="95"/>
      <c r="R281" s="95"/>
      <c r="S281" s="95"/>
      <c r="T281" s="95"/>
      <c r="U281" s="95"/>
      <c r="V281" s="95"/>
      <c r="W281" s="347"/>
      <c r="X281" s="347"/>
      <c r="Y281" s="95"/>
      <c r="Z281" s="95"/>
      <c r="AA281" s="95"/>
      <c r="AB281" s="95"/>
      <c r="AC281" s="95"/>
      <c r="AD281" s="95"/>
      <c r="AE281" s="95"/>
      <c r="AF281" s="95"/>
      <c r="AG281" s="95"/>
    </row>
    <row r="282" ht="15.75" customHeight="1">
      <c r="A282" s="95"/>
      <c r="B282" s="347"/>
      <c r="C282" s="347"/>
      <c r="D282" s="347"/>
      <c r="E282" s="347"/>
      <c r="F282" s="347"/>
      <c r="G282" s="347"/>
      <c r="H282" s="347"/>
      <c r="I282" s="347"/>
      <c r="J282" s="347"/>
      <c r="K282" s="347"/>
      <c r="L282" s="347"/>
      <c r="M282" s="347"/>
      <c r="N282" s="347"/>
      <c r="O282" s="347"/>
      <c r="P282" s="347"/>
      <c r="Q282" s="95"/>
      <c r="R282" s="95"/>
      <c r="S282" s="95"/>
      <c r="T282" s="95"/>
      <c r="U282" s="95"/>
      <c r="V282" s="95"/>
      <c r="W282" s="347"/>
      <c r="X282" s="347"/>
      <c r="Y282" s="95"/>
      <c r="Z282" s="95"/>
      <c r="AA282" s="95"/>
      <c r="AB282" s="95"/>
      <c r="AC282" s="95"/>
      <c r="AD282" s="95"/>
      <c r="AE282" s="95"/>
      <c r="AF282" s="95"/>
      <c r="AG282" s="95"/>
    </row>
    <row r="283" ht="15.75" customHeight="1">
      <c r="A283" s="95"/>
      <c r="B283" s="347"/>
      <c r="C283" s="347"/>
      <c r="D283" s="347"/>
      <c r="E283" s="347"/>
      <c r="F283" s="347"/>
      <c r="G283" s="347"/>
      <c r="H283" s="347"/>
      <c r="I283" s="347"/>
      <c r="J283" s="347"/>
      <c r="K283" s="347"/>
      <c r="L283" s="347"/>
      <c r="M283" s="347"/>
      <c r="N283" s="347"/>
      <c r="O283" s="347"/>
      <c r="P283" s="347"/>
      <c r="Q283" s="95"/>
      <c r="R283" s="95"/>
      <c r="S283" s="95"/>
      <c r="T283" s="95"/>
      <c r="U283" s="95"/>
      <c r="V283" s="95"/>
      <c r="W283" s="347"/>
      <c r="X283" s="347"/>
      <c r="Y283" s="95"/>
      <c r="Z283" s="95"/>
      <c r="AA283" s="95"/>
      <c r="AB283" s="95"/>
      <c r="AC283" s="95"/>
      <c r="AD283" s="95"/>
      <c r="AE283" s="95"/>
      <c r="AF283" s="95"/>
      <c r="AG283" s="95"/>
    </row>
    <row r="284" ht="15.75" customHeight="1">
      <c r="A284" s="95"/>
      <c r="B284" s="347"/>
      <c r="C284" s="347"/>
      <c r="D284" s="347"/>
      <c r="E284" s="347"/>
      <c r="F284" s="347"/>
      <c r="G284" s="347"/>
      <c r="H284" s="347"/>
      <c r="I284" s="347"/>
      <c r="J284" s="347"/>
      <c r="K284" s="347"/>
      <c r="L284" s="347"/>
      <c r="M284" s="347"/>
      <c r="N284" s="347"/>
      <c r="O284" s="347"/>
      <c r="P284" s="347"/>
      <c r="Q284" s="95"/>
      <c r="R284" s="95"/>
      <c r="S284" s="95"/>
      <c r="T284" s="95"/>
      <c r="U284" s="95"/>
      <c r="V284" s="95"/>
      <c r="W284" s="347"/>
      <c r="X284" s="347"/>
      <c r="Y284" s="95"/>
      <c r="Z284" s="95"/>
      <c r="AA284" s="95"/>
      <c r="AB284" s="95"/>
      <c r="AC284" s="95"/>
      <c r="AD284" s="95"/>
      <c r="AE284" s="95"/>
      <c r="AF284" s="95"/>
      <c r="AG284" s="95"/>
    </row>
    <row r="285" ht="15.75" customHeight="1">
      <c r="A285" s="95"/>
      <c r="B285" s="347"/>
      <c r="C285" s="347"/>
      <c r="D285" s="347"/>
      <c r="E285" s="347"/>
      <c r="F285" s="347"/>
      <c r="G285" s="347"/>
      <c r="H285" s="347"/>
      <c r="I285" s="347"/>
      <c r="J285" s="347"/>
      <c r="K285" s="347"/>
      <c r="L285" s="347"/>
      <c r="M285" s="347"/>
      <c r="N285" s="347"/>
      <c r="O285" s="347"/>
      <c r="P285" s="347"/>
      <c r="Q285" s="95"/>
      <c r="R285" s="95"/>
      <c r="S285" s="95"/>
      <c r="T285" s="95"/>
      <c r="U285" s="95"/>
      <c r="V285" s="95"/>
      <c r="W285" s="347"/>
      <c r="X285" s="347"/>
      <c r="Y285" s="95"/>
      <c r="Z285" s="95"/>
      <c r="AA285" s="95"/>
      <c r="AB285" s="95"/>
      <c r="AC285" s="95"/>
      <c r="AD285" s="95"/>
      <c r="AE285" s="95"/>
      <c r="AF285" s="95"/>
      <c r="AG285" s="95"/>
    </row>
    <row r="286" ht="15.75" customHeight="1">
      <c r="A286" s="95"/>
      <c r="B286" s="347"/>
      <c r="C286" s="347"/>
      <c r="D286" s="347"/>
      <c r="E286" s="347"/>
      <c r="F286" s="347"/>
      <c r="G286" s="347"/>
      <c r="H286" s="347"/>
      <c r="I286" s="347"/>
      <c r="J286" s="347"/>
      <c r="K286" s="347"/>
      <c r="L286" s="347"/>
      <c r="M286" s="347"/>
      <c r="N286" s="347"/>
      <c r="O286" s="347"/>
      <c r="P286" s="347"/>
      <c r="Q286" s="95"/>
      <c r="R286" s="95"/>
      <c r="S286" s="95"/>
      <c r="T286" s="95"/>
      <c r="U286" s="95"/>
      <c r="V286" s="95"/>
      <c r="W286" s="347"/>
      <c r="X286" s="347"/>
      <c r="Y286" s="95"/>
      <c r="Z286" s="95"/>
      <c r="AA286" s="95"/>
      <c r="AB286" s="95"/>
      <c r="AC286" s="95"/>
      <c r="AD286" s="95"/>
      <c r="AE286" s="95"/>
      <c r="AF286" s="95"/>
      <c r="AG286" s="95"/>
    </row>
    <row r="287" ht="15.75" customHeight="1">
      <c r="A287" s="95"/>
      <c r="B287" s="347"/>
      <c r="C287" s="347"/>
      <c r="D287" s="347"/>
      <c r="E287" s="347"/>
      <c r="F287" s="347"/>
      <c r="G287" s="347"/>
      <c r="H287" s="347"/>
      <c r="I287" s="347"/>
      <c r="J287" s="347"/>
      <c r="K287" s="347"/>
      <c r="L287" s="347"/>
      <c r="M287" s="347"/>
      <c r="N287" s="347"/>
      <c r="O287" s="347"/>
      <c r="P287" s="347"/>
      <c r="Q287" s="95"/>
      <c r="R287" s="95"/>
      <c r="S287" s="95"/>
      <c r="T287" s="95"/>
      <c r="U287" s="95"/>
      <c r="V287" s="95"/>
      <c r="W287" s="347"/>
      <c r="X287" s="347"/>
      <c r="Y287" s="95"/>
      <c r="Z287" s="95"/>
      <c r="AA287" s="95"/>
      <c r="AB287" s="95"/>
      <c r="AC287" s="95"/>
      <c r="AD287" s="95"/>
      <c r="AE287" s="95"/>
      <c r="AF287" s="95"/>
      <c r="AG287" s="95"/>
    </row>
    <row r="288" ht="15.75" customHeight="1">
      <c r="A288" s="95"/>
      <c r="B288" s="347"/>
      <c r="C288" s="347"/>
      <c r="D288" s="347"/>
      <c r="E288" s="347"/>
      <c r="F288" s="347"/>
      <c r="G288" s="347"/>
      <c r="H288" s="347"/>
      <c r="I288" s="347"/>
      <c r="J288" s="347"/>
      <c r="K288" s="347"/>
      <c r="L288" s="347"/>
      <c r="M288" s="347"/>
      <c r="N288" s="347"/>
      <c r="O288" s="347"/>
      <c r="P288" s="347"/>
      <c r="Q288" s="95"/>
      <c r="R288" s="95"/>
      <c r="S288" s="95"/>
      <c r="T288" s="95"/>
      <c r="U288" s="95"/>
      <c r="V288" s="95"/>
      <c r="W288" s="347"/>
      <c r="X288" s="347"/>
      <c r="Y288" s="95"/>
      <c r="Z288" s="95"/>
      <c r="AA288" s="95"/>
      <c r="AB288" s="95"/>
      <c r="AC288" s="95"/>
      <c r="AD288" s="95"/>
      <c r="AE288" s="95"/>
      <c r="AF288" s="95"/>
      <c r="AG288" s="95"/>
    </row>
    <row r="289" ht="15.75" customHeight="1">
      <c r="A289" s="95"/>
      <c r="B289" s="347"/>
      <c r="C289" s="347"/>
      <c r="D289" s="347"/>
      <c r="E289" s="347"/>
      <c r="F289" s="347"/>
      <c r="G289" s="347"/>
      <c r="H289" s="347"/>
      <c r="I289" s="347"/>
      <c r="J289" s="347"/>
      <c r="K289" s="347"/>
      <c r="L289" s="347"/>
      <c r="M289" s="347"/>
      <c r="N289" s="347"/>
      <c r="O289" s="347"/>
      <c r="P289" s="347"/>
      <c r="Q289" s="95"/>
      <c r="R289" s="95"/>
      <c r="S289" s="95"/>
      <c r="T289" s="95"/>
      <c r="U289" s="95"/>
      <c r="V289" s="95"/>
      <c r="W289" s="347"/>
      <c r="X289" s="347"/>
      <c r="Y289" s="95"/>
      <c r="Z289" s="95"/>
      <c r="AA289" s="95"/>
      <c r="AB289" s="95"/>
      <c r="AC289" s="95"/>
      <c r="AD289" s="95"/>
      <c r="AE289" s="95"/>
      <c r="AF289" s="95"/>
      <c r="AG289" s="95"/>
    </row>
    <row r="290" ht="15.75" customHeight="1">
      <c r="A290" s="95"/>
      <c r="B290" s="347"/>
      <c r="C290" s="347"/>
      <c r="D290" s="347"/>
      <c r="E290" s="347"/>
      <c r="F290" s="347"/>
      <c r="G290" s="347"/>
      <c r="H290" s="347"/>
      <c r="I290" s="347"/>
      <c r="J290" s="347"/>
      <c r="K290" s="347"/>
      <c r="L290" s="347"/>
      <c r="M290" s="347"/>
      <c r="N290" s="347"/>
      <c r="O290" s="347"/>
      <c r="P290" s="347"/>
      <c r="Q290" s="95"/>
      <c r="R290" s="95"/>
      <c r="S290" s="95"/>
      <c r="T290" s="95"/>
      <c r="U290" s="95"/>
      <c r="V290" s="95"/>
      <c r="W290" s="347"/>
      <c r="X290" s="347"/>
      <c r="Y290" s="95"/>
      <c r="Z290" s="95"/>
      <c r="AA290" s="95"/>
      <c r="AB290" s="95"/>
      <c r="AC290" s="95"/>
      <c r="AD290" s="95"/>
      <c r="AE290" s="95"/>
      <c r="AF290" s="95"/>
      <c r="AG290" s="95"/>
    </row>
    <row r="291" ht="15.75" customHeight="1">
      <c r="A291" s="95"/>
      <c r="B291" s="347"/>
      <c r="C291" s="347"/>
      <c r="D291" s="347"/>
      <c r="E291" s="347"/>
      <c r="F291" s="347"/>
      <c r="G291" s="347"/>
      <c r="H291" s="347"/>
      <c r="I291" s="347"/>
      <c r="J291" s="347"/>
      <c r="K291" s="347"/>
      <c r="L291" s="347"/>
      <c r="M291" s="347"/>
      <c r="N291" s="347"/>
      <c r="O291" s="347"/>
      <c r="P291" s="347"/>
      <c r="Q291" s="95"/>
      <c r="R291" s="95"/>
      <c r="S291" s="95"/>
      <c r="T291" s="95"/>
      <c r="U291" s="95"/>
      <c r="V291" s="95"/>
      <c r="W291" s="347"/>
      <c r="X291" s="347"/>
      <c r="Y291" s="95"/>
      <c r="Z291" s="95"/>
      <c r="AA291" s="95"/>
      <c r="AB291" s="95"/>
      <c r="AC291" s="95"/>
      <c r="AD291" s="95"/>
      <c r="AE291" s="95"/>
      <c r="AF291" s="95"/>
      <c r="AG291" s="95"/>
    </row>
    <row r="292" ht="15.75" customHeight="1">
      <c r="A292" s="95"/>
      <c r="B292" s="347"/>
      <c r="C292" s="347"/>
      <c r="D292" s="347"/>
      <c r="E292" s="347"/>
      <c r="F292" s="347"/>
      <c r="G292" s="347"/>
      <c r="H292" s="347"/>
      <c r="I292" s="347"/>
      <c r="J292" s="347"/>
      <c r="K292" s="347"/>
      <c r="L292" s="347"/>
      <c r="M292" s="347"/>
      <c r="N292" s="347"/>
      <c r="O292" s="347"/>
      <c r="P292" s="347"/>
      <c r="Q292" s="95"/>
      <c r="R292" s="95"/>
      <c r="S292" s="95"/>
      <c r="T292" s="95"/>
      <c r="U292" s="95"/>
      <c r="V292" s="95"/>
      <c r="W292" s="347"/>
      <c r="X292" s="347"/>
      <c r="Y292" s="95"/>
      <c r="Z292" s="95"/>
      <c r="AA292" s="95"/>
      <c r="AB292" s="95"/>
      <c r="AC292" s="95"/>
      <c r="AD292" s="95"/>
      <c r="AE292" s="95"/>
      <c r="AF292" s="95"/>
      <c r="AG292" s="95"/>
    </row>
    <row r="293" ht="15.75" customHeight="1">
      <c r="A293" s="95"/>
      <c r="B293" s="347"/>
      <c r="C293" s="347"/>
      <c r="D293" s="347"/>
      <c r="E293" s="347"/>
      <c r="F293" s="347"/>
      <c r="G293" s="347"/>
      <c r="H293" s="347"/>
      <c r="I293" s="347"/>
      <c r="J293" s="347"/>
      <c r="K293" s="347"/>
      <c r="L293" s="347"/>
      <c r="M293" s="347"/>
      <c r="N293" s="347"/>
      <c r="O293" s="347"/>
      <c r="P293" s="347"/>
      <c r="Q293" s="95"/>
      <c r="R293" s="95"/>
      <c r="S293" s="95"/>
      <c r="T293" s="95"/>
      <c r="U293" s="95"/>
      <c r="V293" s="95"/>
      <c r="W293" s="347"/>
      <c r="X293" s="347"/>
      <c r="Y293" s="95"/>
      <c r="Z293" s="95"/>
      <c r="AA293" s="95"/>
      <c r="AB293" s="95"/>
      <c r="AC293" s="95"/>
      <c r="AD293" s="95"/>
      <c r="AE293" s="95"/>
      <c r="AF293" s="95"/>
      <c r="AG293" s="95"/>
    </row>
    <row r="294" ht="15.75" customHeight="1">
      <c r="A294" s="95"/>
      <c r="B294" s="347"/>
      <c r="C294" s="347"/>
      <c r="D294" s="347"/>
      <c r="E294" s="347"/>
      <c r="F294" s="347"/>
      <c r="G294" s="347"/>
      <c r="H294" s="347"/>
      <c r="I294" s="347"/>
      <c r="J294" s="347"/>
      <c r="K294" s="347"/>
      <c r="L294" s="347"/>
      <c r="M294" s="347"/>
      <c r="N294" s="347"/>
      <c r="O294" s="347"/>
      <c r="P294" s="347"/>
      <c r="Q294" s="95"/>
      <c r="R294" s="95"/>
      <c r="S294" s="95"/>
      <c r="T294" s="95"/>
      <c r="U294" s="95"/>
      <c r="V294" s="95"/>
      <c r="W294" s="347"/>
      <c r="X294" s="347"/>
      <c r="Y294" s="95"/>
      <c r="Z294" s="95"/>
      <c r="AA294" s="95"/>
      <c r="AB294" s="95"/>
      <c r="AC294" s="95"/>
      <c r="AD294" s="95"/>
      <c r="AE294" s="95"/>
      <c r="AF294" s="95"/>
      <c r="AG294" s="95"/>
    </row>
    <row r="295" ht="15.75" customHeight="1">
      <c r="A295" s="95"/>
      <c r="B295" s="347"/>
      <c r="C295" s="347"/>
      <c r="D295" s="347"/>
      <c r="E295" s="347"/>
      <c r="F295" s="347"/>
      <c r="G295" s="347"/>
      <c r="H295" s="347"/>
      <c r="I295" s="347"/>
      <c r="J295" s="347"/>
      <c r="K295" s="347"/>
      <c r="L295" s="347"/>
      <c r="M295" s="347"/>
      <c r="N295" s="347"/>
      <c r="O295" s="347"/>
      <c r="P295" s="347"/>
      <c r="Q295" s="95"/>
      <c r="R295" s="95"/>
      <c r="S295" s="95"/>
      <c r="T295" s="95"/>
      <c r="U295" s="95"/>
      <c r="V295" s="95"/>
      <c r="W295" s="347"/>
      <c r="X295" s="347"/>
      <c r="Y295" s="95"/>
      <c r="Z295" s="95"/>
      <c r="AA295" s="95"/>
      <c r="AB295" s="95"/>
      <c r="AC295" s="95"/>
      <c r="AD295" s="95"/>
      <c r="AE295" s="95"/>
      <c r="AF295" s="95"/>
      <c r="AG295" s="95"/>
    </row>
    <row r="296" ht="15.75" customHeight="1">
      <c r="A296" s="95"/>
      <c r="B296" s="347"/>
      <c r="C296" s="347"/>
      <c r="D296" s="347"/>
      <c r="E296" s="347"/>
      <c r="F296" s="347"/>
      <c r="G296" s="347"/>
      <c r="H296" s="347"/>
      <c r="I296" s="347"/>
      <c r="J296" s="347"/>
      <c r="K296" s="347"/>
      <c r="L296" s="347"/>
      <c r="M296" s="347"/>
      <c r="N296" s="347"/>
      <c r="O296" s="347"/>
      <c r="P296" s="347"/>
      <c r="Q296" s="95"/>
      <c r="R296" s="95"/>
      <c r="S296" s="95"/>
      <c r="T296" s="95"/>
      <c r="U296" s="95"/>
      <c r="V296" s="95"/>
      <c r="W296" s="347"/>
      <c r="X296" s="347"/>
      <c r="Y296" s="95"/>
      <c r="Z296" s="95"/>
      <c r="AA296" s="95"/>
      <c r="AB296" s="95"/>
      <c r="AC296" s="95"/>
      <c r="AD296" s="95"/>
      <c r="AE296" s="95"/>
      <c r="AF296" s="95"/>
      <c r="AG296" s="95"/>
    </row>
    <row r="297" ht="15.75" customHeight="1">
      <c r="A297" s="95"/>
      <c r="B297" s="347"/>
      <c r="C297" s="347"/>
      <c r="D297" s="347"/>
      <c r="E297" s="347"/>
      <c r="F297" s="347"/>
      <c r="G297" s="347"/>
      <c r="H297" s="347"/>
      <c r="I297" s="347"/>
      <c r="J297" s="347"/>
      <c r="K297" s="347"/>
      <c r="L297" s="347"/>
      <c r="M297" s="347"/>
      <c r="N297" s="347"/>
      <c r="O297" s="347"/>
      <c r="P297" s="347"/>
      <c r="Q297" s="95"/>
      <c r="R297" s="95"/>
      <c r="S297" s="95"/>
      <c r="T297" s="95"/>
      <c r="U297" s="95"/>
      <c r="V297" s="95"/>
      <c r="W297" s="347"/>
      <c r="X297" s="347"/>
      <c r="Y297" s="95"/>
      <c r="Z297" s="95"/>
      <c r="AA297" s="95"/>
      <c r="AB297" s="95"/>
      <c r="AC297" s="95"/>
      <c r="AD297" s="95"/>
      <c r="AE297" s="95"/>
      <c r="AF297" s="95"/>
      <c r="AG297" s="95"/>
    </row>
    <row r="298" ht="15.75" customHeight="1">
      <c r="A298" s="95"/>
      <c r="B298" s="347"/>
      <c r="C298" s="347"/>
      <c r="D298" s="347"/>
      <c r="E298" s="347"/>
      <c r="F298" s="347"/>
      <c r="G298" s="347"/>
      <c r="H298" s="347"/>
      <c r="I298" s="347"/>
      <c r="J298" s="347"/>
      <c r="K298" s="347"/>
      <c r="L298" s="347"/>
      <c r="M298" s="347"/>
      <c r="N298" s="347"/>
      <c r="O298" s="347"/>
      <c r="P298" s="347"/>
      <c r="Q298" s="95"/>
      <c r="R298" s="95"/>
      <c r="S298" s="95"/>
      <c r="T298" s="95"/>
      <c r="U298" s="95"/>
      <c r="V298" s="95"/>
      <c r="W298" s="347"/>
      <c r="X298" s="347"/>
      <c r="Y298" s="95"/>
      <c r="Z298" s="95"/>
      <c r="AA298" s="95"/>
      <c r="AB298" s="95"/>
      <c r="AC298" s="95"/>
      <c r="AD298" s="95"/>
      <c r="AE298" s="95"/>
      <c r="AF298" s="95"/>
      <c r="AG298" s="95"/>
    </row>
    <row r="299" ht="15.75" customHeight="1">
      <c r="A299" s="95"/>
      <c r="B299" s="347"/>
      <c r="C299" s="347"/>
      <c r="D299" s="347"/>
      <c r="E299" s="347"/>
      <c r="F299" s="347"/>
      <c r="G299" s="347"/>
      <c r="H299" s="347"/>
      <c r="I299" s="347"/>
      <c r="J299" s="347"/>
      <c r="K299" s="347"/>
      <c r="L299" s="347"/>
      <c r="M299" s="347"/>
      <c r="N299" s="347"/>
      <c r="O299" s="347"/>
      <c r="P299" s="347"/>
      <c r="Q299" s="95"/>
      <c r="R299" s="95"/>
      <c r="S299" s="95"/>
      <c r="T299" s="95"/>
      <c r="U299" s="95"/>
      <c r="V299" s="95"/>
      <c r="W299" s="347"/>
      <c r="X299" s="347"/>
      <c r="Y299" s="95"/>
      <c r="Z299" s="95"/>
      <c r="AA299" s="95"/>
      <c r="AB299" s="95"/>
      <c r="AC299" s="95"/>
      <c r="AD299" s="95"/>
      <c r="AE299" s="95"/>
      <c r="AF299" s="95"/>
      <c r="AG299" s="95"/>
    </row>
    <row r="300" ht="15.75" customHeight="1">
      <c r="A300" s="95"/>
      <c r="B300" s="347"/>
      <c r="C300" s="347"/>
      <c r="D300" s="347"/>
      <c r="E300" s="347"/>
      <c r="F300" s="347"/>
      <c r="G300" s="347"/>
      <c r="H300" s="347"/>
      <c r="I300" s="347"/>
      <c r="J300" s="347"/>
      <c r="K300" s="347"/>
      <c r="L300" s="347"/>
      <c r="M300" s="347"/>
      <c r="N300" s="347"/>
      <c r="O300" s="347"/>
      <c r="P300" s="347"/>
      <c r="Q300" s="95"/>
      <c r="R300" s="95"/>
      <c r="S300" s="95"/>
      <c r="T300" s="95"/>
      <c r="U300" s="95"/>
      <c r="V300" s="95"/>
      <c r="W300" s="347"/>
      <c r="X300" s="347"/>
      <c r="Y300" s="95"/>
      <c r="Z300" s="95"/>
      <c r="AA300" s="95"/>
      <c r="AB300" s="95"/>
      <c r="AC300" s="95"/>
      <c r="AD300" s="95"/>
      <c r="AE300" s="95"/>
      <c r="AF300" s="95"/>
      <c r="AG300" s="95"/>
    </row>
    <row r="301" ht="15.75" customHeight="1">
      <c r="A301" s="95"/>
      <c r="B301" s="347"/>
      <c r="C301" s="347"/>
      <c r="D301" s="347"/>
      <c r="E301" s="347"/>
      <c r="F301" s="347"/>
      <c r="G301" s="347"/>
      <c r="H301" s="347"/>
      <c r="I301" s="347"/>
      <c r="J301" s="347"/>
      <c r="K301" s="347"/>
      <c r="L301" s="347"/>
      <c r="M301" s="347"/>
      <c r="N301" s="347"/>
      <c r="O301" s="347"/>
      <c r="P301" s="347"/>
      <c r="Q301" s="95"/>
      <c r="R301" s="95"/>
      <c r="S301" s="95"/>
      <c r="T301" s="95"/>
      <c r="U301" s="95"/>
      <c r="V301" s="95"/>
      <c r="W301" s="347"/>
      <c r="X301" s="347"/>
      <c r="Y301" s="95"/>
      <c r="Z301" s="95"/>
      <c r="AA301" s="95"/>
      <c r="AB301" s="95"/>
      <c r="AC301" s="95"/>
      <c r="AD301" s="95"/>
      <c r="AE301" s="95"/>
      <c r="AF301" s="95"/>
      <c r="AG301" s="95"/>
    </row>
    <row r="302" ht="15.75" customHeight="1">
      <c r="A302" s="95"/>
      <c r="B302" s="347"/>
      <c r="C302" s="347"/>
      <c r="D302" s="347"/>
      <c r="E302" s="347"/>
      <c r="F302" s="347"/>
      <c r="G302" s="347"/>
      <c r="H302" s="347"/>
      <c r="I302" s="347"/>
      <c r="J302" s="347"/>
      <c r="K302" s="347"/>
      <c r="L302" s="347"/>
      <c r="M302" s="347"/>
      <c r="N302" s="347"/>
      <c r="O302" s="347"/>
      <c r="P302" s="347"/>
      <c r="Q302" s="95"/>
      <c r="R302" s="95"/>
      <c r="S302" s="95"/>
      <c r="T302" s="95"/>
      <c r="U302" s="95"/>
      <c r="V302" s="95"/>
      <c r="W302" s="347"/>
      <c r="X302" s="347"/>
      <c r="Y302" s="95"/>
      <c r="Z302" s="95"/>
      <c r="AA302" s="95"/>
      <c r="AB302" s="95"/>
      <c r="AC302" s="95"/>
      <c r="AD302" s="95"/>
      <c r="AE302" s="95"/>
      <c r="AF302" s="95"/>
      <c r="AG302" s="95"/>
    </row>
    <row r="303" ht="15.75" customHeight="1">
      <c r="A303" s="95"/>
      <c r="B303" s="347"/>
      <c r="C303" s="347"/>
      <c r="D303" s="347"/>
      <c r="E303" s="347"/>
      <c r="F303" s="347"/>
      <c r="G303" s="347"/>
      <c r="H303" s="347"/>
      <c r="I303" s="347"/>
      <c r="J303" s="347"/>
      <c r="K303" s="347"/>
      <c r="L303" s="347"/>
      <c r="M303" s="347"/>
      <c r="N303" s="347"/>
      <c r="O303" s="347"/>
      <c r="P303" s="347"/>
      <c r="Q303" s="95"/>
      <c r="R303" s="95"/>
      <c r="S303" s="95"/>
      <c r="T303" s="95"/>
      <c r="U303" s="95"/>
      <c r="V303" s="95"/>
      <c r="W303" s="347"/>
      <c r="X303" s="347"/>
      <c r="Y303" s="95"/>
      <c r="Z303" s="95"/>
      <c r="AA303" s="95"/>
      <c r="AB303" s="95"/>
      <c r="AC303" s="95"/>
      <c r="AD303" s="95"/>
      <c r="AE303" s="95"/>
      <c r="AF303" s="95"/>
      <c r="AG303" s="95"/>
    </row>
    <row r="304" ht="15.75" customHeight="1">
      <c r="A304" s="95"/>
      <c r="B304" s="347"/>
      <c r="C304" s="347"/>
      <c r="D304" s="347"/>
      <c r="E304" s="347"/>
      <c r="F304" s="347"/>
      <c r="G304" s="347"/>
      <c r="H304" s="347"/>
      <c r="I304" s="347"/>
      <c r="J304" s="347"/>
      <c r="K304" s="347"/>
      <c r="L304" s="347"/>
      <c r="M304" s="347"/>
      <c r="N304" s="347"/>
      <c r="O304" s="347"/>
      <c r="P304" s="347"/>
      <c r="Q304" s="95"/>
      <c r="R304" s="95"/>
      <c r="S304" s="95"/>
      <c r="T304" s="95"/>
      <c r="U304" s="95"/>
      <c r="V304" s="95"/>
      <c r="W304" s="347"/>
      <c r="X304" s="347"/>
      <c r="Y304" s="95"/>
      <c r="Z304" s="95"/>
      <c r="AA304" s="95"/>
      <c r="AB304" s="95"/>
      <c r="AC304" s="95"/>
      <c r="AD304" s="95"/>
      <c r="AE304" s="95"/>
      <c r="AF304" s="95"/>
      <c r="AG304" s="95"/>
    </row>
    <row r="305" ht="15.75" customHeight="1">
      <c r="A305" s="95"/>
      <c r="B305" s="347"/>
      <c r="C305" s="347"/>
      <c r="D305" s="347"/>
      <c r="E305" s="347"/>
      <c r="F305" s="347"/>
      <c r="G305" s="347"/>
      <c r="H305" s="347"/>
      <c r="I305" s="347"/>
      <c r="J305" s="347"/>
      <c r="K305" s="347"/>
      <c r="L305" s="347"/>
      <c r="M305" s="347"/>
      <c r="N305" s="347"/>
      <c r="O305" s="347"/>
      <c r="P305" s="347"/>
      <c r="Q305" s="95"/>
      <c r="R305" s="95"/>
      <c r="S305" s="95"/>
      <c r="T305" s="95"/>
      <c r="U305" s="95"/>
      <c r="V305" s="95"/>
      <c r="W305" s="347"/>
      <c r="X305" s="347"/>
      <c r="Y305" s="95"/>
      <c r="Z305" s="95"/>
      <c r="AA305" s="95"/>
      <c r="AB305" s="95"/>
      <c r="AC305" s="95"/>
      <c r="AD305" s="95"/>
      <c r="AE305" s="95"/>
      <c r="AF305" s="95"/>
      <c r="AG305" s="95"/>
    </row>
    <row r="306" ht="15.75" customHeight="1">
      <c r="A306" s="95"/>
      <c r="B306" s="347"/>
      <c r="C306" s="347"/>
      <c r="D306" s="347"/>
      <c r="E306" s="347"/>
      <c r="F306" s="347"/>
      <c r="G306" s="347"/>
      <c r="H306" s="347"/>
      <c r="I306" s="347"/>
      <c r="J306" s="347"/>
      <c r="K306" s="347"/>
      <c r="L306" s="347"/>
      <c r="M306" s="347"/>
      <c r="N306" s="347"/>
      <c r="O306" s="347"/>
      <c r="P306" s="347"/>
      <c r="Q306" s="95"/>
      <c r="R306" s="95"/>
      <c r="S306" s="95"/>
      <c r="T306" s="95"/>
      <c r="U306" s="95"/>
      <c r="V306" s="95"/>
      <c r="W306" s="347"/>
      <c r="X306" s="347"/>
      <c r="Y306" s="95"/>
      <c r="Z306" s="95"/>
      <c r="AA306" s="95"/>
      <c r="AB306" s="95"/>
      <c r="AC306" s="95"/>
      <c r="AD306" s="95"/>
      <c r="AE306" s="95"/>
      <c r="AF306" s="95"/>
      <c r="AG306" s="95"/>
    </row>
    <row r="307" ht="15.75" customHeight="1">
      <c r="A307" s="95"/>
      <c r="B307" s="347"/>
      <c r="C307" s="347"/>
      <c r="D307" s="347"/>
      <c r="E307" s="347"/>
      <c r="F307" s="347"/>
      <c r="G307" s="347"/>
      <c r="H307" s="347"/>
      <c r="I307" s="347"/>
      <c r="J307" s="347"/>
      <c r="K307" s="347"/>
      <c r="L307" s="347"/>
      <c r="M307" s="347"/>
      <c r="N307" s="347"/>
      <c r="O307" s="347"/>
      <c r="P307" s="347"/>
      <c r="Q307" s="95"/>
      <c r="R307" s="95"/>
      <c r="S307" s="95"/>
      <c r="T307" s="95"/>
      <c r="U307" s="95"/>
      <c r="V307" s="95"/>
      <c r="W307" s="347"/>
      <c r="X307" s="347"/>
      <c r="Y307" s="95"/>
      <c r="Z307" s="95"/>
      <c r="AA307" s="95"/>
      <c r="AB307" s="95"/>
      <c r="AC307" s="95"/>
      <c r="AD307" s="95"/>
      <c r="AE307" s="95"/>
      <c r="AF307" s="95"/>
      <c r="AG307" s="95"/>
    </row>
    <row r="308" ht="15.75" customHeight="1">
      <c r="A308" s="95"/>
      <c r="B308" s="347"/>
      <c r="C308" s="347"/>
      <c r="D308" s="347"/>
      <c r="E308" s="347"/>
      <c r="F308" s="347"/>
      <c r="G308" s="347"/>
      <c r="H308" s="347"/>
      <c r="I308" s="347"/>
      <c r="J308" s="347"/>
      <c r="K308" s="347"/>
      <c r="L308" s="347"/>
      <c r="M308" s="347"/>
      <c r="N308" s="347"/>
      <c r="O308" s="347"/>
      <c r="P308" s="347"/>
      <c r="Q308" s="95"/>
      <c r="R308" s="95"/>
      <c r="S308" s="95"/>
      <c r="T308" s="95"/>
      <c r="U308" s="95"/>
      <c r="V308" s="95"/>
      <c r="W308" s="347"/>
      <c r="X308" s="347"/>
      <c r="Y308" s="95"/>
      <c r="Z308" s="95"/>
      <c r="AA308" s="95"/>
      <c r="AB308" s="95"/>
      <c r="AC308" s="95"/>
      <c r="AD308" s="95"/>
      <c r="AE308" s="95"/>
      <c r="AF308" s="95"/>
      <c r="AG308" s="95"/>
    </row>
    <row r="309" ht="15.75" customHeight="1">
      <c r="A309" s="95"/>
      <c r="B309" s="347"/>
      <c r="C309" s="347"/>
      <c r="D309" s="347"/>
      <c r="E309" s="347"/>
      <c r="F309" s="347"/>
      <c r="G309" s="347"/>
      <c r="H309" s="347"/>
      <c r="I309" s="347"/>
      <c r="J309" s="347"/>
      <c r="K309" s="347"/>
      <c r="L309" s="347"/>
      <c r="M309" s="347"/>
      <c r="N309" s="347"/>
      <c r="O309" s="347"/>
      <c r="P309" s="347"/>
      <c r="Q309" s="95"/>
      <c r="R309" s="95"/>
      <c r="S309" s="95"/>
      <c r="T309" s="95"/>
      <c r="U309" s="95"/>
      <c r="V309" s="95"/>
      <c r="W309" s="347"/>
      <c r="X309" s="347"/>
      <c r="Y309" s="95"/>
      <c r="Z309" s="95"/>
      <c r="AA309" s="95"/>
      <c r="AB309" s="95"/>
      <c r="AC309" s="95"/>
      <c r="AD309" s="95"/>
      <c r="AE309" s="95"/>
      <c r="AF309" s="95"/>
      <c r="AG309" s="95"/>
    </row>
    <row r="310" ht="15.75" customHeight="1">
      <c r="A310" s="95"/>
      <c r="B310" s="347"/>
      <c r="C310" s="347"/>
      <c r="D310" s="347"/>
      <c r="E310" s="347"/>
      <c r="F310" s="347"/>
      <c r="G310" s="347"/>
      <c r="H310" s="347"/>
      <c r="I310" s="347"/>
      <c r="J310" s="347"/>
      <c r="K310" s="347"/>
      <c r="L310" s="347"/>
      <c r="M310" s="347"/>
      <c r="N310" s="347"/>
      <c r="O310" s="347"/>
      <c r="P310" s="347"/>
      <c r="Q310" s="95"/>
      <c r="R310" s="95"/>
      <c r="S310" s="95"/>
      <c r="T310" s="95"/>
      <c r="U310" s="95"/>
      <c r="V310" s="95"/>
      <c r="W310" s="347"/>
      <c r="X310" s="347"/>
      <c r="Y310" s="95"/>
      <c r="Z310" s="95"/>
      <c r="AA310" s="95"/>
      <c r="AB310" s="95"/>
      <c r="AC310" s="95"/>
      <c r="AD310" s="95"/>
      <c r="AE310" s="95"/>
      <c r="AF310" s="95"/>
      <c r="AG310" s="95"/>
    </row>
    <row r="311" ht="15.75" customHeight="1">
      <c r="A311" s="95"/>
      <c r="B311" s="347"/>
      <c r="C311" s="347"/>
      <c r="D311" s="347"/>
      <c r="E311" s="347"/>
      <c r="F311" s="347"/>
      <c r="G311" s="347"/>
      <c r="H311" s="347"/>
      <c r="I311" s="347"/>
      <c r="J311" s="347"/>
      <c r="K311" s="347"/>
      <c r="L311" s="347"/>
      <c r="M311" s="347"/>
      <c r="N311" s="347"/>
      <c r="O311" s="347"/>
      <c r="P311" s="347"/>
      <c r="Q311" s="95"/>
      <c r="R311" s="95"/>
      <c r="S311" s="95"/>
      <c r="T311" s="95"/>
      <c r="U311" s="95"/>
      <c r="V311" s="95"/>
      <c r="W311" s="347"/>
      <c r="X311" s="347"/>
      <c r="Y311" s="95"/>
      <c r="Z311" s="95"/>
      <c r="AA311" s="95"/>
      <c r="AB311" s="95"/>
      <c r="AC311" s="95"/>
      <c r="AD311" s="95"/>
      <c r="AE311" s="95"/>
      <c r="AF311" s="95"/>
      <c r="AG311" s="95"/>
    </row>
    <row r="312" ht="15.75" customHeight="1">
      <c r="A312" s="95"/>
      <c r="B312" s="347"/>
      <c r="C312" s="347"/>
      <c r="D312" s="347"/>
      <c r="E312" s="347"/>
      <c r="F312" s="347"/>
      <c r="G312" s="347"/>
      <c r="H312" s="347"/>
      <c r="I312" s="347"/>
      <c r="J312" s="347"/>
      <c r="K312" s="347"/>
      <c r="L312" s="347"/>
      <c r="M312" s="347"/>
      <c r="N312" s="347"/>
      <c r="O312" s="347"/>
      <c r="P312" s="347"/>
      <c r="Q312" s="95"/>
      <c r="R312" s="95"/>
      <c r="S312" s="95"/>
      <c r="T312" s="95"/>
      <c r="U312" s="95"/>
      <c r="V312" s="95"/>
      <c r="W312" s="347"/>
      <c r="X312" s="347"/>
      <c r="Y312" s="95"/>
      <c r="Z312" s="95"/>
      <c r="AA312" s="95"/>
      <c r="AB312" s="95"/>
      <c r="AC312" s="95"/>
      <c r="AD312" s="95"/>
      <c r="AE312" s="95"/>
      <c r="AF312" s="95"/>
      <c r="AG312" s="95"/>
    </row>
    <row r="313" ht="15.75" customHeight="1">
      <c r="A313" s="95"/>
      <c r="B313" s="347"/>
      <c r="C313" s="347"/>
      <c r="D313" s="347"/>
      <c r="E313" s="347"/>
      <c r="F313" s="347"/>
      <c r="G313" s="347"/>
      <c r="H313" s="347"/>
      <c r="I313" s="347"/>
      <c r="J313" s="347"/>
      <c r="K313" s="347"/>
      <c r="L313" s="347"/>
      <c r="M313" s="347"/>
      <c r="N313" s="347"/>
      <c r="O313" s="347"/>
      <c r="P313" s="347"/>
      <c r="Q313" s="95"/>
      <c r="R313" s="95"/>
      <c r="S313" s="95"/>
      <c r="T313" s="95"/>
      <c r="U313" s="95"/>
      <c r="V313" s="95"/>
      <c r="W313" s="347"/>
      <c r="X313" s="347"/>
      <c r="Y313" s="95"/>
      <c r="Z313" s="95"/>
      <c r="AA313" s="95"/>
      <c r="AB313" s="95"/>
      <c r="AC313" s="95"/>
      <c r="AD313" s="95"/>
      <c r="AE313" s="95"/>
      <c r="AF313" s="95"/>
      <c r="AG313" s="95"/>
    </row>
    <row r="314" ht="15.75" customHeight="1">
      <c r="A314" s="95"/>
      <c r="B314" s="347"/>
      <c r="C314" s="347"/>
      <c r="D314" s="347"/>
      <c r="E314" s="347"/>
      <c r="F314" s="347"/>
      <c r="G314" s="347"/>
      <c r="H314" s="347"/>
      <c r="I314" s="347"/>
      <c r="J314" s="347"/>
      <c r="K314" s="347"/>
      <c r="L314" s="347"/>
      <c r="M314" s="347"/>
      <c r="N314" s="347"/>
      <c r="O314" s="347"/>
      <c r="P314" s="347"/>
      <c r="Q314" s="95"/>
      <c r="R314" s="95"/>
      <c r="S314" s="95"/>
      <c r="T314" s="95"/>
      <c r="U314" s="95"/>
      <c r="V314" s="95"/>
      <c r="W314" s="347"/>
      <c r="X314" s="347"/>
      <c r="Y314" s="95"/>
      <c r="Z314" s="95"/>
      <c r="AA314" s="95"/>
      <c r="AB314" s="95"/>
      <c r="AC314" s="95"/>
      <c r="AD314" s="95"/>
      <c r="AE314" s="95"/>
      <c r="AF314" s="95"/>
      <c r="AG314" s="95"/>
    </row>
    <row r="315" ht="15.75" customHeight="1">
      <c r="A315" s="95"/>
      <c r="B315" s="347"/>
      <c r="C315" s="347"/>
      <c r="D315" s="347"/>
      <c r="E315" s="347"/>
      <c r="F315" s="347"/>
      <c r="G315" s="347"/>
      <c r="H315" s="347"/>
      <c r="I315" s="347"/>
      <c r="J315" s="347"/>
      <c r="K315" s="347"/>
      <c r="L315" s="347"/>
      <c r="M315" s="347"/>
      <c r="N315" s="347"/>
      <c r="O315" s="347"/>
      <c r="P315" s="347"/>
      <c r="Q315" s="95"/>
      <c r="R315" s="95"/>
      <c r="S315" s="95"/>
      <c r="T315" s="95"/>
      <c r="U315" s="95"/>
      <c r="V315" s="95"/>
      <c r="W315" s="347"/>
      <c r="X315" s="347"/>
      <c r="Y315" s="95"/>
      <c r="Z315" s="95"/>
      <c r="AA315" s="95"/>
      <c r="AB315" s="95"/>
      <c r="AC315" s="95"/>
      <c r="AD315" s="95"/>
      <c r="AE315" s="95"/>
      <c r="AF315" s="95"/>
      <c r="AG315" s="95"/>
    </row>
    <row r="316" ht="15.75" customHeight="1">
      <c r="A316" s="95"/>
      <c r="B316" s="347"/>
      <c r="C316" s="347"/>
      <c r="D316" s="347"/>
      <c r="E316" s="347"/>
      <c r="F316" s="347"/>
      <c r="G316" s="347"/>
      <c r="H316" s="347"/>
      <c r="I316" s="347"/>
      <c r="J316" s="347"/>
      <c r="K316" s="347"/>
      <c r="L316" s="347"/>
      <c r="M316" s="347"/>
      <c r="N316" s="347"/>
      <c r="O316" s="347"/>
      <c r="P316" s="347"/>
      <c r="Q316" s="95"/>
      <c r="R316" s="95"/>
      <c r="S316" s="95"/>
      <c r="T316" s="95"/>
      <c r="U316" s="95"/>
      <c r="V316" s="95"/>
      <c r="W316" s="347"/>
      <c r="X316" s="347"/>
      <c r="Y316" s="95"/>
      <c r="Z316" s="95"/>
      <c r="AA316" s="95"/>
      <c r="AB316" s="95"/>
      <c r="AC316" s="95"/>
      <c r="AD316" s="95"/>
      <c r="AE316" s="95"/>
      <c r="AF316" s="95"/>
      <c r="AG316" s="95"/>
    </row>
    <row r="317" ht="15.75" customHeight="1">
      <c r="A317" s="95"/>
      <c r="B317" s="347"/>
      <c r="C317" s="347"/>
      <c r="D317" s="347"/>
      <c r="E317" s="347"/>
      <c r="F317" s="347"/>
      <c r="G317" s="347"/>
      <c r="H317" s="347"/>
      <c r="I317" s="347"/>
      <c r="J317" s="347"/>
      <c r="K317" s="347"/>
      <c r="L317" s="347"/>
      <c r="M317" s="347"/>
      <c r="N317" s="347"/>
      <c r="O317" s="347"/>
      <c r="P317" s="347"/>
      <c r="Q317" s="95"/>
      <c r="R317" s="95"/>
      <c r="S317" s="95"/>
      <c r="T317" s="95"/>
      <c r="U317" s="95"/>
      <c r="V317" s="95"/>
      <c r="W317" s="347"/>
      <c r="X317" s="347"/>
      <c r="Y317" s="95"/>
      <c r="Z317" s="95"/>
      <c r="AA317" s="95"/>
      <c r="AB317" s="95"/>
      <c r="AC317" s="95"/>
      <c r="AD317" s="95"/>
      <c r="AE317" s="95"/>
      <c r="AF317" s="95"/>
      <c r="AG317" s="95"/>
    </row>
    <row r="318" ht="15.75" customHeight="1">
      <c r="A318" s="95"/>
      <c r="B318" s="347"/>
      <c r="C318" s="347"/>
      <c r="D318" s="347"/>
      <c r="E318" s="347"/>
      <c r="F318" s="347"/>
      <c r="G318" s="347"/>
      <c r="H318" s="347"/>
      <c r="I318" s="347"/>
      <c r="J318" s="347"/>
      <c r="K318" s="347"/>
      <c r="L318" s="347"/>
      <c r="M318" s="347"/>
      <c r="N318" s="347"/>
      <c r="O318" s="347"/>
      <c r="P318" s="347"/>
      <c r="Q318" s="95"/>
      <c r="R318" s="95"/>
      <c r="S318" s="95"/>
      <c r="T318" s="95"/>
      <c r="U318" s="95"/>
      <c r="V318" s="95"/>
      <c r="W318" s="347"/>
      <c r="X318" s="347"/>
      <c r="Y318" s="95"/>
      <c r="Z318" s="95"/>
      <c r="AA318" s="95"/>
      <c r="AB318" s="95"/>
      <c r="AC318" s="95"/>
      <c r="AD318" s="95"/>
      <c r="AE318" s="95"/>
      <c r="AF318" s="95"/>
      <c r="AG318" s="95"/>
    </row>
    <row r="319" ht="15.75" customHeight="1">
      <c r="A319" s="95"/>
      <c r="B319" s="347"/>
      <c r="C319" s="347"/>
      <c r="D319" s="347"/>
      <c r="E319" s="347"/>
      <c r="F319" s="347"/>
      <c r="G319" s="347"/>
      <c r="H319" s="347"/>
      <c r="I319" s="347"/>
      <c r="J319" s="347"/>
      <c r="K319" s="347"/>
      <c r="L319" s="347"/>
      <c r="M319" s="347"/>
      <c r="N319" s="347"/>
      <c r="O319" s="347"/>
      <c r="P319" s="347"/>
      <c r="Q319" s="95"/>
      <c r="R319" s="95"/>
      <c r="S319" s="95"/>
      <c r="T319" s="95"/>
      <c r="U319" s="95"/>
      <c r="V319" s="95"/>
      <c r="W319" s="347"/>
      <c r="X319" s="347"/>
      <c r="Y319" s="95"/>
      <c r="Z319" s="95"/>
      <c r="AA319" s="95"/>
      <c r="AB319" s="95"/>
      <c r="AC319" s="95"/>
      <c r="AD319" s="95"/>
      <c r="AE319" s="95"/>
      <c r="AF319" s="95"/>
      <c r="AG319" s="95"/>
    </row>
    <row r="320" ht="15.75" customHeight="1">
      <c r="A320" s="95"/>
      <c r="B320" s="347"/>
      <c r="C320" s="347"/>
      <c r="D320" s="347"/>
      <c r="E320" s="347"/>
      <c r="F320" s="347"/>
      <c r="G320" s="347"/>
      <c r="H320" s="347"/>
      <c r="I320" s="347"/>
      <c r="J320" s="347"/>
      <c r="K320" s="347"/>
      <c r="L320" s="347"/>
      <c r="M320" s="347"/>
      <c r="N320" s="347"/>
      <c r="O320" s="347"/>
      <c r="P320" s="347"/>
      <c r="Q320" s="95"/>
      <c r="R320" s="95"/>
      <c r="S320" s="95"/>
      <c r="T320" s="95"/>
      <c r="U320" s="95"/>
      <c r="V320" s="95"/>
      <c r="W320" s="347"/>
      <c r="X320" s="347"/>
      <c r="Y320" s="95"/>
      <c r="Z320" s="95"/>
      <c r="AA320" s="95"/>
      <c r="AB320" s="95"/>
      <c r="AC320" s="95"/>
      <c r="AD320" s="95"/>
      <c r="AE320" s="95"/>
      <c r="AF320" s="95"/>
      <c r="AG320" s="95"/>
    </row>
    <row r="321" ht="15.75" customHeight="1">
      <c r="A321" s="95"/>
      <c r="B321" s="347"/>
      <c r="C321" s="347"/>
      <c r="D321" s="347"/>
      <c r="E321" s="347"/>
      <c r="F321" s="347"/>
      <c r="G321" s="347"/>
      <c r="H321" s="347"/>
      <c r="I321" s="347"/>
      <c r="J321" s="347"/>
      <c r="K321" s="347"/>
      <c r="L321" s="347"/>
      <c r="M321" s="347"/>
      <c r="N321" s="347"/>
      <c r="O321" s="347"/>
      <c r="P321" s="347"/>
      <c r="Q321" s="95"/>
      <c r="R321" s="95"/>
      <c r="S321" s="95"/>
      <c r="T321" s="95"/>
      <c r="U321" s="95"/>
      <c r="V321" s="95"/>
      <c r="W321" s="347"/>
      <c r="X321" s="347"/>
      <c r="Y321" s="95"/>
      <c r="Z321" s="95"/>
      <c r="AA321" s="95"/>
      <c r="AB321" s="95"/>
      <c r="AC321" s="95"/>
      <c r="AD321" s="95"/>
      <c r="AE321" s="95"/>
      <c r="AF321" s="95"/>
      <c r="AG321" s="95"/>
    </row>
    <row r="322" ht="15.75" customHeight="1">
      <c r="A322" s="95"/>
      <c r="B322" s="347"/>
      <c r="C322" s="347"/>
      <c r="D322" s="347"/>
      <c r="E322" s="347"/>
      <c r="F322" s="347"/>
      <c r="G322" s="347"/>
      <c r="H322" s="347"/>
      <c r="I322" s="347"/>
      <c r="J322" s="347"/>
      <c r="K322" s="347"/>
      <c r="L322" s="347"/>
      <c r="M322" s="347"/>
      <c r="N322" s="347"/>
      <c r="O322" s="347"/>
      <c r="P322" s="347"/>
      <c r="Q322" s="95"/>
      <c r="R322" s="95"/>
      <c r="S322" s="95"/>
      <c r="T322" s="95"/>
      <c r="U322" s="95"/>
      <c r="V322" s="95"/>
      <c r="W322" s="347"/>
      <c r="X322" s="347"/>
      <c r="Y322" s="95"/>
      <c r="Z322" s="95"/>
      <c r="AA322" s="95"/>
      <c r="AB322" s="95"/>
      <c r="AC322" s="95"/>
      <c r="AD322" s="95"/>
      <c r="AE322" s="95"/>
      <c r="AF322" s="95"/>
      <c r="AG322" s="95"/>
    </row>
    <row r="323" ht="15.75" customHeight="1">
      <c r="A323" s="95"/>
      <c r="B323" s="347"/>
      <c r="C323" s="347"/>
      <c r="D323" s="347"/>
      <c r="E323" s="347"/>
      <c r="F323" s="347"/>
      <c r="G323" s="347"/>
      <c r="H323" s="347"/>
      <c r="I323" s="347"/>
      <c r="J323" s="347"/>
      <c r="K323" s="347"/>
      <c r="L323" s="347"/>
      <c r="M323" s="347"/>
      <c r="N323" s="347"/>
      <c r="O323" s="347"/>
      <c r="P323" s="347"/>
      <c r="Q323" s="95"/>
      <c r="R323" s="95"/>
      <c r="S323" s="95"/>
      <c r="T323" s="95"/>
      <c r="U323" s="95"/>
      <c r="V323" s="95"/>
      <c r="W323" s="347"/>
      <c r="X323" s="347"/>
      <c r="Y323" s="95"/>
      <c r="Z323" s="95"/>
      <c r="AA323" s="95"/>
      <c r="AB323" s="95"/>
      <c r="AC323" s="95"/>
      <c r="AD323" s="95"/>
      <c r="AE323" s="95"/>
      <c r="AF323" s="95"/>
      <c r="AG323" s="95"/>
    </row>
    <row r="324" ht="15.75" customHeight="1">
      <c r="A324" s="95"/>
      <c r="B324" s="347"/>
      <c r="C324" s="347"/>
      <c r="D324" s="347"/>
      <c r="E324" s="347"/>
      <c r="F324" s="347"/>
      <c r="G324" s="347"/>
      <c r="H324" s="347"/>
      <c r="I324" s="347"/>
      <c r="J324" s="347"/>
      <c r="K324" s="347"/>
      <c r="L324" s="347"/>
      <c r="M324" s="347"/>
      <c r="N324" s="347"/>
      <c r="O324" s="347"/>
      <c r="P324" s="347"/>
      <c r="Q324" s="95"/>
      <c r="R324" s="95"/>
      <c r="S324" s="95"/>
      <c r="T324" s="95"/>
      <c r="U324" s="95"/>
      <c r="V324" s="95"/>
      <c r="W324" s="347"/>
      <c r="X324" s="347"/>
      <c r="Y324" s="95"/>
      <c r="Z324" s="95"/>
      <c r="AA324" s="95"/>
      <c r="AB324" s="95"/>
      <c r="AC324" s="95"/>
      <c r="AD324" s="95"/>
      <c r="AE324" s="95"/>
      <c r="AF324" s="95"/>
      <c r="AG324" s="95"/>
    </row>
    <row r="325" ht="15.75" customHeight="1">
      <c r="A325" s="95"/>
      <c r="B325" s="347"/>
      <c r="C325" s="347"/>
      <c r="D325" s="347"/>
      <c r="E325" s="347"/>
      <c r="F325" s="347"/>
      <c r="G325" s="347"/>
      <c r="H325" s="347"/>
      <c r="I325" s="347"/>
      <c r="J325" s="347"/>
      <c r="K325" s="347"/>
      <c r="L325" s="347"/>
      <c r="M325" s="347"/>
      <c r="N325" s="347"/>
      <c r="O325" s="347"/>
      <c r="P325" s="347"/>
      <c r="Q325" s="95"/>
      <c r="R325" s="95"/>
      <c r="S325" s="95"/>
      <c r="T325" s="95"/>
      <c r="U325" s="95"/>
      <c r="V325" s="95"/>
      <c r="W325" s="347"/>
      <c r="X325" s="347"/>
      <c r="Y325" s="95"/>
      <c r="Z325" s="95"/>
      <c r="AA325" s="95"/>
      <c r="AB325" s="95"/>
      <c r="AC325" s="95"/>
      <c r="AD325" s="95"/>
      <c r="AE325" s="95"/>
      <c r="AF325" s="95"/>
      <c r="AG325" s="95"/>
    </row>
    <row r="326" ht="15.75" customHeight="1">
      <c r="A326" s="95"/>
      <c r="B326" s="347"/>
      <c r="C326" s="347"/>
      <c r="D326" s="347"/>
      <c r="E326" s="347"/>
      <c r="F326" s="347"/>
      <c r="G326" s="347"/>
      <c r="H326" s="347"/>
      <c r="I326" s="347"/>
      <c r="J326" s="347"/>
      <c r="K326" s="347"/>
      <c r="L326" s="347"/>
      <c r="M326" s="347"/>
      <c r="N326" s="347"/>
      <c r="O326" s="347"/>
      <c r="P326" s="347"/>
      <c r="Q326" s="95"/>
      <c r="R326" s="95"/>
      <c r="S326" s="95"/>
      <c r="T326" s="95"/>
      <c r="U326" s="95"/>
      <c r="V326" s="95"/>
      <c r="W326" s="347"/>
      <c r="X326" s="347"/>
      <c r="Y326" s="95"/>
      <c r="Z326" s="95"/>
      <c r="AA326" s="95"/>
      <c r="AB326" s="95"/>
      <c r="AC326" s="95"/>
      <c r="AD326" s="95"/>
      <c r="AE326" s="95"/>
      <c r="AF326" s="95"/>
      <c r="AG326" s="95"/>
    </row>
    <row r="327" ht="15.75" customHeight="1">
      <c r="A327" s="95"/>
      <c r="B327" s="347"/>
      <c r="C327" s="347"/>
      <c r="D327" s="347"/>
      <c r="E327" s="347"/>
      <c r="F327" s="347"/>
      <c r="G327" s="347"/>
      <c r="H327" s="347"/>
      <c r="I327" s="347"/>
      <c r="J327" s="347"/>
      <c r="K327" s="347"/>
      <c r="L327" s="347"/>
      <c r="M327" s="347"/>
      <c r="N327" s="347"/>
      <c r="O327" s="347"/>
      <c r="P327" s="347"/>
      <c r="Q327" s="95"/>
      <c r="R327" s="95"/>
      <c r="S327" s="95"/>
      <c r="T327" s="95"/>
      <c r="U327" s="95"/>
      <c r="V327" s="95"/>
      <c r="W327" s="347"/>
      <c r="X327" s="347"/>
      <c r="Y327" s="95"/>
      <c r="Z327" s="95"/>
      <c r="AA327" s="95"/>
      <c r="AB327" s="95"/>
      <c r="AC327" s="95"/>
      <c r="AD327" s="95"/>
      <c r="AE327" s="95"/>
      <c r="AF327" s="95"/>
      <c r="AG327" s="95"/>
    </row>
    <row r="328" ht="15.75" customHeight="1">
      <c r="A328" s="95"/>
      <c r="B328" s="347"/>
      <c r="C328" s="347"/>
      <c r="D328" s="347"/>
      <c r="E328" s="347"/>
      <c r="F328" s="347"/>
      <c r="G328" s="347"/>
      <c r="H328" s="347"/>
      <c r="I328" s="347"/>
      <c r="J328" s="347"/>
      <c r="K328" s="347"/>
      <c r="L328" s="347"/>
      <c r="M328" s="347"/>
      <c r="N328" s="347"/>
      <c r="O328" s="347"/>
      <c r="P328" s="347"/>
      <c r="Q328" s="95"/>
      <c r="R328" s="95"/>
      <c r="S328" s="95"/>
      <c r="T328" s="95"/>
      <c r="U328" s="95"/>
      <c r="V328" s="95"/>
      <c r="W328" s="347"/>
      <c r="X328" s="347"/>
      <c r="Y328" s="95"/>
      <c r="Z328" s="95"/>
      <c r="AA328" s="95"/>
      <c r="AB328" s="95"/>
      <c r="AC328" s="95"/>
      <c r="AD328" s="95"/>
      <c r="AE328" s="95"/>
      <c r="AF328" s="95"/>
      <c r="AG328" s="95"/>
    </row>
    <row r="329" ht="15.75" customHeight="1">
      <c r="A329" s="95"/>
      <c r="B329" s="347"/>
      <c r="C329" s="347"/>
      <c r="D329" s="347"/>
      <c r="E329" s="347"/>
      <c r="F329" s="347"/>
      <c r="G329" s="347"/>
      <c r="H329" s="347"/>
      <c r="I329" s="347"/>
      <c r="J329" s="347"/>
      <c r="K329" s="347"/>
      <c r="L329" s="347"/>
      <c r="M329" s="347"/>
      <c r="N329" s="347"/>
      <c r="O329" s="347"/>
      <c r="P329" s="347"/>
      <c r="Q329" s="95"/>
      <c r="R329" s="95"/>
      <c r="S329" s="95"/>
      <c r="T329" s="95"/>
      <c r="U329" s="95"/>
      <c r="V329" s="95"/>
      <c r="W329" s="347"/>
      <c r="X329" s="347"/>
      <c r="Y329" s="95"/>
      <c r="Z329" s="95"/>
      <c r="AA329" s="95"/>
      <c r="AB329" s="95"/>
      <c r="AC329" s="95"/>
      <c r="AD329" s="95"/>
      <c r="AE329" s="95"/>
      <c r="AF329" s="95"/>
      <c r="AG329" s="95"/>
    </row>
    <row r="330" ht="15.75" customHeight="1">
      <c r="A330" s="95"/>
      <c r="B330" s="347"/>
      <c r="C330" s="347"/>
      <c r="D330" s="347"/>
      <c r="E330" s="347"/>
      <c r="F330" s="347"/>
      <c r="G330" s="347"/>
      <c r="H330" s="347"/>
      <c r="I330" s="347"/>
      <c r="J330" s="347"/>
      <c r="K330" s="347"/>
      <c r="L330" s="347"/>
      <c r="M330" s="347"/>
      <c r="N330" s="347"/>
      <c r="O330" s="347"/>
      <c r="P330" s="347"/>
      <c r="Q330" s="95"/>
      <c r="R330" s="95"/>
      <c r="S330" s="95"/>
      <c r="T330" s="95"/>
      <c r="U330" s="95"/>
      <c r="V330" s="95"/>
      <c r="W330" s="347"/>
      <c r="X330" s="347"/>
      <c r="Y330" s="95"/>
      <c r="Z330" s="95"/>
      <c r="AA330" s="95"/>
      <c r="AB330" s="95"/>
      <c r="AC330" s="95"/>
      <c r="AD330" s="95"/>
      <c r="AE330" s="95"/>
      <c r="AF330" s="95"/>
      <c r="AG330" s="95"/>
    </row>
    <row r="331" ht="15.75" customHeight="1">
      <c r="A331" s="95"/>
      <c r="B331" s="347"/>
      <c r="C331" s="347"/>
      <c r="D331" s="347"/>
      <c r="E331" s="347"/>
      <c r="F331" s="347"/>
      <c r="G331" s="347"/>
      <c r="H331" s="347"/>
      <c r="I331" s="347"/>
      <c r="J331" s="347"/>
      <c r="K331" s="347"/>
      <c r="L331" s="347"/>
      <c r="M331" s="347"/>
      <c r="N331" s="347"/>
      <c r="O331" s="347"/>
      <c r="P331" s="347"/>
      <c r="Q331" s="95"/>
      <c r="R331" s="95"/>
      <c r="S331" s="95"/>
      <c r="T331" s="95"/>
      <c r="U331" s="95"/>
      <c r="V331" s="95"/>
      <c r="W331" s="347"/>
      <c r="X331" s="347"/>
      <c r="Y331" s="95"/>
      <c r="Z331" s="95"/>
      <c r="AA331" s="95"/>
      <c r="AB331" s="95"/>
      <c r="AC331" s="95"/>
      <c r="AD331" s="95"/>
      <c r="AE331" s="95"/>
      <c r="AF331" s="95"/>
      <c r="AG331" s="95"/>
    </row>
    <row r="332" ht="15.75" customHeight="1">
      <c r="A332" s="95"/>
      <c r="B332" s="347"/>
      <c r="C332" s="347"/>
      <c r="D332" s="347"/>
      <c r="E332" s="347"/>
      <c r="F332" s="347"/>
      <c r="G332" s="347"/>
      <c r="H332" s="347"/>
      <c r="I332" s="347"/>
      <c r="J332" s="347"/>
      <c r="K332" s="347"/>
      <c r="L332" s="347"/>
      <c r="M332" s="347"/>
      <c r="N332" s="347"/>
      <c r="O332" s="347"/>
      <c r="P332" s="347"/>
      <c r="Q332" s="95"/>
      <c r="R332" s="95"/>
      <c r="S332" s="95"/>
      <c r="T332" s="95"/>
      <c r="U332" s="95"/>
      <c r="V332" s="95"/>
      <c r="W332" s="347"/>
      <c r="X332" s="347"/>
      <c r="Y332" s="95"/>
      <c r="Z332" s="95"/>
      <c r="AA332" s="95"/>
      <c r="AB332" s="95"/>
      <c r="AC332" s="95"/>
      <c r="AD332" s="95"/>
      <c r="AE332" s="95"/>
      <c r="AF332" s="95"/>
      <c r="AG332" s="95"/>
    </row>
    <row r="333" ht="15.75" customHeight="1">
      <c r="A333" s="95"/>
      <c r="B333" s="347"/>
      <c r="C333" s="347"/>
      <c r="D333" s="347"/>
      <c r="E333" s="347"/>
      <c r="F333" s="347"/>
      <c r="G333" s="347"/>
      <c r="H333" s="347"/>
      <c r="I333" s="347"/>
      <c r="J333" s="347"/>
      <c r="K333" s="347"/>
      <c r="L333" s="347"/>
      <c r="M333" s="347"/>
      <c r="N333" s="347"/>
      <c r="O333" s="347"/>
      <c r="P333" s="347"/>
      <c r="Q333" s="95"/>
      <c r="R333" s="95"/>
      <c r="S333" s="95"/>
      <c r="T333" s="95"/>
      <c r="U333" s="95"/>
      <c r="V333" s="95"/>
      <c r="W333" s="347"/>
      <c r="X333" s="347"/>
      <c r="Y333" s="95"/>
      <c r="Z333" s="95"/>
      <c r="AA333" s="95"/>
      <c r="AB333" s="95"/>
      <c r="AC333" s="95"/>
      <c r="AD333" s="95"/>
      <c r="AE333" s="95"/>
      <c r="AF333" s="95"/>
      <c r="AG333" s="95"/>
    </row>
    <row r="334" ht="15.75" customHeight="1">
      <c r="A334" s="95"/>
      <c r="B334" s="347"/>
      <c r="C334" s="347"/>
      <c r="D334" s="347"/>
      <c r="E334" s="347"/>
      <c r="F334" s="347"/>
      <c r="G334" s="347"/>
      <c r="H334" s="347"/>
      <c r="I334" s="347"/>
      <c r="J334" s="347"/>
      <c r="K334" s="347"/>
      <c r="L334" s="347"/>
      <c r="M334" s="347"/>
      <c r="N334" s="347"/>
      <c r="O334" s="347"/>
      <c r="P334" s="347"/>
      <c r="Q334" s="95"/>
      <c r="R334" s="95"/>
      <c r="S334" s="95"/>
      <c r="T334" s="95"/>
      <c r="U334" s="95"/>
      <c r="V334" s="95"/>
      <c r="W334" s="347"/>
      <c r="X334" s="347"/>
      <c r="Y334" s="95"/>
      <c r="Z334" s="95"/>
      <c r="AA334" s="95"/>
      <c r="AB334" s="95"/>
      <c r="AC334" s="95"/>
      <c r="AD334" s="95"/>
      <c r="AE334" s="95"/>
      <c r="AF334" s="95"/>
      <c r="AG334" s="95"/>
    </row>
    <row r="335" ht="15.75" customHeight="1">
      <c r="A335" s="95"/>
      <c r="B335" s="347"/>
      <c r="C335" s="347"/>
      <c r="D335" s="347"/>
      <c r="E335" s="347"/>
      <c r="F335" s="347"/>
      <c r="G335" s="347"/>
      <c r="H335" s="347"/>
      <c r="I335" s="347"/>
      <c r="J335" s="347"/>
      <c r="K335" s="347"/>
      <c r="L335" s="347"/>
      <c r="M335" s="347"/>
      <c r="N335" s="347"/>
      <c r="O335" s="347"/>
      <c r="P335" s="347"/>
      <c r="Q335" s="95"/>
      <c r="R335" s="95"/>
      <c r="S335" s="95"/>
      <c r="T335" s="95"/>
      <c r="U335" s="95"/>
      <c r="V335" s="95"/>
      <c r="W335" s="347"/>
      <c r="X335" s="347"/>
      <c r="Y335" s="95"/>
      <c r="Z335" s="95"/>
      <c r="AA335" s="95"/>
      <c r="AB335" s="95"/>
      <c r="AC335" s="95"/>
      <c r="AD335" s="95"/>
      <c r="AE335" s="95"/>
      <c r="AF335" s="95"/>
      <c r="AG335" s="95"/>
    </row>
    <row r="336" ht="15.75" customHeight="1">
      <c r="A336" s="95"/>
      <c r="B336" s="347"/>
      <c r="C336" s="347"/>
      <c r="D336" s="347"/>
      <c r="E336" s="347"/>
      <c r="F336" s="347"/>
      <c r="G336" s="347"/>
      <c r="H336" s="347"/>
      <c r="I336" s="347"/>
      <c r="J336" s="347"/>
      <c r="K336" s="347"/>
      <c r="L336" s="347"/>
      <c r="M336" s="347"/>
      <c r="N336" s="347"/>
      <c r="O336" s="347"/>
      <c r="P336" s="347"/>
      <c r="Q336" s="95"/>
      <c r="R336" s="95"/>
      <c r="S336" s="95"/>
      <c r="T336" s="95"/>
      <c r="U336" s="95"/>
      <c r="V336" s="95"/>
      <c r="W336" s="347"/>
      <c r="X336" s="347"/>
      <c r="Y336" s="95"/>
      <c r="Z336" s="95"/>
      <c r="AA336" s="95"/>
      <c r="AB336" s="95"/>
      <c r="AC336" s="95"/>
      <c r="AD336" s="95"/>
      <c r="AE336" s="95"/>
      <c r="AF336" s="95"/>
      <c r="AG336" s="95"/>
    </row>
    <row r="337" ht="15.75" customHeight="1">
      <c r="A337" s="95"/>
      <c r="B337" s="347"/>
      <c r="C337" s="347"/>
      <c r="D337" s="347"/>
      <c r="E337" s="347"/>
      <c r="F337" s="347"/>
      <c r="G337" s="347"/>
      <c r="H337" s="347"/>
      <c r="I337" s="347"/>
      <c r="J337" s="347"/>
      <c r="K337" s="347"/>
      <c r="L337" s="347"/>
      <c r="M337" s="347"/>
      <c r="N337" s="347"/>
      <c r="O337" s="347"/>
      <c r="P337" s="347"/>
      <c r="Q337" s="95"/>
      <c r="R337" s="95"/>
      <c r="S337" s="95"/>
      <c r="T337" s="95"/>
      <c r="U337" s="95"/>
      <c r="V337" s="95"/>
      <c r="W337" s="347"/>
      <c r="X337" s="347"/>
      <c r="Y337" s="95"/>
      <c r="Z337" s="95"/>
      <c r="AA337" s="95"/>
      <c r="AB337" s="95"/>
      <c r="AC337" s="95"/>
      <c r="AD337" s="95"/>
      <c r="AE337" s="95"/>
      <c r="AF337" s="95"/>
      <c r="AG337" s="95"/>
    </row>
    <row r="338" ht="15.75" customHeight="1">
      <c r="A338" s="95"/>
      <c r="B338" s="347"/>
      <c r="C338" s="347"/>
      <c r="D338" s="347"/>
      <c r="E338" s="347"/>
      <c r="F338" s="347"/>
      <c r="G338" s="347"/>
      <c r="H338" s="347"/>
      <c r="I338" s="347"/>
      <c r="J338" s="347"/>
      <c r="K338" s="347"/>
      <c r="L338" s="347"/>
      <c r="M338" s="347"/>
      <c r="N338" s="347"/>
      <c r="O338" s="347"/>
      <c r="P338" s="347"/>
      <c r="Q338" s="95"/>
      <c r="R338" s="95"/>
      <c r="S338" s="95"/>
      <c r="T338" s="95"/>
      <c r="U338" s="95"/>
      <c r="V338" s="95"/>
      <c r="W338" s="347"/>
      <c r="X338" s="347"/>
      <c r="Y338" s="95"/>
      <c r="Z338" s="95"/>
      <c r="AA338" s="95"/>
      <c r="AB338" s="95"/>
      <c r="AC338" s="95"/>
      <c r="AD338" s="95"/>
      <c r="AE338" s="95"/>
      <c r="AF338" s="95"/>
      <c r="AG338" s="95"/>
    </row>
    <row r="339" ht="15.75" customHeight="1">
      <c r="A339" s="95"/>
      <c r="B339" s="347"/>
      <c r="C339" s="347"/>
      <c r="D339" s="347"/>
      <c r="E339" s="347"/>
      <c r="F339" s="347"/>
      <c r="G339" s="347"/>
      <c r="H339" s="347"/>
      <c r="I339" s="347"/>
      <c r="J339" s="347"/>
      <c r="K339" s="347"/>
      <c r="L339" s="347"/>
      <c r="M339" s="347"/>
      <c r="N339" s="347"/>
      <c r="O339" s="347"/>
      <c r="P339" s="347"/>
      <c r="Q339" s="95"/>
      <c r="R339" s="95"/>
      <c r="S339" s="95"/>
      <c r="T339" s="95"/>
      <c r="U339" s="95"/>
      <c r="V339" s="95"/>
      <c r="W339" s="347"/>
      <c r="X339" s="347"/>
      <c r="Y339" s="95"/>
      <c r="Z339" s="95"/>
      <c r="AA339" s="95"/>
      <c r="AB339" s="95"/>
      <c r="AC339" s="95"/>
      <c r="AD339" s="95"/>
      <c r="AE339" s="95"/>
      <c r="AF339" s="95"/>
      <c r="AG339" s="95"/>
    </row>
    <row r="340" ht="15.75" customHeight="1">
      <c r="A340" s="95"/>
      <c r="B340" s="347"/>
      <c r="C340" s="347"/>
      <c r="D340" s="347"/>
      <c r="E340" s="347"/>
      <c r="F340" s="347"/>
      <c r="G340" s="347"/>
      <c r="H340" s="347"/>
      <c r="I340" s="347"/>
      <c r="J340" s="347"/>
      <c r="K340" s="347"/>
      <c r="L340" s="347"/>
      <c r="M340" s="347"/>
      <c r="N340" s="347"/>
      <c r="O340" s="347"/>
      <c r="P340" s="347"/>
      <c r="Q340" s="95"/>
      <c r="R340" s="95"/>
      <c r="S340" s="95"/>
      <c r="T340" s="95"/>
      <c r="U340" s="95"/>
      <c r="V340" s="95"/>
      <c r="W340" s="347"/>
      <c r="X340" s="347"/>
      <c r="Y340" s="95"/>
      <c r="Z340" s="95"/>
      <c r="AA340" s="95"/>
      <c r="AB340" s="95"/>
      <c r="AC340" s="95"/>
      <c r="AD340" s="95"/>
      <c r="AE340" s="95"/>
      <c r="AF340" s="95"/>
      <c r="AG340" s="95"/>
    </row>
    <row r="341" ht="15.75" customHeight="1">
      <c r="A341" s="95"/>
      <c r="B341" s="347"/>
      <c r="C341" s="347"/>
      <c r="D341" s="347"/>
      <c r="E341" s="347"/>
      <c r="F341" s="347"/>
      <c r="G341" s="347"/>
      <c r="H341" s="347"/>
      <c r="I341" s="347"/>
      <c r="J341" s="347"/>
      <c r="K341" s="347"/>
      <c r="L341" s="347"/>
      <c r="M341" s="347"/>
      <c r="N341" s="347"/>
      <c r="O341" s="347"/>
      <c r="P341" s="347"/>
      <c r="Q341" s="95"/>
      <c r="R341" s="95"/>
      <c r="S341" s="95"/>
      <c r="T341" s="95"/>
      <c r="U341" s="95"/>
      <c r="V341" s="95"/>
      <c r="W341" s="347"/>
      <c r="X341" s="347"/>
      <c r="Y341" s="95"/>
      <c r="Z341" s="95"/>
      <c r="AA341" s="95"/>
      <c r="AB341" s="95"/>
      <c r="AC341" s="95"/>
      <c r="AD341" s="95"/>
      <c r="AE341" s="95"/>
      <c r="AF341" s="95"/>
      <c r="AG341" s="95"/>
    </row>
    <row r="342" ht="15.75" customHeight="1">
      <c r="A342" s="95"/>
      <c r="B342" s="347"/>
      <c r="C342" s="347"/>
      <c r="D342" s="347"/>
      <c r="E342" s="347"/>
      <c r="F342" s="347"/>
      <c r="G342" s="347"/>
      <c r="H342" s="347"/>
      <c r="I342" s="347"/>
      <c r="J342" s="347"/>
      <c r="K342" s="347"/>
      <c r="L342" s="347"/>
      <c r="M342" s="347"/>
      <c r="N342" s="347"/>
      <c r="O342" s="347"/>
      <c r="P342" s="347"/>
      <c r="Q342" s="95"/>
      <c r="R342" s="95"/>
      <c r="S342" s="95"/>
      <c r="T342" s="95"/>
      <c r="U342" s="95"/>
      <c r="V342" s="95"/>
      <c r="W342" s="347"/>
      <c r="X342" s="347"/>
      <c r="Y342" s="95"/>
      <c r="Z342" s="95"/>
      <c r="AA342" s="95"/>
      <c r="AB342" s="95"/>
      <c r="AC342" s="95"/>
      <c r="AD342" s="95"/>
      <c r="AE342" s="95"/>
      <c r="AF342" s="95"/>
      <c r="AG342" s="95"/>
    </row>
    <row r="343" ht="15.75" customHeight="1">
      <c r="A343" s="95"/>
      <c r="B343" s="347"/>
      <c r="C343" s="347"/>
      <c r="D343" s="347"/>
      <c r="E343" s="347"/>
      <c r="F343" s="347"/>
      <c r="G343" s="347"/>
      <c r="H343" s="347"/>
      <c r="I343" s="347"/>
      <c r="J343" s="347"/>
      <c r="K343" s="347"/>
      <c r="L343" s="347"/>
      <c r="M343" s="347"/>
      <c r="N343" s="347"/>
      <c r="O343" s="347"/>
      <c r="P343" s="347"/>
      <c r="Q343" s="95"/>
      <c r="R343" s="95"/>
      <c r="S343" s="95"/>
      <c r="T343" s="95"/>
      <c r="U343" s="95"/>
      <c r="V343" s="95"/>
      <c r="W343" s="347"/>
      <c r="X343" s="347"/>
      <c r="Y343" s="95"/>
      <c r="Z343" s="95"/>
      <c r="AA343" s="95"/>
      <c r="AB343" s="95"/>
      <c r="AC343" s="95"/>
      <c r="AD343" s="95"/>
      <c r="AE343" s="95"/>
      <c r="AF343" s="95"/>
      <c r="AG343" s="95"/>
    </row>
    <row r="344" ht="15.75" customHeight="1">
      <c r="A344" s="95"/>
      <c r="B344" s="347"/>
      <c r="C344" s="347"/>
      <c r="D344" s="347"/>
      <c r="E344" s="347"/>
      <c r="F344" s="347"/>
      <c r="G344" s="347"/>
      <c r="H344" s="347"/>
      <c r="I344" s="347"/>
      <c r="J344" s="347"/>
      <c r="K344" s="347"/>
      <c r="L344" s="347"/>
      <c r="M344" s="347"/>
      <c r="N344" s="347"/>
      <c r="O344" s="347"/>
      <c r="P344" s="347"/>
      <c r="Q344" s="95"/>
      <c r="R344" s="95"/>
      <c r="S344" s="95"/>
      <c r="T344" s="95"/>
      <c r="U344" s="95"/>
      <c r="V344" s="95"/>
      <c r="W344" s="347"/>
      <c r="X344" s="347"/>
      <c r="Y344" s="95"/>
      <c r="Z344" s="95"/>
      <c r="AA344" s="95"/>
      <c r="AB344" s="95"/>
      <c r="AC344" s="95"/>
      <c r="AD344" s="95"/>
      <c r="AE344" s="95"/>
      <c r="AF344" s="95"/>
      <c r="AG344" s="95"/>
    </row>
    <row r="345" ht="15.75" customHeight="1">
      <c r="A345" s="95"/>
      <c r="B345" s="347"/>
      <c r="C345" s="347"/>
      <c r="D345" s="347"/>
      <c r="E345" s="347"/>
      <c r="F345" s="347"/>
      <c r="G345" s="347"/>
      <c r="H345" s="347"/>
      <c r="I345" s="347"/>
      <c r="J345" s="347"/>
      <c r="K345" s="347"/>
      <c r="L345" s="347"/>
      <c r="M345" s="347"/>
      <c r="N345" s="347"/>
      <c r="O345" s="347"/>
      <c r="P345" s="347"/>
      <c r="Q345" s="95"/>
      <c r="R345" s="95"/>
      <c r="S345" s="95"/>
      <c r="T345" s="95"/>
      <c r="U345" s="95"/>
      <c r="V345" s="95"/>
      <c r="W345" s="347"/>
      <c r="X345" s="347"/>
      <c r="Y345" s="95"/>
      <c r="Z345" s="95"/>
      <c r="AA345" s="95"/>
      <c r="AB345" s="95"/>
      <c r="AC345" s="95"/>
      <c r="AD345" s="95"/>
      <c r="AE345" s="95"/>
      <c r="AF345" s="95"/>
      <c r="AG345" s="95"/>
    </row>
    <row r="346" ht="15.75" customHeight="1">
      <c r="A346" s="95"/>
      <c r="B346" s="347"/>
      <c r="C346" s="347"/>
      <c r="D346" s="347"/>
      <c r="E346" s="347"/>
      <c r="F346" s="347"/>
      <c r="G346" s="347"/>
      <c r="H346" s="347"/>
      <c r="I346" s="347"/>
      <c r="J346" s="347"/>
      <c r="K346" s="347"/>
      <c r="L346" s="347"/>
      <c r="M346" s="347"/>
      <c r="N346" s="347"/>
      <c r="O346" s="347"/>
      <c r="P346" s="347"/>
      <c r="Q346" s="95"/>
      <c r="R346" s="95"/>
      <c r="S346" s="95"/>
      <c r="T346" s="95"/>
      <c r="U346" s="95"/>
      <c r="V346" s="95"/>
      <c r="W346" s="347"/>
      <c r="X346" s="347"/>
      <c r="Y346" s="95"/>
      <c r="Z346" s="95"/>
      <c r="AA346" s="95"/>
      <c r="AB346" s="95"/>
      <c r="AC346" s="95"/>
      <c r="AD346" s="95"/>
      <c r="AE346" s="95"/>
      <c r="AF346" s="95"/>
      <c r="AG346" s="95"/>
    </row>
    <row r="347" ht="15.75" customHeight="1">
      <c r="A347" s="95"/>
      <c r="B347" s="347"/>
      <c r="C347" s="347"/>
      <c r="D347" s="347"/>
      <c r="E347" s="347"/>
      <c r="F347" s="347"/>
      <c r="G347" s="347"/>
      <c r="H347" s="347"/>
      <c r="I347" s="347"/>
      <c r="J347" s="347"/>
      <c r="K347" s="347"/>
      <c r="L347" s="347"/>
      <c r="M347" s="347"/>
      <c r="N347" s="347"/>
      <c r="O347" s="347"/>
      <c r="P347" s="347"/>
      <c r="Q347" s="95"/>
      <c r="R347" s="95"/>
      <c r="S347" s="95"/>
      <c r="T347" s="95"/>
      <c r="U347" s="95"/>
      <c r="V347" s="95"/>
      <c r="W347" s="347"/>
      <c r="X347" s="347"/>
      <c r="Y347" s="95"/>
      <c r="Z347" s="95"/>
      <c r="AA347" s="95"/>
      <c r="AB347" s="95"/>
      <c r="AC347" s="95"/>
      <c r="AD347" s="95"/>
      <c r="AE347" s="95"/>
      <c r="AF347" s="95"/>
      <c r="AG347" s="95"/>
    </row>
    <row r="348" ht="15.75" customHeight="1">
      <c r="A348" s="95"/>
      <c r="B348" s="347"/>
      <c r="C348" s="347"/>
      <c r="D348" s="347"/>
      <c r="E348" s="347"/>
      <c r="F348" s="347"/>
      <c r="G348" s="347"/>
      <c r="H348" s="347"/>
      <c r="I348" s="347"/>
      <c r="J348" s="347"/>
      <c r="K348" s="347"/>
      <c r="L348" s="347"/>
      <c r="M348" s="347"/>
      <c r="N348" s="347"/>
      <c r="O348" s="347"/>
      <c r="P348" s="347"/>
      <c r="Q348" s="95"/>
      <c r="R348" s="95"/>
      <c r="S348" s="95"/>
      <c r="T348" s="95"/>
      <c r="U348" s="95"/>
      <c r="V348" s="95"/>
      <c r="W348" s="347"/>
      <c r="X348" s="347"/>
      <c r="Y348" s="95"/>
      <c r="Z348" s="95"/>
      <c r="AA348" s="95"/>
      <c r="AB348" s="95"/>
      <c r="AC348" s="95"/>
      <c r="AD348" s="95"/>
      <c r="AE348" s="95"/>
      <c r="AF348" s="95"/>
      <c r="AG348" s="95"/>
    </row>
    <row r="349" ht="15.75" customHeight="1">
      <c r="A349" s="95"/>
      <c r="B349" s="347"/>
      <c r="C349" s="347"/>
      <c r="D349" s="347"/>
      <c r="E349" s="347"/>
      <c r="F349" s="347"/>
      <c r="G349" s="347"/>
      <c r="H349" s="347"/>
      <c r="I349" s="347"/>
      <c r="J349" s="347"/>
      <c r="K349" s="347"/>
      <c r="L349" s="347"/>
      <c r="M349" s="347"/>
      <c r="N349" s="347"/>
      <c r="O349" s="347"/>
      <c r="P349" s="347"/>
      <c r="Q349" s="95"/>
      <c r="R349" s="95"/>
      <c r="S349" s="95"/>
      <c r="T349" s="95"/>
      <c r="U349" s="95"/>
      <c r="V349" s="95"/>
      <c r="W349" s="347"/>
      <c r="X349" s="347"/>
      <c r="Y349" s="95"/>
      <c r="Z349" s="95"/>
      <c r="AA349" s="95"/>
      <c r="AB349" s="95"/>
      <c r="AC349" s="95"/>
      <c r="AD349" s="95"/>
      <c r="AE349" s="95"/>
      <c r="AF349" s="95"/>
      <c r="AG349" s="95"/>
    </row>
    <row r="350" ht="15.75" customHeight="1">
      <c r="A350" s="95"/>
      <c r="B350" s="347"/>
      <c r="C350" s="347"/>
      <c r="D350" s="347"/>
      <c r="E350" s="347"/>
      <c r="F350" s="347"/>
      <c r="G350" s="347"/>
      <c r="H350" s="347"/>
      <c r="I350" s="347"/>
      <c r="J350" s="347"/>
      <c r="K350" s="347"/>
      <c r="L350" s="347"/>
      <c r="M350" s="347"/>
      <c r="N350" s="347"/>
      <c r="O350" s="347"/>
      <c r="P350" s="347"/>
      <c r="Q350" s="95"/>
      <c r="R350" s="95"/>
      <c r="S350" s="95"/>
      <c r="T350" s="95"/>
      <c r="U350" s="95"/>
      <c r="V350" s="95"/>
      <c r="W350" s="347"/>
      <c r="X350" s="347"/>
      <c r="Y350" s="95"/>
      <c r="Z350" s="95"/>
      <c r="AA350" s="95"/>
      <c r="AB350" s="95"/>
      <c r="AC350" s="95"/>
      <c r="AD350" s="95"/>
      <c r="AE350" s="95"/>
      <c r="AF350" s="95"/>
      <c r="AG350" s="95"/>
    </row>
    <row r="351" ht="15.75" customHeight="1">
      <c r="A351" s="95"/>
      <c r="B351" s="347"/>
      <c r="C351" s="347"/>
      <c r="D351" s="347"/>
      <c r="E351" s="347"/>
      <c r="F351" s="347"/>
      <c r="G351" s="347"/>
      <c r="H351" s="347"/>
      <c r="I351" s="347"/>
      <c r="J351" s="347"/>
      <c r="K351" s="347"/>
      <c r="L351" s="347"/>
      <c r="M351" s="347"/>
      <c r="N351" s="347"/>
      <c r="O351" s="347"/>
      <c r="P351" s="347"/>
      <c r="Q351" s="95"/>
      <c r="R351" s="95"/>
      <c r="S351" s="95"/>
      <c r="T351" s="95"/>
      <c r="U351" s="95"/>
      <c r="V351" s="95"/>
      <c r="W351" s="347"/>
      <c r="X351" s="347"/>
      <c r="Y351" s="95"/>
      <c r="Z351" s="95"/>
      <c r="AA351" s="95"/>
      <c r="AB351" s="95"/>
      <c r="AC351" s="95"/>
      <c r="AD351" s="95"/>
      <c r="AE351" s="95"/>
      <c r="AF351" s="95"/>
      <c r="AG351" s="95"/>
    </row>
    <row r="352" ht="15.75" customHeight="1">
      <c r="A352" s="95"/>
      <c r="B352" s="347"/>
      <c r="C352" s="347"/>
      <c r="D352" s="347"/>
      <c r="E352" s="347"/>
      <c r="F352" s="347"/>
      <c r="G352" s="347"/>
      <c r="H352" s="347"/>
      <c r="I352" s="347"/>
      <c r="J352" s="347"/>
      <c r="K352" s="347"/>
      <c r="L352" s="347"/>
      <c r="M352" s="347"/>
      <c r="N352" s="347"/>
      <c r="O352" s="347"/>
      <c r="P352" s="347"/>
      <c r="Q352" s="95"/>
      <c r="R352" s="95"/>
      <c r="S352" s="95"/>
      <c r="T352" s="95"/>
      <c r="U352" s="95"/>
      <c r="V352" s="95"/>
      <c r="W352" s="347"/>
      <c r="X352" s="347"/>
      <c r="Y352" s="95"/>
      <c r="Z352" s="95"/>
      <c r="AA352" s="95"/>
      <c r="AB352" s="95"/>
      <c r="AC352" s="95"/>
      <c r="AD352" s="95"/>
      <c r="AE352" s="95"/>
      <c r="AF352" s="95"/>
      <c r="AG352" s="95"/>
    </row>
    <row r="353" ht="15.75" customHeight="1">
      <c r="A353" s="95"/>
      <c r="B353" s="347"/>
      <c r="C353" s="347"/>
      <c r="D353" s="347"/>
      <c r="E353" s="347"/>
      <c r="F353" s="347"/>
      <c r="G353" s="347"/>
      <c r="H353" s="347"/>
      <c r="I353" s="347"/>
      <c r="J353" s="347"/>
      <c r="K353" s="347"/>
      <c r="L353" s="347"/>
      <c r="M353" s="347"/>
      <c r="N353" s="347"/>
      <c r="O353" s="347"/>
      <c r="P353" s="347"/>
      <c r="Q353" s="95"/>
      <c r="R353" s="95"/>
      <c r="S353" s="95"/>
      <c r="T353" s="95"/>
      <c r="U353" s="95"/>
      <c r="V353" s="95"/>
      <c r="W353" s="347"/>
      <c r="X353" s="347"/>
      <c r="Y353" s="95"/>
      <c r="Z353" s="95"/>
      <c r="AA353" s="95"/>
      <c r="AB353" s="95"/>
      <c r="AC353" s="95"/>
      <c r="AD353" s="95"/>
      <c r="AE353" s="95"/>
      <c r="AF353" s="95"/>
      <c r="AG353" s="95"/>
    </row>
    <row r="354" ht="15.75" customHeight="1">
      <c r="A354" s="95"/>
      <c r="B354" s="347"/>
      <c r="C354" s="347"/>
      <c r="D354" s="347"/>
      <c r="E354" s="347"/>
      <c r="F354" s="347"/>
      <c r="G354" s="347"/>
      <c r="H354" s="347"/>
      <c r="I354" s="347"/>
      <c r="J354" s="347"/>
      <c r="K354" s="347"/>
      <c r="L354" s="347"/>
      <c r="M354" s="347"/>
      <c r="N354" s="347"/>
      <c r="O354" s="347"/>
      <c r="P354" s="347"/>
      <c r="Q354" s="95"/>
      <c r="R354" s="95"/>
      <c r="S354" s="95"/>
      <c r="T354" s="95"/>
      <c r="U354" s="95"/>
      <c r="V354" s="95"/>
      <c r="W354" s="347"/>
      <c r="X354" s="347"/>
      <c r="Y354" s="95"/>
      <c r="Z354" s="95"/>
      <c r="AA354" s="95"/>
      <c r="AB354" s="95"/>
      <c r="AC354" s="95"/>
      <c r="AD354" s="95"/>
      <c r="AE354" s="95"/>
      <c r="AF354" s="95"/>
      <c r="AG354" s="95"/>
    </row>
    <row r="355" ht="15.75" customHeight="1">
      <c r="A355" s="95"/>
      <c r="B355" s="347"/>
      <c r="C355" s="347"/>
      <c r="D355" s="347"/>
      <c r="E355" s="347"/>
      <c r="F355" s="347"/>
      <c r="G355" s="347"/>
      <c r="H355" s="347"/>
      <c r="I355" s="347"/>
      <c r="J355" s="347"/>
      <c r="K355" s="347"/>
      <c r="L355" s="347"/>
      <c r="M355" s="347"/>
      <c r="N355" s="347"/>
      <c r="O355" s="347"/>
      <c r="P355" s="347"/>
      <c r="Q355" s="95"/>
      <c r="R355" s="95"/>
      <c r="S355" s="95"/>
      <c r="T355" s="95"/>
      <c r="U355" s="95"/>
      <c r="V355" s="95"/>
      <c r="W355" s="347"/>
      <c r="X355" s="347"/>
      <c r="Y355" s="95"/>
      <c r="Z355" s="95"/>
      <c r="AA355" s="95"/>
      <c r="AB355" s="95"/>
      <c r="AC355" s="95"/>
      <c r="AD355" s="95"/>
      <c r="AE355" s="95"/>
      <c r="AF355" s="95"/>
      <c r="AG355" s="95"/>
    </row>
    <row r="356" ht="15.75" customHeight="1">
      <c r="A356" s="95"/>
      <c r="B356" s="347"/>
      <c r="C356" s="347"/>
      <c r="D356" s="347"/>
      <c r="E356" s="347"/>
      <c r="F356" s="347"/>
      <c r="G356" s="347"/>
      <c r="H356" s="347"/>
      <c r="I356" s="347"/>
      <c r="J356" s="347"/>
      <c r="K356" s="347"/>
      <c r="L356" s="347"/>
      <c r="M356" s="347"/>
      <c r="N356" s="347"/>
      <c r="O356" s="347"/>
      <c r="P356" s="347"/>
      <c r="Q356" s="95"/>
      <c r="R356" s="95"/>
      <c r="S356" s="95"/>
      <c r="T356" s="95"/>
      <c r="U356" s="95"/>
      <c r="V356" s="95"/>
      <c r="W356" s="347"/>
      <c r="X356" s="347"/>
      <c r="Y356" s="95"/>
      <c r="Z356" s="95"/>
      <c r="AA356" s="95"/>
      <c r="AB356" s="95"/>
      <c r="AC356" s="95"/>
      <c r="AD356" s="95"/>
      <c r="AE356" s="95"/>
      <c r="AF356" s="95"/>
      <c r="AG356" s="95"/>
    </row>
    <row r="357" ht="15.75" customHeight="1">
      <c r="A357" s="95"/>
      <c r="B357" s="347"/>
      <c r="C357" s="347"/>
      <c r="D357" s="347"/>
      <c r="E357" s="347"/>
      <c r="F357" s="347"/>
      <c r="G357" s="347"/>
      <c r="H357" s="347"/>
      <c r="I357" s="347"/>
      <c r="J357" s="347"/>
      <c r="K357" s="347"/>
      <c r="L357" s="347"/>
      <c r="M357" s="347"/>
      <c r="N357" s="347"/>
      <c r="O357" s="347"/>
      <c r="P357" s="347"/>
      <c r="Q357" s="95"/>
      <c r="R357" s="95"/>
      <c r="S357" s="95"/>
      <c r="T357" s="95"/>
      <c r="U357" s="95"/>
      <c r="V357" s="95"/>
      <c r="W357" s="347"/>
      <c r="X357" s="347"/>
      <c r="Y357" s="95"/>
      <c r="Z357" s="95"/>
      <c r="AA357" s="95"/>
      <c r="AB357" s="95"/>
      <c r="AC357" s="95"/>
      <c r="AD357" s="95"/>
      <c r="AE357" s="95"/>
      <c r="AF357" s="95"/>
      <c r="AG357" s="95"/>
    </row>
    <row r="358" ht="15.75" customHeight="1">
      <c r="A358" s="95"/>
      <c r="B358" s="347"/>
      <c r="C358" s="347"/>
      <c r="D358" s="347"/>
      <c r="E358" s="347"/>
      <c r="F358" s="347"/>
      <c r="G358" s="347"/>
      <c r="H358" s="347"/>
      <c r="I358" s="347"/>
      <c r="J358" s="347"/>
      <c r="K358" s="347"/>
      <c r="L358" s="347"/>
      <c r="M358" s="347"/>
      <c r="N358" s="347"/>
      <c r="O358" s="347"/>
      <c r="P358" s="347"/>
      <c r="Q358" s="95"/>
      <c r="R358" s="95"/>
      <c r="S358" s="95"/>
      <c r="T358" s="95"/>
      <c r="U358" s="95"/>
      <c r="V358" s="95"/>
      <c r="W358" s="347"/>
      <c r="X358" s="347"/>
      <c r="Y358" s="95"/>
      <c r="Z358" s="95"/>
      <c r="AA358" s="95"/>
      <c r="AB358" s="95"/>
      <c r="AC358" s="95"/>
      <c r="AD358" s="95"/>
      <c r="AE358" s="95"/>
      <c r="AF358" s="95"/>
      <c r="AG358" s="95"/>
    </row>
    <row r="359" ht="15.75" customHeight="1">
      <c r="A359" s="95"/>
      <c r="B359" s="347"/>
      <c r="C359" s="347"/>
      <c r="D359" s="347"/>
      <c r="E359" s="347"/>
      <c r="F359" s="347"/>
      <c r="G359" s="347"/>
      <c r="H359" s="347"/>
      <c r="I359" s="347"/>
      <c r="J359" s="347"/>
      <c r="K359" s="347"/>
      <c r="L359" s="347"/>
      <c r="M359" s="347"/>
      <c r="N359" s="347"/>
      <c r="O359" s="347"/>
      <c r="P359" s="347"/>
      <c r="Q359" s="95"/>
      <c r="R359" s="95"/>
      <c r="S359" s="95"/>
      <c r="T359" s="95"/>
      <c r="U359" s="95"/>
      <c r="V359" s="95"/>
      <c r="W359" s="347"/>
      <c r="X359" s="347"/>
      <c r="Y359" s="95"/>
      <c r="Z359" s="95"/>
      <c r="AA359" s="95"/>
      <c r="AB359" s="95"/>
      <c r="AC359" s="95"/>
      <c r="AD359" s="95"/>
      <c r="AE359" s="95"/>
      <c r="AF359" s="95"/>
      <c r="AG359" s="95"/>
    </row>
    <row r="360" ht="15.75" customHeight="1">
      <c r="A360" s="95"/>
      <c r="B360" s="347"/>
      <c r="C360" s="347"/>
      <c r="D360" s="347"/>
      <c r="E360" s="347"/>
      <c r="F360" s="347"/>
      <c r="G360" s="347"/>
      <c r="H360" s="347"/>
      <c r="I360" s="347"/>
      <c r="J360" s="347"/>
      <c r="K360" s="347"/>
      <c r="L360" s="347"/>
      <c r="M360" s="347"/>
      <c r="N360" s="347"/>
      <c r="O360" s="347"/>
      <c r="P360" s="347"/>
      <c r="Q360" s="95"/>
      <c r="R360" s="95"/>
      <c r="S360" s="95"/>
      <c r="T360" s="95"/>
      <c r="U360" s="95"/>
      <c r="V360" s="95"/>
      <c r="W360" s="347"/>
      <c r="X360" s="347"/>
      <c r="Y360" s="95"/>
      <c r="Z360" s="95"/>
      <c r="AA360" s="95"/>
      <c r="AB360" s="95"/>
      <c r="AC360" s="95"/>
      <c r="AD360" s="95"/>
      <c r="AE360" s="95"/>
      <c r="AF360" s="95"/>
      <c r="AG360" s="95"/>
    </row>
    <row r="361" ht="15.75" customHeight="1">
      <c r="A361" s="95"/>
      <c r="B361" s="347"/>
      <c r="C361" s="347"/>
      <c r="D361" s="347"/>
      <c r="E361" s="347"/>
      <c r="F361" s="347"/>
      <c r="G361" s="347"/>
      <c r="H361" s="347"/>
      <c r="I361" s="347"/>
      <c r="J361" s="347"/>
      <c r="K361" s="347"/>
      <c r="L361" s="347"/>
      <c r="M361" s="347"/>
      <c r="N361" s="347"/>
      <c r="O361" s="347"/>
      <c r="P361" s="347"/>
      <c r="Q361" s="95"/>
      <c r="R361" s="95"/>
      <c r="S361" s="95"/>
      <c r="T361" s="95"/>
      <c r="U361" s="95"/>
      <c r="V361" s="95"/>
      <c r="W361" s="347"/>
      <c r="X361" s="347"/>
      <c r="Y361" s="95"/>
      <c r="Z361" s="95"/>
      <c r="AA361" s="95"/>
      <c r="AB361" s="95"/>
      <c r="AC361" s="95"/>
      <c r="AD361" s="95"/>
      <c r="AE361" s="95"/>
      <c r="AF361" s="95"/>
      <c r="AG361" s="95"/>
    </row>
    <row r="362" ht="15.75" customHeight="1">
      <c r="A362" s="95"/>
      <c r="B362" s="347"/>
      <c r="C362" s="347"/>
      <c r="D362" s="347"/>
      <c r="E362" s="347"/>
      <c r="F362" s="347"/>
      <c r="G362" s="347"/>
      <c r="H362" s="347"/>
      <c r="I362" s="347"/>
      <c r="J362" s="347"/>
      <c r="K362" s="347"/>
      <c r="L362" s="347"/>
      <c r="M362" s="347"/>
      <c r="N362" s="347"/>
      <c r="O362" s="347"/>
      <c r="P362" s="347"/>
      <c r="Q362" s="95"/>
      <c r="R362" s="95"/>
      <c r="S362" s="95"/>
      <c r="T362" s="95"/>
      <c r="U362" s="95"/>
      <c r="V362" s="95"/>
      <c r="W362" s="347"/>
      <c r="X362" s="347"/>
      <c r="Y362" s="95"/>
      <c r="Z362" s="95"/>
      <c r="AA362" s="95"/>
      <c r="AB362" s="95"/>
      <c r="AC362" s="95"/>
      <c r="AD362" s="95"/>
      <c r="AE362" s="95"/>
      <c r="AF362" s="95"/>
      <c r="AG362" s="95"/>
    </row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Q3:Q86">
    <cfRule type="cellIs" dxfId="3" priority="1" operator="equal">
      <formula>"ALARMA"</formula>
    </cfRule>
  </conditionalFormatting>
  <dataValidations>
    <dataValidation type="list" allowBlank="1" showErrorMessage="1" sqref="O3:O22">
      <formula1>Tabla_de_Datos_COPA_PALMARES!$H$19:$H$29</formula1>
    </dataValidation>
    <dataValidation type="list" allowBlank="1" showErrorMessage="1" sqref="X3:X163">
      <formula1>Tabla_de_Datos_COPA_PALMARES!$B$9:$B$21</formula1>
    </dataValidation>
    <dataValidation type="list" allowBlank="1" showErrorMessage="1" sqref="C3:C86 H3:H86">
      <formula1>$W$3:$W$163</formula1>
    </dataValidation>
    <dataValidation type="list" allowBlank="1" showErrorMessage="1" sqref="M3:M86">
      <formula1>Tabla_de_Datos_COPA_PALMARES!$B$3:$B$5</formula1>
    </dataValidation>
    <dataValidation type="list" allowBlank="1" showErrorMessage="1" sqref="P3:P86">
      <formula1>Tabla_de_Datos_COPA_PALMARES!$H$3:$H$5</formula1>
    </dataValidation>
    <dataValidation type="list" allowBlank="1" showErrorMessage="1" sqref="AA3:AA163">
      <formula1>Tabla_de_Datos_COPA_PALMARES!$B$24:$B$26</formula1>
    </dataValidation>
    <dataValidation type="list" allowBlank="1" showErrorMessage="1" sqref="O23:O86">
      <formula1>Tabla_de_Datos_COPA_PALMARES!$H$19:$H$30</formula1>
    </dataValidation>
  </dataValidations>
  <printOptions/>
  <pageMargins bottom="0.75" footer="0.0" header="0.0" left="0.7" right="0.7" top="0.75"/>
  <pageSetup paperSize="9" orientation="portrait"/>
  <drawing r:id="rId2"/>
  <legacyDrawing r:id="rId3"/>
  <tableParts count="2">
    <tablePart r:id="rId6"/>
    <tablePart r:id="rId7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12.43"/>
    <col customWidth="1" min="3" max="3" width="28.43"/>
    <col customWidth="1" min="4" max="4" width="12.43"/>
    <col customWidth="1" min="5" max="5" width="18.29"/>
    <col customWidth="1" min="6" max="6" width="12.86"/>
    <col customWidth="1" min="7" max="7" width="13.14"/>
    <col customWidth="1" min="8" max="8" width="4.71"/>
    <col customWidth="1" min="9" max="9" width="11.86"/>
    <col customWidth="1" min="10" max="10" width="19.0"/>
    <col customWidth="1" min="11" max="11" width="3.86"/>
    <col customWidth="1" min="12" max="12" width="23.71"/>
    <col customWidth="1" min="13" max="26" width="11.43"/>
  </cols>
  <sheetData>
    <row r="1" ht="12.0" customHeight="1">
      <c r="A1" s="370"/>
      <c r="B1" s="370"/>
      <c r="C1" s="370"/>
      <c r="D1" s="370"/>
      <c r="E1" s="370"/>
      <c r="F1" s="370"/>
      <c r="G1" s="371"/>
      <c r="H1" s="372"/>
      <c r="I1" s="370"/>
      <c r="J1" s="370"/>
      <c r="K1" s="372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</row>
    <row r="2" ht="12.0" customHeight="1">
      <c r="A2" s="370"/>
      <c r="B2" s="373"/>
      <c r="G2" s="371"/>
      <c r="H2" s="372"/>
      <c r="I2" s="370"/>
      <c r="J2" s="370"/>
      <c r="K2" s="372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</row>
    <row r="3" ht="12.0" customHeight="1">
      <c r="A3" s="370"/>
      <c r="B3" s="374" t="s">
        <v>293</v>
      </c>
      <c r="C3" s="374" t="s">
        <v>772</v>
      </c>
      <c r="D3" s="374" t="s">
        <v>773</v>
      </c>
      <c r="E3" s="374" t="s">
        <v>774</v>
      </c>
      <c r="F3" s="375" t="s">
        <v>775</v>
      </c>
      <c r="G3" s="374" t="s">
        <v>155</v>
      </c>
      <c r="H3" s="372"/>
      <c r="I3" s="376" t="s">
        <v>776</v>
      </c>
      <c r="J3" s="377" t="s">
        <v>777</v>
      </c>
      <c r="K3" s="372"/>
      <c r="L3" s="376" t="s">
        <v>778</v>
      </c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ht="12.0" customHeight="1">
      <c r="A4" s="370"/>
      <c r="B4" s="378" t="s">
        <v>371</v>
      </c>
      <c r="C4" s="378" t="s">
        <v>779</v>
      </c>
      <c r="D4" s="378" t="s">
        <v>780</v>
      </c>
      <c r="E4" s="379">
        <v>15.0</v>
      </c>
      <c r="F4" s="378">
        <v>1.0</v>
      </c>
      <c r="G4" s="378" t="s">
        <v>162</v>
      </c>
      <c r="H4" s="372"/>
      <c r="I4" s="378" t="s">
        <v>314</v>
      </c>
      <c r="J4" s="380" t="s">
        <v>781</v>
      </c>
      <c r="K4" s="372"/>
      <c r="L4" s="381" t="s">
        <v>313</v>
      </c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</row>
    <row r="5" ht="12.0" customHeight="1">
      <c r="A5" s="370"/>
      <c r="B5" s="378" t="s">
        <v>332</v>
      </c>
      <c r="C5" s="378" t="s">
        <v>782</v>
      </c>
      <c r="D5" s="378" t="s">
        <v>780</v>
      </c>
      <c r="E5" s="379">
        <v>15.5</v>
      </c>
      <c r="F5" s="378">
        <v>1.0</v>
      </c>
      <c r="G5" s="378" t="s">
        <v>162</v>
      </c>
      <c r="H5" s="372"/>
      <c r="I5" s="378" t="s">
        <v>323</v>
      </c>
      <c r="J5" s="380" t="s">
        <v>783</v>
      </c>
      <c r="K5" s="372"/>
      <c r="L5" s="381" t="s">
        <v>359</v>
      </c>
      <c r="M5" s="370"/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/>
      <c r="Z5" s="370"/>
    </row>
    <row r="6" ht="12.0" customHeight="1">
      <c r="A6" s="370"/>
      <c r="B6" s="378" t="s">
        <v>784</v>
      </c>
      <c r="C6" s="378" t="s">
        <v>785</v>
      </c>
      <c r="D6" s="378" t="s">
        <v>780</v>
      </c>
      <c r="E6" s="379">
        <v>18.0</v>
      </c>
      <c r="F6" s="378">
        <v>3.0</v>
      </c>
      <c r="G6" s="378" t="s">
        <v>162</v>
      </c>
      <c r="H6" s="372"/>
      <c r="I6" s="378" t="s">
        <v>312</v>
      </c>
      <c r="J6" s="380" t="s">
        <v>786</v>
      </c>
      <c r="K6" s="372"/>
      <c r="L6" s="382" t="s">
        <v>322</v>
      </c>
      <c r="M6" s="370"/>
      <c r="N6" s="370"/>
      <c r="O6" s="370"/>
      <c r="P6" s="370"/>
      <c r="Q6" s="370"/>
      <c r="R6" s="370"/>
      <c r="S6" s="370"/>
      <c r="T6" s="370"/>
      <c r="U6" s="370"/>
      <c r="V6" s="370"/>
      <c r="W6" s="370"/>
      <c r="X6" s="370"/>
      <c r="Y6" s="370"/>
      <c r="Z6" s="370"/>
    </row>
    <row r="7" ht="12.0" customHeight="1">
      <c r="A7" s="370"/>
      <c r="B7" s="378" t="s">
        <v>330</v>
      </c>
      <c r="C7" s="378" t="s">
        <v>787</v>
      </c>
      <c r="D7" s="378" t="s">
        <v>788</v>
      </c>
      <c r="E7" s="379">
        <v>17.0</v>
      </c>
      <c r="F7" s="378">
        <v>3.0</v>
      </c>
      <c r="G7" s="378" t="s">
        <v>162</v>
      </c>
      <c r="H7" s="372"/>
      <c r="I7" s="378" t="s">
        <v>317</v>
      </c>
      <c r="J7" s="380" t="s">
        <v>789</v>
      </c>
      <c r="K7" s="372"/>
      <c r="L7" s="382" t="s">
        <v>790</v>
      </c>
      <c r="M7" s="370"/>
      <c r="N7" s="370"/>
      <c r="O7" s="370"/>
      <c r="P7" s="370"/>
      <c r="Q7" s="370"/>
      <c r="R7" s="370"/>
      <c r="S7" s="370"/>
      <c r="T7" s="370"/>
      <c r="U7" s="370"/>
      <c r="V7" s="370"/>
      <c r="W7" s="370"/>
      <c r="X7" s="370"/>
      <c r="Y7" s="370"/>
      <c r="Z7" s="370"/>
    </row>
    <row r="8" ht="12.0" customHeight="1">
      <c r="A8" s="370"/>
      <c r="B8" s="378" t="s">
        <v>791</v>
      </c>
      <c r="C8" s="378" t="s">
        <v>792</v>
      </c>
      <c r="D8" s="378" t="s">
        <v>788</v>
      </c>
      <c r="E8" s="379">
        <v>17.0</v>
      </c>
      <c r="F8" s="378">
        <v>2.0</v>
      </c>
      <c r="G8" s="378" t="s">
        <v>162</v>
      </c>
      <c r="H8" s="372"/>
      <c r="I8" s="378" t="s">
        <v>793</v>
      </c>
      <c r="J8" s="380" t="s">
        <v>794</v>
      </c>
      <c r="K8" s="372"/>
      <c r="L8" s="370"/>
      <c r="M8" s="370"/>
      <c r="N8" s="370"/>
      <c r="O8" s="370"/>
      <c r="P8" s="370"/>
      <c r="Q8" s="370"/>
      <c r="R8" s="370"/>
      <c r="S8" s="370"/>
      <c r="T8" s="370"/>
      <c r="U8" s="370"/>
      <c r="V8" s="370"/>
      <c r="W8" s="370"/>
      <c r="X8" s="370"/>
      <c r="Y8" s="370"/>
      <c r="Z8" s="370"/>
    </row>
    <row r="9" ht="12.0" customHeight="1">
      <c r="A9" s="370"/>
      <c r="B9" s="378" t="s">
        <v>428</v>
      </c>
      <c r="C9" s="378" t="s">
        <v>795</v>
      </c>
      <c r="D9" s="378" t="s">
        <v>788</v>
      </c>
      <c r="E9" s="379">
        <v>15.0</v>
      </c>
      <c r="F9" s="378">
        <v>3.0</v>
      </c>
      <c r="G9" s="378" t="s">
        <v>162</v>
      </c>
      <c r="H9" s="372"/>
      <c r="I9" s="378" t="s">
        <v>328</v>
      </c>
      <c r="J9" s="380" t="s">
        <v>796</v>
      </c>
      <c r="K9" s="372"/>
      <c r="L9" s="370"/>
      <c r="M9" s="370"/>
      <c r="N9" s="370"/>
      <c r="O9" s="370"/>
      <c r="P9" s="370"/>
      <c r="Q9" s="370"/>
      <c r="R9" s="370"/>
      <c r="S9" s="370"/>
      <c r="T9" s="370"/>
      <c r="U9" s="370"/>
      <c r="V9" s="370"/>
      <c r="W9" s="370"/>
      <c r="X9" s="370"/>
      <c r="Y9" s="370"/>
      <c r="Z9" s="370"/>
    </row>
    <row r="10" ht="12.0" customHeight="1">
      <c r="A10" s="370"/>
      <c r="B10" s="378" t="s">
        <v>346</v>
      </c>
      <c r="C10" s="378" t="s">
        <v>797</v>
      </c>
      <c r="D10" s="378" t="s">
        <v>788</v>
      </c>
      <c r="E10" s="379">
        <v>15.0</v>
      </c>
      <c r="F10" s="378">
        <v>1.0</v>
      </c>
      <c r="G10" s="378" t="s">
        <v>162</v>
      </c>
      <c r="H10" s="372"/>
      <c r="I10" s="378" t="s">
        <v>798</v>
      </c>
      <c r="J10" s="380" t="s">
        <v>799</v>
      </c>
      <c r="K10" s="372"/>
      <c r="L10" s="370"/>
      <c r="M10" s="370"/>
      <c r="N10" s="370"/>
      <c r="O10" s="370"/>
      <c r="P10" s="370"/>
      <c r="Q10" s="370"/>
      <c r="R10" s="370"/>
      <c r="S10" s="370"/>
      <c r="T10" s="370"/>
      <c r="U10" s="370"/>
      <c r="V10" s="370"/>
      <c r="W10" s="370"/>
      <c r="X10" s="370"/>
      <c r="Y10" s="370"/>
      <c r="Z10" s="370"/>
    </row>
    <row r="11" ht="12.0" customHeight="1">
      <c r="A11" s="370"/>
      <c r="B11" s="378" t="s">
        <v>417</v>
      </c>
      <c r="C11" s="378" t="s">
        <v>800</v>
      </c>
      <c r="D11" s="378" t="s">
        <v>788</v>
      </c>
      <c r="E11" s="379">
        <v>17.0</v>
      </c>
      <c r="F11" s="378">
        <v>2.0</v>
      </c>
      <c r="G11" s="378" t="s">
        <v>162</v>
      </c>
      <c r="H11" s="372"/>
      <c r="I11" s="378" t="s">
        <v>801</v>
      </c>
      <c r="J11" s="380" t="s">
        <v>802</v>
      </c>
      <c r="K11" s="372"/>
      <c r="L11" s="376" t="s">
        <v>803</v>
      </c>
      <c r="M11" s="370"/>
      <c r="N11" s="370"/>
      <c r="O11" s="370"/>
      <c r="P11" s="370"/>
      <c r="Q11" s="370"/>
      <c r="R11" s="370"/>
      <c r="S11" s="370"/>
      <c r="T11" s="370"/>
      <c r="U11" s="370"/>
      <c r="V11" s="370"/>
      <c r="W11" s="370"/>
      <c r="X11" s="370"/>
      <c r="Y11" s="370"/>
      <c r="Z11" s="370"/>
    </row>
    <row r="12" ht="12.0" customHeight="1">
      <c r="A12" s="370"/>
      <c r="B12" s="378" t="s">
        <v>339</v>
      </c>
      <c r="C12" s="378" t="s">
        <v>804</v>
      </c>
      <c r="D12" s="378" t="s">
        <v>788</v>
      </c>
      <c r="E12" s="379">
        <v>17.0</v>
      </c>
      <c r="F12" s="378">
        <v>2.0</v>
      </c>
      <c r="G12" s="378" t="s">
        <v>162</v>
      </c>
      <c r="H12" s="372"/>
      <c r="I12" s="378" t="s">
        <v>805</v>
      </c>
      <c r="J12" s="380" t="s">
        <v>806</v>
      </c>
      <c r="K12" s="372"/>
      <c r="L12" s="383" t="s">
        <v>341</v>
      </c>
      <c r="M12" s="370"/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</row>
    <row r="13" ht="12.0" customHeight="1">
      <c r="A13" s="370"/>
      <c r="B13" s="378" t="s">
        <v>311</v>
      </c>
      <c r="C13" s="378" t="s">
        <v>807</v>
      </c>
      <c r="D13" s="378" t="s">
        <v>788</v>
      </c>
      <c r="E13" s="379">
        <v>17.0</v>
      </c>
      <c r="F13" s="378">
        <v>2.0</v>
      </c>
      <c r="G13" s="378" t="s">
        <v>162</v>
      </c>
      <c r="H13" s="372"/>
      <c r="I13" s="378" t="s">
        <v>336</v>
      </c>
      <c r="J13" s="380" t="s">
        <v>808</v>
      </c>
      <c r="K13" s="372"/>
      <c r="L13" s="383" t="s">
        <v>324</v>
      </c>
      <c r="M13" s="370"/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</row>
    <row r="14" ht="12.0" customHeight="1">
      <c r="A14" s="370"/>
      <c r="B14" s="378" t="s">
        <v>455</v>
      </c>
      <c r="C14" s="378" t="s">
        <v>809</v>
      </c>
      <c r="D14" s="378" t="s">
        <v>788</v>
      </c>
      <c r="E14" s="379">
        <v>15.0</v>
      </c>
      <c r="F14" s="384">
        <v>1.0</v>
      </c>
      <c r="G14" s="378" t="s">
        <v>162</v>
      </c>
      <c r="H14" s="372"/>
      <c r="I14" s="378" t="s">
        <v>810</v>
      </c>
      <c r="J14" s="380" t="s">
        <v>811</v>
      </c>
      <c r="K14" s="372"/>
      <c r="L14" s="383" t="s">
        <v>349</v>
      </c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</row>
    <row r="15" ht="12.0" customHeight="1">
      <c r="A15" s="370"/>
      <c r="B15" s="378" t="s">
        <v>812</v>
      </c>
      <c r="C15" s="378" t="s">
        <v>813</v>
      </c>
      <c r="D15" s="378" t="s">
        <v>788</v>
      </c>
      <c r="E15" s="379">
        <v>17.0</v>
      </c>
      <c r="F15" s="384">
        <v>3.0</v>
      </c>
      <c r="G15" s="378" t="s">
        <v>162</v>
      </c>
      <c r="H15" s="372"/>
      <c r="I15" s="378" t="s">
        <v>814</v>
      </c>
      <c r="J15" s="380" t="s">
        <v>815</v>
      </c>
      <c r="K15" s="372"/>
      <c r="L15" s="383" t="s">
        <v>316</v>
      </c>
      <c r="M15" s="370"/>
      <c r="N15" s="370"/>
      <c r="O15" s="370"/>
      <c r="P15" s="370"/>
      <c r="Q15" s="370"/>
      <c r="R15" s="370"/>
      <c r="S15" s="370"/>
      <c r="T15" s="370"/>
      <c r="U15" s="370"/>
      <c r="V15" s="370"/>
      <c r="W15" s="370"/>
      <c r="X15" s="370"/>
      <c r="Y15" s="370"/>
      <c r="Z15" s="370"/>
    </row>
    <row r="16" ht="12.0" customHeight="1">
      <c r="A16" s="370"/>
      <c r="B16" s="378" t="s">
        <v>816</v>
      </c>
      <c r="C16" s="378" t="s">
        <v>817</v>
      </c>
      <c r="D16" s="378" t="s">
        <v>788</v>
      </c>
      <c r="E16" s="379">
        <v>18.0</v>
      </c>
      <c r="F16" s="384">
        <v>3.0</v>
      </c>
      <c r="G16" s="378" t="s">
        <v>162</v>
      </c>
      <c r="H16" s="372"/>
      <c r="I16" s="378" t="s">
        <v>353</v>
      </c>
      <c r="J16" s="380" t="s">
        <v>818</v>
      </c>
      <c r="K16" s="372"/>
      <c r="L16" s="385" t="s">
        <v>325</v>
      </c>
      <c r="M16" s="370"/>
      <c r="N16" s="370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</row>
    <row r="17" ht="12.0" customHeight="1">
      <c r="A17" s="370"/>
      <c r="B17" s="378" t="s">
        <v>321</v>
      </c>
      <c r="C17" s="378" t="s">
        <v>819</v>
      </c>
      <c r="D17" s="378" t="s">
        <v>820</v>
      </c>
      <c r="E17" s="379">
        <v>18.0</v>
      </c>
      <c r="F17" s="384">
        <v>2.0</v>
      </c>
      <c r="G17" s="378" t="s">
        <v>162</v>
      </c>
      <c r="H17" s="372"/>
      <c r="I17" s="378" t="s">
        <v>821</v>
      </c>
      <c r="J17" s="380" t="s">
        <v>822</v>
      </c>
      <c r="K17" s="372"/>
      <c r="L17" s="385" t="s">
        <v>445</v>
      </c>
      <c r="M17" s="370"/>
      <c r="N17" s="370"/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370"/>
      <c r="Z17" s="370"/>
    </row>
    <row r="18" ht="12.0" customHeight="1">
      <c r="A18" s="370"/>
      <c r="B18" s="378" t="s">
        <v>351</v>
      </c>
      <c r="C18" s="378" t="s">
        <v>823</v>
      </c>
      <c r="D18" s="378" t="s">
        <v>824</v>
      </c>
      <c r="E18" s="379">
        <v>18.0</v>
      </c>
      <c r="F18" s="384">
        <v>1.0</v>
      </c>
      <c r="G18" s="378" t="s">
        <v>162</v>
      </c>
      <c r="H18" s="372"/>
      <c r="I18" s="378" t="s">
        <v>825</v>
      </c>
      <c r="J18" s="380" t="s">
        <v>826</v>
      </c>
      <c r="K18" s="372"/>
      <c r="L18" s="383" t="s">
        <v>364</v>
      </c>
      <c r="M18" s="370"/>
      <c r="N18" s="370"/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  <c r="Z18" s="370"/>
    </row>
    <row r="19" ht="12.0" customHeight="1">
      <c r="A19" s="370"/>
      <c r="B19" s="378" t="s">
        <v>827</v>
      </c>
      <c r="C19" s="378" t="s">
        <v>828</v>
      </c>
      <c r="D19" s="378" t="s">
        <v>781</v>
      </c>
      <c r="E19" s="379">
        <v>17.0</v>
      </c>
      <c r="F19" s="384">
        <v>2.0</v>
      </c>
      <c r="G19" s="378" t="s">
        <v>162</v>
      </c>
      <c r="H19" s="372"/>
      <c r="I19" s="378" t="s">
        <v>375</v>
      </c>
      <c r="J19" s="386" t="s">
        <v>829</v>
      </c>
      <c r="K19" s="372"/>
      <c r="L19" s="385" t="s">
        <v>426</v>
      </c>
      <c r="M19" s="370"/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</row>
    <row r="20" ht="12.0" customHeight="1">
      <c r="A20" s="370"/>
      <c r="B20" s="378" t="s">
        <v>362</v>
      </c>
      <c r="C20" s="378" t="s">
        <v>362</v>
      </c>
      <c r="D20" s="378" t="s">
        <v>820</v>
      </c>
      <c r="E20" s="379">
        <v>18.0</v>
      </c>
      <c r="F20" s="384">
        <v>2.0</v>
      </c>
      <c r="G20" s="378" t="s">
        <v>162</v>
      </c>
      <c r="H20" s="372"/>
      <c r="I20" s="378" t="s">
        <v>420</v>
      </c>
      <c r="J20" s="380" t="s">
        <v>830</v>
      </c>
      <c r="K20" s="372"/>
      <c r="L20" s="385" t="s">
        <v>831</v>
      </c>
      <c r="M20" s="370"/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</row>
    <row r="21" ht="12.0" customHeight="1">
      <c r="A21" s="370"/>
      <c r="B21" s="378" t="s">
        <v>371</v>
      </c>
      <c r="C21" s="378" t="s">
        <v>779</v>
      </c>
      <c r="D21" s="378" t="s">
        <v>780</v>
      </c>
      <c r="E21" s="379">
        <v>15.0</v>
      </c>
      <c r="F21" s="384">
        <v>1.0</v>
      </c>
      <c r="G21" s="378" t="s">
        <v>187</v>
      </c>
      <c r="H21" s="372"/>
      <c r="I21" s="378" t="s">
        <v>832</v>
      </c>
      <c r="J21" s="380" t="s">
        <v>833</v>
      </c>
      <c r="K21" s="372"/>
      <c r="L21" s="385" t="s">
        <v>834</v>
      </c>
      <c r="M21" s="370"/>
      <c r="N21" s="370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</row>
    <row r="22" ht="12.0" customHeight="1">
      <c r="A22" s="370"/>
      <c r="B22" s="378" t="s">
        <v>332</v>
      </c>
      <c r="C22" s="378" t="s">
        <v>782</v>
      </c>
      <c r="D22" s="378" t="s">
        <v>780</v>
      </c>
      <c r="E22" s="379">
        <v>15.5</v>
      </c>
      <c r="F22" s="384">
        <v>1.0</v>
      </c>
      <c r="G22" s="378" t="s">
        <v>187</v>
      </c>
      <c r="H22" s="372"/>
      <c r="I22" s="378" t="s">
        <v>446</v>
      </c>
      <c r="J22" s="380" t="s">
        <v>446</v>
      </c>
      <c r="K22" s="372"/>
      <c r="L22" s="383" t="s">
        <v>835</v>
      </c>
      <c r="M22" s="370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</row>
    <row r="23" ht="12.0" customHeight="1">
      <c r="A23" s="370"/>
      <c r="B23" s="378" t="s">
        <v>784</v>
      </c>
      <c r="C23" s="378" t="s">
        <v>785</v>
      </c>
      <c r="D23" s="378" t="s">
        <v>780</v>
      </c>
      <c r="E23" s="379">
        <v>18.0</v>
      </c>
      <c r="F23" s="384">
        <v>3.0</v>
      </c>
      <c r="G23" s="378" t="s">
        <v>187</v>
      </c>
      <c r="H23" s="372"/>
      <c r="I23" s="378" t="s">
        <v>836</v>
      </c>
      <c r="J23" s="380" t="s">
        <v>837</v>
      </c>
      <c r="K23" s="372"/>
      <c r="L23" s="385" t="s">
        <v>423</v>
      </c>
      <c r="M23" s="370"/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</row>
    <row r="24" ht="12.0" customHeight="1">
      <c r="A24" s="370"/>
      <c r="B24" s="378" t="s">
        <v>330</v>
      </c>
      <c r="C24" s="378" t="s">
        <v>787</v>
      </c>
      <c r="D24" s="378" t="s">
        <v>788</v>
      </c>
      <c r="E24" s="379">
        <v>17.0</v>
      </c>
      <c r="F24" s="384">
        <v>3.0</v>
      </c>
      <c r="G24" s="378" t="s">
        <v>187</v>
      </c>
      <c r="H24" s="372"/>
      <c r="I24" s="378" t="s">
        <v>838</v>
      </c>
      <c r="J24" s="380" t="s">
        <v>839</v>
      </c>
      <c r="K24" s="372"/>
      <c r="L24" s="383" t="s">
        <v>315</v>
      </c>
      <c r="M24" s="370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</row>
    <row r="25" ht="12.0" customHeight="1">
      <c r="A25" s="370"/>
      <c r="B25" s="378" t="s">
        <v>791</v>
      </c>
      <c r="C25" s="378" t="s">
        <v>792</v>
      </c>
      <c r="D25" s="378" t="s">
        <v>788</v>
      </c>
      <c r="E25" s="379">
        <v>17.0</v>
      </c>
      <c r="F25" s="384">
        <v>2.0</v>
      </c>
      <c r="G25" s="378" t="s">
        <v>187</v>
      </c>
      <c r="H25" s="372"/>
      <c r="I25" s="387" t="s">
        <v>474</v>
      </c>
      <c r="J25" s="388" t="s">
        <v>474</v>
      </c>
      <c r="K25" s="372"/>
      <c r="L25" s="385" t="s">
        <v>840</v>
      </c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</row>
    <row r="26" ht="12.0" customHeight="1">
      <c r="A26" s="370"/>
      <c r="B26" s="378" t="s">
        <v>428</v>
      </c>
      <c r="C26" s="378" t="s">
        <v>795</v>
      </c>
      <c r="D26" s="378" t="s">
        <v>788</v>
      </c>
      <c r="E26" s="379">
        <v>15.0</v>
      </c>
      <c r="F26" s="384">
        <v>3.0</v>
      </c>
      <c r="G26" s="378" t="s">
        <v>187</v>
      </c>
      <c r="H26" s="372"/>
      <c r="I26" s="387"/>
      <c r="J26" s="389"/>
      <c r="K26" s="372"/>
      <c r="L26" s="385" t="s">
        <v>453</v>
      </c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</row>
    <row r="27" ht="12.0" customHeight="1">
      <c r="A27" s="370"/>
      <c r="B27" s="378" t="s">
        <v>346</v>
      </c>
      <c r="C27" s="378" t="s">
        <v>797</v>
      </c>
      <c r="D27" s="378" t="s">
        <v>788</v>
      </c>
      <c r="E27" s="379">
        <v>15.0</v>
      </c>
      <c r="F27" s="384">
        <v>1.0</v>
      </c>
      <c r="G27" s="378" t="s">
        <v>187</v>
      </c>
      <c r="H27" s="372"/>
      <c r="I27" s="380" t="s">
        <v>841</v>
      </c>
      <c r="J27" s="380" t="s">
        <v>842</v>
      </c>
      <c r="K27" s="372"/>
      <c r="L27" s="383" t="s">
        <v>356</v>
      </c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</row>
    <row r="28" ht="12.0" customHeight="1">
      <c r="A28" s="370"/>
      <c r="B28" s="378" t="s">
        <v>417</v>
      </c>
      <c r="C28" s="378" t="s">
        <v>800</v>
      </c>
      <c r="D28" s="378" t="s">
        <v>788</v>
      </c>
      <c r="E28" s="379">
        <v>17.0</v>
      </c>
      <c r="F28" s="384">
        <v>2.0</v>
      </c>
      <c r="G28" s="378" t="s">
        <v>187</v>
      </c>
      <c r="H28" s="372"/>
      <c r="I28" s="378" t="s">
        <v>843</v>
      </c>
      <c r="J28" s="380" t="s">
        <v>844</v>
      </c>
      <c r="K28" s="372"/>
      <c r="L28" s="383" t="s">
        <v>324</v>
      </c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</row>
    <row r="29" ht="12.0" customHeight="1">
      <c r="A29" s="370"/>
      <c r="B29" s="378" t="s">
        <v>339</v>
      </c>
      <c r="C29" s="378" t="s">
        <v>804</v>
      </c>
      <c r="D29" s="378" t="s">
        <v>788</v>
      </c>
      <c r="E29" s="379">
        <v>17.0</v>
      </c>
      <c r="F29" s="384">
        <v>2.0</v>
      </c>
      <c r="G29" s="378" t="s">
        <v>187</v>
      </c>
      <c r="H29" s="372"/>
      <c r="I29" s="378" t="s">
        <v>845</v>
      </c>
      <c r="J29" s="380" t="s">
        <v>846</v>
      </c>
      <c r="K29" s="372"/>
      <c r="L29" s="385" t="s">
        <v>847</v>
      </c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</row>
    <row r="30" ht="12.0" customHeight="1">
      <c r="A30" s="370"/>
      <c r="B30" s="378" t="s">
        <v>311</v>
      </c>
      <c r="C30" s="378" t="s">
        <v>807</v>
      </c>
      <c r="D30" s="378" t="s">
        <v>788</v>
      </c>
      <c r="E30" s="379">
        <v>17.0</v>
      </c>
      <c r="F30" s="384">
        <v>2.0</v>
      </c>
      <c r="G30" s="378" t="s">
        <v>187</v>
      </c>
      <c r="H30" s="372"/>
      <c r="I30" s="378" t="s">
        <v>848</v>
      </c>
      <c r="J30" s="380" t="s">
        <v>849</v>
      </c>
      <c r="K30" s="372"/>
      <c r="L30" s="383" t="s">
        <v>850</v>
      </c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</row>
    <row r="31" ht="12.0" customHeight="1">
      <c r="A31" s="370"/>
      <c r="B31" s="378" t="s">
        <v>455</v>
      </c>
      <c r="C31" s="378" t="s">
        <v>809</v>
      </c>
      <c r="D31" s="378" t="s">
        <v>788</v>
      </c>
      <c r="E31" s="379">
        <v>15.0</v>
      </c>
      <c r="F31" s="384">
        <v>1.0</v>
      </c>
      <c r="G31" s="378" t="s">
        <v>187</v>
      </c>
      <c r="H31" s="372"/>
      <c r="I31" s="378" t="s">
        <v>440</v>
      </c>
      <c r="J31" s="380" t="s">
        <v>851</v>
      </c>
      <c r="K31" s="372"/>
      <c r="L31" s="383" t="s">
        <v>852</v>
      </c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</row>
    <row r="32" ht="12.0" customHeight="1">
      <c r="A32" s="370"/>
      <c r="B32" s="378" t="s">
        <v>812</v>
      </c>
      <c r="C32" s="378" t="s">
        <v>813</v>
      </c>
      <c r="D32" s="378" t="s">
        <v>788</v>
      </c>
      <c r="E32" s="379">
        <v>17.0</v>
      </c>
      <c r="F32" s="384">
        <v>3.0</v>
      </c>
      <c r="G32" s="378" t="s">
        <v>187</v>
      </c>
      <c r="H32" s="372"/>
      <c r="I32" s="387"/>
      <c r="J32" s="389"/>
      <c r="K32" s="372"/>
      <c r="L32" s="385" t="s">
        <v>853</v>
      </c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</row>
    <row r="33" ht="12.0" customHeight="1">
      <c r="A33" s="370"/>
      <c r="B33" s="378" t="s">
        <v>816</v>
      </c>
      <c r="C33" s="378" t="s">
        <v>817</v>
      </c>
      <c r="D33" s="378" t="s">
        <v>788</v>
      </c>
      <c r="E33" s="379">
        <v>18.0</v>
      </c>
      <c r="F33" s="384">
        <v>3.0</v>
      </c>
      <c r="G33" s="378" t="s">
        <v>187</v>
      </c>
      <c r="H33" s="372"/>
      <c r="I33" s="380" t="s">
        <v>854</v>
      </c>
      <c r="J33" s="380" t="s">
        <v>855</v>
      </c>
      <c r="K33" s="372"/>
      <c r="L33" s="383" t="s">
        <v>352</v>
      </c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</row>
    <row r="34" ht="12.0" customHeight="1">
      <c r="A34" s="370"/>
      <c r="B34" s="378" t="s">
        <v>321</v>
      </c>
      <c r="C34" s="378" t="s">
        <v>819</v>
      </c>
      <c r="D34" s="378" t="s">
        <v>820</v>
      </c>
      <c r="E34" s="379">
        <v>18.0</v>
      </c>
      <c r="F34" s="384">
        <v>2.0</v>
      </c>
      <c r="G34" s="378" t="s">
        <v>187</v>
      </c>
      <c r="H34" s="372"/>
      <c r="I34" s="378" t="s">
        <v>335</v>
      </c>
      <c r="J34" s="380" t="s">
        <v>856</v>
      </c>
      <c r="K34" s="372"/>
      <c r="L34" s="383" t="s">
        <v>333</v>
      </c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</row>
    <row r="35" ht="12.0" customHeight="1">
      <c r="A35" s="370"/>
      <c r="B35" s="378" t="s">
        <v>351</v>
      </c>
      <c r="C35" s="378" t="s">
        <v>823</v>
      </c>
      <c r="D35" s="378" t="s">
        <v>824</v>
      </c>
      <c r="E35" s="379">
        <v>18.0</v>
      </c>
      <c r="F35" s="384">
        <v>1.0</v>
      </c>
      <c r="G35" s="378" t="s">
        <v>187</v>
      </c>
      <c r="H35" s="372"/>
      <c r="I35" s="378" t="s">
        <v>857</v>
      </c>
      <c r="J35" s="380" t="s">
        <v>858</v>
      </c>
      <c r="K35" s="372"/>
      <c r="L35" s="385" t="s">
        <v>859</v>
      </c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</row>
    <row r="36" ht="12.0" customHeight="1">
      <c r="A36" s="370"/>
      <c r="B36" s="378" t="s">
        <v>827</v>
      </c>
      <c r="C36" s="378" t="s">
        <v>828</v>
      </c>
      <c r="D36" s="378" t="s">
        <v>781</v>
      </c>
      <c r="E36" s="379">
        <v>17.0</v>
      </c>
      <c r="F36" s="384">
        <v>2.0</v>
      </c>
      <c r="G36" s="378" t="s">
        <v>187</v>
      </c>
      <c r="H36" s="372"/>
      <c r="I36" s="378" t="s">
        <v>860</v>
      </c>
      <c r="J36" s="380" t="s">
        <v>861</v>
      </c>
      <c r="K36" s="372"/>
      <c r="L36" s="383" t="s">
        <v>862</v>
      </c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</row>
    <row r="37" ht="12.0" customHeight="1">
      <c r="A37" s="370"/>
      <c r="B37" s="378" t="s">
        <v>362</v>
      </c>
      <c r="C37" s="378" t="s">
        <v>362</v>
      </c>
      <c r="D37" s="378" t="s">
        <v>820</v>
      </c>
      <c r="E37" s="379">
        <v>18.0</v>
      </c>
      <c r="F37" s="384">
        <v>2.0</v>
      </c>
      <c r="G37" s="378" t="s">
        <v>187</v>
      </c>
      <c r="H37" s="372"/>
      <c r="I37" s="378" t="s">
        <v>357</v>
      </c>
      <c r="J37" s="380" t="s">
        <v>863</v>
      </c>
      <c r="K37" s="372"/>
      <c r="L37" s="385" t="s">
        <v>864</v>
      </c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 ht="12.0" customHeight="1">
      <c r="A38" s="370"/>
      <c r="B38" s="378" t="s">
        <v>330</v>
      </c>
      <c r="C38" s="378" t="s">
        <v>787</v>
      </c>
      <c r="D38" s="378" t="s">
        <v>788</v>
      </c>
      <c r="E38" s="379">
        <v>17.0</v>
      </c>
      <c r="F38" s="384">
        <v>2.0</v>
      </c>
      <c r="G38" s="378" t="s">
        <v>159</v>
      </c>
      <c r="H38" s="372"/>
      <c r="I38" s="378" t="s">
        <v>319</v>
      </c>
      <c r="J38" s="380" t="s">
        <v>865</v>
      </c>
      <c r="K38" s="372"/>
      <c r="L38" s="383" t="s">
        <v>866</v>
      </c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</row>
    <row r="39" ht="12.0" customHeight="1">
      <c r="A39" s="370"/>
      <c r="B39" s="378" t="s">
        <v>791</v>
      </c>
      <c r="C39" s="378" t="s">
        <v>792</v>
      </c>
      <c r="D39" s="378" t="s">
        <v>788</v>
      </c>
      <c r="E39" s="379">
        <v>17.0</v>
      </c>
      <c r="F39" s="384">
        <v>2.0</v>
      </c>
      <c r="G39" s="378" t="s">
        <v>159</v>
      </c>
      <c r="H39" s="372"/>
      <c r="I39" s="378" t="s">
        <v>867</v>
      </c>
      <c r="J39" s="380" t="s">
        <v>868</v>
      </c>
      <c r="K39" s="372"/>
      <c r="L39" s="385" t="s">
        <v>869</v>
      </c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</row>
    <row r="40" ht="12.0" customHeight="1">
      <c r="A40" s="370"/>
      <c r="B40" s="378" t="s">
        <v>428</v>
      </c>
      <c r="C40" s="378" t="s">
        <v>795</v>
      </c>
      <c r="D40" s="378" t="s">
        <v>788</v>
      </c>
      <c r="E40" s="379">
        <v>17.0</v>
      </c>
      <c r="F40" s="384">
        <v>2.0</v>
      </c>
      <c r="G40" s="378" t="s">
        <v>159</v>
      </c>
      <c r="H40" s="372"/>
      <c r="I40" s="378" t="s">
        <v>327</v>
      </c>
      <c r="J40" s="380" t="s">
        <v>870</v>
      </c>
      <c r="K40" s="372"/>
      <c r="L40" s="385" t="s">
        <v>871</v>
      </c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</row>
    <row r="41" ht="12.0" customHeight="1">
      <c r="A41" s="370"/>
      <c r="B41" s="378" t="s">
        <v>346</v>
      </c>
      <c r="C41" s="378" t="s">
        <v>797</v>
      </c>
      <c r="D41" s="378" t="s">
        <v>788</v>
      </c>
      <c r="E41" s="379">
        <v>17.0</v>
      </c>
      <c r="F41" s="384">
        <v>2.0</v>
      </c>
      <c r="G41" s="378" t="s">
        <v>159</v>
      </c>
      <c r="H41" s="372"/>
      <c r="I41" s="378" t="s">
        <v>343</v>
      </c>
      <c r="J41" s="380" t="s">
        <v>872</v>
      </c>
      <c r="K41" s="372"/>
      <c r="L41" s="383" t="s">
        <v>873</v>
      </c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</row>
    <row r="42" ht="12.0" customHeight="1">
      <c r="A42" s="370"/>
      <c r="B42" s="378" t="s">
        <v>417</v>
      </c>
      <c r="C42" s="378" t="s">
        <v>800</v>
      </c>
      <c r="D42" s="378" t="s">
        <v>788</v>
      </c>
      <c r="E42" s="379">
        <v>17.0</v>
      </c>
      <c r="F42" s="384">
        <v>2.0</v>
      </c>
      <c r="G42" s="378" t="s">
        <v>159</v>
      </c>
      <c r="H42" s="372"/>
      <c r="I42" s="370"/>
      <c r="J42" s="370"/>
      <c r="K42" s="372"/>
      <c r="L42" s="385" t="s">
        <v>874</v>
      </c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</row>
    <row r="43" ht="12.0" customHeight="1">
      <c r="A43" s="370"/>
      <c r="B43" s="378" t="s">
        <v>339</v>
      </c>
      <c r="C43" s="378" t="s">
        <v>804</v>
      </c>
      <c r="D43" s="378" t="s">
        <v>788</v>
      </c>
      <c r="E43" s="379">
        <v>17.0</v>
      </c>
      <c r="F43" s="384">
        <v>2.0</v>
      </c>
      <c r="G43" s="378" t="s">
        <v>159</v>
      </c>
      <c r="H43" s="372"/>
      <c r="I43" s="370"/>
      <c r="J43" s="370"/>
      <c r="K43" s="372"/>
      <c r="L43" s="383" t="s">
        <v>875</v>
      </c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</row>
    <row r="44" ht="12.0" customHeight="1">
      <c r="A44" s="370"/>
      <c r="B44" s="378" t="s">
        <v>311</v>
      </c>
      <c r="C44" s="378" t="s">
        <v>807</v>
      </c>
      <c r="D44" s="378" t="s">
        <v>788</v>
      </c>
      <c r="E44" s="379">
        <v>17.0</v>
      </c>
      <c r="F44" s="384">
        <v>2.0</v>
      </c>
      <c r="G44" s="378" t="s">
        <v>159</v>
      </c>
      <c r="H44" s="372"/>
      <c r="I44" s="370"/>
      <c r="J44" s="370"/>
      <c r="K44" s="372"/>
      <c r="L44" s="385" t="s">
        <v>876</v>
      </c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</row>
    <row r="45" ht="12.0" customHeight="1">
      <c r="A45" s="370"/>
      <c r="B45" s="378" t="s">
        <v>812</v>
      </c>
      <c r="C45" s="378" t="s">
        <v>813</v>
      </c>
      <c r="D45" s="378" t="s">
        <v>788</v>
      </c>
      <c r="E45" s="379">
        <v>17.0</v>
      </c>
      <c r="F45" s="384">
        <v>2.0</v>
      </c>
      <c r="G45" s="378" t="s">
        <v>159</v>
      </c>
      <c r="H45" s="372"/>
      <c r="I45" s="370"/>
      <c r="J45" s="370"/>
      <c r="K45" s="372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</row>
    <row r="46" ht="12.0" customHeight="1">
      <c r="A46" s="370"/>
      <c r="B46" s="378" t="s">
        <v>816</v>
      </c>
      <c r="C46" s="378" t="s">
        <v>817</v>
      </c>
      <c r="D46" s="378" t="s">
        <v>788</v>
      </c>
      <c r="E46" s="379">
        <v>18.0</v>
      </c>
      <c r="F46" s="384">
        <v>2.0</v>
      </c>
      <c r="G46" s="378" t="s">
        <v>159</v>
      </c>
      <c r="H46" s="372"/>
      <c r="I46" s="370"/>
      <c r="J46" s="370"/>
      <c r="K46" s="372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</row>
    <row r="47" ht="12.0" customHeight="1">
      <c r="A47" s="370"/>
      <c r="B47" s="370"/>
      <c r="C47" s="370"/>
      <c r="D47" s="370"/>
      <c r="E47" s="370"/>
      <c r="F47" s="370"/>
      <c r="G47" s="371"/>
      <c r="H47" s="372"/>
      <c r="I47" s="370"/>
      <c r="J47" s="370"/>
      <c r="K47" s="372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</row>
    <row r="48" ht="12.0" customHeight="1">
      <c r="A48" s="370"/>
      <c r="B48" s="370"/>
      <c r="C48" s="370"/>
      <c r="D48" s="370"/>
      <c r="E48" s="370"/>
      <c r="F48" s="370"/>
      <c r="G48" s="371"/>
      <c r="H48" s="372"/>
      <c r="I48" s="370"/>
      <c r="J48" s="370"/>
      <c r="K48" s="372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</row>
    <row r="49" ht="12.0" customHeight="1">
      <c r="A49" s="370"/>
      <c r="B49" s="370"/>
      <c r="C49" s="370"/>
      <c r="D49" s="370"/>
      <c r="E49" s="370"/>
      <c r="F49" s="370"/>
      <c r="G49" s="371"/>
      <c r="H49" s="372"/>
      <c r="I49" s="370"/>
      <c r="J49" s="370"/>
      <c r="K49" s="372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</row>
    <row r="50" ht="12.0" customHeight="1">
      <c r="A50" s="370"/>
      <c r="B50" s="370"/>
      <c r="C50" s="370"/>
      <c r="D50" s="370"/>
      <c r="E50" s="370"/>
      <c r="F50" s="370"/>
      <c r="G50" s="371"/>
      <c r="H50" s="372"/>
      <c r="I50" s="370"/>
      <c r="J50" s="370"/>
      <c r="K50" s="372"/>
      <c r="L50" s="370"/>
      <c r="M50" s="370"/>
      <c r="N50" s="370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</row>
    <row r="51" ht="12.0" customHeight="1">
      <c r="A51" s="370"/>
      <c r="B51" s="370"/>
      <c r="C51" s="370"/>
      <c r="D51" s="370"/>
      <c r="E51" s="370"/>
      <c r="F51" s="370"/>
      <c r="G51" s="371"/>
      <c r="H51" s="372"/>
      <c r="I51" s="370"/>
      <c r="J51" s="370"/>
      <c r="K51" s="372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</row>
    <row r="52" ht="12.0" customHeight="1">
      <c r="A52" s="370"/>
      <c r="B52" s="370"/>
      <c r="C52" s="370"/>
      <c r="D52" s="370"/>
      <c r="E52" s="370"/>
      <c r="F52" s="370"/>
      <c r="G52" s="371"/>
      <c r="H52" s="372"/>
      <c r="I52" s="370"/>
      <c r="J52" s="370"/>
      <c r="K52" s="372"/>
      <c r="L52" s="370"/>
      <c r="M52" s="370"/>
      <c r="N52" s="370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</row>
    <row r="53" ht="12.0" customHeight="1">
      <c r="A53" s="370"/>
      <c r="B53" s="370"/>
      <c r="C53" s="370"/>
      <c r="D53" s="370"/>
      <c r="E53" s="370"/>
      <c r="F53" s="370"/>
      <c r="G53" s="371"/>
      <c r="H53" s="372"/>
      <c r="I53" s="370"/>
      <c r="J53" s="370"/>
      <c r="K53" s="372"/>
      <c r="L53" s="370"/>
      <c r="M53" s="370"/>
      <c r="N53" s="370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  <c r="Z53" s="370"/>
    </row>
    <row r="54" ht="12.0" customHeight="1">
      <c r="A54" s="370"/>
      <c r="B54" s="370"/>
      <c r="C54" s="370"/>
      <c r="D54" s="370"/>
      <c r="E54" s="370"/>
      <c r="F54" s="370"/>
      <c r="G54" s="371"/>
      <c r="H54" s="372"/>
      <c r="I54" s="370"/>
      <c r="J54" s="370"/>
      <c r="K54" s="372"/>
      <c r="L54" s="370"/>
      <c r="M54" s="370"/>
      <c r="N54" s="370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0"/>
      <c r="Z54" s="370"/>
    </row>
    <row r="55" ht="12.0" customHeight="1">
      <c r="A55" s="370"/>
      <c r="B55" s="370"/>
      <c r="C55" s="370"/>
      <c r="D55" s="370"/>
      <c r="E55" s="370"/>
      <c r="F55" s="370"/>
      <c r="G55" s="371"/>
      <c r="H55" s="372"/>
      <c r="I55" s="370"/>
      <c r="J55" s="370"/>
      <c r="K55" s="372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</row>
    <row r="56" ht="12.0" customHeight="1">
      <c r="A56" s="370"/>
      <c r="B56" s="370"/>
      <c r="C56" s="370"/>
      <c r="D56" s="370"/>
      <c r="E56" s="370"/>
      <c r="F56" s="370"/>
      <c r="G56" s="371"/>
      <c r="H56" s="372"/>
      <c r="I56" s="370"/>
      <c r="J56" s="370"/>
      <c r="K56" s="372"/>
      <c r="L56" s="370"/>
      <c r="M56" s="370"/>
      <c r="N56" s="370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/>
      <c r="Z56" s="370"/>
    </row>
    <row r="57" ht="12.0" customHeight="1">
      <c r="A57" s="370"/>
      <c r="B57" s="370"/>
      <c r="C57" s="370"/>
      <c r="D57" s="370"/>
      <c r="E57" s="370"/>
      <c r="F57" s="370"/>
      <c r="G57" s="371"/>
      <c r="H57" s="372"/>
      <c r="I57" s="370"/>
      <c r="J57" s="370"/>
      <c r="K57" s="372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</row>
    <row r="58" ht="12.0" customHeight="1">
      <c r="A58" s="370"/>
      <c r="B58" s="370"/>
      <c r="C58" s="370"/>
      <c r="D58" s="370"/>
      <c r="E58" s="370"/>
      <c r="F58" s="370"/>
      <c r="G58" s="371"/>
      <c r="H58" s="372"/>
      <c r="I58" s="370"/>
      <c r="J58" s="370"/>
      <c r="K58" s="372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</row>
    <row r="59" ht="12.0" customHeight="1">
      <c r="A59" s="370"/>
      <c r="B59" s="370"/>
      <c r="C59" s="370"/>
      <c r="D59" s="370"/>
      <c r="E59" s="370"/>
      <c r="F59" s="370"/>
      <c r="G59" s="371"/>
      <c r="H59" s="372"/>
      <c r="I59" s="370"/>
      <c r="J59" s="370"/>
      <c r="K59" s="372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</row>
    <row r="60" ht="12.0" customHeight="1">
      <c r="A60" s="370"/>
      <c r="B60" s="370"/>
      <c r="C60" s="370"/>
      <c r="D60" s="370"/>
      <c r="E60" s="370"/>
      <c r="F60" s="370"/>
      <c r="G60" s="371"/>
      <c r="H60" s="372"/>
      <c r="I60" s="370"/>
      <c r="J60" s="370"/>
      <c r="K60" s="372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</row>
    <row r="61" ht="12.0" customHeight="1">
      <c r="A61" s="370"/>
      <c r="B61" s="370"/>
      <c r="C61" s="370"/>
      <c r="D61" s="370"/>
      <c r="E61" s="370"/>
      <c r="F61" s="370"/>
      <c r="G61" s="371"/>
      <c r="H61" s="372"/>
      <c r="I61" s="370"/>
      <c r="J61" s="370"/>
      <c r="K61" s="372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</row>
    <row r="62" ht="12.0" customHeight="1">
      <c r="A62" s="370"/>
      <c r="B62" s="370"/>
      <c r="C62" s="370"/>
      <c r="D62" s="370"/>
      <c r="E62" s="370"/>
      <c r="F62" s="370"/>
      <c r="G62" s="371"/>
      <c r="H62" s="372"/>
      <c r="I62" s="370"/>
      <c r="J62" s="370"/>
      <c r="K62" s="372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</row>
    <row r="63" ht="12.0" customHeight="1">
      <c r="A63" s="370"/>
      <c r="B63" s="370"/>
      <c r="C63" s="370"/>
      <c r="D63" s="370"/>
      <c r="E63" s="370"/>
      <c r="F63" s="370"/>
      <c r="G63" s="371"/>
      <c r="H63" s="372"/>
      <c r="I63" s="370"/>
      <c r="J63" s="370"/>
      <c r="K63" s="372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</row>
    <row r="64" ht="12.0" customHeight="1">
      <c r="A64" s="370"/>
      <c r="B64" s="370"/>
      <c r="C64" s="370"/>
      <c r="D64" s="370"/>
      <c r="E64" s="370"/>
      <c r="F64" s="370"/>
      <c r="G64" s="371"/>
      <c r="H64" s="372"/>
      <c r="I64" s="370"/>
      <c r="J64" s="370"/>
      <c r="K64" s="372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0"/>
      <c r="W64" s="370"/>
      <c r="X64" s="370"/>
      <c r="Y64" s="370"/>
      <c r="Z64" s="370"/>
    </row>
    <row r="65" ht="12.0" customHeight="1">
      <c r="A65" s="370"/>
      <c r="B65" s="370"/>
      <c r="C65" s="370"/>
      <c r="D65" s="370"/>
      <c r="E65" s="370"/>
      <c r="F65" s="370"/>
      <c r="G65" s="371"/>
      <c r="H65" s="372"/>
      <c r="I65" s="370"/>
      <c r="J65" s="370"/>
      <c r="K65" s="372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  <c r="Z65" s="370"/>
    </row>
    <row r="66" ht="12.0" customHeight="1">
      <c r="A66" s="370"/>
      <c r="B66" s="370"/>
      <c r="C66" s="370"/>
      <c r="D66" s="370"/>
      <c r="E66" s="370"/>
      <c r="F66" s="370"/>
      <c r="G66" s="371"/>
      <c r="H66" s="372"/>
      <c r="I66" s="370"/>
      <c r="J66" s="370"/>
      <c r="K66" s="372"/>
      <c r="L66" s="370"/>
      <c r="M66" s="370"/>
      <c r="N66" s="370"/>
      <c r="O66" s="370"/>
      <c r="P66" s="370"/>
      <c r="Q66" s="370"/>
      <c r="R66" s="370"/>
      <c r="S66" s="370"/>
      <c r="T66" s="370"/>
      <c r="U66" s="370"/>
      <c r="V66" s="370"/>
      <c r="W66" s="370"/>
      <c r="X66" s="370"/>
      <c r="Y66" s="370"/>
      <c r="Z66" s="370"/>
    </row>
    <row r="67" ht="12.0" customHeight="1">
      <c r="A67" s="370"/>
      <c r="B67" s="370"/>
      <c r="C67" s="370"/>
      <c r="D67" s="370"/>
      <c r="E67" s="370"/>
      <c r="F67" s="370"/>
      <c r="G67" s="371"/>
      <c r="H67" s="372"/>
      <c r="I67" s="370"/>
      <c r="J67" s="370"/>
      <c r="K67" s="372"/>
      <c r="L67" s="370"/>
      <c r="M67" s="370"/>
      <c r="N67" s="370"/>
      <c r="O67" s="370"/>
      <c r="P67" s="370"/>
      <c r="Q67" s="370"/>
      <c r="R67" s="370"/>
      <c r="S67" s="370"/>
      <c r="T67" s="370"/>
      <c r="U67" s="370"/>
      <c r="V67" s="370"/>
      <c r="W67" s="370"/>
      <c r="X67" s="370"/>
      <c r="Y67" s="370"/>
      <c r="Z67" s="370"/>
    </row>
    <row r="68" ht="12.0" customHeight="1">
      <c r="A68" s="370"/>
      <c r="B68" s="370"/>
      <c r="C68" s="370"/>
      <c r="D68" s="370"/>
      <c r="E68" s="370"/>
      <c r="F68" s="370"/>
      <c r="G68" s="371"/>
      <c r="H68" s="372"/>
      <c r="I68" s="370"/>
      <c r="J68" s="370"/>
      <c r="K68" s="372"/>
      <c r="L68" s="370"/>
      <c r="M68" s="370"/>
      <c r="N68" s="370"/>
      <c r="O68" s="370"/>
      <c r="P68" s="370"/>
      <c r="Q68" s="370"/>
      <c r="R68" s="370"/>
      <c r="S68" s="370"/>
      <c r="T68" s="370"/>
      <c r="U68" s="370"/>
      <c r="V68" s="370"/>
      <c r="W68" s="370"/>
      <c r="X68" s="370"/>
      <c r="Y68" s="370"/>
      <c r="Z68" s="370"/>
    </row>
    <row r="69" ht="12.0" customHeight="1">
      <c r="A69" s="370"/>
      <c r="B69" s="370"/>
      <c r="C69" s="370"/>
      <c r="D69" s="370"/>
      <c r="E69" s="370"/>
      <c r="F69" s="370"/>
      <c r="G69" s="371"/>
      <c r="H69" s="372"/>
      <c r="I69" s="370"/>
      <c r="J69" s="370"/>
      <c r="K69" s="372"/>
      <c r="L69" s="370"/>
      <c r="M69" s="370"/>
      <c r="N69" s="370"/>
      <c r="O69" s="370"/>
      <c r="P69" s="370"/>
      <c r="Q69" s="370"/>
      <c r="R69" s="370"/>
      <c r="S69" s="370"/>
      <c r="T69" s="370"/>
      <c r="U69" s="370"/>
      <c r="V69" s="370"/>
      <c r="W69" s="370"/>
      <c r="X69" s="370"/>
      <c r="Y69" s="370"/>
      <c r="Z69" s="370"/>
    </row>
    <row r="70" ht="12.0" customHeight="1">
      <c r="A70" s="370"/>
      <c r="B70" s="370"/>
      <c r="C70" s="370"/>
      <c r="D70" s="370"/>
      <c r="E70" s="370"/>
      <c r="F70" s="370"/>
      <c r="G70" s="371"/>
      <c r="H70" s="372"/>
      <c r="I70" s="370"/>
      <c r="J70" s="370"/>
      <c r="K70" s="372"/>
      <c r="L70" s="370"/>
      <c r="M70" s="370"/>
      <c r="N70" s="370"/>
      <c r="O70" s="370"/>
      <c r="P70" s="370"/>
      <c r="Q70" s="370"/>
      <c r="R70" s="370"/>
      <c r="S70" s="370"/>
      <c r="T70" s="370"/>
      <c r="U70" s="370"/>
      <c r="V70" s="370"/>
      <c r="W70" s="370"/>
      <c r="X70" s="370"/>
      <c r="Y70" s="370"/>
      <c r="Z70" s="370"/>
    </row>
    <row r="71" ht="12.0" customHeight="1">
      <c r="A71" s="370"/>
      <c r="B71" s="370"/>
      <c r="C71" s="370"/>
      <c r="D71" s="370"/>
      <c r="E71" s="370"/>
      <c r="F71" s="370"/>
      <c r="G71" s="371"/>
      <c r="H71" s="372"/>
      <c r="I71" s="370"/>
      <c r="J71" s="370"/>
      <c r="K71" s="372"/>
      <c r="L71" s="370"/>
      <c r="M71" s="370"/>
      <c r="N71" s="370"/>
      <c r="O71" s="370"/>
      <c r="P71" s="370"/>
      <c r="Q71" s="370"/>
      <c r="R71" s="370"/>
      <c r="S71" s="370"/>
      <c r="T71" s="370"/>
      <c r="U71" s="370"/>
      <c r="V71" s="370"/>
      <c r="W71" s="370"/>
      <c r="X71" s="370"/>
      <c r="Y71" s="370"/>
      <c r="Z71" s="370"/>
    </row>
    <row r="72" ht="12.0" customHeight="1">
      <c r="A72" s="370"/>
      <c r="B72" s="370"/>
      <c r="C72" s="370"/>
      <c r="D72" s="370"/>
      <c r="E72" s="370"/>
      <c r="F72" s="370"/>
      <c r="G72" s="371"/>
      <c r="H72" s="372"/>
      <c r="I72" s="370"/>
      <c r="J72" s="370"/>
      <c r="K72" s="372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  <c r="Z72" s="370"/>
    </row>
    <row r="73" ht="12.0" customHeight="1">
      <c r="A73" s="370"/>
      <c r="B73" s="370"/>
      <c r="C73" s="370"/>
      <c r="D73" s="370"/>
      <c r="E73" s="370"/>
      <c r="F73" s="370"/>
      <c r="G73" s="371"/>
      <c r="H73" s="372"/>
      <c r="I73" s="370"/>
      <c r="J73" s="370"/>
      <c r="K73" s="372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</row>
    <row r="74" ht="12.0" customHeight="1">
      <c r="A74" s="370"/>
      <c r="B74" s="370"/>
      <c r="C74" s="370"/>
      <c r="D74" s="370"/>
      <c r="E74" s="370"/>
      <c r="F74" s="370"/>
      <c r="G74" s="371"/>
      <c r="H74" s="372"/>
      <c r="I74" s="370"/>
      <c r="J74" s="370"/>
      <c r="K74" s="372"/>
      <c r="L74" s="370"/>
      <c r="M74" s="370"/>
      <c r="N74" s="370"/>
      <c r="O74" s="370"/>
      <c r="P74" s="370"/>
      <c r="Q74" s="370"/>
      <c r="R74" s="370"/>
      <c r="S74" s="370"/>
      <c r="T74" s="370"/>
      <c r="U74" s="370"/>
      <c r="V74" s="370"/>
      <c r="W74" s="370"/>
      <c r="X74" s="370"/>
      <c r="Y74" s="370"/>
      <c r="Z74" s="370"/>
    </row>
    <row r="75" ht="12.0" customHeight="1">
      <c r="A75" s="370"/>
      <c r="B75" s="370"/>
      <c r="C75" s="370"/>
      <c r="D75" s="370"/>
      <c r="E75" s="370"/>
      <c r="F75" s="370"/>
      <c r="G75" s="371"/>
      <c r="H75" s="372"/>
      <c r="I75" s="370"/>
      <c r="J75" s="370"/>
      <c r="K75" s="372"/>
      <c r="L75" s="370"/>
      <c r="M75" s="370"/>
      <c r="N75" s="370"/>
      <c r="O75" s="370"/>
      <c r="P75" s="370"/>
      <c r="Q75" s="370"/>
      <c r="R75" s="370"/>
      <c r="S75" s="370"/>
      <c r="T75" s="370"/>
      <c r="U75" s="370"/>
      <c r="V75" s="370"/>
      <c r="W75" s="370"/>
      <c r="X75" s="370"/>
      <c r="Y75" s="370"/>
      <c r="Z75" s="370"/>
    </row>
    <row r="76" ht="12.0" customHeight="1">
      <c r="A76" s="370"/>
      <c r="B76" s="370"/>
      <c r="C76" s="370"/>
      <c r="D76" s="370"/>
      <c r="E76" s="370"/>
      <c r="F76" s="370"/>
      <c r="G76" s="371"/>
      <c r="H76" s="372"/>
      <c r="I76" s="370"/>
      <c r="J76" s="370"/>
      <c r="K76" s="372"/>
      <c r="L76" s="370"/>
      <c r="M76" s="370"/>
      <c r="N76" s="370"/>
      <c r="O76" s="370"/>
      <c r="P76" s="370"/>
      <c r="Q76" s="370"/>
      <c r="R76" s="370"/>
      <c r="S76" s="370"/>
      <c r="T76" s="370"/>
      <c r="U76" s="370"/>
      <c r="V76" s="370"/>
      <c r="W76" s="370"/>
      <c r="X76" s="370"/>
      <c r="Y76" s="370"/>
      <c r="Z76" s="370"/>
    </row>
    <row r="77" ht="12.0" customHeight="1">
      <c r="A77" s="370"/>
      <c r="B77" s="370"/>
      <c r="C77" s="370"/>
      <c r="D77" s="370"/>
      <c r="E77" s="370"/>
      <c r="F77" s="370"/>
      <c r="G77" s="371"/>
      <c r="H77" s="372"/>
      <c r="I77" s="370"/>
      <c r="J77" s="370"/>
      <c r="K77" s="372"/>
      <c r="L77" s="370"/>
      <c r="M77" s="370"/>
      <c r="N77" s="370"/>
      <c r="O77" s="370"/>
      <c r="P77" s="370"/>
      <c r="Q77" s="370"/>
      <c r="R77" s="370"/>
      <c r="S77" s="370"/>
      <c r="T77" s="370"/>
      <c r="U77" s="370"/>
      <c r="V77" s="370"/>
      <c r="W77" s="370"/>
      <c r="X77" s="370"/>
      <c r="Y77" s="370"/>
      <c r="Z77" s="370"/>
    </row>
    <row r="78" ht="12.0" customHeight="1">
      <c r="A78" s="370"/>
      <c r="B78" s="370"/>
      <c r="C78" s="370"/>
      <c r="D78" s="370"/>
      <c r="E78" s="370"/>
      <c r="F78" s="370"/>
      <c r="G78" s="371"/>
      <c r="H78" s="372"/>
      <c r="I78" s="370"/>
      <c r="J78" s="370"/>
      <c r="K78" s="372"/>
      <c r="L78" s="370"/>
      <c r="M78" s="370"/>
      <c r="N78" s="370"/>
      <c r="O78" s="370"/>
      <c r="P78" s="370"/>
      <c r="Q78" s="370"/>
      <c r="R78" s="370"/>
      <c r="S78" s="370"/>
      <c r="T78" s="370"/>
      <c r="U78" s="370"/>
      <c r="V78" s="370"/>
      <c r="W78" s="370"/>
      <c r="X78" s="370"/>
      <c r="Y78" s="370"/>
      <c r="Z78" s="370"/>
    </row>
    <row r="79" ht="12.0" customHeight="1">
      <c r="A79" s="370"/>
      <c r="B79" s="370"/>
      <c r="C79" s="370"/>
      <c r="D79" s="370"/>
      <c r="E79" s="370"/>
      <c r="F79" s="370"/>
      <c r="G79" s="371"/>
      <c r="H79" s="372"/>
      <c r="I79" s="370"/>
      <c r="J79" s="370"/>
      <c r="K79" s="372"/>
      <c r="L79" s="370"/>
      <c r="M79" s="370"/>
      <c r="N79" s="370"/>
      <c r="O79" s="370"/>
      <c r="P79" s="370"/>
      <c r="Q79" s="370"/>
      <c r="R79" s="370"/>
      <c r="S79" s="370"/>
      <c r="T79" s="370"/>
      <c r="U79" s="370"/>
      <c r="V79" s="370"/>
      <c r="W79" s="370"/>
      <c r="X79" s="370"/>
      <c r="Y79" s="370"/>
      <c r="Z79" s="370"/>
    </row>
    <row r="80" ht="12.0" customHeight="1">
      <c r="A80" s="370"/>
      <c r="B80" s="370"/>
      <c r="C80" s="370"/>
      <c r="D80" s="370"/>
      <c r="E80" s="370"/>
      <c r="F80" s="370"/>
      <c r="G80" s="371"/>
      <c r="H80" s="372"/>
      <c r="I80" s="370"/>
      <c r="J80" s="370"/>
      <c r="K80" s="372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0"/>
      <c r="W80" s="370"/>
      <c r="X80" s="370"/>
      <c r="Y80" s="370"/>
      <c r="Z80" s="370"/>
    </row>
    <row r="81" ht="12.0" customHeight="1">
      <c r="A81" s="370"/>
      <c r="B81" s="370"/>
      <c r="C81" s="370"/>
      <c r="D81" s="370"/>
      <c r="E81" s="370"/>
      <c r="F81" s="370"/>
      <c r="G81" s="371"/>
      <c r="H81" s="372"/>
      <c r="I81" s="370"/>
      <c r="J81" s="370"/>
      <c r="K81" s="372"/>
      <c r="L81" s="370"/>
      <c r="M81" s="370"/>
      <c r="N81" s="370"/>
      <c r="O81" s="370"/>
      <c r="P81" s="370"/>
      <c r="Q81" s="370"/>
      <c r="R81" s="370"/>
      <c r="S81" s="370"/>
      <c r="T81" s="370"/>
      <c r="U81" s="370"/>
      <c r="V81" s="370"/>
      <c r="W81" s="370"/>
      <c r="X81" s="370"/>
      <c r="Y81" s="370"/>
      <c r="Z81" s="370"/>
    </row>
    <row r="82" ht="12.0" customHeight="1">
      <c r="A82" s="370"/>
      <c r="B82" s="370"/>
      <c r="C82" s="370"/>
      <c r="D82" s="370"/>
      <c r="E82" s="370"/>
      <c r="F82" s="370"/>
      <c r="G82" s="371"/>
      <c r="H82" s="372"/>
      <c r="I82" s="370"/>
      <c r="J82" s="370"/>
      <c r="K82" s="372"/>
      <c r="L82" s="370"/>
      <c r="M82" s="370"/>
      <c r="N82" s="370"/>
      <c r="O82" s="370"/>
      <c r="P82" s="370"/>
      <c r="Q82" s="370"/>
      <c r="R82" s="370"/>
      <c r="S82" s="370"/>
      <c r="T82" s="370"/>
      <c r="U82" s="370"/>
      <c r="V82" s="370"/>
      <c r="W82" s="370"/>
      <c r="X82" s="370"/>
      <c r="Y82" s="370"/>
      <c r="Z82" s="370"/>
    </row>
    <row r="83" ht="12.0" customHeight="1">
      <c r="A83" s="370"/>
      <c r="B83" s="370"/>
      <c r="C83" s="370"/>
      <c r="D83" s="370"/>
      <c r="E83" s="370"/>
      <c r="F83" s="370"/>
      <c r="G83" s="371"/>
      <c r="H83" s="372"/>
      <c r="I83" s="370"/>
      <c r="J83" s="370"/>
      <c r="K83" s="372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  <c r="Z83" s="370"/>
    </row>
    <row r="84" ht="12.0" customHeight="1">
      <c r="A84" s="370"/>
      <c r="B84" s="370"/>
      <c r="C84" s="370"/>
      <c r="D84" s="370"/>
      <c r="E84" s="370"/>
      <c r="F84" s="370"/>
      <c r="G84" s="371"/>
      <c r="H84" s="372"/>
      <c r="I84" s="370"/>
      <c r="J84" s="370"/>
      <c r="K84" s="372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  <c r="Z84" s="370"/>
    </row>
    <row r="85" ht="12.0" customHeight="1">
      <c r="A85" s="370"/>
      <c r="B85" s="370"/>
      <c r="C85" s="370"/>
      <c r="D85" s="370"/>
      <c r="E85" s="370"/>
      <c r="F85" s="370"/>
      <c r="G85" s="371"/>
      <c r="H85" s="372"/>
      <c r="I85" s="370"/>
      <c r="J85" s="370"/>
      <c r="K85" s="372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</row>
    <row r="86" ht="12.0" customHeight="1">
      <c r="A86" s="370"/>
      <c r="B86" s="370"/>
      <c r="C86" s="370"/>
      <c r="D86" s="370"/>
      <c r="E86" s="370"/>
      <c r="F86" s="370"/>
      <c r="G86" s="371"/>
      <c r="H86" s="372"/>
      <c r="I86" s="370"/>
      <c r="J86" s="370"/>
      <c r="K86" s="372"/>
      <c r="L86" s="370"/>
      <c r="M86" s="370"/>
      <c r="N86" s="370"/>
      <c r="O86" s="370"/>
      <c r="P86" s="370"/>
      <c r="Q86" s="370"/>
      <c r="R86" s="370"/>
      <c r="S86" s="370"/>
      <c r="T86" s="370"/>
      <c r="U86" s="370"/>
      <c r="V86" s="370"/>
      <c r="W86" s="370"/>
      <c r="X86" s="370"/>
      <c r="Y86" s="370"/>
      <c r="Z86" s="370"/>
    </row>
    <row r="87" ht="12.0" customHeight="1">
      <c r="A87" s="370"/>
      <c r="B87" s="370"/>
      <c r="C87" s="370"/>
      <c r="D87" s="370"/>
      <c r="E87" s="370"/>
      <c r="F87" s="370"/>
      <c r="G87" s="371"/>
      <c r="H87" s="372"/>
      <c r="I87" s="370"/>
      <c r="J87" s="370"/>
      <c r="K87" s="372"/>
      <c r="L87" s="370"/>
      <c r="M87" s="370"/>
      <c r="N87" s="370"/>
      <c r="O87" s="370"/>
      <c r="P87" s="370"/>
      <c r="Q87" s="370"/>
      <c r="R87" s="370"/>
      <c r="S87" s="370"/>
      <c r="T87" s="370"/>
      <c r="U87" s="370"/>
      <c r="V87" s="370"/>
      <c r="W87" s="370"/>
      <c r="X87" s="370"/>
      <c r="Y87" s="370"/>
      <c r="Z87" s="370"/>
    </row>
    <row r="88" ht="12.0" customHeight="1">
      <c r="A88" s="370"/>
      <c r="B88" s="370"/>
      <c r="C88" s="370"/>
      <c r="D88" s="370"/>
      <c r="E88" s="370"/>
      <c r="F88" s="370"/>
      <c r="G88" s="371"/>
      <c r="H88" s="372"/>
      <c r="I88" s="370"/>
      <c r="J88" s="370"/>
      <c r="K88" s="372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0"/>
      <c r="W88" s="370"/>
      <c r="X88" s="370"/>
      <c r="Y88" s="370"/>
      <c r="Z88" s="370"/>
    </row>
    <row r="89" ht="12.0" customHeight="1">
      <c r="A89" s="370"/>
      <c r="B89" s="370"/>
      <c r="C89" s="370"/>
      <c r="D89" s="370"/>
      <c r="E89" s="370"/>
      <c r="F89" s="370"/>
      <c r="G89" s="371"/>
      <c r="H89" s="372"/>
      <c r="I89" s="370"/>
      <c r="J89" s="370"/>
      <c r="K89" s="372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</row>
    <row r="90" ht="12.0" customHeight="1">
      <c r="A90" s="370"/>
      <c r="B90" s="370"/>
      <c r="C90" s="370"/>
      <c r="D90" s="370"/>
      <c r="E90" s="370"/>
      <c r="F90" s="370"/>
      <c r="G90" s="371"/>
      <c r="H90" s="372"/>
      <c r="I90" s="370"/>
      <c r="J90" s="370"/>
      <c r="K90" s="372"/>
      <c r="L90" s="370"/>
      <c r="M90" s="370"/>
      <c r="N90" s="370"/>
      <c r="O90" s="370"/>
      <c r="P90" s="370"/>
      <c r="Q90" s="370"/>
      <c r="R90" s="370"/>
      <c r="S90" s="370"/>
      <c r="T90" s="370"/>
      <c r="U90" s="370"/>
      <c r="V90" s="370"/>
      <c r="W90" s="370"/>
      <c r="X90" s="370"/>
      <c r="Y90" s="370"/>
      <c r="Z90" s="370"/>
    </row>
    <row r="91" ht="12.0" customHeight="1">
      <c r="A91" s="370"/>
      <c r="B91" s="370"/>
      <c r="C91" s="370"/>
      <c r="D91" s="370"/>
      <c r="E91" s="370"/>
      <c r="F91" s="370"/>
      <c r="G91" s="371"/>
      <c r="H91" s="372"/>
      <c r="I91" s="370"/>
      <c r="J91" s="370"/>
      <c r="K91" s="372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</row>
    <row r="92" ht="12.0" customHeight="1">
      <c r="A92" s="370"/>
      <c r="B92" s="370"/>
      <c r="C92" s="370"/>
      <c r="D92" s="370"/>
      <c r="E92" s="370"/>
      <c r="F92" s="370"/>
      <c r="G92" s="371"/>
      <c r="H92" s="372"/>
      <c r="I92" s="370"/>
      <c r="J92" s="370"/>
      <c r="K92" s="372"/>
      <c r="L92" s="370"/>
      <c r="M92" s="370"/>
      <c r="N92" s="370"/>
      <c r="O92" s="370"/>
      <c r="P92" s="370"/>
      <c r="Q92" s="370"/>
      <c r="R92" s="370"/>
      <c r="S92" s="370"/>
      <c r="T92" s="370"/>
      <c r="U92" s="370"/>
      <c r="V92" s="370"/>
      <c r="W92" s="370"/>
      <c r="X92" s="370"/>
      <c r="Y92" s="370"/>
      <c r="Z92" s="370"/>
    </row>
    <row r="93" ht="12.0" customHeight="1">
      <c r="A93" s="370"/>
      <c r="B93" s="370"/>
      <c r="C93" s="370"/>
      <c r="D93" s="370"/>
      <c r="E93" s="370"/>
      <c r="F93" s="370"/>
      <c r="G93" s="371"/>
      <c r="H93" s="372"/>
      <c r="I93" s="370"/>
      <c r="J93" s="370"/>
      <c r="K93" s="372"/>
      <c r="L93" s="370"/>
      <c r="M93" s="370"/>
      <c r="N93" s="370"/>
      <c r="O93" s="370"/>
      <c r="P93" s="370"/>
      <c r="Q93" s="370"/>
      <c r="R93" s="370"/>
      <c r="S93" s="370"/>
      <c r="T93" s="370"/>
      <c r="U93" s="370"/>
      <c r="V93" s="370"/>
      <c r="W93" s="370"/>
      <c r="X93" s="370"/>
      <c r="Y93" s="370"/>
      <c r="Z93" s="370"/>
    </row>
    <row r="94" ht="12.0" customHeight="1">
      <c r="A94" s="370"/>
      <c r="B94" s="370"/>
      <c r="C94" s="370"/>
      <c r="D94" s="370"/>
      <c r="E94" s="370"/>
      <c r="F94" s="370"/>
      <c r="G94" s="371"/>
      <c r="H94" s="372"/>
      <c r="I94" s="370"/>
      <c r="J94" s="370"/>
      <c r="K94" s="372"/>
      <c r="L94" s="370"/>
      <c r="M94" s="370"/>
      <c r="N94" s="370"/>
      <c r="O94" s="370"/>
      <c r="P94" s="370"/>
      <c r="Q94" s="370"/>
      <c r="R94" s="370"/>
      <c r="S94" s="370"/>
      <c r="T94" s="370"/>
      <c r="U94" s="370"/>
      <c r="V94" s="370"/>
      <c r="W94" s="370"/>
      <c r="X94" s="370"/>
      <c r="Y94" s="370"/>
      <c r="Z94" s="370"/>
    </row>
    <row r="95" ht="12.0" customHeight="1">
      <c r="A95" s="370"/>
      <c r="B95" s="370"/>
      <c r="C95" s="370"/>
      <c r="D95" s="370"/>
      <c r="E95" s="370"/>
      <c r="F95" s="370"/>
      <c r="G95" s="371"/>
      <c r="H95" s="372"/>
      <c r="I95" s="370"/>
      <c r="J95" s="370"/>
      <c r="K95" s="372"/>
      <c r="L95" s="370"/>
      <c r="M95" s="370"/>
      <c r="N95" s="370"/>
      <c r="O95" s="370"/>
      <c r="P95" s="370"/>
      <c r="Q95" s="370"/>
      <c r="R95" s="370"/>
      <c r="S95" s="370"/>
      <c r="T95" s="370"/>
      <c r="U95" s="370"/>
      <c r="V95" s="370"/>
      <c r="W95" s="370"/>
      <c r="X95" s="370"/>
      <c r="Y95" s="370"/>
      <c r="Z95" s="370"/>
    </row>
    <row r="96" ht="12.0" customHeight="1">
      <c r="A96" s="370"/>
      <c r="B96" s="370"/>
      <c r="C96" s="370"/>
      <c r="D96" s="370"/>
      <c r="E96" s="370"/>
      <c r="F96" s="370"/>
      <c r="G96" s="371"/>
      <c r="H96" s="372"/>
      <c r="I96" s="370"/>
      <c r="J96" s="370"/>
      <c r="K96" s="372"/>
      <c r="L96" s="370"/>
      <c r="M96" s="370"/>
      <c r="N96" s="370"/>
      <c r="O96" s="370"/>
      <c r="P96" s="370"/>
      <c r="Q96" s="370"/>
      <c r="R96" s="370"/>
      <c r="S96" s="370"/>
      <c r="T96" s="370"/>
      <c r="U96" s="370"/>
      <c r="V96" s="370"/>
      <c r="W96" s="370"/>
      <c r="X96" s="370"/>
      <c r="Y96" s="370"/>
      <c r="Z96" s="370"/>
    </row>
    <row r="97" ht="12.0" customHeight="1">
      <c r="A97" s="370"/>
      <c r="B97" s="370"/>
      <c r="C97" s="370"/>
      <c r="D97" s="370"/>
      <c r="E97" s="370"/>
      <c r="F97" s="370"/>
      <c r="G97" s="371"/>
      <c r="H97" s="372"/>
      <c r="I97" s="370"/>
      <c r="J97" s="370"/>
      <c r="K97" s="372"/>
      <c r="L97" s="370"/>
      <c r="M97" s="370"/>
      <c r="N97" s="370"/>
      <c r="O97" s="370"/>
      <c r="P97" s="370"/>
      <c r="Q97" s="370"/>
      <c r="R97" s="370"/>
      <c r="S97" s="370"/>
      <c r="T97" s="370"/>
      <c r="U97" s="370"/>
      <c r="V97" s="370"/>
      <c r="W97" s="370"/>
      <c r="X97" s="370"/>
      <c r="Y97" s="370"/>
      <c r="Z97" s="370"/>
    </row>
    <row r="98" ht="12.0" customHeight="1">
      <c r="A98" s="370"/>
      <c r="B98" s="370"/>
      <c r="C98" s="370"/>
      <c r="D98" s="370"/>
      <c r="E98" s="370"/>
      <c r="F98" s="370"/>
      <c r="G98" s="371"/>
      <c r="H98" s="372"/>
      <c r="I98" s="370"/>
      <c r="J98" s="370"/>
      <c r="K98" s="372"/>
      <c r="L98" s="370"/>
      <c r="M98" s="370"/>
      <c r="N98" s="370"/>
      <c r="O98" s="370"/>
      <c r="P98" s="370"/>
      <c r="Q98" s="370"/>
      <c r="R98" s="370"/>
      <c r="S98" s="370"/>
      <c r="T98" s="370"/>
      <c r="U98" s="370"/>
      <c r="V98" s="370"/>
      <c r="W98" s="370"/>
      <c r="X98" s="370"/>
      <c r="Y98" s="370"/>
      <c r="Z98" s="370"/>
    </row>
    <row r="99" ht="12.0" customHeight="1">
      <c r="A99" s="370"/>
      <c r="B99" s="370"/>
      <c r="C99" s="370"/>
      <c r="D99" s="370"/>
      <c r="E99" s="370"/>
      <c r="F99" s="370"/>
      <c r="G99" s="371"/>
      <c r="H99" s="372"/>
      <c r="I99" s="370"/>
      <c r="J99" s="370"/>
      <c r="K99" s="372"/>
      <c r="L99" s="370"/>
      <c r="M99" s="370"/>
      <c r="N99" s="370"/>
      <c r="O99" s="370"/>
      <c r="P99" s="370"/>
      <c r="Q99" s="370"/>
      <c r="R99" s="370"/>
      <c r="S99" s="370"/>
      <c r="T99" s="370"/>
      <c r="U99" s="370"/>
      <c r="V99" s="370"/>
      <c r="W99" s="370"/>
      <c r="X99" s="370"/>
      <c r="Y99" s="370"/>
      <c r="Z99" s="370"/>
    </row>
    <row r="100" ht="12.0" customHeight="1">
      <c r="A100" s="370"/>
      <c r="B100" s="370"/>
      <c r="C100" s="370"/>
      <c r="D100" s="370"/>
      <c r="E100" s="370"/>
      <c r="F100" s="370"/>
      <c r="G100" s="371"/>
      <c r="H100" s="372"/>
      <c r="I100" s="370"/>
      <c r="J100" s="370"/>
      <c r="K100" s="372"/>
      <c r="L100" s="370"/>
      <c r="M100" s="370"/>
      <c r="N100" s="370"/>
      <c r="O100" s="370"/>
      <c r="P100" s="370"/>
      <c r="Q100" s="370"/>
      <c r="R100" s="370"/>
      <c r="S100" s="370"/>
      <c r="T100" s="370"/>
      <c r="U100" s="370"/>
      <c r="V100" s="370"/>
      <c r="W100" s="370"/>
      <c r="X100" s="370"/>
      <c r="Y100" s="370"/>
      <c r="Z100" s="370"/>
    </row>
    <row r="101" ht="12.0" customHeight="1">
      <c r="A101" s="370"/>
      <c r="B101" s="370"/>
      <c r="C101" s="370"/>
      <c r="D101" s="370"/>
      <c r="E101" s="370"/>
      <c r="F101" s="370"/>
      <c r="G101" s="371"/>
      <c r="H101" s="372"/>
      <c r="I101" s="370"/>
      <c r="J101" s="370"/>
      <c r="K101" s="372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</row>
    <row r="102" ht="12.0" customHeight="1">
      <c r="A102" s="370"/>
      <c r="B102" s="370"/>
      <c r="C102" s="370"/>
      <c r="D102" s="370"/>
      <c r="E102" s="370"/>
      <c r="F102" s="370"/>
      <c r="G102" s="371"/>
      <c r="H102" s="372"/>
      <c r="I102" s="370"/>
      <c r="J102" s="370"/>
      <c r="K102" s="372"/>
      <c r="L102" s="370"/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  <c r="Z102" s="370"/>
    </row>
    <row r="103" ht="12.0" customHeight="1">
      <c r="A103" s="370"/>
      <c r="B103" s="370"/>
      <c r="C103" s="370"/>
      <c r="D103" s="370"/>
      <c r="E103" s="370"/>
      <c r="F103" s="370"/>
      <c r="G103" s="371"/>
      <c r="H103" s="372"/>
      <c r="I103" s="370"/>
      <c r="J103" s="370"/>
      <c r="K103" s="372"/>
      <c r="L103" s="370"/>
      <c r="M103" s="370"/>
      <c r="N103" s="370"/>
      <c r="O103" s="370"/>
      <c r="P103" s="370"/>
      <c r="Q103" s="370"/>
      <c r="R103" s="370"/>
      <c r="S103" s="370"/>
      <c r="T103" s="370"/>
      <c r="U103" s="370"/>
      <c r="V103" s="370"/>
      <c r="W103" s="370"/>
      <c r="X103" s="370"/>
      <c r="Y103" s="370"/>
      <c r="Z103" s="370"/>
    </row>
    <row r="104" ht="12.0" customHeight="1">
      <c r="A104" s="370"/>
      <c r="B104" s="370"/>
      <c r="C104" s="370"/>
      <c r="D104" s="370"/>
      <c r="E104" s="370"/>
      <c r="F104" s="370"/>
      <c r="G104" s="371"/>
      <c r="H104" s="372"/>
      <c r="I104" s="370"/>
      <c r="J104" s="370"/>
      <c r="K104" s="372"/>
      <c r="L104" s="370"/>
      <c r="M104" s="370"/>
      <c r="N104" s="370"/>
      <c r="O104" s="370"/>
      <c r="P104" s="370"/>
      <c r="Q104" s="370"/>
      <c r="R104" s="370"/>
      <c r="S104" s="370"/>
      <c r="T104" s="370"/>
      <c r="U104" s="370"/>
      <c r="V104" s="370"/>
      <c r="W104" s="370"/>
      <c r="X104" s="370"/>
      <c r="Y104" s="370"/>
      <c r="Z104" s="370"/>
    </row>
    <row r="105" ht="12.0" customHeight="1">
      <c r="A105" s="370"/>
      <c r="B105" s="370"/>
      <c r="C105" s="370"/>
      <c r="D105" s="370"/>
      <c r="E105" s="370"/>
      <c r="F105" s="370"/>
      <c r="G105" s="371"/>
      <c r="H105" s="372"/>
      <c r="I105" s="370"/>
      <c r="J105" s="370"/>
      <c r="K105" s="372"/>
      <c r="L105" s="370"/>
      <c r="M105" s="370"/>
      <c r="N105" s="370"/>
      <c r="O105" s="370"/>
      <c r="P105" s="370"/>
      <c r="Q105" s="370"/>
      <c r="R105" s="370"/>
      <c r="S105" s="370"/>
      <c r="T105" s="370"/>
      <c r="U105" s="370"/>
      <c r="V105" s="370"/>
      <c r="W105" s="370"/>
      <c r="X105" s="370"/>
      <c r="Y105" s="370"/>
      <c r="Z105" s="370"/>
    </row>
    <row r="106" ht="12.0" customHeight="1">
      <c r="A106" s="370"/>
      <c r="B106" s="370"/>
      <c r="C106" s="370"/>
      <c r="D106" s="370"/>
      <c r="E106" s="370"/>
      <c r="F106" s="370"/>
      <c r="G106" s="371"/>
      <c r="H106" s="372"/>
      <c r="I106" s="370"/>
      <c r="J106" s="370"/>
      <c r="K106" s="372"/>
      <c r="L106" s="370"/>
      <c r="M106" s="370"/>
      <c r="N106" s="370"/>
      <c r="O106" s="370"/>
      <c r="P106" s="370"/>
      <c r="Q106" s="370"/>
      <c r="R106" s="370"/>
      <c r="S106" s="370"/>
      <c r="T106" s="370"/>
      <c r="U106" s="370"/>
      <c r="V106" s="370"/>
      <c r="W106" s="370"/>
      <c r="X106" s="370"/>
      <c r="Y106" s="370"/>
      <c r="Z106" s="370"/>
    </row>
    <row r="107" ht="12.0" customHeight="1">
      <c r="A107" s="370"/>
      <c r="B107" s="370"/>
      <c r="C107" s="370"/>
      <c r="D107" s="370"/>
      <c r="E107" s="370"/>
      <c r="F107" s="370"/>
      <c r="G107" s="371"/>
      <c r="H107" s="372"/>
      <c r="I107" s="370"/>
      <c r="J107" s="370"/>
      <c r="K107" s="372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</row>
    <row r="108" ht="12.0" customHeight="1">
      <c r="A108" s="370"/>
      <c r="B108" s="370"/>
      <c r="C108" s="370"/>
      <c r="D108" s="370"/>
      <c r="E108" s="370"/>
      <c r="F108" s="370"/>
      <c r="G108" s="371"/>
      <c r="H108" s="372"/>
      <c r="I108" s="370"/>
      <c r="J108" s="370"/>
      <c r="K108" s="372"/>
      <c r="L108" s="370"/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  <c r="W108" s="370"/>
      <c r="X108" s="370"/>
      <c r="Y108" s="370"/>
      <c r="Z108" s="370"/>
    </row>
    <row r="109" ht="12.0" customHeight="1">
      <c r="A109" s="370"/>
      <c r="B109" s="370"/>
      <c r="C109" s="370"/>
      <c r="D109" s="370"/>
      <c r="E109" s="370"/>
      <c r="F109" s="370"/>
      <c r="G109" s="371"/>
      <c r="H109" s="372"/>
      <c r="I109" s="370"/>
      <c r="J109" s="370"/>
      <c r="K109" s="372"/>
      <c r="L109" s="370"/>
      <c r="M109" s="370"/>
      <c r="N109" s="370"/>
      <c r="O109" s="370"/>
      <c r="P109" s="370"/>
      <c r="Q109" s="370"/>
      <c r="R109" s="370"/>
      <c r="S109" s="370"/>
      <c r="T109" s="370"/>
      <c r="U109" s="370"/>
      <c r="V109" s="370"/>
      <c r="W109" s="370"/>
      <c r="X109" s="370"/>
      <c r="Y109" s="370"/>
      <c r="Z109" s="370"/>
    </row>
    <row r="110" ht="12.0" customHeight="1">
      <c r="A110" s="370"/>
      <c r="B110" s="370"/>
      <c r="C110" s="370"/>
      <c r="D110" s="370"/>
      <c r="E110" s="370"/>
      <c r="F110" s="370"/>
      <c r="G110" s="371"/>
      <c r="H110" s="372"/>
      <c r="I110" s="370"/>
      <c r="J110" s="370"/>
      <c r="K110" s="372"/>
      <c r="L110" s="370"/>
      <c r="M110" s="370"/>
      <c r="N110" s="370"/>
      <c r="O110" s="370"/>
      <c r="P110" s="370"/>
      <c r="Q110" s="370"/>
      <c r="R110" s="370"/>
      <c r="S110" s="370"/>
      <c r="T110" s="370"/>
      <c r="U110" s="370"/>
      <c r="V110" s="370"/>
      <c r="W110" s="370"/>
      <c r="X110" s="370"/>
      <c r="Y110" s="370"/>
      <c r="Z110" s="370"/>
    </row>
    <row r="111" ht="12.0" customHeight="1">
      <c r="A111" s="370"/>
      <c r="B111" s="370"/>
      <c r="C111" s="370"/>
      <c r="D111" s="370"/>
      <c r="E111" s="370"/>
      <c r="F111" s="370"/>
      <c r="G111" s="371"/>
      <c r="H111" s="372"/>
      <c r="I111" s="370"/>
      <c r="J111" s="370"/>
      <c r="K111" s="372"/>
      <c r="L111" s="370"/>
      <c r="M111" s="370"/>
      <c r="N111" s="370"/>
      <c r="O111" s="370"/>
      <c r="P111" s="370"/>
      <c r="Q111" s="370"/>
      <c r="R111" s="370"/>
      <c r="S111" s="370"/>
      <c r="T111" s="370"/>
      <c r="U111" s="370"/>
      <c r="V111" s="370"/>
      <c r="W111" s="370"/>
      <c r="X111" s="370"/>
      <c r="Y111" s="370"/>
      <c r="Z111" s="370"/>
    </row>
    <row r="112" ht="12.0" customHeight="1">
      <c r="A112" s="370"/>
      <c r="B112" s="370"/>
      <c r="C112" s="370"/>
      <c r="D112" s="370"/>
      <c r="E112" s="370"/>
      <c r="F112" s="370"/>
      <c r="G112" s="371"/>
      <c r="H112" s="372"/>
      <c r="I112" s="370"/>
      <c r="J112" s="370"/>
      <c r="K112" s="372"/>
      <c r="L112" s="370"/>
      <c r="M112" s="370"/>
      <c r="N112" s="370"/>
      <c r="O112" s="370"/>
      <c r="P112" s="370"/>
      <c r="Q112" s="370"/>
      <c r="R112" s="370"/>
      <c r="S112" s="370"/>
      <c r="T112" s="370"/>
      <c r="U112" s="370"/>
      <c r="V112" s="370"/>
      <c r="W112" s="370"/>
      <c r="X112" s="370"/>
      <c r="Y112" s="370"/>
      <c r="Z112" s="370"/>
    </row>
    <row r="113" ht="12.0" customHeight="1">
      <c r="A113" s="370"/>
      <c r="B113" s="370"/>
      <c r="C113" s="370"/>
      <c r="D113" s="370"/>
      <c r="E113" s="370"/>
      <c r="F113" s="370"/>
      <c r="G113" s="371"/>
      <c r="H113" s="372"/>
      <c r="I113" s="370"/>
      <c r="J113" s="370"/>
      <c r="K113" s="372"/>
      <c r="L113" s="370"/>
      <c r="M113" s="370"/>
      <c r="N113" s="370"/>
      <c r="O113" s="370"/>
      <c r="P113" s="370"/>
      <c r="Q113" s="370"/>
      <c r="R113" s="370"/>
      <c r="S113" s="370"/>
      <c r="T113" s="370"/>
      <c r="U113" s="370"/>
      <c r="V113" s="370"/>
      <c r="W113" s="370"/>
      <c r="X113" s="370"/>
      <c r="Y113" s="370"/>
      <c r="Z113" s="370"/>
    </row>
    <row r="114" ht="12.0" customHeight="1">
      <c r="A114" s="370"/>
      <c r="B114" s="370"/>
      <c r="C114" s="370"/>
      <c r="D114" s="370"/>
      <c r="E114" s="370"/>
      <c r="F114" s="370"/>
      <c r="G114" s="371"/>
      <c r="H114" s="372"/>
      <c r="I114" s="370"/>
      <c r="J114" s="370"/>
      <c r="K114" s="372"/>
      <c r="L114" s="370"/>
      <c r="M114" s="370"/>
      <c r="N114" s="370"/>
      <c r="O114" s="370"/>
      <c r="P114" s="370"/>
      <c r="Q114" s="370"/>
      <c r="R114" s="370"/>
      <c r="S114" s="370"/>
      <c r="T114" s="370"/>
      <c r="U114" s="370"/>
      <c r="V114" s="370"/>
      <c r="W114" s="370"/>
      <c r="X114" s="370"/>
      <c r="Y114" s="370"/>
      <c r="Z114" s="370"/>
    </row>
    <row r="115" ht="12.0" customHeight="1">
      <c r="A115" s="370"/>
      <c r="B115" s="370"/>
      <c r="C115" s="370"/>
      <c r="D115" s="370"/>
      <c r="E115" s="370"/>
      <c r="F115" s="370"/>
      <c r="G115" s="371"/>
      <c r="H115" s="372"/>
      <c r="I115" s="370"/>
      <c r="J115" s="370"/>
      <c r="K115" s="372"/>
      <c r="L115" s="370"/>
      <c r="M115" s="370"/>
      <c r="N115" s="370"/>
      <c r="O115" s="370"/>
      <c r="P115" s="370"/>
      <c r="Q115" s="370"/>
      <c r="R115" s="370"/>
      <c r="S115" s="370"/>
      <c r="T115" s="370"/>
      <c r="U115" s="370"/>
      <c r="V115" s="370"/>
      <c r="W115" s="370"/>
      <c r="X115" s="370"/>
      <c r="Y115" s="370"/>
      <c r="Z115" s="370"/>
    </row>
    <row r="116" ht="12.0" customHeight="1">
      <c r="A116" s="370"/>
      <c r="B116" s="370"/>
      <c r="C116" s="370"/>
      <c r="D116" s="370"/>
      <c r="E116" s="370"/>
      <c r="F116" s="370"/>
      <c r="G116" s="371"/>
      <c r="H116" s="372"/>
      <c r="I116" s="370"/>
      <c r="J116" s="370"/>
      <c r="K116" s="372"/>
      <c r="L116" s="370"/>
      <c r="M116" s="370"/>
      <c r="N116" s="370"/>
      <c r="O116" s="370"/>
      <c r="P116" s="370"/>
      <c r="Q116" s="370"/>
      <c r="R116" s="370"/>
      <c r="S116" s="370"/>
      <c r="T116" s="370"/>
      <c r="U116" s="370"/>
      <c r="V116" s="370"/>
      <c r="W116" s="370"/>
      <c r="X116" s="370"/>
      <c r="Y116" s="370"/>
      <c r="Z116" s="370"/>
    </row>
    <row r="117" ht="12.0" customHeight="1">
      <c r="A117" s="370"/>
      <c r="B117" s="370"/>
      <c r="C117" s="370"/>
      <c r="D117" s="370"/>
      <c r="E117" s="370"/>
      <c r="F117" s="370"/>
      <c r="G117" s="371"/>
      <c r="H117" s="372"/>
      <c r="I117" s="370"/>
      <c r="J117" s="370"/>
      <c r="K117" s="372"/>
      <c r="L117" s="370"/>
      <c r="M117" s="370"/>
      <c r="N117" s="370"/>
      <c r="O117" s="370"/>
      <c r="P117" s="370"/>
      <c r="Q117" s="370"/>
      <c r="R117" s="370"/>
      <c r="S117" s="370"/>
      <c r="T117" s="370"/>
      <c r="U117" s="370"/>
      <c r="V117" s="370"/>
      <c r="W117" s="370"/>
      <c r="X117" s="370"/>
      <c r="Y117" s="370"/>
      <c r="Z117" s="370"/>
    </row>
    <row r="118" ht="12.0" customHeight="1">
      <c r="A118" s="370"/>
      <c r="B118" s="370"/>
      <c r="C118" s="370"/>
      <c r="D118" s="370"/>
      <c r="E118" s="370"/>
      <c r="F118" s="370"/>
      <c r="G118" s="371"/>
      <c r="H118" s="372"/>
      <c r="I118" s="370"/>
      <c r="J118" s="370"/>
      <c r="K118" s="372"/>
      <c r="L118" s="370"/>
      <c r="M118" s="370"/>
      <c r="N118" s="370"/>
      <c r="O118" s="370"/>
      <c r="P118" s="370"/>
      <c r="Q118" s="370"/>
      <c r="R118" s="370"/>
      <c r="S118" s="370"/>
      <c r="T118" s="370"/>
      <c r="U118" s="370"/>
      <c r="V118" s="370"/>
      <c r="W118" s="370"/>
      <c r="X118" s="370"/>
      <c r="Y118" s="370"/>
      <c r="Z118" s="370"/>
    </row>
    <row r="119" ht="12.0" customHeight="1">
      <c r="A119" s="370"/>
      <c r="B119" s="370"/>
      <c r="C119" s="370"/>
      <c r="D119" s="370"/>
      <c r="E119" s="370"/>
      <c r="F119" s="370"/>
      <c r="G119" s="371"/>
      <c r="H119" s="372"/>
      <c r="I119" s="370"/>
      <c r="J119" s="370"/>
      <c r="K119" s="372"/>
      <c r="L119" s="370"/>
      <c r="M119" s="370"/>
      <c r="N119" s="370"/>
      <c r="O119" s="370"/>
      <c r="P119" s="370"/>
      <c r="Q119" s="370"/>
      <c r="R119" s="370"/>
      <c r="S119" s="370"/>
      <c r="T119" s="370"/>
      <c r="U119" s="370"/>
      <c r="V119" s="370"/>
      <c r="W119" s="370"/>
      <c r="X119" s="370"/>
      <c r="Y119" s="370"/>
      <c r="Z119" s="370"/>
    </row>
    <row r="120" ht="12.0" customHeight="1">
      <c r="A120" s="370"/>
      <c r="B120" s="370"/>
      <c r="C120" s="370"/>
      <c r="D120" s="370"/>
      <c r="E120" s="370"/>
      <c r="F120" s="370"/>
      <c r="G120" s="371"/>
      <c r="H120" s="372"/>
      <c r="I120" s="370"/>
      <c r="J120" s="370"/>
      <c r="K120" s="372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0"/>
      <c r="Y120" s="370"/>
      <c r="Z120" s="370"/>
    </row>
    <row r="121" ht="12.0" customHeight="1">
      <c r="A121" s="370"/>
      <c r="B121" s="370"/>
      <c r="C121" s="370"/>
      <c r="D121" s="370"/>
      <c r="E121" s="370"/>
      <c r="F121" s="370"/>
      <c r="G121" s="371"/>
      <c r="H121" s="372"/>
      <c r="I121" s="370"/>
      <c r="J121" s="370"/>
      <c r="K121" s="372"/>
      <c r="L121" s="370"/>
      <c r="M121" s="370"/>
      <c r="N121" s="370"/>
      <c r="O121" s="370"/>
      <c r="P121" s="370"/>
      <c r="Q121" s="370"/>
      <c r="R121" s="370"/>
      <c r="S121" s="370"/>
      <c r="T121" s="370"/>
      <c r="U121" s="370"/>
      <c r="V121" s="370"/>
      <c r="W121" s="370"/>
      <c r="X121" s="370"/>
      <c r="Y121" s="370"/>
      <c r="Z121" s="370"/>
    </row>
    <row r="122" ht="12.0" customHeight="1">
      <c r="A122" s="370"/>
      <c r="B122" s="370"/>
      <c r="C122" s="370"/>
      <c r="D122" s="370"/>
      <c r="E122" s="370"/>
      <c r="F122" s="370"/>
      <c r="G122" s="371"/>
      <c r="H122" s="372"/>
      <c r="I122" s="370"/>
      <c r="J122" s="370"/>
      <c r="K122" s="372"/>
      <c r="L122" s="370"/>
      <c r="M122" s="370"/>
      <c r="N122" s="370"/>
      <c r="O122" s="370"/>
      <c r="P122" s="370"/>
      <c r="Q122" s="370"/>
      <c r="R122" s="370"/>
      <c r="S122" s="370"/>
      <c r="T122" s="370"/>
      <c r="U122" s="370"/>
      <c r="V122" s="370"/>
      <c r="W122" s="370"/>
      <c r="X122" s="370"/>
      <c r="Y122" s="370"/>
      <c r="Z122" s="370"/>
    </row>
    <row r="123" ht="12.0" customHeight="1">
      <c r="A123" s="370"/>
      <c r="B123" s="370"/>
      <c r="C123" s="370"/>
      <c r="D123" s="370"/>
      <c r="E123" s="370"/>
      <c r="F123" s="370"/>
      <c r="G123" s="371"/>
      <c r="H123" s="372"/>
      <c r="I123" s="370"/>
      <c r="J123" s="370"/>
      <c r="K123" s="372"/>
      <c r="L123" s="370"/>
      <c r="M123" s="370"/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</row>
    <row r="124" ht="12.0" customHeight="1">
      <c r="A124" s="370"/>
      <c r="B124" s="370"/>
      <c r="C124" s="370"/>
      <c r="D124" s="370"/>
      <c r="E124" s="370"/>
      <c r="F124" s="370"/>
      <c r="G124" s="371"/>
      <c r="H124" s="372"/>
      <c r="I124" s="370"/>
      <c r="J124" s="370"/>
      <c r="K124" s="372"/>
      <c r="L124" s="370"/>
      <c r="M124" s="370"/>
      <c r="N124" s="370"/>
      <c r="O124" s="370"/>
      <c r="P124" s="370"/>
      <c r="Q124" s="370"/>
      <c r="R124" s="370"/>
      <c r="S124" s="370"/>
      <c r="T124" s="370"/>
      <c r="U124" s="370"/>
      <c r="V124" s="370"/>
      <c r="W124" s="370"/>
      <c r="X124" s="370"/>
      <c r="Y124" s="370"/>
      <c r="Z124" s="370"/>
    </row>
    <row r="125" ht="12.0" customHeight="1">
      <c r="A125" s="370"/>
      <c r="B125" s="370"/>
      <c r="C125" s="370"/>
      <c r="D125" s="370"/>
      <c r="E125" s="370"/>
      <c r="F125" s="370"/>
      <c r="G125" s="371"/>
      <c r="H125" s="372"/>
      <c r="I125" s="370"/>
      <c r="J125" s="370"/>
      <c r="K125" s="372"/>
      <c r="L125" s="370"/>
      <c r="M125" s="370"/>
      <c r="N125" s="370"/>
      <c r="O125" s="370"/>
      <c r="P125" s="370"/>
      <c r="Q125" s="370"/>
      <c r="R125" s="370"/>
      <c r="S125" s="370"/>
      <c r="T125" s="370"/>
      <c r="U125" s="370"/>
      <c r="V125" s="370"/>
      <c r="W125" s="370"/>
      <c r="X125" s="370"/>
      <c r="Y125" s="370"/>
      <c r="Z125" s="370"/>
    </row>
    <row r="126" ht="12.0" customHeight="1">
      <c r="A126" s="370"/>
      <c r="B126" s="370"/>
      <c r="C126" s="370"/>
      <c r="D126" s="370"/>
      <c r="E126" s="370"/>
      <c r="F126" s="370"/>
      <c r="G126" s="371"/>
      <c r="H126" s="372"/>
      <c r="I126" s="370"/>
      <c r="J126" s="370"/>
      <c r="K126" s="372"/>
      <c r="L126" s="370"/>
      <c r="M126" s="370"/>
      <c r="N126" s="370"/>
      <c r="O126" s="370"/>
      <c r="P126" s="370"/>
      <c r="Q126" s="370"/>
      <c r="R126" s="370"/>
      <c r="S126" s="370"/>
      <c r="T126" s="370"/>
      <c r="U126" s="370"/>
      <c r="V126" s="370"/>
      <c r="W126" s="370"/>
      <c r="X126" s="370"/>
      <c r="Y126" s="370"/>
      <c r="Z126" s="370"/>
    </row>
    <row r="127" ht="12.0" customHeight="1">
      <c r="A127" s="370"/>
      <c r="B127" s="370"/>
      <c r="C127" s="370"/>
      <c r="D127" s="370"/>
      <c r="E127" s="370"/>
      <c r="F127" s="370"/>
      <c r="G127" s="371"/>
      <c r="H127" s="372"/>
      <c r="I127" s="370"/>
      <c r="J127" s="370"/>
      <c r="K127" s="372"/>
      <c r="L127" s="370"/>
      <c r="M127" s="370"/>
      <c r="N127" s="370"/>
      <c r="O127" s="370"/>
      <c r="P127" s="370"/>
      <c r="Q127" s="370"/>
      <c r="R127" s="370"/>
      <c r="S127" s="370"/>
      <c r="T127" s="370"/>
      <c r="U127" s="370"/>
      <c r="V127" s="370"/>
      <c r="W127" s="370"/>
      <c r="X127" s="370"/>
      <c r="Y127" s="370"/>
      <c r="Z127" s="370"/>
    </row>
    <row r="128" ht="12.0" customHeight="1">
      <c r="A128" s="370"/>
      <c r="B128" s="370"/>
      <c r="C128" s="370"/>
      <c r="D128" s="370"/>
      <c r="E128" s="370"/>
      <c r="F128" s="370"/>
      <c r="G128" s="371"/>
      <c r="H128" s="372"/>
      <c r="I128" s="370"/>
      <c r="J128" s="370"/>
      <c r="K128" s="372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</row>
    <row r="129" ht="12.0" customHeight="1">
      <c r="A129" s="370"/>
      <c r="B129" s="370"/>
      <c r="C129" s="370"/>
      <c r="D129" s="370"/>
      <c r="E129" s="370"/>
      <c r="F129" s="370"/>
      <c r="G129" s="371"/>
      <c r="H129" s="372"/>
      <c r="I129" s="370"/>
      <c r="J129" s="370"/>
      <c r="K129" s="372"/>
      <c r="L129" s="370"/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  <c r="Z129" s="370"/>
    </row>
    <row r="130" ht="12.0" customHeight="1">
      <c r="A130" s="370"/>
      <c r="B130" s="370"/>
      <c r="C130" s="370"/>
      <c r="D130" s="370"/>
      <c r="E130" s="370"/>
      <c r="F130" s="370"/>
      <c r="G130" s="371"/>
      <c r="H130" s="372"/>
      <c r="I130" s="370"/>
      <c r="J130" s="370"/>
      <c r="K130" s="372"/>
      <c r="L130" s="370"/>
      <c r="M130" s="370"/>
      <c r="N130" s="370"/>
      <c r="O130" s="370"/>
      <c r="P130" s="370"/>
      <c r="Q130" s="370"/>
      <c r="R130" s="370"/>
      <c r="S130" s="370"/>
      <c r="T130" s="370"/>
      <c r="U130" s="370"/>
      <c r="V130" s="370"/>
      <c r="W130" s="370"/>
      <c r="X130" s="370"/>
      <c r="Y130" s="370"/>
      <c r="Z130" s="370"/>
    </row>
    <row r="131" ht="12.0" customHeight="1">
      <c r="A131" s="370"/>
      <c r="B131" s="370"/>
      <c r="C131" s="370"/>
      <c r="D131" s="370"/>
      <c r="E131" s="370"/>
      <c r="F131" s="370"/>
      <c r="G131" s="371"/>
      <c r="H131" s="372"/>
      <c r="I131" s="370"/>
      <c r="J131" s="370"/>
      <c r="K131" s="372"/>
      <c r="L131" s="370"/>
      <c r="M131" s="370"/>
      <c r="N131" s="370"/>
      <c r="O131" s="370"/>
      <c r="P131" s="370"/>
      <c r="Q131" s="370"/>
      <c r="R131" s="370"/>
      <c r="S131" s="370"/>
      <c r="T131" s="370"/>
      <c r="U131" s="370"/>
      <c r="V131" s="370"/>
      <c r="W131" s="370"/>
      <c r="X131" s="370"/>
      <c r="Y131" s="370"/>
      <c r="Z131" s="370"/>
    </row>
    <row r="132" ht="12.0" customHeight="1">
      <c r="A132" s="370"/>
      <c r="B132" s="370"/>
      <c r="C132" s="370"/>
      <c r="D132" s="370"/>
      <c r="E132" s="370"/>
      <c r="F132" s="370"/>
      <c r="G132" s="371"/>
      <c r="H132" s="372"/>
      <c r="I132" s="370"/>
      <c r="J132" s="370"/>
      <c r="K132" s="372"/>
      <c r="L132" s="370"/>
      <c r="M132" s="370"/>
      <c r="N132" s="370"/>
      <c r="O132" s="370"/>
      <c r="P132" s="370"/>
      <c r="Q132" s="370"/>
      <c r="R132" s="370"/>
      <c r="S132" s="370"/>
      <c r="T132" s="370"/>
      <c r="U132" s="370"/>
      <c r="V132" s="370"/>
      <c r="W132" s="370"/>
      <c r="X132" s="370"/>
      <c r="Y132" s="370"/>
      <c r="Z132" s="370"/>
    </row>
    <row r="133" ht="12.0" customHeight="1">
      <c r="A133" s="370"/>
      <c r="B133" s="370"/>
      <c r="C133" s="370"/>
      <c r="D133" s="370"/>
      <c r="E133" s="370"/>
      <c r="F133" s="370"/>
      <c r="G133" s="371"/>
      <c r="H133" s="372"/>
      <c r="I133" s="370"/>
      <c r="J133" s="370"/>
      <c r="K133" s="372"/>
      <c r="L133" s="370"/>
      <c r="M133" s="370"/>
      <c r="N133" s="370"/>
      <c r="O133" s="370"/>
      <c r="P133" s="370"/>
      <c r="Q133" s="370"/>
      <c r="R133" s="370"/>
      <c r="S133" s="370"/>
      <c r="T133" s="370"/>
      <c r="U133" s="370"/>
      <c r="V133" s="370"/>
      <c r="W133" s="370"/>
      <c r="X133" s="370"/>
      <c r="Y133" s="370"/>
      <c r="Z133" s="370"/>
    </row>
    <row r="134" ht="12.0" customHeight="1">
      <c r="A134" s="370"/>
      <c r="B134" s="370"/>
      <c r="C134" s="370"/>
      <c r="D134" s="370"/>
      <c r="E134" s="370"/>
      <c r="F134" s="370"/>
      <c r="G134" s="371"/>
      <c r="H134" s="372"/>
      <c r="I134" s="370"/>
      <c r="J134" s="370"/>
      <c r="K134" s="372"/>
      <c r="L134" s="370"/>
      <c r="M134" s="370"/>
      <c r="N134" s="370"/>
      <c r="O134" s="370"/>
      <c r="P134" s="370"/>
      <c r="Q134" s="370"/>
      <c r="R134" s="370"/>
      <c r="S134" s="370"/>
      <c r="T134" s="370"/>
      <c r="U134" s="370"/>
      <c r="V134" s="370"/>
      <c r="W134" s="370"/>
      <c r="X134" s="370"/>
      <c r="Y134" s="370"/>
      <c r="Z134" s="370"/>
    </row>
    <row r="135" ht="12.0" customHeight="1">
      <c r="A135" s="370"/>
      <c r="B135" s="370"/>
      <c r="C135" s="370"/>
      <c r="D135" s="370"/>
      <c r="E135" s="370"/>
      <c r="F135" s="370"/>
      <c r="G135" s="371"/>
      <c r="H135" s="372"/>
      <c r="I135" s="370"/>
      <c r="J135" s="370"/>
      <c r="K135" s="372"/>
      <c r="L135" s="370"/>
      <c r="M135" s="370"/>
      <c r="N135" s="370"/>
      <c r="O135" s="370"/>
      <c r="P135" s="370"/>
      <c r="Q135" s="370"/>
      <c r="R135" s="370"/>
      <c r="S135" s="370"/>
      <c r="T135" s="370"/>
      <c r="U135" s="370"/>
      <c r="V135" s="370"/>
      <c r="W135" s="370"/>
      <c r="X135" s="370"/>
      <c r="Y135" s="370"/>
      <c r="Z135" s="370"/>
    </row>
    <row r="136" ht="12.0" customHeight="1">
      <c r="A136" s="370"/>
      <c r="B136" s="370"/>
      <c r="C136" s="370"/>
      <c r="D136" s="370"/>
      <c r="E136" s="370"/>
      <c r="F136" s="370"/>
      <c r="G136" s="371"/>
      <c r="H136" s="372"/>
      <c r="I136" s="370"/>
      <c r="J136" s="370"/>
      <c r="K136" s="372"/>
      <c r="L136" s="370"/>
      <c r="M136" s="370"/>
      <c r="N136" s="370"/>
      <c r="O136" s="370"/>
      <c r="P136" s="370"/>
      <c r="Q136" s="370"/>
      <c r="R136" s="370"/>
      <c r="S136" s="370"/>
      <c r="T136" s="370"/>
      <c r="U136" s="370"/>
      <c r="V136" s="370"/>
      <c r="W136" s="370"/>
      <c r="X136" s="370"/>
      <c r="Y136" s="370"/>
      <c r="Z136" s="370"/>
    </row>
    <row r="137" ht="12.0" customHeight="1">
      <c r="A137" s="370"/>
      <c r="B137" s="370"/>
      <c r="C137" s="370"/>
      <c r="D137" s="370"/>
      <c r="E137" s="370"/>
      <c r="F137" s="370"/>
      <c r="G137" s="371"/>
      <c r="H137" s="372"/>
      <c r="I137" s="370"/>
      <c r="J137" s="370"/>
      <c r="K137" s="372"/>
      <c r="L137" s="370"/>
      <c r="M137" s="370"/>
      <c r="N137" s="370"/>
      <c r="O137" s="370"/>
      <c r="P137" s="370"/>
      <c r="Q137" s="370"/>
      <c r="R137" s="370"/>
      <c r="S137" s="370"/>
      <c r="T137" s="370"/>
      <c r="U137" s="370"/>
      <c r="V137" s="370"/>
      <c r="W137" s="370"/>
      <c r="X137" s="370"/>
      <c r="Y137" s="370"/>
      <c r="Z137" s="370"/>
    </row>
    <row r="138" ht="12.0" customHeight="1">
      <c r="A138" s="370"/>
      <c r="B138" s="370"/>
      <c r="C138" s="370"/>
      <c r="D138" s="370"/>
      <c r="E138" s="370"/>
      <c r="F138" s="370"/>
      <c r="G138" s="371"/>
      <c r="H138" s="372"/>
      <c r="I138" s="370"/>
      <c r="J138" s="370"/>
      <c r="K138" s="372"/>
      <c r="L138" s="370"/>
      <c r="M138" s="370"/>
      <c r="N138" s="370"/>
      <c r="O138" s="370"/>
      <c r="P138" s="370"/>
      <c r="Q138" s="370"/>
      <c r="R138" s="370"/>
      <c r="S138" s="370"/>
      <c r="T138" s="370"/>
      <c r="U138" s="370"/>
      <c r="V138" s="370"/>
      <c r="W138" s="370"/>
      <c r="X138" s="370"/>
      <c r="Y138" s="370"/>
      <c r="Z138" s="370"/>
    </row>
    <row r="139" ht="12.0" customHeight="1">
      <c r="A139" s="370"/>
      <c r="B139" s="370"/>
      <c r="C139" s="370"/>
      <c r="D139" s="370"/>
      <c r="E139" s="370"/>
      <c r="F139" s="370"/>
      <c r="G139" s="371"/>
      <c r="H139" s="372"/>
      <c r="I139" s="370"/>
      <c r="J139" s="370"/>
      <c r="K139" s="372"/>
      <c r="L139" s="370"/>
      <c r="M139" s="370"/>
      <c r="N139" s="370"/>
      <c r="O139" s="370"/>
      <c r="P139" s="370"/>
      <c r="Q139" s="370"/>
      <c r="R139" s="370"/>
      <c r="S139" s="370"/>
      <c r="T139" s="370"/>
      <c r="U139" s="370"/>
      <c r="V139" s="370"/>
      <c r="W139" s="370"/>
      <c r="X139" s="370"/>
      <c r="Y139" s="370"/>
      <c r="Z139" s="370"/>
    </row>
    <row r="140" ht="12.0" customHeight="1">
      <c r="A140" s="370"/>
      <c r="B140" s="370"/>
      <c r="C140" s="370"/>
      <c r="D140" s="370"/>
      <c r="E140" s="370"/>
      <c r="F140" s="370"/>
      <c r="G140" s="371"/>
      <c r="H140" s="372"/>
      <c r="I140" s="370"/>
      <c r="J140" s="370"/>
      <c r="K140" s="372"/>
      <c r="L140" s="370"/>
      <c r="M140" s="370"/>
      <c r="N140" s="370"/>
      <c r="O140" s="370"/>
      <c r="P140" s="370"/>
      <c r="Q140" s="370"/>
      <c r="R140" s="370"/>
      <c r="S140" s="370"/>
      <c r="T140" s="370"/>
      <c r="U140" s="370"/>
      <c r="V140" s="370"/>
      <c r="W140" s="370"/>
      <c r="X140" s="370"/>
      <c r="Y140" s="370"/>
      <c r="Z140" s="370"/>
    </row>
    <row r="141" ht="12.0" customHeight="1">
      <c r="A141" s="370"/>
      <c r="B141" s="370"/>
      <c r="C141" s="370"/>
      <c r="D141" s="370"/>
      <c r="E141" s="370"/>
      <c r="F141" s="370"/>
      <c r="G141" s="371"/>
      <c r="H141" s="372"/>
      <c r="I141" s="370"/>
      <c r="J141" s="370"/>
      <c r="K141" s="372"/>
      <c r="L141" s="370"/>
      <c r="M141" s="370"/>
      <c r="N141" s="370"/>
      <c r="O141" s="370"/>
      <c r="P141" s="370"/>
      <c r="Q141" s="370"/>
      <c r="R141" s="370"/>
      <c r="S141" s="370"/>
      <c r="T141" s="370"/>
      <c r="U141" s="370"/>
      <c r="V141" s="370"/>
      <c r="W141" s="370"/>
      <c r="X141" s="370"/>
      <c r="Y141" s="370"/>
      <c r="Z141" s="370"/>
    </row>
    <row r="142" ht="12.0" customHeight="1">
      <c r="A142" s="370"/>
      <c r="B142" s="370"/>
      <c r="C142" s="370"/>
      <c r="D142" s="370"/>
      <c r="E142" s="370"/>
      <c r="F142" s="370"/>
      <c r="G142" s="371"/>
      <c r="H142" s="372"/>
      <c r="I142" s="370"/>
      <c r="J142" s="370"/>
      <c r="K142" s="372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  <c r="W142" s="370"/>
      <c r="X142" s="370"/>
      <c r="Y142" s="370"/>
      <c r="Z142" s="370"/>
    </row>
    <row r="143" ht="12.0" customHeight="1">
      <c r="A143" s="370"/>
      <c r="B143" s="370"/>
      <c r="C143" s="370"/>
      <c r="D143" s="370"/>
      <c r="E143" s="370"/>
      <c r="F143" s="370"/>
      <c r="G143" s="371"/>
      <c r="H143" s="372"/>
      <c r="I143" s="370"/>
      <c r="J143" s="370"/>
      <c r="K143" s="372"/>
      <c r="L143" s="370"/>
      <c r="M143" s="370"/>
      <c r="N143" s="370"/>
      <c r="O143" s="370"/>
      <c r="P143" s="370"/>
      <c r="Q143" s="370"/>
      <c r="R143" s="370"/>
      <c r="S143" s="370"/>
      <c r="T143" s="370"/>
      <c r="U143" s="370"/>
      <c r="V143" s="370"/>
      <c r="W143" s="370"/>
      <c r="X143" s="370"/>
      <c r="Y143" s="370"/>
      <c r="Z143" s="370"/>
    </row>
    <row r="144" ht="12.0" customHeight="1">
      <c r="A144" s="370"/>
      <c r="B144" s="370"/>
      <c r="C144" s="370"/>
      <c r="D144" s="370"/>
      <c r="E144" s="370"/>
      <c r="F144" s="370"/>
      <c r="G144" s="371"/>
      <c r="H144" s="372"/>
      <c r="I144" s="370"/>
      <c r="J144" s="370"/>
      <c r="K144" s="372"/>
      <c r="L144" s="370"/>
      <c r="M144" s="370"/>
      <c r="N144" s="370"/>
      <c r="O144" s="370"/>
      <c r="P144" s="370"/>
      <c r="Q144" s="370"/>
      <c r="R144" s="370"/>
      <c r="S144" s="370"/>
      <c r="T144" s="370"/>
      <c r="U144" s="370"/>
      <c r="V144" s="370"/>
      <c r="W144" s="370"/>
      <c r="X144" s="370"/>
      <c r="Y144" s="370"/>
      <c r="Z144" s="370"/>
    </row>
    <row r="145" ht="12.0" customHeight="1">
      <c r="A145" s="370"/>
      <c r="B145" s="370"/>
      <c r="C145" s="370"/>
      <c r="D145" s="370"/>
      <c r="E145" s="370"/>
      <c r="F145" s="370"/>
      <c r="G145" s="371"/>
      <c r="H145" s="372"/>
      <c r="I145" s="370"/>
      <c r="J145" s="370"/>
      <c r="K145" s="372"/>
      <c r="L145" s="370"/>
      <c r="M145" s="370"/>
      <c r="N145" s="370"/>
      <c r="O145" s="370"/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  <c r="Z145" s="370"/>
    </row>
    <row r="146" ht="12.0" customHeight="1">
      <c r="A146" s="370"/>
      <c r="B146" s="370"/>
      <c r="C146" s="370"/>
      <c r="D146" s="370"/>
      <c r="E146" s="370"/>
      <c r="F146" s="370"/>
      <c r="G146" s="371"/>
      <c r="H146" s="372"/>
      <c r="I146" s="370"/>
      <c r="J146" s="370"/>
      <c r="K146" s="372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</row>
    <row r="147" ht="12.0" customHeight="1">
      <c r="A147" s="370"/>
      <c r="B147" s="370"/>
      <c r="C147" s="370"/>
      <c r="D147" s="370"/>
      <c r="E147" s="370"/>
      <c r="F147" s="370"/>
      <c r="G147" s="371"/>
      <c r="H147" s="372"/>
      <c r="I147" s="370"/>
      <c r="J147" s="370"/>
      <c r="K147" s="372"/>
      <c r="L147" s="370"/>
      <c r="M147" s="370"/>
      <c r="N147" s="370"/>
      <c r="O147" s="370"/>
      <c r="P147" s="370"/>
      <c r="Q147" s="370"/>
      <c r="R147" s="370"/>
      <c r="S147" s="370"/>
      <c r="T147" s="370"/>
      <c r="U147" s="370"/>
      <c r="V147" s="370"/>
      <c r="W147" s="370"/>
      <c r="X147" s="370"/>
      <c r="Y147" s="370"/>
      <c r="Z147" s="370"/>
    </row>
    <row r="148" ht="12.0" customHeight="1">
      <c r="A148" s="370"/>
      <c r="B148" s="370"/>
      <c r="C148" s="370"/>
      <c r="D148" s="370"/>
      <c r="E148" s="370"/>
      <c r="F148" s="370"/>
      <c r="G148" s="371"/>
      <c r="H148" s="372"/>
      <c r="I148" s="370"/>
      <c r="J148" s="370"/>
      <c r="K148" s="372"/>
      <c r="L148" s="370"/>
      <c r="M148" s="370"/>
      <c r="N148" s="370"/>
      <c r="O148" s="370"/>
      <c r="P148" s="370"/>
      <c r="Q148" s="370"/>
      <c r="R148" s="370"/>
      <c r="S148" s="370"/>
      <c r="T148" s="370"/>
      <c r="U148" s="370"/>
      <c r="V148" s="370"/>
      <c r="W148" s="370"/>
      <c r="X148" s="370"/>
      <c r="Y148" s="370"/>
      <c r="Z148" s="370"/>
    </row>
    <row r="149" ht="12.0" customHeight="1">
      <c r="A149" s="370"/>
      <c r="B149" s="370"/>
      <c r="C149" s="370"/>
      <c r="D149" s="370"/>
      <c r="E149" s="370"/>
      <c r="F149" s="370"/>
      <c r="G149" s="371"/>
      <c r="H149" s="372"/>
      <c r="I149" s="370"/>
      <c r="J149" s="370"/>
      <c r="K149" s="372"/>
      <c r="L149" s="370"/>
      <c r="M149" s="370"/>
      <c r="N149" s="370"/>
      <c r="O149" s="370"/>
      <c r="P149" s="370"/>
      <c r="Q149" s="370"/>
      <c r="R149" s="370"/>
      <c r="S149" s="370"/>
      <c r="T149" s="370"/>
      <c r="U149" s="370"/>
      <c r="V149" s="370"/>
      <c r="W149" s="370"/>
      <c r="X149" s="370"/>
      <c r="Y149" s="370"/>
      <c r="Z149" s="370"/>
    </row>
    <row r="150" ht="12.0" customHeight="1">
      <c r="A150" s="370"/>
      <c r="B150" s="370"/>
      <c r="C150" s="370"/>
      <c r="D150" s="370"/>
      <c r="E150" s="370"/>
      <c r="F150" s="370"/>
      <c r="G150" s="371"/>
      <c r="H150" s="372"/>
      <c r="I150" s="370"/>
      <c r="J150" s="370"/>
      <c r="K150" s="372"/>
      <c r="L150" s="370"/>
      <c r="M150" s="370"/>
      <c r="N150" s="370"/>
      <c r="O150" s="370"/>
      <c r="P150" s="370"/>
      <c r="Q150" s="370"/>
      <c r="R150" s="370"/>
      <c r="S150" s="370"/>
      <c r="T150" s="370"/>
      <c r="U150" s="370"/>
      <c r="V150" s="370"/>
      <c r="W150" s="370"/>
      <c r="X150" s="370"/>
      <c r="Y150" s="370"/>
      <c r="Z150" s="370"/>
    </row>
    <row r="151" ht="12.0" customHeight="1">
      <c r="A151" s="370"/>
      <c r="B151" s="370"/>
      <c r="C151" s="370"/>
      <c r="D151" s="370"/>
      <c r="E151" s="370"/>
      <c r="F151" s="370"/>
      <c r="G151" s="371"/>
      <c r="H151" s="372"/>
      <c r="I151" s="370"/>
      <c r="J151" s="370"/>
      <c r="K151" s="372"/>
      <c r="L151" s="370"/>
      <c r="M151" s="370"/>
      <c r="N151" s="370"/>
      <c r="O151" s="370"/>
      <c r="P151" s="370"/>
      <c r="Q151" s="370"/>
      <c r="R151" s="370"/>
      <c r="S151" s="370"/>
      <c r="T151" s="370"/>
      <c r="U151" s="370"/>
      <c r="V151" s="370"/>
      <c r="W151" s="370"/>
      <c r="X151" s="370"/>
      <c r="Y151" s="370"/>
      <c r="Z151" s="370"/>
    </row>
    <row r="152" ht="12.0" customHeight="1">
      <c r="A152" s="370"/>
      <c r="B152" s="370"/>
      <c r="C152" s="370"/>
      <c r="D152" s="370"/>
      <c r="E152" s="370"/>
      <c r="F152" s="370"/>
      <c r="G152" s="371"/>
      <c r="H152" s="372"/>
      <c r="I152" s="370"/>
      <c r="J152" s="370"/>
      <c r="K152" s="372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</row>
    <row r="153" ht="12.0" customHeight="1">
      <c r="A153" s="370"/>
      <c r="B153" s="370"/>
      <c r="C153" s="370"/>
      <c r="D153" s="370"/>
      <c r="E153" s="370"/>
      <c r="F153" s="370"/>
      <c r="G153" s="371"/>
      <c r="H153" s="372"/>
      <c r="I153" s="370"/>
      <c r="J153" s="370"/>
      <c r="K153" s="372"/>
      <c r="L153" s="370"/>
      <c r="M153" s="370"/>
      <c r="N153" s="370"/>
      <c r="O153" s="370"/>
      <c r="P153" s="370"/>
      <c r="Q153" s="370"/>
      <c r="R153" s="370"/>
      <c r="S153" s="370"/>
      <c r="T153" s="370"/>
      <c r="U153" s="370"/>
      <c r="V153" s="370"/>
      <c r="W153" s="370"/>
      <c r="X153" s="370"/>
      <c r="Y153" s="370"/>
      <c r="Z153" s="370"/>
    </row>
    <row r="154" ht="12.0" customHeight="1">
      <c r="A154" s="370"/>
      <c r="B154" s="370"/>
      <c r="C154" s="370"/>
      <c r="D154" s="370"/>
      <c r="E154" s="370"/>
      <c r="F154" s="370"/>
      <c r="G154" s="371"/>
      <c r="H154" s="372"/>
      <c r="I154" s="370"/>
      <c r="J154" s="370"/>
      <c r="K154" s="372"/>
      <c r="L154" s="370"/>
      <c r="M154" s="370"/>
      <c r="N154" s="370"/>
      <c r="O154" s="370"/>
      <c r="P154" s="370"/>
      <c r="Q154" s="370"/>
      <c r="R154" s="370"/>
      <c r="S154" s="370"/>
      <c r="T154" s="370"/>
      <c r="U154" s="370"/>
      <c r="V154" s="370"/>
      <c r="W154" s="370"/>
      <c r="X154" s="370"/>
      <c r="Y154" s="370"/>
      <c r="Z154" s="370"/>
    </row>
    <row r="155" ht="12.0" customHeight="1">
      <c r="A155" s="370"/>
      <c r="B155" s="370"/>
      <c r="C155" s="370"/>
      <c r="D155" s="370"/>
      <c r="E155" s="370"/>
      <c r="F155" s="370"/>
      <c r="G155" s="371"/>
      <c r="H155" s="372"/>
      <c r="I155" s="370"/>
      <c r="J155" s="370"/>
      <c r="K155" s="372"/>
      <c r="L155" s="370"/>
      <c r="M155" s="370"/>
      <c r="N155" s="370"/>
      <c r="O155" s="370"/>
      <c r="P155" s="370"/>
      <c r="Q155" s="370"/>
      <c r="R155" s="370"/>
      <c r="S155" s="370"/>
      <c r="T155" s="370"/>
      <c r="U155" s="370"/>
      <c r="V155" s="370"/>
      <c r="W155" s="370"/>
      <c r="X155" s="370"/>
      <c r="Y155" s="370"/>
      <c r="Z155" s="370"/>
    </row>
    <row r="156" ht="12.0" customHeight="1">
      <c r="A156" s="370"/>
      <c r="B156" s="370"/>
      <c r="C156" s="370"/>
      <c r="D156" s="370"/>
      <c r="E156" s="370"/>
      <c r="F156" s="370"/>
      <c r="G156" s="371"/>
      <c r="H156" s="372"/>
      <c r="I156" s="370"/>
      <c r="J156" s="370"/>
      <c r="K156" s="372"/>
      <c r="L156" s="370"/>
      <c r="M156" s="370"/>
      <c r="N156" s="370"/>
      <c r="O156" s="370"/>
      <c r="P156" s="370"/>
      <c r="Q156" s="370"/>
      <c r="R156" s="370"/>
      <c r="S156" s="370"/>
      <c r="T156" s="370"/>
      <c r="U156" s="370"/>
      <c r="V156" s="370"/>
      <c r="W156" s="370"/>
      <c r="X156" s="370"/>
      <c r="Y156" s="370"/>
      <c r="Z156" s="370"/>
    </row>
    <row r="157" ht="12.0" customHeight="1">
      <c r="A157" s="370"/>
      <c r="B157" s="370"/>
      <c r="C157" s="370"/>
      <c r="D157" s="370"/>
      <c r="E157" s="370"/>
      <c r="F157" s="370"/>
      <c r="G157" s="371"/>
      <c r="H157" s="372"/>
      <c r="I157" s="370"/>
      <c r="J157" s="370"/>
      <c r="K157" s="372"/>
      <c r="L157" s="370"/>
      <c r="M157" s="370"/>
      <c r="N157" s="370"/>
      <c r="O157" s="370"/>
      <c r="P157" s="370"/>
      <c r="Q157" s="370"/>
      <c r="R157" s="370"/>
      <c r="S157" s="370"/>
      <c r="T157" s="370"/>
      <c r="U157" s="370"/>
      <c r="V157" s="370"/>
      <c r="W157" s="370"/>
      <c r="X157" s="370"/>
      <c r="Y157" s="370"/>
      <c r="Z157" s="370"/>
    </row>
    <row r="158" ht="12.0" customHeight="1">
      <c r="A158" s="370"/>
      <c r="B158" s="370"/>
      <c r="C158" s="370"/>
      <c r="D158" s="370"/>
      <c r="E158" s="370"/>
      <c r="F158" s="370"/>
      <c r="G158" s="371"/>
      <c r="H158" s="372"/>
      <c r="I158" s="370"/>
      <c r="J158" s="370"/>
      <c r="K158" s="372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</row>
    <row r="159" ht="12.0" customHeight="1">
      <c r="A159" s="370"/>
      <c r="B159" s="370"/>
      <c r="C159" s="370"/>
      <c r="D159" s="370"/>
      <c r="E159" s="370"/>
      <c r="F159" s="370"/>
      <c r="G159" s="371"/>
      <c r="H159" s="372"/>
      <c r="I159" s="370"/>
      <c r="J159" s="370"/>
      <c r="K159" s="372"/>
      <c r="L159" s="370"/>
      <c r="M159" s="370"/>
      <c r="N159" s="370"/>
      <c r="O159" s="370"/>
      <c r="P159" s="370"/>
      <c r="Q159" s="370"/>
      <c r="R159" s="370"/>
      <c r="S159" s="370"/>
      <c r="T159" s="370"/>
      <c r="U159" s="370"/>
      <c r="V159" s="370"/>
      <c r="W159" s="370"/>
      <c r="X159" s="370"/>
      <c r="Y159" s="370"/>
      <c r="Z159" s="370"/>
    </row>
    <row r="160" ht="12.0" customHeight="1">
      <c r="A160" s="370"/>
      <c r="B160" s="370"/>
      <c r="C160" s="370"/>
      <c r="D160" s="370"/>
      <c r="E160" s="370"/>
      <c r="F160" s="370"/>
      <c r="G160" s="371"/>
      <c r="H160" s="372"/>
      <c r="I160" s="370"/>
      <c r="J160" s="370"/>
      <c r="K160" s="372"/>
      <c r="L160" s="370"/>
      <c r="M160" s="370"/>
      <c r="N160" s="370"/>
      <c r="O160" s="370"/>
      <c r="P160" s="370"/>
      <c r="Q160" s="370"/>
      <c r="R160" s="370"/>
      <c r="S160" s="370"/>
      <c r="T160" s="370"/>
      <c r="U160" s="370"/>
      <c r="V160" s="370"/>
      <c r="W160" s="370"/>
      <c r="X160" s="370"/>
      <c r="Y160" s="370"/>
      <c r="Z160" s="370"/>
    </row>
    <row r="161" ht="12.0" customHeight="1">
      <c r="A161" s="370"/>
      <c r="B161" s="370"/>
      <c r="C161" s="370"/>
      <c r="D161" s="370"/>
      <c r="E161" s="370"/>
      <c r="F161" s="370"/>
      <c r="G161" s="371"/>
      <c r="H161" s="372"/>
      <c r="I161" s="370"/>
      <c r="J161" s="370"/>
      <c r="K161" s="372"/>
      <c r="L161" s="370"/>
      <c r="M161" s="370"/>
      <c r="N161" s="370"/>
      <c r="O161" s="370"/>
      <c r="P161" s="370"/>
      <c r="Q161" s="370"/>
      <c r="R161" s="370"/>
      <c r="S161" s="370"/>
      <c r="T161" s="370"/>
      <c r="U161" s="370"/>
      <c r="V161" s="370"/>
      <c r="W161" s="370"/>
      <c r="X161" s="370"/>
      <c r="Y161" s="370"/>
      <c r="Z161" s="370"/>
    </row>
    <row r="162" ht="12.0" customHeight="1">
      <c r="A162" s="370"/>
      <c r="B162" s="370"/>
      <c r="C162" s="370"/>
      <c r="D162" s="370"/>
      <c r="E162" s="370"/>
      <c r="F162" s="370"/>
      <c r="G162" s="371"/>
      <c r="H162" s="372"/>
      <c r="I162" s="370"/>
      <c r="J162" s="370"/>
      <c r="K162" s="372"/>
      <c r="L162" s="370"/>
      <c r="M162" s="370"/>
      <c r="N162" s="370"/>
      <c r="O162" s="370"/>
      <c r="P162" s="370"/>
      <c r="Q162" s="370"/>
      <c r="R162" s="370"/>
      <c r="S162" s="370"/>
      <c r="T162" s="370"/>
      <c r="U162" s="370"/>
      <c r="V162" s="370"/>
      <c r="W162" s="370"/>
      <c r="X162" s="370"/>
      <c r="Y162" s="370"/>
      <c r="Z162" s="370"/>
    </row>
    <row r="163" ht="12.0" customHeight="1">
      <c r="A163" s="370"/>
      <c r="B163" s="370"/>
      <c r="C163" s="370"/>
      <c r="D163" s="370"/>
      <c r="E163" s="370"/>
      <c r="F163" s="370"/>
      <c r="G163" s="371"/>
      <c r="H163" s="372"/>
      <c r="I163" s="370"/>
      <c r="J163" s="370"/>
      <c r="K163" s="372"/>
      <c r="L163" s="370"/>
      <c r="M163" s="370"/>
      <c r="N163" s="370"/>
      <c r="O163" s="370"/>
      <c r="P163" s="370"/>
      <c r="Q163" s="370"/>
      <c r="R163" s="370"/>
      <c r="S163" s="370"/>
      <c r="T163" s="370"/>
      <c r="U163" s="370"/>
      <c r="V163" s="370"/>
      <c r="W163" s="370"/>
      <c r="X163" s="370"/>
      <c r="Y163" s="370"/>
      <c r="Z163" s="370"/>
    </row>
    <row r="164" ht="12.0" customHeight="1">
      <c r="A164" s="370"/>
      <c r="B164" s="370"/>
      <c r="C164" s="370"/>
      <c r="D164" s="370"/>
      <c r="E164" s="370"/>
      <c r="F164" s="370"/>
      <c r="G164" s="371"/>
      <c r="H164" s="372"/>
      <c r="I164" s="370"/>
      <c r="J164" s="370"/>
      <c r="K164" s="372"/>
      <c r="L164" s="370"/>
      <c r="M164" s="370"/>
      <c r="N164" s="370"/>
      <c r="O164" s="370"/>
      <c r="P164" s="370"/>
      <c r="Q164" s="370"/>
      <c r="R164" s="370"/>
      <c r="S164" s="370"/>
      <c r="T164" s="370"/>
      <c r="U164" s="370"/>
      <c r="V164" s="370"/>
      <c r="W164" s="370"/>
      <c r="X164" s="370"/>
      <c r="Y164" s="370"/>
      <c r="Z164" s="370"/>
    </row>
    <row r="165" ht="12.0" customHeight="1">
      <c r="A165" s="370"/>
      <c r="B165" s="370"/>
      <c r="C165" s="370"/>
      <c r="D165" s="370"/>
      <c r="E165" s="370"/>
      <c r="F165" s="370"/>
      <c r="G165" s="371"/>
      <c r="H165" s="372"/>
      <c r="I165" s="370"/>
      <c r="J165" s="370"/>
      <c r="K165" s="372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</row>
    <row r="166" ht="12.0" customHeight="1">
      <c r="A166" s="370"/>
      <c r="B166" s="370"/>
      <c r="C166" s="370"/>
      <c r="D166" s="370"/>
      <c r="E166" s="370"/>
      <c r="F166" s="370"/>
      <c r="G166" s="371"/>
      <c r="H166" s="372"/>
      <c r="I166" s="370"/>
      <c r="J166" s="370"/>
      <c r="K166" s="372"/>
      <c r="L166" s="370"/>
      <c r="M166" s="370"/>
      <c r="N166" s="370"/>
      <c r="O166" s="370"/>
      <c r="P166" s="370"/>
      <c r="Q166" s="370"/>
      <c r="R166" s="370"/>
      <c r="S166" s="370"/>
      <c r="T166" s="370"/>
      <c r="U166" s="370"/>
      <c r="V166" s="370"/>
      <c r="W166" s="370"/>
      <c r="X166" s="370"/>
      <c r="Y166" s="370"/>
      <c r="Z166" s="370"/>
    </row>
    <row r="167" ht="12.0" customHeight="1">
      <c r="A167" s="370"/>
      <c r="B167" s="370"/>
      <c r="C167" s="370"/>
      <c r="D167" s="370"/>
      <c r="E167" s="370"/>
      <c r="F167" s="370"/>
      <c r="G167" s="371"/>
      <c r="H167" s="372"/>
      <c r="I167" s="370"/>
      <c r="J167" s="370"/>
      <c r="K167" s="372"/>
      <c r="L167" s="370"/>
      <c r="M167" s="370"/>
      <c r="N167" s="370"/>
      <c r="O167" s="370"/>
      <c r="P167" s="370"/>
      <c r="Q167" s="370"/>
      <c r="R167" s="370"/>
      <c r="S167" s="370"/>
      <c r="T167" s="370"/>
      <c r="U167" s="370"/>
      <c r="V167" s="370"/>
      <c r="W167" s="370"/>
      <c r="X167" s="370"/>
      <c r="Y167" s="370"/>
      <c r="Z167" s="370"/>
    </row>
    <row r="168" ht="12.0" customHeight="1">
      <c r="A168" s="370"/>
      <c r="B168" s="370"/>
      <c r="C168" s="370"/>
      <c r="D168" s="370"/>
      <c r="E168" s="370"/>
      <c r="F168" s="370"/>
      <c r="G168" s="371"/>
      <c r="H168" s="372"/>
      <c r="I168" s="370"/>
      <c r="J168" s="370"/>
      <c r="K168" s="372"/>
      <c r="L168" s="370"/>
      <c r="M168" s="370"/>
      <c r="N168" s="370"/>
      <c r="O168" s="370"/>
      <c r="P168" s="370"/>
      <c r="Q168" s="370"/>
      <c r="R168" s="370"/>
      <c r="S168" s="370"/>
      <c r="T168" s="370"/>
      <c r="U168" s="370"/>
      <c r="V168" s="370"/>
      <c r="W168" s="370"/>
      <c r="X168" s="370"/>
      <c r="Y168" s="370"/>
      <c r="Z168" s="370"/>
    </row>
    <row r="169" ht="12.0" customHeight="1">
      <c r="A169" s="370"/>
      <c r="B169" s="370"/>
      <c r="C169" s="370"/>
      <c r="D169" s="370"/>
      <c r="E169" s="370"/>
      <c r="F169" s="370"/>
      <c r="G169" s="371"/>
      <c r="H169" s="372"/>
      <c r="I169" s="370"/>
      <c r="J169" s="370"/>
      <c r="K169" s="372"/>
      <c r="L169" s="370"/>
      <c r="M169" s="370"/>
      <c r="N169" s="370"/>
      <c r="O169" s="370"/>
      <c r="P169" s="370"/>
      <c r="Q169" s="370"/>
      <c r="R169" s="370"/>
      <c r="S169" s="370"/>
      <c r="T169" s="370"/>
      <c r="U169" s="370"/>
      <c r="V169" s="370"/>
      <c r="W169" s="370"/>
      <c r="X169" s="370"/>
      <c r="Y169" s="370"/>
      <c r="Z169" s="370"/>
    </row>
    <row r="170" ht="12.0" customHeight="1">
      <c r="A170" s="370"/>
      <c r="B170" s="370"/>
      <c r="C170" s="370"/>
      <c r="D170" s="370"/>
      <c r="E170" s="370"/>
      <c r="F170" s="370"/>
      <c r="G170" s="371"/>
      <c r="H170" s="372"/>
      <c r="I170" s="370"/>
      <c r="J170" s="370"/>
      <c r="K170" s="372"/>
      <c r="L170" s="370"/>
      <c r="M170" s="370"/>
      <c r="N170" s="370"/>
      <c r="O170" s="370"/>
      <c r="P170" s="370"/>
      <c r="Q170" s="370"/>
      <c r="R170" s="370"/>
      <c r="S170" s="370"/>
      <c r="T170" s="370"/>
      <c r="U170" s="370"/>
      <c r="V170" s="370"/>
      <c r="W170" s="370"/>
      <c r="X170" s="370"/>
      <c r="Y170" s="370"/>
      <c r="Z170" s="370"/>
    </row>
    <row r="171" ht="12.0" customHeight="1">
      <c r="A171" s="370"/>
      <c r="B171" s="370"/>
      <c r="C171" s="370"/>
      <c r="D171" s="370"/>
      <c r="E171" s="370"/>
      <c r="F171" s="370"/>
      <c r="G171" s="371"/>
      <c r="H171" s="372"/>
      <c r="I171" s="370"/>
      <c r="J171" s="370"/>
      <c r="K171" s="372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  <c r="Z171" s="370"/>
    </row>
    <row r="172" ht="12.0" customHeight="1">
      <c r="A172" s="370"/>
      <c r="B172" s="370"/>
      <c r="C172" s="370"/>
      <c r="D172" s="370"/>
      <c r="E172" s="370"/>
      <c r="F172" s="370"/>
      <c r="G172" s="371"/>
      <c r="H172" s="372"/>
      <c r="I172" s="370"/>
      <c r="J172" s="370"/>
      <c r="K172" s="372"/>
      <c r="L172" s="370"/>
      <c r="M172" s="370"/>
      <c r="N172" s="370"/>
      <c r="O172" s="370"/>
      <c r="P172" s="370"/>
      <c r="Q172" s="370"/>
      <c r="R172" s="370"/>
      <c r="S172" s="370"/>
      <c r="T172" s="370"/>
      <c r="U172" s="370"/>
      <c r="V172" s="370"/>
      <c r="W172" s="370"/>
      <c r="X172" s="370"/>
      <c r="Y172" s="370"/>
      <c r="Z172" s="370"/>
    </row>
    <row r="173" ht="12.0" customHeight="1">
      <c r="A173" s="370"/>
      <c r="B173" s="370"/>
      <c r="C173" s="370"/>
      <c r="D173" s="370"/>
      <c r="E173" s="370"/>
      <c r="F173" s="370"/>
      <c r="G173" s="371"/>
      <c r="H173" s="372"/>
      <c r="I173" s="370"/>
      <c r="J173" s="370"/>
      <c r="K173" s="372"/>
      <c r="L173" s="370"/>
      <c r="M173" s="370"/>
      <c r="N173" s="370"/>
      <c r="O173" s="370"/>
      <c r="P173" s="370"/>
      <c r="Q173" s="370"/>
      <c r="R173" s="370"/>
      <c r="S173" s="370"/>
      <c r="T173" s="370"/>
      <c r="U173" s="370"/>
      <c r="V173" s="370"/>
      <c r="W173" s="370"/>
      <c r="X173" s="370"/>
      <c r="Y173" s="370"/>
      <c r="Z173" s="370"/>
    </row>
    <row r="174" ht="12.0" customHeight="1">
      <c r="A174" s="370"/>
      <c r="B174" s="370"/>
      <c r="C174" s="370"/>
      <c r="D174" s="370"/>
      <c r="E174" s="370"/>
      <c r="F174" s="370"/>
      <c r="G174" s="371"/>
      <c r="H174" s="372"/>
      <c r="I174" s="370"/>
      <c r="J174" s="370"/>
      <c r="K174" s="372"/>
      <c r="L174" s="370"/>
      <c r="M174" s="370"/>
      <c r="N174" s="370"/>
      <c r="O174" s="370"/>
      <c r="P174" s="370"/>
      <c r="Q174" s="370"/>
      <c r="R174" s="370"/>
      <c r="S174" s="370"/>
      <c r="T174" s="370"/>
      <c r="U174" s="370"/>
      <c r="V174" s="370"/>
      <c r="W174" s="370"/>
      <c r="X174" s="370"/>
      <c r="Y174" s="370"/>
      <c r="Z174" s="370"/>
    </row>
    <row r="175" ht="12.0" customHeight="1">
      <c r="A175" s="370"/>
      <c r="B175" s="370"/>
      <c r="C175" s="370"/>
      <c r="D175" s="370"/>
      <c r="E175" s="370"/>
      <c r="F175" s="370"/>
      <c r="G175" s="371"/>
      <c r="H175" s="372"/>
      <c r="I175" s="370"/>
      <c r="J175" s="370"/>
      <c r="K175" s="372"/>
      <c r="L175" s="370"/>
      <c r="M175" s="370"/>
      <c r="N175" s="370"/>
      <c r="O175" s="370"/>
      <c r="P175" s="370"/>
      <c r="Q175" s="370"/>
      <c r="R175" s="370"/>
      <c r="S175" s="370"/>
      <c r="T175" s="370"/>
      <c r="U175" s="370"/>
      <c r="V175" s="370"/>
      <c r="W175" s="370"/>
      <c r="X175" s="370"/>
      <c r="Y175" s="370"/>
      <c r="Z175" s="370"/>
    </row>
    <row r="176" ht="12.0" customHeight="1">
      <c r="A176" s="370"/>
      <c r="B176" s="370"/>
      <c r="C176" s="370"/>
      <c r="D176" s="370"/>
      <c r="E176" s="370"/>
      <c r="F176" s="370"/>
      <c r="G176" s="371"/>
      <c r="H176" s="372"/>
      <c r="I176" s="370"/>
      <c r="J176" s="370"/>
      <c r="K176" s="372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</row>
    <row r="177" ht="12.0" customHeight="1">
      <c r="A177" s="370"/>
      <c r="B177" s="370"/>
      <c r="C177" s="370"/>
      <c r="D177" s="370"/>
      <c r="E177" s="370"/>
      <c r="F177" s="370"/>
      <c r="G177" s="371"/>
      <c r="H177" s="372"/>
      <c r="I177" s="370"/>
      <c r="J177" s="370"/>
      <c r="K177" s="372"/>
      <c r="L177" s="370"/>
      <c r="M177" s="370"/>
      <c r="N177" s="370"/>
      <c r="O177" s="370"/>
      <c r="P177" s="370"/>
      <c r="Q177" s="370"/>
      <c r="R177" s="370"/>
      <c r="S177" s="370"/>
      <c r="T177" s="370"/>
      <c r="U177" s="370"/>
      <c r="V177" s="370"/>
      <c r="W177" s="370"/>
      <c r="X177" s="370"/>
      <c r="Y177" s="370"/>
      <c r="Z177" s="370"/>
    </row>
    <row r="178" ht="12.0" customHeight="1">
      <c r="A178" s="370"/>
      <c r="B178" s="370"/>
      <c r="C178" s="370"/>
      <c r="D178" s="370"/>
      <c r="E178" s="370"/>
      <c r="F178" s="370"/>
      <c r="G178" s="371"/>
      <c r="H178" s="372"/>
      <c r="I178" s="370"/>
      <c r="J178" s="370"/>
      <c r="K178" s="372"/>
      <c r="L178" s="370"/>
      <c r="M178" s="370"/>
      <c r="N178" s="370"/>
      <c r="O178" s="370"/>
      <c r="P178" s="370"/>
      <c r="Q178" s="370"/>
      <c r="R178" s="370"/>
      <c r="S178" s="370"/>
      <c r="T178" s="370"/>
      <c r="U178" s="370"/>
      <c r="V178" s="370"/>
      <c r="W178" s="370"/>
      <c r="X178" s="370"/>
      <c r="Y178" s="370"/>
      <c r="Z178" s="370"/>
    </row>
    <row r="179" ht="12.0" customHeight="1">
      <c r="A179" s="370"/>
      <c r="B179" s="370"/>
      <c r="C179" s="370"/>
      <c r="D179" s="370"/>
      <c r="E179" s="370"/>
      <c r="F179" s="370"/>
      <c r="G179" s="371"/>
      <c r="H179" s="372"/>
      <c r="I179" s="370"/>
      <c r="J179" s="370"/>
      <c r="K179" s="372"/>
      <c r="L179" s="370"/>
      <c r="M179" s="370"/>
      <c r="N179" s="370"/>
      <c r="O179" s="370"/>
      <c r="P179" s="370"/>
      <c r="Q179" s="370"/>
      <c r="R179" s="370"/>
      <c r="S179" s="370"/>
      <c r="T179" s="370"/>
      <c r="U179" s="370"/>
      <c r="V179" s="370"/>
      <c r="W179" s="370"/>
      <c r="X179" s="370"/>
      <c r="Y179" s="370"/>
      <c r="Z179" s="370"/>
    </row>
    <row r="180" ht="12.0" customHeight="1">
      <c r="A180" s="370"/>
      <c r="B180" s="370"/>
      <c r="C180" s="370"/>
      <c r="D180" s="370"/>
      <c r="E180" s="370"/>
      <c r="F180" s="370"/>
      <c r="G180" s="371"/>
      <c r="H180" s="372"/>
      <c r="I180" s="370"/>
      <c r="J180" s="370"/>
      <c r="K180" s="372"/>
      <c r="L180" s="370"/>
      <c r="M180" s="370"/>
      <c r="N180" s="370"/>
      <c r="O180" s="370"/>
      <c r="P180" s="370"/>
      <c r="Q180" s="370"/>
      <c r="R180" s="370"/>
      <c r="S180" s="370"/>
      <c r="T180" s="370"/>
      <c r="U180" s="370"/>
      <c r="V180" s="370"/>
      <c r="W180" s="370"/>
      <c r="X180" s="370"/>
      <c r="Y180" s="370"/>
      <c r="Z180" s="370"/>
    </row>
    <row r="181" ht="12.0" customHeight="1">
      <c r="A181" s="370"/>
      <c r="B181" s="370"/>
      <c r="C181" s="370"/>
      <c r="D181" s="370"/>
      <c r="E181" s="370"/>
      <c r="F181" s="370"/>
      <c r="G181" s="371"/>
      <c r="H181" s="372"/>
      <c r="I181" s="370"/>
      <c r="J181" s="370"/>
      <c r="K181" s="372"/>
      <c r="L181" s="370"/>
      <c r="M181" s="370"/>
      <c r="N181" s="370"/>
      <c r="O181" s="370"/>
      <c r="P181" s="370"/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</row>
    <row r="182" ht="12.0" customHeight="1">
      <c r="A182" s="370"/>
      <c r="B182" s="370"/>
      <c r="C182" s="370"/>
      <c r="D182" s="370"/>
      <c r="E182" s="370"/>
      <c r="F182" s="370"/>
      <c r="G182" s="371"/>
      <c r="H182" s="372"/>
      <c r="I182" s="370"/>
      <c r="J182" s="370"/>
      <c r="K182" s="372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  <c r="Z182" s="370"/>
    </row>
    <row r="183" ht="12.0" customHeight="1">
      <c r="A183" s="370"/>
      <c r="B183" s="370"/>
      <c r="C183" s="370"/>
      <c r="D183" s="370"/>
      <c r="E183" s="370"/>
      <c r="F183" s="370"/>
      <c r="G183" s="371"/>
      <c r="H183" s="372"/>
      <c r="I183" s="370"/>
      <c r="J183" s="370"/>
      <c r="K183" s="372"/>
      <c r="L183" s="370"/>
      <c r="M183" s="370"/>
      <c r="N183" s="370"/>
      <c r="O183" s="370"/>
      <c r="P183" s="370"/>
      <c r="Q183" s="370"/>
      <c r="R183" s="370"/>
      <c r="S183" s="370"/>
      <c r="T183" s="370"/>
      <c r="U183" s="370"/>
      <c r="V183" s="370"/>
      <c r="W183" s="370"/>
      <c r="X183" s="370"/>
      <c r="Y183" s="370"/>
      <c r="Z183" s="370"/>
    </row>
    <row r="184" ht="12.0" customHeight="1">
      <c r="A184" s="370"/>
      <c r="B184" s="370"/>
      <c r="C184" s="370"/>
      <c r="D184" s="370"/>
      <c r="E184" s="370"/>
      <c r="F184" s="370"/>
      <c r="G184" s="371"/>
      <c r="H184" s="372"/>
      <c r="I184" s="370"/>
      <c r="J184" s="370"/>
      <c r="K184" s="372"/>
      <c r="L184" s="370"/>
      <c r="M184" s="370"/>
      <c r="N184" s="370"/>
      <c r="O184" s="370"/>
      <c r="P184" s="370"/>
      <c r="Q184" s="370"/>
      <c r="R184" s="370"/>
      <c r="S184" s="370"/>
      <c r="T184" s="370"/>
      <c r="U184" s="370"/>
      <c r="V184" s="370"/>
      <c r="W184" s="370"/>
      <c r="X184" s="370"/>
      <c r="Y184" s="370"/>
      <c r="Z184" s="370"/>
    </row>
    <row r="185" ht="12.0" customHeight="1">
      <c r="A185" s="370"/>
      <c r="B185" s="370"/>
      <c r="C185" s="370"/>
      <c r="D185" s="370"/>
      <c r="E185" s="370"/>
      <c r="F185" s="370"/>
      <c r="G185" s="371"/>
      <c r="H185" s="372"/>
      <c r="I185" s="370"/>
      <c r="J185" s="370"/>
      <c r="K185" s="372"/>
      <c r="L185" s="370"/>
      <c r="M185" s="370"/>
      <c r="N185" s="370"/>
      <c r="O185" s="370"/>
      <c r="P185" s="370"/>
      <c r="Q185" s="370"/>
      <c r="R185" s="370"/>
      <c r="S185" s="370"/>
      <c r="T185" s="370"/>
      <c r="U185" s="370"/>
      <c r="V185" s="370"/>
      <c r="W185" s="370"/>
      <c r="X185" s="370"/>
      <c r="Y185" s="370"/>
      <c r="Z185" s="370"/>
    </row>
    <row r="186" ht="12.0" customHeight="1">
      <c r="A186" s="370"/>
      <c r="B186" s="370"/>
      <c r="C186" s="370"/>
      <c r="D186" s="370"/>
      <c r="E186" s="370"/>
      <c r="F186" s="370"/>
      <c r="G186" s="371"/>
      <c r="H186" s="372"/>
      <c r="I186" s="370"/>
      <c r="J186" s="370"/>
      <c r="K186" s="372"/>
      <c r="L186" s="370"/>
      <c r="M186" s="370"/>
      <c r="N186" s="370"/>
      <c r="O186" s="370"/>
      <c r="P186" s="370"/>
      <c r="Q186" s="370"/>
      <c r="R186" s="370"/>
      <c r="S186" s="370"/>
      <c r="T186" s="370"/>
      <c r="U186" s="370"/>
      <c r="V186" s="370"/>
      <c r="W186" s="370"/>
      <c r="X186" s="370"/>
      <c r="Y186" s="370"/>
      <c r="Z186" s="370"/>
    </row>
    <row r="187" ht="12.0" customHeight="1">
      <c r="A187" s="370"/>
      <c r="B187" s="370"/>
      <c r="C187" s="370"/>
      <c r="D187" s="370"/>
      <c r="E187" s="370"/>
      <c r="F187" s="370"/>
      <c r="G187" s="371"/>
      <c r="H187" s="372"/>
      <c r="I187" s="370"/>
      <c r="J187" s="370"/>
      <c r="K187" s="372"/>
      <c r="L187" s="370"/>
      <c r="M187" s="370"/>
      <c r="N187" s="370"/>
      <c r="O187" s="370"/>
      <c r="P187" s="370"/>
      <c r="Q187" s="370"/>
      <c r="R187" s="370"/>
      <c r="S187" s="370"/>
      <c r="T187" s="370"/>
      <c r="U187" s="370"/>
      <c r="V187" s="370"/>
      <c r="W187" s="370"/>
      <c r="X187" s="370"/>
      <c r="Y187" s="370"/>
      <c r="Z187" s="370"/>
    </row>
    <row r="188" ht="12.0" customHeight="1">
      <c r="A188" s="370"/>
      <c r="B188" s="370"/>
      <c r="C188" s="370"/>
      <c r="D188" s="370"/>
      <c r="E188" s="370"/>
      <c r="F188" s="370"/>
      <c r="G188" s="371"/>
      <c r="H188" s="372"/>
      <c r="I188" s="370"/>
      <c r="J188" s="370"/>
      <c r="K188" s="372"/>
      <c r="L188" s="370"/>
      <c r="M188" s="370"/>
      <c r="N188" s="370"/>
      <c r="O188" s="370"/>
      <c r="P188" s="370"/>
      <c r="Q188" s="370"/>
      <c r="R188" s="370"/>
      <c r="S188" s="370"/>
      <c r="T188" s="370"/>
      <c r="U188" s="370"/>
      <c r="V188" s="370"/>
      <c r="W188" s="370"/>
      <c r="X188" s="370"/>
      <c r="Y188" s="370"/>
      <c r="Z188" s="370"/>
    </row>
    <row r="189" ht="12.0" customHeight="1">
      <c r="A189" s="370"/>
      <c r="B189" s="370"/>
      <c r="C189" s="370"/>
      <c r="D189" s="370"/>
      <c r="E189" s="370"/>
      <c r="F189" s="370"/>
      <c r="G189" s="371"/>
      <c r="H189" s="372"/>
      <c r="I189" s="370"/>
      <c r="J189" s="370"/>
      <c r="K189" s="372"/>
      <c r="L189" s="370"/>
      <c r="M189" s="370"/>
      <c r="N189" s="370"/>
      <c r="O189" s="370"/>
      <c r="P189" s="370"/>
      <c r="Q189" s="370"/>
      <c r="R189" s="370"/>
      <c r="S189" s="370"/>
      <c r="T189" s="370"/>
      <c r="U189" s="370"/>
      <c r="V189" s="370"/>
      <c r="W189" s="370"/>
      <c r="X189" s="370"/>
      <c r="Y189" s="370"/>
      <c r="Z189" s="370"/>
    </row>
    <row r="190" ht="12.0" customHeight="1">
      <c r="A190" s="370"/>
      <c r="B190" s="370"/>
      <c r="C190" s="370"/>
      <c r="D190" s="370"/>
      <c r="E190" s="370"/>
      <c r="F190" s="370"/>
      <c r="G190" s="371"/>
      <c r="H190" s="372"/>
      <c r="I190" s="370"/>
      <c r="J190" s="370"/>
      <c r="K190" s="372"/>
      <c r="L190" s="370"/>
      <c r="M190" s="370"/>
      <c r="N190" s="370"/>
      <c r="O190" s="370"/>
      <c r="P190" s="370"/>
      <c r="Q190" s="370"/>
      <c r="R190" s="370"/>
      <c r="S190" s="370"/>
      <c r="T190" s="370"/>
      <c r="U190" s="370"/>
      <c r="V190" s="370"/>
      <c r="W190" s="370"/>
      <c r="X190" s="370"/>
      <c r="Y190" s="370"/>
      <c r="Z190" s="370"/>
    </row>
    <row r="191" ht="12.0" customHeight="1">
      <c r="A191" s="370"/>
      <c r="B191" s="370"/>
      <c r="C191" s="370"/>
      <c r="D191" s="370"/>
      <c r="E191" s="370"/>
      <c r="F191" s="370"/>
      <c r="G191" s="371"/>
      <c r="H191" s="372"/>
      <c r="I191" s="370"/>
      <c r="J191" s="370"/>
      <c r="K191" s="372"/>
      <c r="L191" s="370"/>
      <c r="M191" s="370"/>
      <c r="N191" s="370"/>
      <c r="O191" s="370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  <c r="Z191" s="370"/>
    </row>
    <row r="192" ht="12.0" customHeight="1">
      <c r="A192" s="370"/>
      <c r="B192" s="370"/>
      <c r="C192" s="370"/>
      <c r="D192" s="370"/>
      <c r="E192" s="370"/>
      <c r="F192" s="370"/>
      <c r="G192" s="371"/>
      <c r="H192" s="372"/>
      <c r="I192" s="370"/>
      <c r="J192" s="370"/>
      <c r="K192" s="372"/>
      <c r="L192" s="370"/>
      <c r="M192" s="370"/>
      <c r="N192" s="370"/>
      <c r="O192" s="370"/>
      <c r="P192" s="370"/>
      <c r="Q192" s="370"/>
      <c r="R192" s="370"/>
      <c r="S192" s="370"/>
      <c r="T192" s="370"/>
      <c r="U192" s="370"/>
      <c r="V192" s="370"/>
      <c r="W192" s="370"/>
      <c r="X192" s="370"/>
      <c r="Y192" s="370"/>
      <c r="Z192" s="370"/>
    </row>
    <row r="193" ht="12.0" customHeight="1">
      <c r="A193" s="370"/>
      <c r="B193" s="370"/>
      <c r="C193" s="370"/>
      <c r="D193" s="370"/>
      <c r="E193" s="370"/>
      <c r="F193" s="370"/>
      <c r="G193" s="371"/>
      <c r="H193" s="372"/>
      <c r="I193" s="370"/>
      <c r="J193" s="370"/>
      <c r="K193" s="372"/>
      <c r="L193" s="370"/>
      <c r="M193" s="370"/>
      <c r="N193" s="370"/>
      <c r="O193" s="370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</row>
    <row r="194" ht="12.0" customHeight="1">
      <c r="A194" s="370"/>
      <c r="B194" s="370"/>
      <c r="C194" s="370"/>
      <c r="D194" s="370"/>
      <c r="E194" s="370"/>
      <c r="F194" s="370"/>
      <c r="G194" s="371"/>
      <c r="H194" s="372"/>
      <c r="I194" s="370"/>
      <c r="J194" s="370"/>
      <c r="K194" s="372"/>
      <c r="L194" s="370"/>
      <c r="M194" s="370"/>
      <c r="N194" s="370"/>
      <c r="O194" s="370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  <c r="Z194" s="370"/>
    </row>
    <row r="195" ht="12.0" customHeight="1">
      <c r="A195" s="370"/>
      <c r="B195" s="370"/>
      <c r="C195" s="370"/>
      <c r="D195" s="370"/>
      <c r="E195" s="370"/>
      <c r="F195" s="370"/>
      <c r="G195" s="371"/>
      <c r="H195" s="372"/>
      <c r="I195" s="370"/>
      <c r="J195" s="370"/>
      <c r="K195" s="372"/>
      <c r="L195" s="370"/>
      <c r="M195" s="370"/>
      <c r="N195" s="370"/>
      <c r="O195" s="370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</row>
    <row r="196" ht="12.0" customHeight="1">
      <c r="A196" s="370"/>
      <c r="B196" s="370"/>
      <c r="C196" s="370"/>
      <c r="D196" s="370"/>
      <c r="E196" s="370"/>
      <c r="F196" s="370"/>
      <c r="G196" s="371"/>
      <c r="H196" s="372"/>
      <c r="I196" s="370"/>
      <c r="J196" s="370"/>
      <c r="K196" s="372"/>
      <c r="L196" s="370"/>
      <c r="M196" s="370"/>
      <c r="N196" s="370"/>
      <c r="O196" s="370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</row>
    <row r="197" ht="12.0" customHeight="1">
      <c r="A197" s="370"/>
      <c r="B197" s="370"/>
      <c r="C197" s="370"/>
      <c r="D197" s="370"/>
      <c r="E197" s="370"/>
      <c r="F197" s="370"/>
      <c r="G197" s="371"/>
      <c r="H197" s="372"/>
      <c r="I197" s="370"/>
      <c r="J197" s="370"/>
      <c r="K197" s="372"/>
      <c r="L197" s="370"/>
      <c r="M197" s="370"/>
      <c r="N197" s="370"/>
      <c r="O197" s="370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</row>
    <row r="198" ht="12.0" customHeight="1">
      <c r="A198" s="370"/>
      <c r="B198" s="370"/>
      <c r="C198" s="370"/>
      <c r="D198" s="370"/>
      <c r="E198" s="370"/>
      <c r="F198" s="370"/>
      <c r="G198" s="371"/>
      <c r="H198" s="372"/>
      <c r="I198" s="370"/>
      <c r="J198" s="370"/>
      <c r="K198" s="372"/>
      <c r="L198" s="370"/>
      <c r="M198" s="370"/>
      <c r="N198" s="370"/>
      <c r="O198" s="370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  <c r="Z198" s="370"/>
    </row>
    <row r="199" ht="12.0" customHeight="1">
      <c r="A199" s="370"/>
      <c r="B199" s="370"/>
      <c r="C199" s="370"/>
      <c r="D199" s="370"/>
      <c r="E199" s="370"/>
      <c r="F199" s="370"/>
      <c r="G199" s="371"/>
      <c r="H199" s="372"/>
      <c r="I199" s="370"/>
      <c r="J199" s="370"/>
      <c r="K199" s="372"/>
      <c r="L199" s="370"/>
      <c r="M199" s="370"/>
      <c r="N199" s="370"/>
      <c r="O199" s="370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</row>
    <row r="200" ht="12.0" customHeight="1">
      <c r="A200" s="370"/>
      <c r="B200" s="370"/>
      <c r="C200" s="370"/>
      <c r="D200" s="370"/>
      <c r="E200" s="370"/>
      <c r="F200" s="370"/>
      <c r="G200" s="371"/>
      <c r="H200" s="372"/>
      <c r="I200" s="370"/>
      <c r="J200" s="370"/>
      <c r="K200" s="372"/>
      <c r="L200" s="370"/>
      <c r="M200" s="370"/>
      <c r="N200" s="370"/>
      <c r="O200" s="370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  <c r="Z200" s="370"/>
    </row>
    <row r="201" ht="12.0" customHeight="1">
      <c r="A201" s="370"/>
      <c r="B201" s="370"/>
      <c r="C201" s="370"/>
      <c r="D201" s="370"/>
      <c r="E201" s="370"/>
      <c r="F201" s="370"/>
      <c r="G201" s="371"/>
      <c r="H201" s="372"/>
      <c r="I201" s="370"/>
      <c r="J201" s="370"/>
      <c r="K201" s="372"/>
      <c r="L201" s="370"/>
      <c r="M201" s="370"/>
      <c r="N201" s="370"/>
      <c r="O201" s="370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</row>
    <row r="202" ht="12.0" customHeight="1">
      <c r="A202" s="370"/>
      <c r="B202" s="370"/>
      <c r="C202" s="370"/>
      <c r="D202" s="370"/>
      <c r="E202" s="370"/>
      <c r="F202" s="370"/>
      <c r="G202" s="371"/>
      <c r="H202" s="372"/>
      <c r="I202" s="370"/>
      <c r="J202" s="370"/>
      <c r="K202" s="372"/>
      <c r="L202" s="370"/>
      <c r="M202" s="370"/>
      <c r="N202" s="370"/>
      <c r="O202" s="370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  <c r="Z202" s="370"/>
    </row>
    <row r="203" ht="12.0" customHeight="1">
      <c r="A203" s="370"/>
      <c r="B203" s="370"/>
      <c r="C203" s="370"/>
      <c r="D203" s="370"/>
      <c r="E203" s="370"/>
      <c r="F203" s="370"/>
      <c r="G203" s="371"/>
      <c r="H203" s="372"/>
      <c r="I203" s="370"/>
      <c r="J203" s="370"/>
      <c r="K203" s="372"/>
      <c r="L203" s="370"/>
      <c r="M203" s="370"/>
      <c r="N203" s="370"/>
      <c r="O203" s="370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</row>
    <row r="204" ht="12.0" customHeight="1">
      <c r="A204" s="370"/>
      <c r="B204" s="370"/>
      <c r="C204" s="370"/>
      <c r="D204" s="370"/>
      <c r="E204" s="370"/>
      <c r="F204" s="370"/>
      <c r="G204" s="371"/>
      <c r="H204" s="372"/>
      <c r="I204" s="370"/>
      <c r="J204" s="370"/>
      <c r="K204" s="372"/>
      <c r="L204" s="370"/>
      <c r="M204" s="370"/>
      <c r="N204" s="370"/>
      <c r="O204" s="370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</row>
    <row r="205" ht="12.0" customHeight="1">
      <c r="A205" s="370"/>
      <c r="B205" s="370"/>
      <c r="C205" s="370"/>
      <c r="D205" s="370"/>
      <c r="E205" s="370"/>
      <c r="F205" s="370"/>
      <c r="G205" s="371"/>
      <c r="H205" s="372"/>
      <c r="I205" s="370"/>
      <c r="J205" s="370"/>
      <c r="K205" s="372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</row>
    <row r="206" ht="12.0" customHeight="1">
      <c r="A206" s="370"/>
      <c r="B206" s="370"/>
      <c r="C206" s="370"/>
      <c r="D206" s="370"/>
      <c r="E206" s="370"/>
      <c r="F206" s="370"/>
      <c r="G206" s="371"/>
      <c r="H206" s="372"/>
      <c r="I206" s="370"/>
      <c r="J206" s="370"/>
      <c r="K206" s="372"/>
      <c r="L206" s="370"/>
      <c r="M206" s="370"/>
      <c r="N206" s="370"/>
      <c r="O206" s="370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  <c r="Z206" s="370"/>
    </row>
    <row r="207" ht="12.0" customHeight="1">
      <c r="A207" s="370"/>
      <c r="B207" s="370"/>
      <c r="C207" s="370"/>
      <c r="D207" s="370"/>
      <c r="E207" s="370"/>
      <c r="F207" s="370"/>
      <c r="G207" s="371"/>
      <c r="H207" s="372"/>
      <c r="I207" s="370"/>
      <c r="J207" s="370"/>
      <c r="K207" s="372"/>
      <c r="L207" s="370"/>
      <c r="M207" s="370"/>
      <c r="N207" s="370"/>
      <c r="O207" s="370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</row>
    <row r="208" ht="12.0" customHeight="1">
      <c r="A208" s="370"/>
      <c r="B208" s="370"/>
      <c r="C208" s="370"/>
      <c r="D208" s="370"/>
      <c r="E208" s="370"/>
      <c r="F208" s="370"/>
      <c r="G208" s="371"/>
      <c r="H208" s="372"/>
      <c r="I208" s="370"/>
      <c r="J208" s="370"/>
      <c r="K208" s="372"/>
      <c r="L208" s="370"/>
      <c r="M208" s="370"/>
      <c r="N208" s="370"/>
      <c r="O208" s="370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</row>
    <row r="209" ht="12.0" customHeight="1">
      <c r="A209" s="370"/>
      <c r="B209" s="370"/>
      <c r="C209" s="370"/>
      <c r="D209" s="370"/>
      <c r="E209" s="370"/>
      <c r="F209" s="370"/>
      <c r="G209" s="371"/>
      <c r="H209" s="372"/>
      <c r="I209" s="370"/>
      <c r="J209" s="370"/>
      <c r="K209" s="372"/>
      <c r="L209" s="370"/>
      <c r="M209" s="370"/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</row>
    <row r="210" ht="12.0" customHeight="1">
      <c r="A210" s="370"/>
      <c r="B210" s="370"/>
      <c r="C210" s="370"/>
      <c r="D210" s="370"/>
      <c r="E210" s="370"/>
      <c r="F210" s="370"/>
      <c r="G210" s="371"/>
      <c r="H210" s="372"/>
      <c r="I210" s="370"/>
      <c r="J210" s="370"/>
      <c r="K210" s="372"/>
      <c r="L210" s="370"/>
      <c r="M210" s="370"/>
      <c r="N210" s="370"/>
      <c r="O210" s="370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  <c r="Z210" s="370"/>
    </row>
    <row r="211" ht="12.0" customHeight="1">
      <c r="A211" s="370"/>
      <c r="B211" s="370"/>
      <c r="C211" s="370"/>
      <c r="D211" s="370"/>
      <c r="E211" s="370"/>
      <c r="F211" s="370"/>
      <c r="G211" s="371"/>
      <c r="H211" s="372"/>
      <c r="I211" s="370"/>
      <c r="J211" s="370"/>
      <c r="K211" s="372"/>
      <c r="L211" s="370"/>
      <c r="M211" s="370"/>
      <c r="N211" s="370"/>
      <c r="O211" s="370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  <c r="Z211" s="370"/>
    </row>
    <row r="212" ht="12.0" customHeight="1">
      <c r="A212" s="370"/>
      <c r="B212" s="370"/>
      <c r="C212" s="370"/>
      <c r="D212" s="370"/>
      <c r="E212" s="370"/>
      <c r="F212" s="370"/>
      <c r="G212" s="371"/>
      <c r="H212" s="372"/>
      <c r="I212" s="370"/>
      <c r="J212" s="370"/>
      <c r="K212" s="372"/>
      <c r="L212" s="370"/>
      <c r="M212" s="370"/>
      <c r="N212" s="370"/>
      <c r="O212" s="370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  <c r="Z212" s="370"/>
    </row>
    <row r="213" ht="12.0" customHeight="1">
      <c r="A213" s="370"/>
      <c r="B213" s="370"/>
      <c r="C213" s="370"/>
      <c r="D213" s="370"/>
      <c r="E213" s="370"/>
      <c r="F213" s="370"/>
      <c r="G213" s="371"/>
      <c r="H213" s="372"/>
      <c r="I213" s="370"/>
      <c r="J213" s="370"/>
      <c r="K213" s="372"/>
      <c r="L213" s="370"/>
      <c r="M213" s="370"/>
      <c r="N213" s="370"/>
      <c r="O213" s="370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  <c r="Z213" s="370"/>
    </row>
    <row r="214" ht="12.0" customHeight="1">
      <c r="A214" s="370"/>
      <c r="B214" s="370"/>
      <c r="C214" s="370"/>
      <c r="D214" s="370"/>
      <c r="E214" s="370"/>
      <c r="F214" s="370"/>
      <c r="G214" s="371"/>
      <c r="H214" s="372"/>
      <c r="I214" s="370"/>
      <c r="J214" s="370"/>
      <c r="K214" s="372"/>
      <c r="L214" s="370"/>
      <c r="M214" s="370"/>
      <c r="N214" s="370"/>
      <c r="O214" s="370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</row>
    <row r="215" ht="12.0" customHeight="1">
      <c r="A215" s="370"/>
      <c r="B215" s="370"/>
      <c r="C215" s="370"/>
      <c r="D215" s="370"/>
      <c r="E215" s="370"/>
      <c r="F215" s="370"/>
      <c r="G215" s="371"/>
      <c r="H215" s="372"/>
      <c r="I215" s="370"/>
      <c r="J215" s="370"/>
      <c r="K215" s="372"/>
      <c r="L215" s="370"/>
      <c r="M215" s="370"/>
      <c r="N215" s="370"/>
      <c r="O215" s="370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  <c r="Z215" s="370"/>
    </row>
    <row r="216" ht="12.0" customHeight="1">
      <c r="A216" s="370"/>
      <c r="B216" s="370"/>
      <c r="C216" s="370"/>
      <c r="D216" s="370"/>
      <c r="E216" s="370"/>
      <c r="F216" s="370"/>
      <c r="G216" s="371"/>
      <c r="H216" s="372"/>
      <c r="I216" s="370"/>
      <c r="J216" s="370"/>
      <c r="K216" s="372"/>
      <c r="L216" s="370"/>
      <c r="M216" s="370"/>
      <c r="N216" s="370"/>
      <c r="O216" s="370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</row>
    <row r="217" ht="12.0" customHeight="1">
      <c r="A217" s="370"/>
      <c r="B217" s="370"/>
      <c r="C217" s="370"/>
      <c r="D217" s="370"/>
      <c r="E217" s="370"/>
      <c r="F217" s="370"/>
      <c r="G217" s="371"/>
      <c r="H217" s="372"/>
      <c r="I217" s="370"/>
      <c r="J217" s="370"/>
      <c r="K217" s="372"/>
      <c r="L217" s="370"/>
      <c r="M217" s="370"/>
      <c r="N217" s="370"/>
      <c r="O217" s="370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  <c r="Z217" s="370"/>
    </row>
    <row r="218" ht="12.0" customHeight="1">
      <c r="A218" s="370"/>
      <c r="B218" s="370"/>
      <c r="C218" s="370"/>
      <c r="D218" s="370"/>
      <c r="E218" s="370"/>
      <c r="F218" s="370"/>
      <c r="G218" s="371"/>
      <c r="H218" s="372"/>
      <c r="I218" s="370"/>
      <c r="J218" s="370"/>
      <c r="K218" s="372"/>
      <c r="L218" s="370"/>
      <c r="M218" s="370"/>
      <c r="N218" s="370"/>
      <c r="O218" s="370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</row>
    <row r="219" ht="12.0" customHeight="1">
      <c r="A219" s="370"/>
      <c r="B219" s="370"/>
      <c r="C219" s="370"/>
      <c r="D219" s="370"/>
      <c r="E219" s="370"/>
      <c r="F219" s="370"/>
      <c r="G219" s="371"/>
      <c r="H219" s="372"/>
      <c r="I219" s="370"/>
      <c r="J219" s="370"/>
      <c r="K219" s="372"/>
      <c r="L219" s="370"/>
      <c r="M219" s="370"/>
      <c r="N219" s="370"/>
      <c r="O219" s="370"/>
      <c r="P219" s="370"/>
      <c r="Q219" s="370"/>
      <c r="R219" s="370"/>
      <c r="S219" s="370"/>
      <c r="T219" s="370"/>
      <c r="U219" s="370"/>
      <c r="V219" s="370"/>
      <c r="W219" s="370"/>
      <c r="X219" s="370"/>
      <c r="Y219" s="370"/>
      <c r="Z219" s="370"/>
    </row>
    <row r="220" ht="12.0" customHeight="1">
      <c r="A220" s="370"/>
      <c r="B220" s="370"/>
      <c r="C220" s="370"/>
      <c r="D220" s="370"/>
      <c r="E220" s="370"/>
      <c r="F220" s="370"/>
      <c r="G220" s="371"/>
      <c r="H220" s="372"/>
      <c r="I220" s="370"/>
      <c r="J220" s="370"/>
      <c r="K220" s="372"/>
      <c r="L220" s="370"/>
      <c r="M220" s="370"/>
      <c r="N220" s="370"/>
      <c r="O220" s="370"/>
      <c r="P220" s="370"/>
      <c r="Q220" s="370"/>
      <c r="R220" s="370"/>
      <c r="S220" s="370"/>
      <c r="T220" s="370"/>
      <c r="U220" s="370"/>
      <c r="V220" s="370"/>
      <c r="W220" s="370"/>
      <c r="X220" s="370"/>
      <c r="Y220" s="370"/>
      <c r="Z220" s="370"/>
    </row>
    <row r="221" ht="12.0" customHeight="1">
      <c r="A221" s="370"/>
      <c r="B221" s="370"/>
      <c r="C221" s="370"/>
      <c r="D221" s="370"/>
      <c r="E221" s="370"/>
      <c r="F221" s="370"/>
      <c r="G221" s="371"/>
      <c r="H221" s="372"/>
      <c r="I221" s="370"/>
      <c r="J221" s="370"/>
      <c r="K221" s="372"/>
      <c r="L221" s="370"/>
      <c r="M221" s="370"/>
      <c r="N221" s="370"/>
      <c r="O221" s="370"/>
      <c r="P221" s="370"/>
      <c r="Q221" s="370"/>
      <c r="R221" s="370"/>
      <c r="S221" s="370"/>
      <c r="T221" s="370"/>
      <c r="U221" s="370"/>
      <c r="V221" s="370"/>
      <c r="W221" s="370"/>
      <c r="X221" s="370"/>
      <c r="Y221" s="370"/>
      <c r="Z221" s="370"/>
    </row>
    <row r="222" ht="12.0" customHeight="1">
      <c r="A222" s="370"/>
      <c r="B222" s="370"/>
      <c r="C222" s="370"/>
      <c r="D222" s="370"/>
      <c r="E222" s="370"/>
      <c r="F222" s="370"/>
      <c r="G222" s="371"/>
      <c r="H222" s="372"/>
      <c r="I222" s="370"/>
      <c r="J222" s="370"/>
      <c r="K222" s="372"/>
      <c r="L222" s="370"/>
      <c r="M222" s="370"/>
      <c r="N222" s="370"/>
      <c r="O222" s="370"/>
      <c r="P222" s="370"/>
      <c r="Q222" s="370"/>
      <c r="R222" s="370"/>
      <c r="S222" s="370"/>
      <c r="T222" s="370"/>
      <c r="U222" s="370"/>
      <c r="V222" s="370"/>
      <c r="W222" s="370"/>
      <c r="X222" s="370"/>
      <c r="Y222" s="370"/>
      <c r="Z222" s="370"/>
    </row>
    <row r="223" ht="12.0" customHeight="1">
      <c r="A223" s="370"/>
      <c r="B223" s="370"/>
      <c r="C223" s="370"/>
      <c r="D223" s="370"/>
      <c r="E223" s="370"/>
      <c r="F223" s="370"/>
      <c r="G223" s="371"/>
      <c r="H223" s="372"/>
      <c r="I223" s="370"/>
      <c r="J223" s="370"/>
      <c r="K223" s="372"/>
      <c r="L223" s="370"/>
      <c r="M223" s="370"/>
      <c r="N223" s="370"/>
      <c r="O223" s="370"/>
      <c r="P223" s="370"/>
      <c r="Q223" s="370"/>
      <c r="R223" s="370"/>
      <c r="S223" s="370"/>
      <c r="T223" s="370"/>
      <c r="U223" s="370"/>
      <c r="V223" s="370"/>
      <c r="W223" s="370"/>
      <c r="X223" s="370"/>
      <c r="Y223" s="370"/>
      <c r="Z223" s="370"/>
    </row>
    <row r="224" ht="12.0" customHeight="1">
      <c r="A224" s="370"/>
      <c r="B224" s="370"/>
      <c r="C224" s="370"/>
      <c r="D224" s="370"/>
      <c r="E224" s="370"/>
      <c r="F224" s="370"/>
      <c r="G224" s="371"/>
      <c r="H224" s="372"/>
      <c r="I224" s="370"/>
      <c r="J224" s="370"/>
      <c r="K224" s="372"/>
      <c r="L224" s="370"/>
      <c r="M224" s="370"/>
      <c r="N224" s="370"/>
      <c r="O224" s="370"/>
      <c r="P224" s="370"/>
      <c r="Q224" s="370"/>
      <c r="R224" s="370"/>
      <c r="S224" s="370"/>
      <c r="T224" s="370"/>
      <c r="U224" s="370"/>
      <c r="V224" s="370"/>
      <c r="W224" s="370"/>
      <c r="X224" s="370"/>
      <c r="Y224" s="370"/>
      <c r="Z224" s="370"/>
    </row>
    <row r="225" ht="12.0" customHeight="1">
      <c r="A225" s="370"/>
      <c r="B225" s="370"/>
      <c r="C225" s="370"/>
      <c r="D225" s="370"/>
      <c r="E225" s="370"/>
      <c r="F225" s="370"/>
      <c r="G225" s="371"/>
      <c r="H225" s="372"/>
      <c r="I225" s="370"/>
      <c r="J225" s="370"/>
      <c r="K225" s="372"/>
      <c r="L225" s="370"/>
      <c r="M225" s="370"/>
      <c r="N225" s="370"/>
      <c r="O225" s="370"/>
      <c r="P225" s="370"/>
      <c r="Q225" s="370"/>
      <c r="R225" s="370"/>
      <c r="S225" s="370"/>
      <c r="T225" s="370"/>
      <c r="U225" s="370"/>
      <c r="V225" s="370"/>
      <c r="W225" s="370"/>
      <c r="X225" s="370"/>
      <c r="Y225" s="370"/>
      <c r="Z225" s="370"/>
    </row>
    <row r="226" ht="12.0" customHeight="1">
      <c r="A226" s="370"/>
      <c r="B226" s="370"/>
      <c r="C226" s="370"/>
      <c r="D226" s="370"/>
      <c r="E226" s="370"/>
      <c r="F226" s="370"/>
      <c r="G226" s="371"/>
      <c r="H226" s="372"/>
      <c r="I226" s="370"/>
      <c r="J226" s="370"/>
      <c r="K226" s="372"/>
      <c r="L226" s="370"/>
      <c r="M226" s="370"/>
      <c r="N226" s="370"/>
      <c r="O226" s="370"/>
      <c r="P226" s="370"/>
      <c r="Q226" s="370"/>
      <c r="R226" s="370"/>
      <c r="S226" s="370"/>
      <c r="T226" s="370"/>
      <c r="U226" s="370"/>
      <c r="V226" s="370"/>
      <c r="W226" s="370"/>
      <c r="X226" s="370"/>
      <c r="Y226" s="370"/>
      <c r="Z226" s="370"/>
    </row>
    <row r="227" ht="12.0" customHeight="1">
      <c r="A227" s="370"/>
      <c r="B227" s="370"/>
      <c r="C227" s="370"/>
      <c r="D227" s="370"/>
      <c r="E227" s="370"/>
      <c r="F227" s="370"/>
      <c r="G227" s="371"/>
      <c r="H227" s="372"/>
      <c r="I227" s="370"/>
      <c r="J227" s="370"/>
      <c r="K227" s="372"/>
      <c r="L227" s="370"/>
      <c r="M227" s="370"/>
      <c r="N227" s="370"/>
      <c r="O227" s="370"/>
      <c r="P227" s="370"/>
      <c r="Q227" s="370"/>
      <c r="R227" s="370"/>
      <c r="S227" s="370"/>
      <c r="T227" s="370"/>
      <c r="U227" s="370"/>
      <c r="V227" s="370"/>
      <c r="W227" s="370"/>
      <c r="X227" s="370"/>
      <c r="Y227" s="370"/>
      <c r="Z227" s="370"/>
    </row>
    <row r="228" ht="12.0" customHeight="1">
      <c r="A228" s="370"/>
      <c r="B228" s="370"/>
      <c r="C228" s="370"/>
      <c r="D228" s="370"/>
      <c r="E228" s="370"/>
      <c r="F228" s="370"/>
      <c r="G228" s="371"/>
      <c r="H228" s="372"/>
      <c r="I228" s="370"/>
      <c r="J228" s="370"/>
      <c r="K228" s="372"/>
      <c r="L228" s="370"/>
      <c r="M228" s="370"/>
      <c r="N228" s="370"/>
      <c r="O228" s="370"/>
      <c r="P228" s="370"/>
      <c r="Q228" s="370"/>
      <c r="R228" s="370"/>
      <c r="S228" s="370"/>
      <c r="T228" s="370"/>
      <c r="U228" s="370"/>
      <c r="V228" s="370"/>
      <c r="W228" s="370"/>
      <c r="X228" s="370"/>
      <c r="Y228" s="370"/>
      <c r="Z228" s="370"/>
    </row>
    <row r="229" ht="12.0" customHeight="1">
      <c r="A229" s="370"/>
      <c r="B229" s="370"/>
      <c r="C229" s="370"/>
      <c r="D229" s="370"/>
      <c r="E229" s="370"/>
      <c r="F229" s="370"/>
      <c r="G229" s="371"/>
      <c r="H229" s="372"/>
      <c r="I229" s="370"/>
      <c r="J229" s="370"/>
      <c r="K229" s="372"/>
      <c r="L229" s="370"/>
      <c r="M229" s="370"/>
      <c r="N229" s="370"/>
      <c r="O229" s="370"/>
      <c r="P229" s="370"/>
      <c r="Q229" s="370"/>
      <c r="R229" s="370"/>
      <c r="S229" s="370"/>
      <c r="T229" s="370"/>
      <c r="U229" s="370"/>
      <c r="V229" s="370"/>
      <c r="W229" s="370"/>
      <c r="X229" s="370"/>
      <c r="Y229" s="370"/>
      <c r="Z229" s="370"/>
    </row>
    <row r="230" ht="12.0" customHeight="1">
      <c r="A230" s="370"/>
      <c r="B230" s="370"/>
      <c r="C230" s="370"/>
      <c r="D230" s="370"/>
      <c r="E230" s="370"/>
      <c r="F230" s="370"/>
      <c r="G230" s="371"/>
      <c r="H230" s="372"/>
      <c r="I230" s="370"/>
      <c r="J230" s="370"/>
      <c r="K230" s="372"/>
      <c r="L230" s="370"/>
      <c r="M230" s="370"/>
      <c r="N230" s="370"/>
      <c r="O230" s="370"/>
      <c r="P230" s="370"/>
      <c r="Q230" s="370"/>
      <c r="R230" s="370"/>
      <c r="S230" s="370"/>
      <c r="T230" s="370"/>
      <c r="U230" s="370"/>
      <c r="V230" s="370"/>
      <c r="W230" s="370"/>
      <c r="X230" s="370"/>
      <c r="Y230" s="370"/>
      <c r="Z230" s="370"/>
    </row>
    <row r="231" ht="12.0" customHeight="1">
      <c r="A231" s="370"/>
      <c r="B231" s="370"/>
      <c r="C231" s="370"/>
      <c r="D231" s="370"/>
      <c r="E231" s="370"/>
      <c r="F231" s="370"/>
      <c r="G231" s="371"/>
      <c r="H231" s="372"/>
      <c r="I231" s="370"/>
      <c r="J231" s="370"/>
      <c r="K231" s="372"/>
      <c r="L231" s="370"/>
      <c r="M231" s="370"/>
      <c r="N231" s="370"/>
      <c r="O231" s="370"/>
      <c r="P231" s="370"/>
      <c r="Q231" s="370"/>
      <c r="R231" s="370"/>
      <c r="S231" s="370"/>
      <c r="T231" s="370"/>
      <c r="U231" s="370"/>
      <c r="V231" s="370"/>
      <c r="W231" s="370"/>
      <c r="X231" s="370"/>
      <c r="Y231" s="370"/>
      <c r="Z231" s="370"/>
    </row>
    <row r="232" ht="12.0" customHeight="1">
      <c r="A232" s="370"/>
      <c r="B232" s="370"/>
      <c r="C232" s="370"/>
      <c r="D232" s="370"/>
      <c r="E232" s="370"/>
      <c r="F232" s="370"/>
      <c r="G232" s="371"/>
      <c r="H232" s="372"/>
      <c r="I232" s="370"/>
      <c r="J232" s="370"/>
      <c r="K232" s="372"/>
      <c r="L232" s="370"/>
      <c r="M232" s="370"/>
      <c r="N232" s="370"/>
      <c r="O232" s="370"/>
      <c r="P232" s="370"/>
      <c r="Q232" s="370"/>
      <c r="R232" s="370"/>
      <c r="S232" s="370"/>
      <c r="T232" s="370"/>
      <c r="U232" s="370"/>
      <c r="V232" s="370"/>
      <c r="W232" s="370"/>
      <c r="X232" s="370"/>
      <c r="Y232" s="370"/>
      <c r="Z232" s="370"/>
    </row>
    <row r="233" ht="12.0" customHeight="1">
      <c r="A233" s="370"/>
      <c r="B233" s="370"/>
      <c r="C233" s="370"/>
      <c r="D233" s="370"/>
      <c r="E233" s="370"/>
      <c r="F233" s="370"/>
      <c r="G233" s="371"/>
      <c r="H233" s="372"/>
      <c r="I233" s="370"/>
      <c r="J233" s="370"/>
      <c r="K233" s="372"/>
      <c r="L233" s="370"/>
      <c r="M233" s="370"/>
      <c r="N233" s="370"/>
      <c r="O233" s="370"/>
      <c r="P233" s="370"/>
      <c r="Q233" s="370"/>
      <c r="R233" s="370"/>
      <c r="S233" s="370"/>
      <c r="T233" s="370"/>
      <c r="U233" s="370"/>
      <c r="V233" s="370"/>
      <c r="W233" s="370"/>
      <c r="X233" s="370"/>
      <c r="Y233" s="370"/>
      <c r="Z233" s="370"/>
    </row>
    <row r="234" ht="12.0" customHeight="1">
      <c r="A234" s="370"/>
      <c r="B234" s="370"/>
      <c r="C234" s="370"/>
      <c r="D234" s="370"/>
      <c r="E234" s="370"/>
      <c r="F234" s="370"/>
      <c r="G234" s="371"/>
      <c r="H234" s="372"/>
      <c r="I234" s="370"/>
      <c r="J234" s="370"/>
      <c r="K234" s="372"/>
      <c r="L234" s="370"/>
      <c r="M234" s="370"/>
      <c r="N234" s="370"/>
      <c r="O234" s="370"/>
      <c r="P234" s="370"/>
      <c r="Q234" s="370"/>
      <c r="R234" s="370"/>
      <c r="S234" s="370"/>
      <c r="T234" s="370"/>
      <c r="U234" s="370"/>
      <c r="V234" s="370"/>
      <c r="W234" s="370"/>
      <c r="X234" s="370"/>
      <c r="Y234" s="370"/>
      <c r="Z234" s="370"/>
    </row>
    <row r="235" ht="12.0" customHeight="1">
      <c r="A235" s="370"/>
      <c r="B235" s="370"/>
      <c r="C235" s="370"/>
      <c r="D235" s="370"/>
      <c r="E235" s="370"/>
      <c r="F235" s="370"/>
      <c r="G235" s="371"/>
      <c r="H235" s="372"/>
      <c r="I235" s="370"/>
      <c r="J235" s="370"/>
      <c r="K235" s="372"/>
      <c r="L235" s="370"/>
      <c r="M235" s="370"/>
      <c r="N235" s="370"/>
      <c r="O235" s="370"/>
      <c r="P235" s="370"/>
      <c r="Q235" s="370"/>
      <c r="R235" s="370"/>
      <c r="S235" s="370"/>
      <c r="T235" s="370"/>
      <c r="U235" s="370"/>
      <c r="V235" s="370"/>
      <c r="W235" s="370"/>
      <c r="X235" s="370"/>
      <c r="Y235" s="370"/>
      <c r="Z235" s="370"/>
    </row>
    <row r="236" ht="12.0" customHeight="1">
      <c r="A236" s="370"/>
      <c r="B236" s="370"/>
      <c r="C236" s="370"/>
      <c r="D236" s="370"/>
      <c r="E236" s="370"/>
      <c r="F236" s="370"/>
      <c r="G236" s="371"/>
      <c r="H236" s="372"/>
      <c r="I236" s="370"/>
      <c r="J236" s="370"/>
      <c r="K236" s="372"/>
      <c r="L236" s="370"/>
      <c r="M236" s="370"/>
      <c r="N236" s="370"/>
      <c r="O236" s="370"/>
      <c r="P236" s="370"/>
      <c r="Q236" s="370"/>
      <c r="R236" s="370"/>
      <c r="S236" s="370"/>
      <c r="T236" s="370"/>
      <c r="U236" s="370"/>
      <c r="V236" s="370"/>
      <c r="W236" s="370"/>
      <c r="X236" s="370"/>
      <c r="Y236" s="370"/>
      <c r="Z236" s="370"/>
    </row>
    <row r="237" ht="12.0" customHeight="1">
      <c r="A237" s="370"/>
      <c r="B237" s="370"/>
      <c r="C237" s="370"/>
      <c r="D237" s="370"/>
      <c r="E237" s="370"/>
      <c r="F237" s="370"/>
      <c r="G237" s="371"/>
      <c r="H237" s="372"/>
      <c r="I237" s="370"/>
      <c r="J237" s="370"/>
      <c r="K237" s="372"/>
      <c r="L237" s="370"/>
      <c r="M237" s="370"/>
      <c r="N237" s="370"/>
      <c r="O237" s="370"/>
      <c r="P237" s="370"/>
      <c r="Q237" s="370"/>
      <c r="R237" s="370"/>
      <c r="S237" s="370"/>
      <c r="T237" s="370"/>
      <c r="U237" s="370"/>
      <c r="V237" s="370"/>
      <c r="W237" s="370"/>
      <c r="X237" s="370"/>
      <c r="Y237" s="370"/>
      <c r="Z237" s="370"/>
    </row>
    <row r="238" ht="12.0" customHeight="1">
      <c r="A238" s="370"/>
      <c r="B238" s="370"/>
      <c r="C238" s="370"/>
      <c r="D238" s="370"/>
      <c r="E238" s="370"/>
      <c r="F238" s="370"/>
      <c r="G238" s="371"/>
      <c r="H238" s="372"/>
      <c r="I238" s="370"/>
      <c r="J238" s="370"/>
      <c r="K238" s="372"/>
      <c r="L238" s="370"/>
      <c r="M238" s="370"/>
      <c r="N238" s="370"/>
      <c r="O238" s="370"/>
      <c r="P238" s="370"/>
      <c r="Q238" s="370"/>
      <c r="R238" s="370"/>
      <c r="S238" s="370"/>
      <c r="T238" s="370"/>
      <c r="U238" s="370"/>
      <c r="V238" s="370"/>
      <c r="W238" s="370"/>
      <c r="X238" s="370"/>
      <c r="Y238" s="370"/>
      <c r="Z238" s="370"/>
    </row>
    <row r="239" ht="12.0" customHeight="1">
      <c r="A239" s="370"/>
      <c r="B239" s="370"/>
      <c r="C239" s="370"/>
      <c r="D239" s="370"/>
      <c r="E239" s="370"/>
      <c r="F239" s="370"/>
      <c r="G239" s="371"/>
      <c r="H239" s="372"/>
      <c r="I239" s="370"/>
      <c r="J239" s="370"/>
      <c r="K239" s="372"/>
      <c r="L239" s="370"/>
      <c r="M239" s="370"/>
      <c r="N239" s="370"/>
      <c r="O239" s="370"/>
      <c r="P239" s="370"/>
      <c r="Q239" s="370"/>
      <c r="R239" s="370"/>
      <c r="S239" s="370"/>
      <c r="T239" s="370"/>
      <c r="U239" s="370"/>
      <c r="V239" s="370"/>
      <c r="W239" s="370"/>
      <c r="X239" s="370"/>
      <c r="Y239" s="370"/>
      <c r="Z239" s="370"/>
    </row>
    <row r="240" ht="12.0" customHeight="1">
      <c r="A240" s="370"/>
      <c r="B240" s="370"/>
      <c r="C240" s="370"/>
      <c r="D240" s="370"/>
      <c r="E240" s="370"/>
      <c r="F240" s="370"/>
      <c r="G240" s="371"/>
      <c r="H240" s="372"/>
      <c r="I240" s="370"/>
      <c r="J240" s="370"/>
      <c r="K240" s="372"/>
      <c r="L240" s="370"/>
      <c r="M240" s="370"/>
      <c r="N240" s="370"/>
      <c r="O240" s="370"/>
      <c r="P240" s="370"/>
      <c r="Q240" s="370"/>
      <c r="R240" s="370"/>
      <c r="S240" s="370"/>
      <c r="T240" s="370"/>
      <c r="U240" s="370"/>
      <c r="V240" s="370"/>
      <c r="W240" s="370"/>
      <c r="X240" s="370"/>
      <c r="Y240" s="370"/>
      <c r="Z240" s="370"/>
    </row>
    <row r="241" ht="12.0" customHeight="1">
      <c r="A241" s="370"/>
      <c r="B241" s="370"/>
      <c r="C241" s="370"/>
      <c r="D241" s="370"/>
      <c r="E241" s="370"/>
      <c r="F241" s="370"/>
      <c r="G241" s="371"/>
      <c r="H241" s="372"/>
      <c r="I241" s="370"/>
      <c r="J241" s="370"/>
      <c r="K241" s="372"/>
      <c r="L241" s="370"/>
      <c r="M241" s="370"/>
      <c r="N241" s="370"/>
      <c r="O241" s="370"/>
      <c r="P241" s="370"/>
      <c r="Q241" s="370"/>
      <c r="R241" s="370"/>
      <c r="S241" s="370"/>
      <c r="T241" s="370"/>
      <c r="U241" s="370"/>
      <c r="V241" s="370"/>
      <c r="W241" s="370"/>
      <c r="X241" s="370"/>
      <c r="Y241" s="370"/>
      <c r="Z241" s="370"/>
    </row>
    <row r="242" ht="12.0" customHeight="1">
      <c r="A242" s="370"/>
      <c r="B242" s="370"/>
      <c r="C242" s="370"/>
      <c r="D242" s="370"/>
      <c r="E242" s="370"/>
      <c r="F242" s="370"/>
      <c r="G242" s="371"/>
      <c r="H242" s="372"/>
      <c r="I242" s="370"/>
      <c r="J242" s="370"/>
      <c r="K242" s="372"/>
      <c r="L242" s="370"/>
      <c r="M242" s="370"/>
      <c r="N242" s="370"/>
      <c r="O242" s="370"/>
      <c r="P242" s="370"/>
      <c r="Q242" s="370"/>
      <c r="R242" s="370"/>
      <c r="S242" s="370"/>
      <c r="T242" s="370"/>
      <c r="U242" s="370"/>
      <c r="V242" s="370"/>
      <c r="W242" s="370"/>
      <c r="X242" s="370"/>
      <c r="Y242" s="370"/>
      <c r="Z242" s="370"/>
    </row>
    <row r="243" ht="12.0" customHeight="1">
      <c r="A243" s="370"/>
      <c r="B243" s="370"/>
      <c r="C243" s="370"/>
      <c r="D243" s="370"/>
      <c r="E243" s="370"/>
      <c r="F243" s="370"/>
      <c r="G243" s="371"/>
      <c r="H243" s="372"/>
      <c r="I243" s="370"/>
      <c r="J243" s="370"/>
      <c r="K243" s="372"/>
      <c r="L243" s="370"/>
      <c r="M243" s="370"/>
      <c r="N243" s="370"/>
      <c r="O243" s="370"/>
      <c r="P243" s="370"/>
      <c r="Q243" s="370"/>
      <c r="R243" s="370"/>
      <c r="S243" s="370"/>
      <c r="T243" s="370"/>
      <c r="U243" s="370"/>
      <c r="V243" s="370"/>
      <c r="W243" s="370"/>
      <c r="X243" s="370"/>
      <c r="Y243" s="370"/>
      <c r="Z243" s="370"/>
    </row>
    <row r="244" ht="12.0" customHeight="1">
      <c r="A244" s="370"/>
      <c r="B244" s="370"/>
      <c r="C244" s="370"/>
      <c r="D244" s="370"/>
      <c r="E244" s="370"/>
      <c r="F244" s="370"/>
      <c r="G244" s="371"/>
      <c r="H244" s="372"/>
      <c r="I244" s="370"/>
      <c r="J244" s="370"/>
      <c r="K244" s="372"/>
      <c r="L244" s="370"/>
      <c r="M244" s="370"/>
      <c r="N244" s="370"/>
      <c r="O244" s="370"/>
      <c r="P244" s="370"/>
      <c r="Q244" s="370"/>
      <c r="R244" s="370"/>
      <c r="S244" s="370"/>
      <c r="T244" s="370"/>
      <c r="U244" s="370"/>
      <c r="V244" s="370"/>
      <c r="W244" s="370"/>
      <c r="X244" s="370"/>
      <c r="Y244" s="370"/>
      <c r="Z244" s="370"/>
    </row>
    <row r="245" ht="12.0" customHeight="1">
      <c r="A245" s="370"/>
      <c r="B245" s="370"/>
      <c r="C245" s="370"/>
      <c r="D245" s="370"/>
      <c r="E245" s="370"/>
      <c r="F245" s="370"/>
      <c r="G245" s="371"/>
      <c r="H245" s="372"/>
      <c r="I245" s="370"/>
      <c r="J245" s="370"/>
      <c r="K245" s="372"/>
      <c r="L245" s="370"/>
      <c r="M245" s="370"/>
      <c r="N245" s="370"/>
      <c r="O245" s="370"/>
      <c r="P245" s="370"/>
      <c r="Q245" s="370"/>
      <c r="R245" s="370"/>
      <c r="S245" s="370"/>
      <c r="T245" s="370"/>
      <c r="U245" s="370"/>
      <c r="V245" s="370"/>
      <c r="W245" s="370"/>
      <c r="X245" s="370"/>
      <c r="Y245" s="370"/>
      <c r="Z245" s="370"/>
    </row>
    <row r="246" ht="12.0" customHeight="1">
      <c r="A246" s="370"/>
      <c r="B246" s="370"/>
      <c r="C246" s="370"/>
      <c r="D246" s="370"/>
      <c r="E246" s="370"/>
      <c r="F246" s="370"/>
      <c r="G246" s="371"/>
      <c r="H246" s="372"/>
      <c r="I246" s="370"/>
      <c r="J246" s="370"/>
      <c r="K246" s="372"/>
      <c r="L246" s="370"/>
      <c r="M246" s="370"/>
      <c r="N246" s="370"/>
      <c r="O246" s="370"/>
      <c r="P246" s="370"/>
      <c r="Q246" s="370"/>
      <c r="R246" s="370"/>
      <c r="S246" s="370"/>
      <c r="T246" s="370"/>
      <c r="U246" s="370"/>
      <c r="V246" s="370"/>
      <c r="W246" s="370"/>
      <c r="X246" s="370"/>
      <c r="Y246" s="370"/>
      <c r="Z246" s="370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F2"/>
  </mergeCells>
  <dataValidations>
    <dataValidation type="list" allowBlank="1" showErrorMessage="1" sqref="G4:G46">
      <formula1>Tabla_de_Datos_COPA_PALMARES!$B$3:$B$5</formula1>
    </dataValidation>
  </dataValidations>
  <printOptions/>
  <pageMargins bottom="0.75" footer="0.0" header="0.0" left="0.7" right="0.7" top="0.75"/>
  <pageSetup paperSize="9" orientation="portrait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1.43"/>
    <col customWidth="1" min="3" max="3" width="16.29"/>
    <col customWidth="1" min="4" max="4" width="13.14"/>
    <col customWidth="1" min="5" max="5" width="14.14"/>
    <col customWidth="1" min="6" max="6" width="5.43"/>
    <col customWidth="1" min="7" max="7" width="3.71"/>
    <col customWidth="1" min="8" max="8" width="23.43"/>
    <col customWidth="1" min="9" max="26" width="11.43"/>
  </cols>
  <sheetData>
    <row r="1">
      <c r="A1" s="347"/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</row>
    <row r="2">
      <c r="A2" s="347"/>
      <c r="B2" s="390" t="s">
        <v>877</v>
      </c>
      <c r="C2" s="347"/>
      <c r="D2" s="391" t="s">
        <v>878</v>
      </c>
      <c r="E2" s="392" t="s">
        <v>879</v>
      </c>
      <c r="F2" s="347"/>
      <c r="G2" s="347"/>
      <c r="H2" s="349" t="s">
        <v>880</v>
      </c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347"/>
      <c r="W2" s="347"/>
      <c r="X2" s="347"/>
      <c r="Y2" s="347"/>
      <c r="Z2" s="347"/>
    </row>
    <row r="3">
      <c r="A3" s="347"/>
      <c r="B3" s="352" t="s">
        <v>187</v>
      </c>
      <c r="C3" s="347"/>
      <c r="D3" s="393" t="s">
        <v>617</v>
      </c>
      <c r="E3" s="394" t="s">
        <v>881</v>
      </c>
      <c r="F3" s="347"/>
      <c r="G3" s="347"/>
      <c r="H3" s="349" t="s">
        <v>286</v>
      </c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</row>
    <row r="4">
      <c r="A4" s="347"/>
      <c r="B4" s="351" t="s">
        <v>162</v>
      </c>
      <c r="C4" s="347"/>
      <c r="D4" s="395" t="s">
        <v>616</v>
      </c>
      <c r="E4" s="349" t="s">
        <v>882</v>
      </c>
      <c r="F4" s="347"/>
      <c r="G4" s="347"/>
      <c r="H4" s="349" t="s">
        <v>287</v>
      </c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7"/>
      <c r="X4" s="347"/>
      <c r="Y4" s="347"/>
      <c r="Z4" s="347"/>
    </row>
    <row r="5">
      <c r="A5" s="347"/>
      <c r="B5" s="352" t="s">
        <v>159</v>
      </c>
      <c r="C5" s="347"/>
      <c r="D5" s="393" t="s">
        <v>615</v>
      </c>
      <c r="E5" s="394" t="s">
        <v>883</v>
      </c>
      <c r="F5" s="347"/>
      <c r="G5" s="347"/>
      <c r="H5" s="349" t="s">
        <v>459</v>
      </c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</row>
    <row r="6">
      <c r="A6" s="347"/>
      <c r="B6" s="347"/>
      <c r="C6" s="347"/>
      <c r="D6" s="396" t="s">
        <v>614</v>
      </c>
      <c r="E6" s="349" t="s">
        <v>884</v>
      </c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</row>
    <row r="7">
      <c r="A7" s="347"/>
      <c r="B7" s="347"/>
      <c r="C7" s="347"/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</row>
    <row r="8">
      <c r="A8" s="347"/>
      <c r="B8" s="349" t="s">
        <v>878</v>
      </c>
      <c r="C8" s="349" t="s">
        <v>885</v>
      </c>
      <c r="D8" s="349" t="s">
        <v>886</v>
      </c>
      <c r="E8" s="347"/>
      <c r="F8" s="347"/>
      <c r="G8" s="347"/>
      <c r="H8" s="349" t="s">
        <v>887</v>
      </c>
      <c r="I8" s="349" t="s">
        <v>888</v>
      </c>
      <c r="J8" s="349" t="s">
        <v>889</v>
      </c>
      <c r="K8" s="349" t="s">
        <v>890</v>
      </c>
      <c r="L8" s="347"/>
      <c r="M8" s="347"/>
      <c r="N8" s="347"/>
      <c r="O8" s="347"/>
      <c r="P8" s="347"/>
      <c r="Q8" s="347"/>
      <c r="R8" s="347"/>
      <c r="S8" s="347"/>
      <c r="T8" s="347"/>
      <c r="U8" s="347"/>
      <c r="V8" s="347"/>
      <c r="W8" s="347"/>
      <c r="X8" s="347"/>
      <c r="Y8" s="347"/>
      <c r="Z8" s="347"/>
    </row>
    <row r="9">
      <c r="A9" s="347"/>
      <c r="B9" s="349" t="s">
        <v>671</v>
      </c>
      <c r="C9" s="397" t="s">
        <v>617</v>
      </c>
      <c r="D9" s="349" t="s">
        <v>881</v>
      </c>
      <c r="E9" s="347"/>
      <c r="F9" s="347"/>
      <c r="G9" s="347"/>
      <c r="H9" s="349" t="s">
        <v>634</v>
      </c>
      <c r="I9" s="349" t="s">
        <v>615</v>
      </c>
      <c r="J9" s="349" t="s">
        <v>615</v>
      </c>
      <c r="K9" s="349" t="s">
        <v>616</v>
      </c>
      <c r="L9" s="347"/>
      <c r="M9" s="347"/>
      <c r="N9" s="347"/>
      <c r="O9" s="347"/>
      <c r="P9" s="347"/>
      <c r="Q9" s="347"/>
      <c r="R9" s="347"/>
      <c r="S9" s="347"/>
      <c r="T9" s="347"/>
      <c r="U9" s="347"/>
      <c r="V9" s="347"/>
      <c r="W9" s="347"/>
      <c r="X9" s="347"/>
      <c r="Y9" s="347"/>
      <c r="Z9" s="347"/>
    </row>
    <row r="10">
      <c r="A10" s="347"/>
      <c r="B10" s="349" t="s">
        <v>686</v>
      </c>
      <c r="C10" s="397" t="s">
        <v>617</v>
      </c>
      <c r="D10" s="349" t="s">
        <v>881</v>
      </c>
      <c r="E10" s="347"/>
      <c r="F10" s="347"/>
      <c r="G10" s="347"/>
      <c r="H10" s="349" t="s">
        <v>635</v>
      </c>
      <c r="I10" s="349" t="s">
        <v>614</v>
      </c>
      <c r="J10" s="349" t="s">
        <v>616</v>
      </c>
      <c r="K10" s="349" t="s">
        <v>617</v>
      </c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47"/>
      <c r="W10" s="347"/>
      <c r="X10" s="347"/>
      <c r="Y10" s="347"/>
      <c r="Z10" s="347"/>
    </row>
    <row r="11">
      <c r="A11" s="347"/>
      <c r="B11" s="349" t="s">
        <v>891</v>
      </c>
      <c r="C11" s="397" t="s">
        <v>617</v>
      </c>
      <c r="D11" s="349" t="s">
        <v>881</v>
      </c>
      <c r="E11" s="347"/>
      <c r="F11" s="347"/>
      <c r="G11" s="347"/>
      <c r="H11" s="349" t="s">
        <v>636</v>
      </c>
      <c r="I11" s="349" t="s">
        <v>614</v>
      </c>
      <c r="J11" s="349" t="s">
        <v>614</v>
      </c>
      <c r="K11" s="349" t="s">
        <v>892</v>
      </c>
      <c r="L11" s="347"/>
      <c r="M11" s="347"/>
      <c r="N11" s="347"/>
      <c r="O11" s="347"/>
      <c r="P11" s="347"/>
      <c r="Q11" s="347"/>
      <c r="R11" s="347"/>
      <c r="S11" s="347"/>
      <c r="T11" s="347"/>
      <c r="U11" s="347"/>
      <c r="V11" s="347"/>
      <c r="W11" s="347"/>
      <c r="X11" s="347"/>
      <c r="Y11" s="347"/>
      <c r="Z11" s="347"/>
    </row>
    <row r="12">
      <c r="A12" s="347"/>
      <c r="B12" s="349" t="s">
        <v>690</v>
      </c>
      <c r="C12" s="397" t="s">
        <v>616</v>
      </c>
      <c r="D12" s="349" t="s">
        <v>882</v>
      </c>
      <c r="E12" s="347"/>
      <c r="F12" s="347"/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347"/>
      <c r="T12" s="347"/>
      <c r="U12" s="347"/>
      <c r="V12" s="347"/>
      <c r="W12" s="347"/>
      <c r="X12" s="347"/>
      <c r="Y12" s="347"/>
      <c r="Z12" s="347"/>
    </row>
    <row r="13">
      <c r="A13" s="347"/>
      <c r="B13" s="349" t="s">
        <v>751</v>
      </c>
      <c r="C13" s="397" t="s">
        <v>616</v>
      </c>
      <c r="D13" s="349" t="s">
        <v>882</v>
      </c>
      <c r="E13" s="347"/>
      <c r="F13" s="347"/>
      <c r="G13" s="347"/>
      <c r="H13" s="349" t="s">
        <v>893</v>
      </c>
      <c r="I13" s="349" t="s">
        <v>894</v>
      </c>
      <c r="J13" s="347"/>
      <c r="K13" s="347"/>
      <c r="L13" s="347"/>
      <c r="M13" s="347"/>
      <c r="N13" s="347"/>
      <c r="O13" s="347"/>
      <c r="P13" s="347"/>
      <c r="Q13" s="347"/>
      <c r="R13" s="347"/>
      <c r="S13" s="347"/>
      <c r="T13" s="347"/>
      <c r="U13" s="347"/>
      <c r="V13" s="347"/>
      <c r="W13" s="347"/>
      <c r="X13" s="347"/>
      <c r="Y13" s="347"/>
      <c r="Z13" s="347"/>
    </row>
    <row r="14">
      <c r="A14" s="347"/>
      <c r="B14" s="349" t="s">
        <v>649</v>
      </c>
      <c r="C14" s="397" t="s">
        <v>616</v>
      </c>
      <c r="D14" s="349" t="s">
        <v>882</v>
      </c>
      <c r="E14" s="347"/>
      <c r="F14" s="347"/>
      <c r="G14" s="347"/>
      <c r="H14" s="349" t="s">
        <v>895</v>
      </c>
      <c r="I14" s="349" t="s">
        <v>614</v>
      </c>
      <c r="J14" s="347"/>
      <c r="K14" s="347"/>
      <c r="L14" s="347"/>
      <c r="M14" s="347"/>
      <c r="N14" s="347"/>
      <c r="O14" s="347"/>
      <c r="P14" s="347"/>
      <c r="Q14" s="347"/>
      <c r="R14" s="347"/>
      <c r="S14" s="347"/>
      <c r="T14" s="347"/>
      <c r="U14" s="347"/>
      <c r="V14" s="347"/>
      <c r="W14" s="347"/>
      <c r="X14" s="347"/>
      <c r="Y14" s="347"/>
      <c r="Z14" s="347"/>
    </row>
    <row r="15">
      <c r="A15" s="347"/>
      <c r="B15" s="349" t="s">
        <v>664</v>
      </c>
      <c r="C15" s="397" t="s">
        <v>616</v>
      </c>
      <c r="D15" s="349" t="s">
        <v>882</v>
      </c>
      <c r="E15" s="347"/>
      <c r="F15" s="347"/>
      <c r="G15" s="347"/>
      <c r="H15" s="349" t="s">
        <v>896</v>
      </c>
      <c r="I15" s="349" t="s">
        <v>615</v>
      </c>
      <c r="J15" s="347"/>
      <c r="K15" s="347"/>
      <c r="L15" s="347"/>
      <c r="M15" s="347"/>
      <c r="N15" s="347"/>
      <c r="O15" s="347"/>
      <c r="P15" s="347"/>
      <c r="Q15" s="347"/>
      <c r="R15" s="347"/>
      <c r="S15" s="347"/>
      <c r="T15" s="347"/>
      <c r="U15" s="347"/>
      <c r="V15" s="347"/>
      <c r="W15" s="347"/>
      <c r="X15" s="347"/>
      <c r="Y15" s="347"/>
      <c r="Z15" s="347"/>
    </row>
    <row r="16">
      <c r="A16" s="347"/>
      <c r="B16" s="349" t="s">
        <v>666</v>
      </c>
      <c r="C16" s="397" t="s">
        <v>615</v>
      </c>
      <c r="D16" s="349" t="s">
        <v>883</v>
      </c>
      <c r="E16" s="347"/>
      <c r="F16" s="347"/>
      <c r="G16" s="347"/>
      <c r="H16" s="347"/>
      <c r="I16" s="347"/>
      <c r="J16" s="347"/>
      <c r="K16" s="347"/>
      <c r="L16" s="347"/>
      <c r="M16" s="347"/>
      <c r="N16" s="347"/>
      <c r="O16" s="347"/>
      <c r="P16" s="347"/>
      <c r="Q16" s="347"/>
      <c r="R16" s="347"/>
      <c r="S16" s="347"/>
      <c r="T16" s="347"/>
      <c r="U16" s="347"/>
      <c r="V16" s="347"/>
      <c r="W16" s="347"/>
      <c r="X16" s="347"/>
      <c r="Y16" s="347"/>
      <c r="Z16" s="347"/>
    </row>
    <row r="17">
      <c r="A17" s="347"/>
      <c r="B17" s="349" t="s">
        <v>660</v>
      </c>
      <c r="C17" s="397" t="s">
        <v>615</v>
      </c>
      <c r="D17" s="349" t="s">
        <v>883</v>
      </c>
      <c r="E17" s="347"/>
      <c r="F17" s="347"/>
      <c r="G17" s="347"/>
      <c r="H17" s="347"/>
      <c r="I17" s="347"/>
      <c r="J17" s="347"/>
      <c r="K17" s="347"/>
      <c r="L17" s="347"/>
      <c r="M17" s="347"/>
      <c r="N17" s="347"/>
      <c r="O17" s="347"/>
      <c r="P17" s="347"/>
      <c r="Q17" s="347"/>
      <c r="R17" s="347"/>
      <c r="S17" s="347"/>
      <c r="T17" s="347"/>
      <c r="U17" s="347"/>
      <c r="V17" s="347"/>
      <c r="W17" s="347"/>
      <c r="X17" s="347"/>
      <c r="Y17" s="347"/>
      <c r="Z17" s="347"/>
    </row>
    <row r="18">
      <c r="A18" s="347"/>
      <c r="B18" s="349" t="s">
        <v>658</v>
      </c>
      <c r="C18" s="397" t="s">
        <v>615</v>
      </c>
      <c r="D18" s="349" t="s">
        <v>883</v>
      </c>
      <c r="E18" s="347"/>
      <c r="F18" s="347"/>
      <c r="G18" s="347"/>
      <c r="H18" s="349" t="s">
        <v>551</v>
      </c>
      <c r="I18" s="34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  <c r="Z18" s="347"/>
    </row>
    <row r="19">
      <c r="A19" s="347"/>
      <c r="B19" s="349" t="s">
        <v>701</v>
      </c>
      <c r="C19" s="397" t="s">
        <v>615</v>
      </c>
      <c r="D19" s="349" t="s">
        <v>883</v>
      </c>
      <c r="E19" s="347"/>
      <c r="F19" s="347"/>
      <c r="G19" s="347"/>
      <c r="H19" s="349" t="s">
        <v>648</v>
      </c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</row>
    <row r="20">
      <c r="A20" s="347"/>
      <c r="B20" s="349" t="s">
        <v>654</v>
      </c>
      <c r="C20" s="397" t="s">
        <v>615</v>
      </c>
      <c r="D20" s="349" t="s">
        <v>883</v>
      </c>
      <c r="E20" s="347"/>
      <c r="F20" s="347"/>
      <c r="G20" s="347"/>
      <c r="H20" s="349" t="s">
        <v>13</v>
      </c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</row>
    <row r="21" ht="15.75" customHeight="1">
      <c r="A21" s="347"/>
      <c r="B21" s="349" t="s">
        <v>646</v>
      </c>
      <c r="C21" s="397" t="s">
        <v>614</v>
      </c>
      <c r="D21" s="349" t="s">
        <v>884</v>
      </c>
      <c r="E21" s="347"/>
      <c r="F21" s="347"/>
      <c r="G21" s="347"/>
      <c r="H21" s="349" t="s">
        <v>217</v>
      </c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</row>
    <row r="22" ht="15.75" customHeight="1">
      <c r="A22" s="347"/>
      <c r="B22" s="347"/>
      <c r="C22" s="398"/>
      <c r="D22" s="347"/>
      <c r="E22" s="347"/>
      <c r="F22" s="347"/>
      <c r="G22" s="347"/>
      <c r="H22" s="349" t="s">
        <v>545</v>
      </c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7"/>
      <c r="W22" s="347"/>
      <c r="X22" s="347"/>
      <c r="Y22" s="347"/>
      <c r="Z22" s="347"/>
    </row>
    <row r="23" ht="15.75" customHeight="1">
      <c r="A23" s="347"/>
      <c r="B23" s="349" t="s">
        <v>897</v>
      </c>
      <c r="C23" s="397" t="s">
        <v>641</v>
      </c>
      <c r="D23" s="347"/>
      <c r="E23" s="347"/>
      <c r="F23" s="347"/>
      <c r="G23" s="347"/>
      <c r="H23" s="349" t="s">
        <v>77</v>
      </c>
      <c r="I23" s="347"/>
      <c r="J23" s="347"/>
      <c r="K23" s="347"/>
      <c r="L23" s="347"/>
      <c r="M23" s="347"/>
      <c r="N23" s="347"/>
      <c r="O23" s="347"/>
      <c r="P23" s="347"/>
      <c r="Q23" s="347"/>
      <c r="R23" s="347"/>
      <c r="S23" s="347"/>
      <c r="T23" s="347"/>
      <c r="U23" s="347"/>
      <c r="V23" s="347"/>
      <c r="W23" s="347"/>
      <c r="X23" s="347"/>
      <c r="Y23" s="347"/>
      <c r="Z23" s="347"/>
    </row>
    <row r="24" ht="15.75" customHeight="1">
      <c r="A24" s="347"/>
      <c r="B24" s="349" t="s">
        <v>665</v>
      </c>
      <c r="C24" s="397" t="s">
        <v>617</v>
      </c>
      <c r="D24" s="347"/>
      <c r="E24" s="347"/>
      <c r="F24" s="347"/>
      <c r="G24" s="347"/>
      <c r="H24" s="349" t="s">
        <v>662</v>
      </c>
      <c r="I24" s="34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</row>
    <row r="25" ht="15.75" customHeight="1">
      <c r="A25" s="347"/>
      <c r="B25" s="349" t="s">
        <v>650</v>
      </c>
      <c r="C25" s="397" t="s">
        <v>616</v>
      </c>
      <c r="D25" s="347"/>
      <c r="E25" s="347"/>
      <c r="F25" s="347"/>
      <c r="G25" s="347"/>
      <c r="H25" s="349" t="s">
        <v>74</v>
      </c>
      <c r="I25" s="347"/>
      <c r="J25" s="347"/>
      <c r="K25" s="347"/>
      <c r="L25" s="347"/>
      <c r="M25" s="347"/>
      <c r="N25" s="347"/>
      <c r="O25" s="347"/>
      <c r="P25" s="347"/>
      <c r="Q25" s="347"/>
      <c r="R25" s="347"/>
      <c r="S25" s="347"/>
      <c r="T25" s="347"/>
      <c r="U25" s="347"/>
      <c r="V25" s="347"/>
      <c r="W25" s="347"/>
      <c r="X25" s="347"/>
      <c r="Y25" s="347"/>
      <c r="Z25" s="347"/>
    </row>
    <row r="26" ht="15.75" customHeight="1">
      <c r="A26" s="347"/>
      <c r="B26" s="349" t="s">
        <v>647</v>
      </c>
      <c r="C26" s="397" t="s">
        <v>615</v>
      </c>
      <c r="D26" s="347"/>
      <c r="E26" s="347"/>
      <c r="F26" s="347"/>
      <c r="G26" s="347"/>
      <c r="H26" s="349" t="s">
        <v>546</v>
      </c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</row>
    <row r="27" ht="15.75" customHeight="1">
      <c r="A27" s="347"/>
      <c r="B27" s="347"/>
      <c r="C27" s="347"/>
      <c r="D27" s="347"/>
      <c r="E27" s="347"/>
      <c r="F27" s="347"/>
      <c r="G27" s="347"/>
      <c r="H27" s="349" t="s">
        <v>898</v>
      </c>
      <c r="I27" s="347"/>
      <c r="J27" s="347"/>
      <c r="K27" s="347"/>
      <c r="L27" s="347"/>
      <c r="M27" s="347"/>
      <c r="N27" s="347"/>
      <c r="O27" s="347"/>
      <c r="P27" s="347"/>
      <c r="Q27" s="347"/>
      <c r="R27" s="347"/>
      <c r="S27" s="347"/>
      <c r="T27" s="347"/>
      <c r="U27" s="347"/>
      <c r="V27" s="347"/>
      <c r="W27" s="347"/>
      <c r="X27" s="347"/>
      <c r="Y27" s="347"/>
      <c r="Z27" s="347"/>
    </row>
    <row r="28" ht="15.75" customHeight="1">
      <c r="A28" s="347"/>
      <c r="B28" s="347"/>
      <c r="C28" s="347"/>
      <c r="D28" s="347"/>
      <c r="E28" s="347"/>
      <c r="F28" s="347"/>
      <c r="G28" s="347"/>
      <c r="H28" s="349" t="s">
        <v>669</v>
      </c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</row>
    <row r="29" ht="15.75" customHeight="1">
      <c r="A29" s="347"/>
      <c r="B29" s="347"/>
      <c r="C29" s="347"/>
      <c r="D29" s="347"/>
      <c r="E29" s="347"/>
      <c r="F29" s="347"/>
      <c r="G29" s="347"/>
      <c r="H29" s="349" t="s">
        <v>83</v>
      </c>
      <c r="I29" s="347"/>
      <c r="J29" s="347"/>
      <c r="K29" s="347"/>
      <c r="L29" s="347"/>
      <c r="M29" s="347"/>
      <c r="N29" s="347"/>
      <c r="O29" s="347"/>
      <c r="P29" s="347"/>
      <c r="Q29" s="347"/>
      <c r="R29" s="347"/>
      <c r="S29" s="347"/>
      <c r="T29" s="347"/>
      <c r="U29" s="347"/>
      <c r="V29" s="347"/>
      <c r="W29" s="347"/>
      <c r="X29" s="347"/>
      <c r="Y29" s="347"/>
      <c r="Z29" s="347"/>
    </row>
    <row r="30" ht="15.75" customHeight="1">
      <c r="A30" s="347"/>
      <c r="B30" s="347"/>
      <c r="C30" s="347"/>
      <c r="D30" s="347"/>
      <c r="E30" s="347"/>
      <c r="F30" s="347"/>
      <c r="G30" s="347"/>
      <c r="H30" s="349" t="s">
        <v>547</v>
      </c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</row>
    <row r="31" ht="15.75" customHeight="1">
      <c r="A31" s="347"/>
      <c r="B31" s="347"/>
      <c r="C31" s="347"/>
      <c r="D31" s="347"/>
      <c r="E31" s="347"/>
      <c r="F31" s="347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</row>
    <row r="32" ht="15.75" customHeight="1">
      <c r="A32" s="347"/>
      <c r="B32" s="347"/>
      <c r="C32" s="347"/>
      <c r="D32" s="347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</row>
    <row r="33" ht="15.75" customHeight="1">
      <c r="A33" s="347"/>
      <c r="B33" s="347"/>
      <c r="C33" s="347"/>
      <c r="D33" s="347"/>
      <c r="E33" s="347"/>
      <c r="F33" s="347"/>
      <c r="G33" s="347"/>
      <c r="H33" s="347"/>
      <c r="I33" s="347"/>
      <c r="J33" s="347"/>
      <c r="K33" s="347"/>
      <c r="L33" s="347"/>
      <c r="M33" s="347"/>
      <c r="N33" s="347"/>
      <c r="O33" s="347"/>
      <c r="P33" s="347"/>
      <c r="Q33" s="347"/>
      <c r="R33" s="347"/>
      <c r="S33" s="347"/>
      <c r="T33" s="347"/>
      <c r="U33" s="347"/>
      <c r="V33" s="347"/>
      <c r="W33" s="347"/>
      <c r="X33" s="347"/>
      <c r="Y33" s="347"/>
      <c r="Z33" s="347"/>
    </row>
    <row r="34" ht="15.75" customHeight="1">
      <c r="A34" s="347"/>
      <c r="B34" s="347"/>
      <c r="C34" s="347"/>
      <c r="D34" s="347"/>
      <c r="E34" s="347"/>
      <c r="F34" s="347"/>
      <c r="G34" s="347"/>
      <c r="H34" s="347"/>
      <c r="I34" s="347"/>
      <c r="J34" s="347"/>
      <c r="K34" s="347"/>
      <c r="L34" s="347"/>
      <c r="M34" s="347"/>
      <c r="N34" s="347"/>
      <c r="O34" s="347"/>
      <c r="P34" s="347"/>
      <c r="Q34" s="347"/>
      <c r="R34" s="347"/>
      <c r="S34" s="347"/>
      <c r="T34" s="347"/>
      <c r="U34" s="347"/>
      <c r="V34" s="347"/>
      <c r="W34" s="347"/>
      <c r="X34" s="347"/>
      <c r="Y34" s="347"/>
      <c r="Z34" s="347"/>
    </row>
    <row r="35" ht="15.75" customHeight="1">
      <c r="A35" s="347"/>
      <c r="B35" s="347"/>
      <c r="C35" s="347"/>
      <c r="D35" s="347"/>
      <c r="E35" s="347"/>
      <c r="F35" s="347"/>
      <c r="G35" s="347"/>
      <c r="H35" s="347"/>
      <c r="I35" s="347"/>
      <c r="J35" s="347"/>
      <c r="K35" s="347"/>
      <c r="L35" s="347"/>
      <c r="M35" s="347"/>
      <c r="N35" s="347"/>
      <c r="O35" s="347"/>
      <c r="P35" s="347"/>
      <c r="Q35" s="347"/>
      <c r="R35" s="347"/>
      <c r="S35" s="347"/>
      <c r="T35" s="347"/>
      <c r="U35" s="347"/>
      <c r="V35" s="347"/>
      <c r="W35" s="347"/>
      <c r="X35" s="347"/>
      <c r="Y35" s="347"/>
      <c r="Z35" s="347"/>
    </row>
    <row r="36" ht="15.75" customHeight="1">
      <c r="A36" s="347"/>
      <c r="B36" s="347"/>
      <c r="C36" s="347"/>
      <c r="D36" s="347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</row>
    <row r="37" ht="15.75" customHeight="1">
      <c r="A37" s="347"/>
      <c r="B37" s="347"/>
      <c r="C37" s="347"/>
      <c r="D37" s="347"/>
      <c r="E37" s="347"/>
      <c r="F37" s="347"/>
      <c r="G37" s="347"/>
      <c r="H37" s="347"/>
      <c r="I37" s="347"/>
      <c r="J37" s="347"/>
      <c r="K37" s="347"/>
      <c r="L37" s="347"/>
      <c r="M37" s="347"/>
      <c r="N37" s="347"/>
      <c r="O37" s="347"/>
      <c r="P37" s="347"/>
      <c r="Q37" s="347"/>
      <c r="R37" s="347"/>
      <c r="S37" s="347"/>
      <c r="T37" s="347"/>
      <c r="U37" s="347"/>
      <c r="V37" s="347"/>
      <c r="W37" s="347"/>
      <c r="X37" s="347"/>
      <c r="Y37" s="347"/>
      <c r="Z37" s="347"/>
    </row>
    <row r="38" ht="15.75" customHeight="1">
      <c r="A38" s="347"/>
      <c r="B38" s="347"/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</row>
    <row r="39" ht="15.75" customHeight="1">
      <c r="A39" s="347"/>
      <c r="B39" s="347"/>
      <c r="C39" s="347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</row>
    <row r="40" ht="15.75" customHeight="1">
      <c r="A40" s="347"/>
      <c r="B40" s="347"/>
      <c r="C40" s="347"/>
      <c r="D40" s="347"/>
      <c r="E40" s="347"/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</row>
    <row r="41" ht="15.75" customHeight="1">
      <c r="A41" s="347"/>
      <c r="B41" s="347"/>
      <c r="C41" s="347"/>
      <c r="D41" s="347"/>
      <c r="E41" s="347"/>
      <c r="F41" s="347"/>
      <c r="G41" s="347"/>
      <c r="H41" s="347"/>
      <c r="I41" s="347"/>
      <c r="J41" s="347"/>
      <c r="K41" s="347"/>
      <c r="L41" s="347"/>
      <c r="M41" s="347"/>
      <c r="N41" s="347"/>
      <c r="O41" s="347"/>
      <c r="P41" s="347"/>
      <c r="Q41" s="347"/>
      <c r="R41" s="347"/>
      <c r="S41" s="347"/>
      <c r="T41" s="347"/>
      <c r="U41" s="347"/>
      <c r="V41" s="347"/>
      <c r="W41" s="347"/>
      <c r="X41" s="347"/>
      <c r="Y41" s="347"/>
      <c r="Z41" s="347"/>
    </row>
    <row r="42" ht="15.75" customHeight="1">
      <c r="A42" s="347"/>
      <c r="B42" s="347"/>
      <c r="C42" s="347"/>
      <c r="D42" s="347"/>
      <c r="E42" s="347"/>
      <c r="F42" s="347"/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</row>
    <row r="43" ht="15.75" customHeight="1">
      <c r="A43" s="347"/>
      <c r="B43" s="347"/>
      <c r="C43" s="347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</row>
    <row r="44" ht="15.75" customHeight="1">
      <c r="A44" s="347"/>
      <c r="B44" s="347"/>
      <c r="C44" s="347"/>
      <c r="D44" s="347"/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</row>
    <row r="45" ht="15.75" customHeight="1">
      <c r="A45" s="347"/>
      <c r="B45" s="347"/>
      <c r="C45" s="347"/>
      <c r="D45" s="347"/>
      <c r="E45" s="347"/>
      <c r="F45" s="347"/>
      <c r="G45" s="347"/>
      <c r="H45" s="347"/>
      <c r="I45" s="347"/>
      <c r="J45" s="347"/>
      <c r="K45" s="347"/>
      <c r="L45" s="347"/>
      <c r="M45" s="347"/>
      <c r="N45" s="347"/>
      <c r="O45" s="347"/>
      <c r="P45" s="347"/>
      <c r="Q45" s="347"/>
      <c r="R45" s="347"/>
      <c r="S45" s="347"/>
      <c r="T45" s="347"/>
      <c r="U45" s="347"/>
      <c r="V45" s="347"/>
      <c r="W45" s="347"/>
      <c r="X45" s="347"/>
      <c r="Y45" s="347"/>
      <c r="Z45" s="347"/>
    </row>
    <row r="46" ht="15.75" customHeight="1">
      <c r="A46" s="347"/>
      <c r="B46" s="347"/>
      <c r="C46" s="347"/>
      <c r="D46" s="347"/>
      <c r="E46" s="347"/>
      <c r="F46" s="347"/>
      <c r="G46" s="347"/>
      <c r="H46" s="347"/>
      <c r="I46" s="347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47"/>
      <c r="W46" s="347"/>
      <c r="X46" s="347"/>
      <c r="Y46" s="347"/>
      <c r="Z46" s="347"/>
    </row>
    <row r="47" ht="15.75" customHeight="1">
      <c r="A47" s="347"/>
      <c r="B47" s="347"/>
      <c r="C47" s="347"/>
      <c r="D47" s="347"/>
      <c r="E47" s="347"/>
      <c r="F47" s="347"/>
      <c r="G47" s="347"/>
      <c r="H47" s="347"/>
      <c r="I47" s="347"/>
      <c r="J47" s="347"/>
      <c r="K47" s="347"/>
      <c r="L47" s="347"/>
      <c r="M47" s="347"/>
      <c r="N47" s="347"/>
      <c r="O47" s="347"/>
      <c r="P47" s="347"/>
      <c r="Q47" s="347"/>
      <c r="R47" s="347"/>
      <c r="S47" s="347"/>
      <c r="T47" s="347"/>
      <c r="U47" s="347"/>
      <c r="V47" s="347"/>
      <c r="W47" s="347"/>
      <c r="X47" s="347"/>
      <c r="Y47" s="347"/>
      <c r="Z47" s="347"/>
    </row>
    <row r="48" ht="15.75" customHeight="1">
      <c r="A48" s="347"/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</row>
    <row r="49" ht="15.75" customHeight="1">
      <c r="A49" s="347"/>
      <c r="B49" s="347"/>
      <c r="C49" s="347"/>
      <c r="D49" s="347"/>
      <c r="E49" s="347"/>
      <c r="F49" s="347"/>
      <c r="G49" s="347"/>
      <c r="H49" s="347"/>
      <c r="I49" s="347"/>
      <c r="J49" s="347"/>
      <c r="K49" s="347"/>
      <c r="L49" s="347"/>
      <c r="M49" s="347"/>
      <c r="N49" s="347"/>
      <c r="O49" s="347"/>
      <c r="P49" s="347"/>
      <c r="Q49" s="347"/>
      <c r="R49" s="347"/>
      <c r="S49" s="347"/>
      <c r="T49" s="347"/>
      <c r="U49" s="347"/>
      <c r="V49" s="347"/>
      <c r="W49" s="347"/>
      <c r="X49" s="347"/>
      <c r="Y49" s="347"/>
      <c r="Z49" s="347"/>
    </row>
    <row r="50" ht="15.75" customHeight="1">
      <c r="A50" s="347"/>
      <c r="B50" s="347"/>
      <c r="C50" s="347"/>
      <c r="D50" s="347"/>
      <c r="E50" s="347"/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</row>
    <row r="51" ht="15.75" customHeight="1">
      <c r="A51" s="347"/>
      <c r="B51" s="347"/>
      <c r="C51" s="347"/>
      <c r="D51" s="347"/>
      <c r="E51" s="347"/>
      <c r="F51" s="347"/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347"/>
      <c r="W51" s="347"/>
      <c r="X51" s="347"/>
      <c r="Y51" s="347"/>
      <c r="Z51" s="347"/>
    </row>
    <row r="52" ht="15.75" customHeight="1">
      <c r="A52" s="347"/>
      <c r="B52" s="347"/>
      <c r="C52" s="347"/>
      <c r="D52" s="347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</row>
    <row r="53" ht="15.75" customHeight="1">
      <c r="A53" s="347"/>
      <c r="B53" s="347"/>
      <c r="C53" s="347"/>
      <c r="D53" s="347"/>
      <c r="E53" s="347"/>
      <c r="F53" s="347"/>
      <c r="G53" s="347"/>
      <c r="H53" s="347"/>
      <c r="I53" s="347"/>
      <c r="J53" s="347"/>
      <c r="K53" s="347"/>
      <c r="L53" s="347"/>
      <c r="M53" s="347"/>
      <c r="N53" s="347"/>
      <c r="O53" s="347"/>
      <c r="P53" s="347"/>
      <c r="Q53" s="347"/>
      <c r="R53" s="347"/>
      <c r="S53" s="347"/>
      <c r="T53" s="347"/>
      <c r="U53" s="347"/>
      <c r="V53" s="347"/>
      <c r="W53" s="347"/>
      <c r="X53" s="347"/>
      <c r="Y53" s="347"/>
      <c r="Z53" s="347"/>
    </row>
    <row r="54" ht="15.75" customHeight="1">
      <c r="A54" s="347"/>
      <c r="B54" s="347"/>
      <c r="C54" s="347"/>
      <c r="D54" s="347"/>
      <c r="E54" s="347"/>
      <c r="F54" s="347"/>
      <c r="G54" s="347"/>
      <c r="H54" s="347"/>
      <c r="I54" s="347"/>
      <c r="J54" s="347"/>
      <c r="K54" s="347"/>
      <c r="L54" s="347"/>
      <c r="M54" s="347"/>
      <c r="N54" s="347"/>
      <c r="O54" s="347"/>
      <c r="P54" s="347"/>
      <c r="Q54" s="347"/>
      <c r="R54" s="347"/>
      <c r="S54" s="347"/>
      <c r="T54" s="347"/>
      <c r="U54" s="347"/>
      <c r="V54" s="347"/>
      <c r="W54" s="347"/>
      <c r="X54" s="347"/>
      <c r="Y54" s="347"/>
      <c r="Z54" s="347"/>
    </row>
    <row r="55" ht="15.75" customHeight="1">
      <c r="A55" s="347"/>
      <c r="B55" s="347"/>
      <c r="C55" s="347"/>
      <c r="D55" s="347"/>
      <c r="E55" s="347"/>
      <c r="F55" s="347"/>
      <c r="G55" s="347"/>
      <c r="H55" s="347"/>
      <c r="I55" s="347"/>
      <c r="J55" s="347"/>
      <c r="K55" s="347"/>
      <c r="L55" s="347"/>
      <c r="M55" s="347"/>
      <c r="N55" s="347"/>
      <c r="O55" s="347"/>
      <c r="P55" s="347"/>
      <c r="Q55" s="347"/>
      <c r="R55" s="347"/>
      <c r="S55" s="347"/>
      <c r="T55" s="347"/>
      <c r="U55" s="347"/>
      <c r="V55" s="347"/>
      <c r="W55" s="347"/>
      <c r="X55" s="347"/>
      <c r="Y55" s="347"/>
      <c r="Z55" s="347"/>
    </row>
    <row r="56" ht="15.75" customHeight="1">
      <c r="A56" s="347"/>
      <c r="B56" s="347"/>
      <c r="C56" s="347"/>
      <c r="D56" s="347"/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</row>
    <row r="57" ht="15.75" customHeight="1">
      <c r="A57" s="347"/>
      <c r="B57" s="347"/>
      <c r="C57" s="347"/>
      <c r="D57" s="347"/>
      <c r="E57" s="347"/>
      <c r="F57" s="347"/>
      <c r="G57" s="347"/>
      <c r="H57" s="347"/>
      <c r="I57" s="347"/>
      <c r="J57" s="347"/>
      <c r="K57" s="347"/>
      <c r="L57" s="347"/>
      <c r="M57" s="347"/>
      <c r="N57" s="347"/>
      <c r="O57" s="347"/>
      <c r="P57" s="347"/>
      <c r="Q57" s="347"/>
      <c r="R57" s="347"/>
      <c r="S57" s="347"/>
      <c r="T57" s="347"/>
      <c r="U57" s="347"/>
      <c r="V57" s="347"/>
      <c r="W57" s="347"/>
      <c r="X57" s="347"/>
      <c r="Y57" s="347"/>
      <c r="Z57" s="347"/>
    </row>
    <row r="58" ht="15.75" customHeight="1">
      <c r="A58" s="347"/>
      <c r="B58" s="347"/>
      <c r="C58" s="347"/>
      <c r="D58" s="347"/>
      <c r="E58" s="347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</row>
    <row r="59" ht="15.75" customHeight="1">
      <c r="A59" s="347"/>
      <c r="B59" s="347"/>
      <c r="C59" s="347"/>
      <c r="D59" s="347"/>
      <c r="E59" s="347"/>
      <c r="F59" s="347"/>
      <c r="G59" s="347"/>
      <c r="H59" s="347"/>
      <c r="I59" s="347"/>
      <c r="J59" s="347"/>
      <c r="K59" s="347"/>
      <c r="L59" s="347"/>
      <c r="M59" s="347"/>
      <c r="N59" s="347"/>
      <c r="O59" s="347"/>
      <c r="P59" s="347"/>
      <c r="Q59" s="347"/>
      <c r="R59" s="347"/>
      <c r="S59" s="347"/>
      <c r="T59" s="347"/>
      <c r="U59" s="347"/>
      <c r="V59" s="347"/>
      <c r="W59" s="347"/>
      <c r="X59" s="347"/>
      <c r="Y59" s="347"/>
      <c r="Z59" s="347"/>
    </row>
    <row r="60" ht="15.75" customHeight="1">
      <c r="A60" s="347"/>
      <c r="B60" s="347"/>
      <c r="C60" s="347"/>
      <c r="D60" s="347"/>
      <c r="E60" s="347"/>
      <c r="F60" s="347"/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</row>
    <row r="61" ht="15.75" customHeight="1">
      <c r="A61" s="347"/>
      <c r="B61" s="347"/>
      <c r="C61" s="347"/>
      <c r="D61" s="347"/>
      <c r="E61" s="347"/>
      <c r="F61" s="347"/>
      <c r="G61" s="347"/>
      <c r="H61" s="347"/>
      <c r="I61" s="347"/>
      <c r="J61" s="347"/>
      <c r="K61" s="347"/>
      <c r="L61" s="347"/>
      <c r="M61" s="347"/>
      <c r="N61" s="347"/>
      <c r="O61" s="347"/>
      <c r="P61" s="347"/>
      <c r="Q61" s="347"/>
      <c r="R61" s="347"/>
      <c r="S61" s="347"/>
      <c r="T61" s="347"/>
      <c r="U61" s="347"/>
      <c r="V61" s="347"/>
      <c r="W61" s="347"/>
      <c r="X61" s="347"/>
      <c r="Y61" s="347"/>
      <c r="Z61" s="347"/>
    </row>
    <row r="62" ht="15.75" customHeight="1">
      <c r="A62" s="347"/>
      <c r="B62" s="347"/>
      <c r="C62" s="347"/>
      <c r="D62" s="347"/>
      <c r="E62" s="347"/>
      <c r="F62" s="347"/>
      <c r="G62" s="347"/>
      <c r="H62" s="347"/>
      <c r="I62" s="347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</row>
    <row r="63" ht="15.75" customHeight="1">
      <c r="A63" s="347"/>
      <c r="B63" s="347"/>
      <c r="C63" s="347"/>
      <c r="D63" s="347"/>
      <c r="E63" s="347"/>
      <c r="F63" s="347"/>
      <c r="G63" s="347"/>
      <c r="H63" s="347"/>
      <c r="I63" s="347"/>
      <c r="J63" s="347"/>
      <c r="K63" s="347"/>
      <c r="L63" s="347"/>
      <c r="M63" s="347"/>
      <c r="N63" s="347"/>
      <c r="O63" s="347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</row>
    <row r="64" ht="15.75" customHeight="1">
      <c r="A64" s="347"/>
      <c r="B64" s="347"/>
      <c r="C64" s="347"/>
      <c r="D64" s="347"/>
      <c r="E64" s="347"/>
      <c r="F64" s="347"/>
      <c r="G64" s="347"/>
      <c r="H64" s="347"/>
      <c r="I64" s="347"/>
      <c r="J64" s="347"/>
      <c r="K64" s="347"/>
      <c r="L64" s="347"/>
      <c r="M64" s="347"/>
      <c r="N64" s="347"/>
      <c r="O64" s="347"/>
      <c r="P64" s="347"/>
      <c r="Q64" s="347"/>
      <c r="R64" s="347"/>
      <c r="S64" s="347"/>
      <c r="T64" s="347"/>
      <c r="U64" s="347"/>
      <c r="V64" s="347"/>
      <c r="W64" s="347"/>
      <c r="X64" s="347"/>
      <c r="Y64" s="347"/>
      <c r="Z64" s="347"/>
    </row>
    <row r="65" ht="15.75" customHeight="1">
      <c r="A65" s="347"/>
      <c r="B65" s="347"/>
      <c r="C65" s="347"/>
      <c r="D65" s="347"/>
      <c r="E65" s="347"/>
      <c r="F65" s="347"/>
      <c r="G65" s="347"/>
      <c r="H65" s="347"/>
      <c r="I65" s="347"/>
      <c r="J65" s="347"/>
      <c r="K65" s="347"/>
      <c r="L65" s="347"/>
      <c r="M65" s="347"/>
      <c r="N65" s="347"/>
      <c r="O65" s="347"/>
      <c r="P65" s="347"/>
      <c r="Q65" s="347"/>
      <c r="R65" s="347"/>
      <c r="S65" s="347"/>
      <c r="T65" s="347"/>
      <c r="U65" s="347"/>
      <c r="V65" s="347"/>
      <c r="W65" s="347"/>
      <c r="X65" s="347"/>
      <c r="Y65" s="347"/>
      <c r="Z65" s="347"/>
    </row>
    <row r="66" ht="15.75" customHeight="1">
      <c r="A66" s="347"/>
      <c r="B66" s="347"/>
      <c r="C66" s="347"/>
      <c r="D66" s="347"/>
      <c r="E66" s="347"/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</row>
    <row r="67" ht="15.75" customHeight="1">
      <c r="A67" s="347"/>
      <c r="B67" s="347"/>
      <c r="C67" s="347"/>
      <c r="D67" s="347"/>
      <c r="E67" s="347"/>
      <c r="F67" s="347"/>
      <c r="G67" s="347"/>
      <c r="H67" s="347"/>
      <c r="I67" s="347"/>
      <c r="J67" s="347"/>
      <c r="K67" s="347"/>
      <c r="L67" s="347"/>
      <c r="M67" s="347"/>
      <c r="N67" s="347"/>
      <c r="O67" s="347"/>
      <c r="P67" s="347"/>
      <c r="Q67" s="347"/>
      <c r="R67" s="347"/>
      <c r="S67" s="347"/>
      <c r="T67" s="347"/>
      <c r="U67" s="347"/>
      <c r="V67" s="347"/>
      <c r="W67" s="347"/>
      <c r="X67" s="347"/>
      <c r="Y67" s="347"/>
      <c r="Z67" s="347"/>
    </row>
    <row r="68" ht="15.75" customHeight="1">
      <c r="A68" s="347"/>
      <c r="B68" s="347"/>
      <c r="C68" s="347"/>
      <c r="D68" s="347"/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</row>
    <row r="69" ht="15.75" customHeight="1">
      <c r="A69" s="347"/>
      <c r="B69" s="347"/>
      <c r="C69" s="347"/>
      <c r="D69" s="347"/>
      <c r="E69" s="347"/>
      <c r="F69" s="347"/>
      <c r="G69" s="347"/>
      <c r="H69" s="347"/>
      <c r="I69" s="347"/>
      <c r="J69" s="347"/>
      <c r="K69" s="347"/>
      <c r="L69" s="347"/>
      <c r="M69" s="347"/>
      <c r="N69" s="347"/>
      <c r="O69" s="347"/>
      <c r="P69" s="347"/>
      <c r="Q69" s="347"/>
      <c r="R69" s="347"/>
      <c r="S69" s="347"/>
      <c r="T69" s="347"/>
      <c r="U69" s="347"/>
      <c r="V69" s="347"/>
      <c r="W69" s="347"/>
      <c r="X69" s="347"/>
      <c r="Y69" s="347"/>
      <c r="Z69" s="347"/>
    </row>
    <row r="70" ht="15.75" customHeight="1">
      <c r="A70" s="347"/>
      <c r="B70" s="347"/>
      <c r="C70" s="347"/>
      <c r="D70" s="347"/>
      <c r="E70" s="347"/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47"/>
      <c r="V70" s="347"/>
      <c r="W70" s="347"/>
      <c r="X70" s="347"/>
      <c r="Y70" s="347"/>
      <c r="Z70" s="347"/>
    </row>
    <row r="71" ht="15.75" customHeight="1">
      <c r="A71" s="347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7"/>
      <c r="Q71" s="347"/>
      <c r="R71" s="347"/>
      <c r="S71" s="347"/>
      <c r="T71" s="347"/>
      <c r="U71" s="347"/>
      <c r="V71" s="347"/>
      <c r="W71" s="347"/>
      <c r="X71" s="347"/>
      <c r="Y71" s="347"/>
      <c r="Z71" s="347"/>
    </row>
    <row r="72" ht="15.75" customHeight="1">
      <c r="A72" s="347"/>
      <c r="B72" s="347"/>
      <c r="C72" s="347"/>
      <c r="D72" s="347"/>
      <c r="E72" s="347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</row>
    <row r="73" ht="15.75" customHeight="1">
      <c r="A73" s="347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7"/>
      <c r="Q73" s="347"/>
      <c r="R73" s="347"/>
      <c r="S73" s="347"/>
      <c r="T73" s="347"/>
      <c r="U73" s="347"/>
      <c r="V73" s="347"/>
      <c r="W73" s="347"/>
      <c r="X73" s="347"/>
      <c r="Y73" s="347"/>
      <c r="Z73" s="347"/>
    </row>
    <row r="74" ht="15.75" customHeight="1">
      <c r="A74" s="347"/>
      <c r="B74" s="347"/>
      <c r="C74" s="347"/>
      <c r="D74" s="347"/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</row>
    <row r="75" ht="15.75" customHeight="1">
      <c r="A75" s="347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7"/>
      <c r="Q75" s="347"/>
      <c r="R75" s="347"/>
      <c r="S75" s="347"/>
      <c r="T75" s="347"/>
      <c r="U75" s="347"/>
      <c r="V75" s="347"/>
      <c r="W75" s="347"/>
      <c r="X75" s="347"/>
      <c r="Y75" s="347"/>
      <c r="Z75" s="347"/>
    </row>
    <row r="76" ht="15.75" customHeight="1">
      <c r="A76" s="347"/>
      <c r="B76" s="347"/>
      <c r="C76" s="347"/>
      <c r="D76" s="347"/>
      <c r="E76" s="347"/>
      <c r="F76" s="347"/>
      <c r="G76" s="347"/>
      <c r="H76" s="347"/>
      <c r="I76" s="347"/>
      <c r="J76" s="347"/>
      <c r="K76" s="347"/>
      <c r="L76" s="347"/>
      <c r="M76" s="347"/>
      <c r="N76" s="347"/>
      <c r="O76" s="347"/>
      <c r="P76" s="347"/>
      <c r="Q76" s="347"/>
      <c r="R76" s="347"/>
      <c r="S76" s="347"/>
      <c r="T76" s="347"/>
      <c r="U76" s="347"/>
      <c r="V76" s="347"/>
      <c r="W76" s="347"/>
      <c r="X76" s="347"/>
      <c r="Y76" s="347"/>
      <c r="Z76" s="347"/>
    </row>
    <row r="77" ht="15.75" customHeight="1">
      <c r="A77" s="347"/>
      <c r="B77" s="347"/>
      <c r="C77" s="347"/>
      <c r="D77" s="347"/>
      <c r="E77" s="347"/>
      <c r="F77" s="347"/>
      <c r="G77" s="347"/>
      <c r="H77" s="347"/>
      <c r="I77" s="347"/>
      <c r="J77" s="347"/>
      <c r="K77" s="347"/>
      <c r="L77" s="347"/>
      <c r="M77" s="347"/>
      <c r="N77" s="347"/>
      <c r="O77" s="347"/>
      <c r="P77" s="347"/>
      <c r="Q77" s="347"/>
      <c r="R77" s="347"/>
      <c r="S77" s="347"/>
      <c r="T77" s="347"/>
      <c r="U77" s="347"/>
      <c r="V77" s="347"/>
      <c r="W77" s="347"/>
      <c r="X77" s="347"/>
      <c r="Y77" s="347"/>
      <c r="Z77" s="347"/>
    </row>
    <row r="78" ht="15.75" customHeight="1">
      <c r="A78" s="347"/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</row>
    <row r="79" ht="15.75" customHeight="1">
      <c r="A79" s="347"/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</row>
    <row r="80" ht="15.75" customHeight="1">
      <c r="A80" s="347"/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  <c r="Y80" s="347"/>
      <c r="Z80" s="347"/>
    </row>
    <row r="81" ht="15.75" customHeight="1">
      <c r="A81" s="347"/>
      <c r="B81" s="347"/>
      <c r="C81" s="347"/>
      <c r="D81" s="347"/>
      <c r="E81" s="347"/>
      <c r="F81" s="347"/>
      <c r="G81" s="347"/>
      <c r="H81" s="347"/>
      <c r="I81" s="347"/>
      <c r="J81" s="347"/>
      <c r="K81" s="347"/>
      <c r="L81" s="347"/>
      <c r="M81" s="347"/>
      <c r="N81" s="347"/>
      <c r="O81" s="347"/>
      <c r="P81" s="347"/>
      <c r="Q81" s="347"/>
      <c r="R81" s="347"/>
      <c r="S81" s="347"/>
      <c r="T81" s="347"/>
      <c r="U81" s="347"/>
      <c r="V81" s="347"/>
      <c r="W81" s="347"/>
      <c r="X81" s="347"/>
      <c r="Y81" s="347"/>
      <c r="Z81" s="347"/>
    </row>
    <row r="82" ht="15.75" customHeight="1">
      <c r="A82" s="347"/>
      <c r="B82" s="347"/>
      <c r="C82" s="347"/>
      <c r="D82" s="347"/>
      <c r="E82" s="347"/>
      <c r="F82" s="347"/>
      <c r="G82" s="347"/>
      <c r="H82" s="347"/>
      <c r="I82" s="347"/>
      <c r="J82" s="347"/>
      <c r="K82" s="347"/>
      <c r="L82" s="347"/>
      <c r="M82" s="347"/>
      <c r="N82" s="347"/>
      <c r="O82" s="347"/>
      <c r="P82" s="347"/>
      <c r="Q82" s="347"/>
      <c r="R82" s="347"/>
      <c r="S82" s="347"/>
      <c r="T82" s="347"/>
      <c r="U82" s="347"/>
      <c r="V82" s="347"/>
      <c r="W82" s="347"/>
      <c r="X82" s="347"/>
      <c r="Y82" s="347"/>
      <c r="Z82" s="347"/>
    </row>
    <row r="83" ht="15.75" customHeight="1">
      <c r="A83" s="347"/>
      <c r="B83" s="347"/>
      <c r="C83" s="347"/>
      <c r="D83" s="347"/>
      <c r="E83" s="347"/>
      <c r="F83" s="347"/>
      <c r="G83" s="347"/>
      <c r="H83" s="347"/>
      <c r="I83" s="347"/>
      <c r="J83" s="347"/>
      <c r="K83" s="347"/>
      <c r="L83" s="347"/>
      <c r="M83" s="347"/>
      <c r="N83" s="347"/>
      <c r="O83" s="347"/>
      <c r="P83" s="347"/>
      <c r="Q83" s="347"/>
      <c r="R83" s="347"/>
      <c r="S83" s="347"/>
      <c r="T83" s="347"/>
      <c r="U83" s="347"/>
      <c r="V83" s="347"/>
      <c r="W83" s="347"/>
      <c r="X83" s="347"/>
      <c r="Y83" s="347"/>
      <c r="Z83" s="347"/>
    </row>
    <row r="84" ht="15.75" customHeight="1">
      <c r="A84" s="347"/>
      <c r="B84" s="347"/>
      <c r="C84" s="347"/>
      <c r="D84" s="347"/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</row>
    <row r="85" ht="15.75" customHeight="1">
      <c r="A85" s="347"/>
      <c r="B85" s="347"/>
      <c r="C85" s="347"/>
      <c r="D85" s="347"/>
      <c r="E85" s="347"/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</row>
    <row r="86" ht="15.75" customHeight="1">
      <c r="A86" s="347"/>
      <c r="B86" s="347"/>
      <c r="C86" s="347"/>
      <c r="D86" s="347"/>
      <c r="E86" s="347"/>
      <c r="F86" s="347"/>
      <c r="G86" s="347"/>
      <c r="H86" s="347"/>
      <c r="I86" s="347"/>
      <c r="J86" s="347"/>
      <c r="K86" s="347"/>
      <c r="L86" s="347"/>
      <c r="M86" s="347"/>
      <c r="N86" s="347"/>
      <c r="O86" s="347"/>
      <c r="P86" s="347"/>
      <c r="Q86" s="347"/>
      <c r="R86" s="347"/>
      <c r="S86" s="347"/>
      <c r="T86" s="347"/>
      <c r="U86" s="347"/>
      <c r="V86" s="347"/>
      <c r="W86" s="347"/>
      <c r="X86" s="347"/>
      <c r="Y86" s="347"/>
      <c r="Z86" s="347"/>
    </row>
    <row r="87" ht="15.75" customHeight="1">
      <c r="A87" s="347"/>
      <c r="B87" s="347"/>
      <c r="C87" s="347"/>
      <c r="D87" s="347"/>
      <c r="E87" s="347"/>
      <c r="F87" s="347"/>
      <c r="G87" s="347"/>
      <c r="H87" s="347"/>
      <c r="I87" s="347"/>
      <c r="J87" s="347"/>
      <c r="K87" s="347"/>
      <c r="L87" s="347"/>
      <c r="M87" s="347"/>
      <c r="N87" s="347"/>
      <c r="O87" s="347"/>
      <c r="P87" s="347"/>
      <c r="Q87" s="347"/>
      <c r="R87" s="347"/>
      <c r="S87" s="347"/>
      <c r="T87" s="347"/>
      <c r="U87" s="347"/>
      <c r="V87" s="347"/>
      <c r="W87" s="347"/>
      <c r="X87" s="347"/>
      <c r="Y87" s="347"/>
      <c r="Z87" s="347"/>
    </row>
    <row r="88" ht="15.75" customHeight="1">
      <c r="A88" s="347"/>
      <c r="B88" s="347"/>
      <c r="C88" s="347"/>
      <c r="D88" s="347"/>
      <c r="E88" s="347"/>
      <c r="F88" s="347"/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347"/>
      <c r="R88" s="347"/>
      <c r="S88" s="347"/>
      <c r="T88" s="347"/>
      <c r="U88" s="347"/>
      <c r="V88" s="347"/>
      <c r="W88" s="347"/>
      <c r="X88" s="347"/>
      <c r="Y88" s="347"/>
      <c r="Z88" s="347"/>
    </row>
    <row r="89" ht="15.75" customHeight="1">
      <c r="A89" s="347"/>
      <c r="B89" s="347"/>
      <c r="C89" s="347"/>
      <c r="D89" s="347"/>
      <c r="E89" s="347"/>
      <c r="F89" s="347"/>
      <c r="G89" s="347"/>
      <c r="H89" s="347"/>
      <c r="I89" s="347"/>
      <c r="J89" s="347"/>
      <c r="K89" s="347"/>
      <c r="L89" s="347"/>
      <c r="M89" s="347"/>
      <c r="N89" s="347"/>
      <c r="O89" s="347"/>
      <c r="P89" s="347"/>
      <c r="Q89" s="347"/>
      <c r="R89" s="347"/>
      <c r="S89" s="347"/>
      <c r="T89" s="347"/>
      <c r="U89" s="347"/>
      <c r="V89" s="347"/>
      <c r="W89" s="347"/>
      <c r="X89" s="347"/>
      <c r="Y89" s="347"/>
      <c r="Z89" s="347"/>
    </row>
    <row r="90" ht="15.75" customHeight="1">
      <c r="A90" s="347"/>
      <c r="B90" s="347"/>
      <c r="C90" s="347"/>
      <c r="D90" s="347"/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</row>
    <row r="91" ht="15.75" customHeight="1">
      <c r="A91" s="347"/>
      <c r="B91" s="347"/>
      <c r="C91" s="347"/>
      <c r="D91" s="347"/>
      <c r="E91" s="347"/>
      <c r="F91" s="347"/>
      <c r="G91" s="347"/>
      <c r="H91" s="347"/>
      <c r="I91" s="347"/>
      <c r="J91" s="347"/>
      <c r="K91" s="347"/>
      <c r="L91" s="347"/>
      <c r="M91" s="347"/>
      <c r="N91" s="347"/>
      <c r="O91" s="347"/>
      <c r="P91" s="347"/>
      <c r="Q91" s="347"/>
      <c r="R91" s="347"/>
      <c r="S91" s="347"/>
      <c r="T91" s="347"/>
      <c r="U91" s="347"/>
      <c r="V91" s="347"/>
      <c r="W91" s="347"/>
      <c r="X91" s="347"/>
      <c r="Y91" s="347"/>
      <c r="Z91" s="347"/>
    </row>
    <row r="92" ht="15.75" customHeight="1">
      <c r="A92" s="347"/>
      <c r="B92" s="347"/>
      <c r="C92" s="347"/>
      <c r="D92" s="347"/>
      <c r="E92" s="347"/>
      <c r="F92" s="347"/>
      <c r="G92" s="347"/>
      <c r="H92" s="347"/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</row>
    <row r="93" ht="15.75" customHeight="1">
      <c r="A93" s="347"/>
      <c r="B93" s="347"/>
      <c r="C93" s="347"/>
      <c r="D93" s="347"/>
      <c r="E93" s="347"/>
      <c r="F93" s="347"/>
      <c r="G93" s="347"/>
      <c r="H93" s="347"/>
      <c r="I93" s="347"/>
      <c r="J93" s="347"/>
      <c r="K93" s="347"/>
      <c r="L93" s="347"/>
      <c r="M93" s="347"/>
      <c r="N93" s="347"/>
      <c r="O93" s="347"/>
      <c r="P93" s="347"/>
      <c r="Q93" s="347"/>
      <c r="R93" s="347"/>
      <c r="S93" s="347"/>
      <c r="T93" s="347"/>
      <c r="U93" s="347"/>
      <c r="V93" s="347"/>
      <c r="W93" s="347"/>
      <c r="X93" s="347"/>
      <c r="Y93" s="347"/>
      <c r="Z93" s="347"/>
    </row>
    <row r="94" ht="15.75" customHeight="1">
      <c r="A94" s="347"/>
      <c r="B94" s="347"/>
      <c r="C94" s="347"/>
      <c r="D94" s="347"/>
      <c r="E94" s="347"/>
      <c r="F94" s="347"/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</row>
    <row r="95" ht="15.75" customHeight="1">
      <c r="A95" s="347"/>
      <c r="B95" s="347"/>
      <c r="C95" s="347"/>
      <c r="D95" s="347"/>
      <c r="E95" s="347"/>
      <c r="F95" s="347"/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347"/>
      <c r="V95" s="347"/>
      <c r="W95" s="347"/>
      <c r="X95" s="347"/>
      <c r="Y95" s="347"/>
      <c r="Z95" s="347"/>
    </row>
    <row r="96" ht="15.75" customHeight="1">
      <c r="A96" s="347"/>
      <c r="B96" s="347"/>
      <c r="C96" s="347"/>
      <c r="D96" s="347"/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</row>
    <row r="97" ht="15.75" customHeight="1">
      <c r="A97" s="347"/>
      <c r="B97" s="347"/>
      <c r="C97" s="347"/>
      <c r="D97" s="347"/>
      <c r="E97" s="347"/>
      <c r="F97" s="347"/>
      <c r="G97" s="347"/>
      <c r="H97" s="347"/>
      <c r="I97" s="347"/>
      <c r="J97" s="347"/>
      <c r="K97" s="347"/>
      <c r="L97" s="347"/>
      <c r="M97" s="347"/>
      <c r="N97" s="347"/>
      <c r="O97" s="347"/>
      <c r="P97" s="347"/>
      <c r="Q97" s="347"/>
      <c r="R97" s="347"/>
      <c r="S97" s="347"/>
      <c r="T97" s="347"/>
      <c r="U97" s="347"/>
      <c r="V97" s="347"/>
      <c r="W97" s="347"/>
      <c r="X97" s="347"/>
      <c r="Y97" s="347"/>
      <c r="Z97" s="347"/>
    </row>
    <row r="98" ht="15.75" customHeight="1">
      <c r="A98" s="347"/>
      <c r="B98" s="347"/>
      <c r="C98" s="347"/>
      <c r="D98" s="347"/>
      <c r="E98" s="347"/>
      <c r="F98" s="347"/>
      <c r="G98" s="347"/>
      <c r="H98" s="347"/>
      <c r="I98" s="347"/>
      <c r="J98" s="347"/>
      <c r="K98" s="347"/>
      <c r="L98" s="347"/>
      <c r="M98" s="347"/>
      <c r="N98" s="347"/>
      <c r="O98" s="347"/>
      <c r="P98" s="347"/>
      <c r="Q98" s="347"/>
      <c r="R98" s="347"/>
      <c r="S98" s="347"/>
      <c r="T98" s="347"/>
      <c r="U98" s="347"/>
      <c r="V98" s="347"/>
      <c r="W98" s="347"/>
      <c r="X98" s="347"/>
      <c r="Y98" s="347"/>
      <c r="Z98" s="347"/>
    </row>
    <row r="99" ht="15.75" customHeight="1">
      <c r="A99" s="347"/>
      <c r="B99" s="347"/>
      <c r="C99" s="347"/>
      <c r="D99" s="347"/>
      <c r="E99" s="347"/>
      <c r="F99" s="347"/>
      <c r="G99" s="347"/>
      <c r="H99" s="347"/>
      <c r="I99" s="347"/>
      <c r="J99" s="347"/>
      <c r="K99" s="347"/>
      <c r="L99" s="347"/>
      <c r="M99" s="347"/>
      <c r="N99" s="347"/>
      <c r="O99" s="347"/>
      <c r="P99" s="347"/>
      <c r="Q99" s="347"/>
      <c r="R99" s="347"/>
      <c r="S99" s="347"/>
      <c r="T99" s="347"/>
      <c r="U99" s="347"/>
      <c r="V99" s="347"/>
      <c r="W99" s="347"/>
      <c r="X99" s="347"/>
      <c r="Y99" s="347"/>
      <c r="Z99" s="347"/>
    </row>
    <row r="100" ht="15.75" customHeight="1">
      <c r="A100" s="347"/>
      <c r="B100" s="347"/>
      <c r="C100" s="347"/>
      <c r="D100" s="347"/>
      <c r="E100" s="347"/>
      <c r="F100" s="347"/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7"/>
      <c r="Z100" s="347"/>
    </row>
    <row r="101" ht="15.75" customHeight="1">
      <c r="A101" s="347"/>
      <c r="B101" s="347"/>
      <c r="C101" s="347"/>
      <c r="D101" s="347"/>
      <c r="E101" s="347"/>
      <c r="F101" s="347"/>
      <c r="G101" s="347"/>
      <c r="H101" s="347"/>
      <c r="I101" s="347"/>
      <c r="J101" s="347"/>
      <c r="K101" s="347"/>
      <c r="L101" s="347"/>
      <c r="M101" s="347"/>
      <c r="N101" s="347"/>
      <c r="O101" s="347"/>
      <c r="P101" s="347"/>
      <c r="Q101" s="347"/>
      <c r="R101" s="347"/>
      <c r="S101" s="347"/>
      <c r="T101" s="347"/>
      <c r="U101" s="347"/>
      <c r="V101" s="347"/>
      <c r="W101" s="347"/>
      <c r="X101" s="347"/>
      <c r="Y101" s="347"/>
      <c r="Z101" s="347"/>
    </row>
    <row r="102" ht="15.75" customHeight="1">
      <c r="A102" s="347"/>
      <c r="B102" s="347"/>
      <c r="C102" s="347"/>
      <c r="D102" s="347"/>
      <c r="E102" s="347"/>
      <c r="F102" s="347"/>
      <c r="G102" s="347"/>
      <c r="H102" s="347"/>
      <c r="I102" s="347"/>
      <c r="J102" s="347"/>
      <c r="K102" s="347"/>
      <c r="L102" s="347"/>
      <c r="M102" s="347"/>
      <c r="N102" s="347"/>
      <c r="O102" s="347"/>
      <c r="P102" s="347"/>
      <c r="Q102" s="347"/>
      <c r="R102" s="347"/>
      <c r="S102" s="347"/>
      <c r="T102" s="347"/>
      <c r="U102" s="347"/>
      <c r="V102" s="347"/>
      <c r="W102" s="347"/>
      <c r="X102" s="347"/>
      <c r="Y102" s="347"/>
      <c r="Z102" s="347"/>
    </row>
    <row r="103" ht="15.75" customHeight="1">
      <c r="A103" s="347"/>
      <c r="B103" s="347"/>
      <c r="C103" s="347"/>
      <c r="D103" s="347"/>
      <c r="E103" s="347"/>
      <c r="F103" s="347"/>
      <c r="G103" s="347"/>
      <c r="H103" s="347"/>
      <c r="I103" s="347"/>
      <c r="J103" s="347"/>
      <c r="K103" s="347"/>
      <c r="L103" s="347"/>
      <c r="M103" s="347"/>
      <c r="N103" s="347"/>
      <c r="O103" s="347"/>
      <c r="P103" s="347"/>
      <c r="Q103" s="347"/>
      <c r="R103" s="347"/>
      <c r="S103" s="347"/>
      <c r="T103" s="347"/>
      <c r="U103" s="347"/>
      <c r="V103" s="347"/>
      <c r="W103" s="347"/>
      <c r="X103" s="347"/>
      <c r="Y103" s="347"/>
      <c r="Z103" s="347"/>
    </row>
    <row r="104" ht="15.75" customHeight="1">
      <c r="A104" s="347"/>
      <c r="B104" s="347"/>
      <c r="C104" s="347"/>
      <c r="D104" s="347"/>
      <c r="E104" s="347"/>
      <c r="F104" s="347"/>
      <c r="G104" s="347"/>
      <c r="H104" s="347"/>
      <c r="I104" s="347"/>
      <c r="J104" s="347"/>
      <c r="K104" s="347"/>
      <c r="L104" s="347"/>
      <c r="M104" s="347"/>
      <c r="N104" s="347"/>
      <c r="O104" s="347"/>
      <c r="P104" s="347"/>
      <c r="Q104" s="347"/>
      <c r="R104" s="347"/>
      <c r="S104" s="347"/>
      <c r="T104" s="347"/>
      <c r="U104" s="347"/>
      <c r="V104" s="347"/>
      <c r="W104" s="347"/>
      <c r="X104" s="347"/>
      <c r="Y104" s="347"/>
      <c r="Z104" s="347"/>
    </row>
    <row r="105" ht="15.75" customHeight="1">
      <c r="A105" s="347"/>
      <c r="B105" s="347"/>
      <c r="C105" s="347"/>
      <c r="D105" s="347"/>
      <c r="E105" s="347"/>
      <c r="F105" s="347"/>
      <c r="G105" s="347"/>
      <c r="H105" s="347"/>
      <c r="I105" s="347"/>
      <c r="J105" s="347"/>
      <c r="K105" s="347"/>
      <c r="L105" s="347"/>
      <c r="M105" s="347"/>
      <c r="N105" s="347"/>
      <c r="O105" s="347"/>
      <c r="P105" s="347"/>
      <c r="Q105" s="347"/>
      <c r="R105" s="347"/>
      <c r="S105" s="347"/>
      <c r="T105" s="347"/>
      <c r="U105" s="347"/>
      <c r="V105" s="347"/>
      <c r="W105" s="347"/>
      <c r="X105" s="347"/>
      <c r="Y105" s="347"/>
      <c r="Z105" s="347"/>
    </row>
    <row r="106" ht="15.75" customHeight="1">
      <c r="A106" s="347"/>
      <c r="B106" s="347"/>
      <c r="C106" s="347"/>
      <c r="D106" s="347"/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</row>
    <row r="107" ht="15.75" customHeight="1">
      <c r="A107" s="347"/>
      <c r="B107" s="347"/>
      <c r="C107" s="347"/>
      <c r="D107" s="347"/>
      <c r="E107" s="347"/>
      <c r="F107" s="347"/>
      <c r="G107" s="347"/>
      <c r="H107" s="347"/>
      <c r="I107" s="347"/>
      <c r="J107" s="347"/>
      <c r="K107" s="347"/>
      <c r="L107" s="347"/>
      <c r="M107" s="347"/>
      <c r="N107" s="347"/>
      <c r="O107" s="347"/>
      <c r="P107" s="347"/>
      <c r="Q107" s="347"/>
      <c r="R107" s="347"/>
      <c r="S107" s="347"/>
      <c r="T107" s="347"/>
      <c r="U107" s="347"/>
      <c r="V107" s="347"/>
      <c r="W107" s="347"/>
      <c r="X107" s="347"/>
      <c r="Y107" s="347"/>
      <c r="Z107" s="347"/>
    </row>
    <row r="108" ht="15.75" customHeight="1">
      <c r="A108" s="347"/>
      <c r="B108" s="347"/>
      <c r="C108" s="347"/>
      <c r="D108" s="347"/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</row>
    <row r="109" ht="15.75" customHeight="1">
      <c r="A109" s="347"/>
      <c r="B109" s="347"/>
      <c r="C109" s="347"/>
      <c r="D109" s="347"/>
      <c r="E109" s="347"/>
      <c r="F109" s="347"/>
      <c r="G109" s="347"/>
      <c r="H109" s="347"/>
      <c r="I109" s="347"/>
      <c r="J109" s="347"/>
      <c r="K109" s="347"/>
      <c r="L109" s="347"/>
      <c r="M109" s="347"/>
      <c r="N109" s="347"/>
      <c r="O109" s="347"/>
      <c r="P109" s="347"/>
      <c r="Q109" s="347"/>
      <c r="R109" s="347"/>
      <c r="S109" s="347"/>
      <c r="T109" s="347"/>
      <c r="U109" s="347"/>
      <c r="V109" s="347"/>
      <c r="W109" s="347"/>
      <c r="X109" s="347"/>
      <c r="Y109" s="347"/>
      <c r="Z109" s="347"/>
    </row>
    <row r="110" ht="15.75" customHeight="1">
      <c r="A110" s="347"/>
      <c r="B110" s="347"/>
      <c r="C110" s="347"/>
      <c r="D110" s="347"/>
      <c r="E110" s="347"/>
      <c r="F110" s="347"/>
      <c r="G110" s="347"/>
      <c r="H110" s="347"/>
      <c r="I110" s="347"/>
      <c r="J110" s="347"/>
      <c r="K110" s="347"/>
      <c r="L110" s="347"/>
      <c r="M110" s="347"/>
      <c r="N110" s="347"/>
      <c r="O110" s="347"/>
      <c r="P110" s="347"/>
      <c r="Q110" s="347"/>
      <c r="R110" s="347"/>
      <c r="S110" s="347"/>
      <c r="T110" s="347"/>
      <c r="U110" s="347"/>
      <c r="V110" s="347"/>
      <c r="W110" s="347"/>
      <c r="X110" s="347"/>
      <c r="Y110" s="347"/>
      <c r="Z110" s="347"/>
    </row>
    <row r="111" ht="15.75" customHeight="1">
      <c r="A111" s="347"/>
      <c r="B111" s="347"/>
      <c r="C111" s="347"/>
      <c r="D111" s="347"/>
      <c r="E111" s="347"/>
      <c r="F111" s="347"/>
      <c r="G111" s="347"/>
      <c r="H111" s="347"/>
      <c r="I111" s="347"/>
      <c r="J111" s="347"/>
      <c r="K111" s="347"/>
      <c r="L111" s="347"/>
      <c r="M111" s="347"/>
      <c r="N111" s="347"/>
      <c r="O111" s="347"/>
      <c r="P111" s="347"/>
      <c r="Q111" s="347"/>
      <c r="R111" s="347"/>
      <c r="S111" s="347"/>
      <c r="T111" s="347"/>
      <c r="U111" s="347"/>
      <c r="V111" s="347"/>
      <c r="W111" s="347"/>
      <c r="X111" s="347"/>
      <c r="Y111" s="347"/>
      <c r="Z111" s="347"/>
    </row>
    <row r="112" ht="15.75" customHeight="1">
      <c r="A112" s="347"/>
      <c r="B112" s="347"/>
      <c r="C112" s="347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</row>
    <row r="113" ht="15.75" customHeight="1">
      <c r="A113" s="347"/>
      <c r="B113" s="347"/>
      <c r="C113" s="347"/>
      <c r="D113" s="347"/>
      <c r="E113" s="347"/>
      <c r="F113" s="347"/>
      <c r="G113" s="347"/>
      <c r="H113" s="347"/>
      <c r="I113" s="347"/>
      <c r="J113" s="347"/>
      <c r="K113" s="347"/>
      <c r="L113" s="347"/>
      <c r="M113" s="347"/>
      <c r="N113" s="347"/>
      <c r="O113" s="347"/>
      <c r="P113" s="347"/>
      <c r="Q113" s="347"/>
      <c r="R113" s="347"/>
      <c r="S113" s="347"/>
      <c r="T113" s="347"/>
      <c r="U113" s="347"/>
      <c r="V113" s="347"/>
      <c r="W113" s="347"/>
      <c r="X113" s="347"/>
      <c r="Y113" s="347"/>
      <c r="Z113" s="347"/>
    </row>
    <row r="114" ht="15.75" customHeight="1">
      <c r="A114" s="347"/>
      <c r="B114" s="347"/>
      <c r="C114" s="347"/>
      <c r="D114" s="347"/>
      <c r="E114" s="347"/>
      <c r="F114" s="347"/>
      <c r="G114" s="347"/>
      <c r="H114" s="347"/>
      <c r="I114" s="347"/>
      <c r="J114" s="347"/>
      <c r="K114" s="347"/>
      <c r="L114" s="347"/>
      <c r="M114" s="347"/>
      <c r="N114" s="347"/>
      <c r="O114" s="347"/>
      <c r="P114" s="347"/>
      <c r="Q114" s="347"/>
      <c r="R114" s="347"/>
      <c r="S114" s="347"/>
      <c r="T114" s="347"/>
      <c r="U114" s="347"/>
      <c r="V114" s="347"/>
      <c r="W114" s="347"/>
      <c r="X114" s="347"/>
      <c r="Y114" s="347"/>
      <c r="Z114" s="347"/>
    </row>
    <row r="115" ht="15.75" customHeight="1">
      <c r="A115" s="347"/>
      <c r="B115" s="347"/>
      <c r="C115" s="347"/>
      <c r="D115" s="347"/>
      <c r="E115" s="347"/>
      <c r="F115" s="347"/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</row>
    <row r="116" ht="15.75" customHeight="1">
      <c r="A116" s="347"/>
      <c r="B116" s="347"/>
      <c r="C116" s="347"/>
      <c r="D116" s="347"/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</row>
    <row r="117" ht="15.75" customHeight="1">
      <c r="A117" s="347"/>
      <c r="B117" s="347"/>
      <c r="C117" s="347"/>
      <c r="D117" s="347"/>
      <c r="E117" s="347"/>
      <c r="F117" s="347"/>
      <c r="G117" s="347"/>
      <c r="H117" s="347"/>
      <c r="I117" s="347"/>
      <c r="J117" s="347"/>
      <c r="K117" s="347"/>
      <c r="L117" s="347"/>
      <c r="M117" s="347"/>
      <c r="N117" s="347"/>
      <c r="O117" s="347"/>
      <c r="P117" s="347"/>
      <c r="Q117" s="347"/>
      <c r="R117" s="347"/>
      <c r="S117" s="347"/>
      <c r="T117" s="347"/>
      <c r="U117" s="347"/>
      <c r="V117" s="347"/>
      <c r="W117" s="347"/>
      <c r="X117" s="347"/>
      <c r="Y117" s="347"/>
      <c r="Z117" s="347"/>
    </row>
    <row r="118" ht="15.75" customHeight="1">
      <c r="A118" s="347"/>
      <c r="B118" s="347"/>
      <c r="C118" s="347"/>
      <c r="D118" s="347"/>
      <c r="E118" s="347"/>
      <c r="F118" s="347"/>
      <c r="G118" s="347"/>
      <c r="H118" s="347"/>
      <c r="I118" s="347"/>
      <c r="J118" s="347"/>
      <c r="K118" s="347"/>
      <c r="L118" s="347"/>
      <c r="M118" s="347"/>
      <c r="N118" s="347"/>
      <c r="O118" s="347"/>
      <c r="P118" s="347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</row>
    <row r="119" ht="15.75" customHeight="1">
      <c r="A119" s="347"/>
      <c r="B119" s="347"/>
      <c r="C119" s="347"/>
      <c r="D119" s="347"/>
      <c r="E119" s="347"/>
      <c r="F119" s="347"/>
      <c r="G119" s="347"/>
      <c r="H119" s="347"/>
      <c r="I119" s="347"/>
      <c r="J119" s="347"/>
      <c r="K119" s="347"/>
      <c r="L119" s="347"/>
      <c r="M119" s="347"/>
      <c r="N119" s="347"/>
      <c r="O119" s="347"/>
      <c r="P119" s="347"/>
      <c r="Q119" s="347"/>
      <c r="R119" s="347"/>
      <c r="S119" s="347"/>
      <c r="T119" s="347"/>
      <c r="U119" s="347"/>
      <c r="V119" s="347"/>
      <c r="W119" s="347"/>
      <c r="X119" s="347"/>
      <c r="Y119" s="347"/>
      <c r="Z119" s="347"/>
    </row>
    <row r="120" ht="15.75" customHeight="1">
      <c r="A120" s="347"/>
      <c r="B120" s="347"/>
      <c r="C120" s="347"/>
      <c r="D120" s="347"/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</row>
    <row r="121" ht="15.75" customHeight="1">
      <c r="A121" s="347"/>
      <c r="B121" s="347"/>
      <c r="C121" s="347"/>
      <c r="D121" s="347"/>
      <c r="E121" s="347"/>
      <c r="F121" s="347"/>
      <c r="G121" s="347"/>
      <c r="H121" s="347"/>
      <c r="I121" s="347"/>
      <c r="J121" s="347"/>
      <c r="K121" s="347"/>
      <c r="L121" s="347"/>
      <c r="M121" s="347"/>
      <c r="N121" s="347"/>
      <c r="O121" s="347"/>
      <c r="P121" s="347"/>
      <c r="Q121" s="347"/>
      <c r="R121" s="347"/>
      <c r="S121" s="347"/>
      <c r="T121" s="347"/>
      <c r="U121" s="347"/>
      <c r="V121" s="347"/>
      <c r="W121" s="347"/>
      <c r="X121" s="347"/>
      <c r="Y121" s="347"/>
      <c r="Z121" s="347"/>
    </row>
    <row r="122" ht="15.75" customHeight="1">
      <c r="A122" s="347"/>
      <c r="B122" s="347"/>
      <c r="C122" s="347"/>
      <c r="D122" s="347"/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</row>
    <row r="123" ht="15.75" customHeight="1">
      <c r="A123" s="347"/>
      <c r="B123" s="347"/>
      <c r="C123" s="347"/>
      <c r="D123" s="347"/>
      <c r="E123" s="347"/>
      <c r="F123" s="347"/>
      <c r="G123" s="347"/>
      <c r="H123" s="347"/>
      <c r="I123" s="347"/>
      <c r="J123" s="347"/>
      <c r="K123" s="347"/>
      <c r="L123" s="347"/>
      <c r="M123" s="347"/>
      <c r="N123" s="347"/>
      <c r="O123" s="347"/>
      <c r="P123" s="347"/>
      <c r="Q123" s="347"/>
      <c r="R123" s="347"/>
      <c r="S123" s="347"/>
      <c r="T123" s="347"/>
      <c r="U123" s="347"/>
      <c r="V123" s="347"/>
      <c r="W123" s="347"/>
      <c r="X123" s="347"/>
      <c r="Y123" s="347"/>
      <c r="Z123" s="347"/>
    </row>
    <row r="124" ht="15.75" customHeight="1">
      <c r="A124" s="347"/>
      <c r="B124" s="347"/>
      <c r="C124" s="347"/>
      <c r="D124" s="347"/>
      <c r="E124" s="347"/>
      <c r="F124" s="347"/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</row>
    <row r="125" ht="15.75" customHeight="1">
      <c r="A125" s="347"/>
      <c r="B125" s="347"/>
      <c r="C125" s="347"/>
      <c r="D125" s="347"/>
      <c r="E125" s="347"/>
      <c r="F125" s="347"/>
      <c r="G125" s="347"/>
      <c r="H125" s="347"/>
      <c r="I125" s="347"/>
      <c r="J125" s="347"/>
      <c r="K125" s="347"/>
      <c r="L125" s="347"/>
      <c r="M125" s="347"/>
      <c r="N125" s="347"/>
      <c r="O125" s="347"/>
      <c r="P125" s="347"/>
      <c r="Q125" s="347"/>
      <c r="R125" s="347"/>
      <c r="S125" s="347"/>
      <c r="T125" s="347"/>
      <c r="U125" s="347"/>
      <c r="V125" s="347"/>
      <c r="W125" s="347"/>
      <c r="X125" s="347"/>
      <c r="Y125" s="347"/>
      <c r="Z125" s="347"/>
    </row>
    <row r="126" ht="15.75" customHeight="1">
      <c r="A126" s="347"/>
      <c r="B126" s="347"/>
      <c r="C126" s="347"/>
      <c r="D126" s="347"/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</row>
    <row r="127" ht="15.75" customHeight="1">
      <c r="A127" s="347"/>
      <c r="B127" s="347"/>
      <c r="C127" s="347"/>
      <c r="D127" s="347"/>
      <c r="E127" s="347"/>
      <c r="F127" s="347"/>
      <c r="G127" s="347"/>
      <c r="H127" s="347"/>
      <c r="I127" s="347"/>
      <c r="J127" s="347"/>
      <c r="K127" s="347"/>
      <c r="L127" s="347"/>
      <c r="M127" s="347"/>
      <c r="N127" s="347"/>
      <c r="O127" s="347"/>
      <c r="P127" s="347"/>
      <c r="Q127" s="347"/>
      <c r="R127" s="347"/>
      <c r="S127" s="347"/>
      <c r="T127" s="347"/>
      <c r="U127" s="347"/>
      <c r="V127" s="347"/>
      <c r="W127" s="347"/>
      <c r="X127" s="347"/>
      <c r="Y127" s="347"/>
      <c r="Z127" s="347"/>
    </row>
    <row r="128" ht="15.75" customHeight="1">
      <c r="A128" s="347"/>
      <c r="B128" s="347"/>
      <c r="C128" s="347"/>
      <c r="D128" s="347"/>
      <c r="E128" s="347"/>
      <c r="F128" s="347"/>
      <c r="G128" s="347"/>
      <c r="H128" s="347"/>
      <c r="I128" s="347"/>
      <c r="J128" s="347"/>
      <c r="K128" s="347"/>
      <c r="L128" s="347"/>
      <c r="M128" s="347"/>
      <c r="N128" s="347"/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</row>
    <row r="129" ht="15.75" customHeight="1">
      <c r="A129" s="347"/>
      <c r="B129" s="347"/>
      <c r="C129" s="347"/>
      <c r="D129" s="347"/>
      <c r="E129" s="347"/>
      <c r="F129" s="347"/>
      <c r="G129" s="347"/>
      <c r="H129" s="347"/>
      <c r="I129" s="347"/>
      <c r="J129" s="347"/>
      <c r="K129" s="347"/>
      <c r="L129" s="347"/>
      <c r="M129" s="347"/>
      <c r="N129" s="347"/>
      <c r="O129" s="347"/>
      <c r="P129" s="347"/>
      <c r="Q129" s="347"/>
      <c r="R129" s="347"/>
      <c r="S129" s="347"/>
      <c r="T129" s="347"/>
      <c r="U129" s="347"/>
      <c r="V129" s="347"/>
      <c r="W129" s="347"/>
      <c r="X129" s="347"/>
      <c r="Y129" s="347"/>
      <c r="Z129" s="347"/>
    </row>
    <row r="130" ht="15.75" customHeight="1">
      <c r="A130" s="347"/>
      <c r="B130" s="347"/>
      <c r="C130" s="347"/>
      <c r="D130" s="347"/>
      <c r="E130" s="347"/>
      <c r="F130" s="347"/>
      <c r="G130" s="347"/>
      <c r="H130" s="347"/>
      <c r="I130" s="347"/>
      <c r="J130" s="347"/>
      <c r="K130" s="347"/>
      <c r="L130" s="347"/>
      <c r="M130" s="347"/>
      <c r="N130" s="347"/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</row>
    <row r="131" ht="15.75" customHeight="1">
      <c r="A131" s="347"/>
      <c r="B131" s="347"/>
      <c r="C131" s="347"/>
      <c r="D131" s="347"/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</row>
    <row r="132" ht="15.75" customHeight="1">
      <c r="A132" s="347"/>
      <c r="B132" s="347"/>
      <c r="C132" s="347"/>
      <c r="D132" s="347"/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</row>
    <row r="133" ht="15.75" customHeight="1">
      <c r="A133" s="347"/>
      <c r="B133" s="347"/>
      <c r="C133" s="347"/>
      <c r="D133" s="347"/>
      <c r="E133" s="347"/>
      <c r="F133" s="347"/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</row>
    <row r="134" ht="15.75" customHeight="1">
      <c r="A134" s="347"/>
      <c r="B134" s="347"/>
      <c r="C134" s="347"/>
      <c r="D134" s="347"/>
      <c r="E134" s="347"/>
      <c r="F134" s="347"/>
      <c r="G134" s="347"/>
      <c r="H134" s="347"/>
      <c r="I134" s="347"/>
      <c r="J134" s="347"/>
      <c r="K134" s="347"/>
      <c r="L134" s="347"/>
      <c r="M134" s="347"/>
      <c r="N134" s="347"/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</row>
    <row r="135" ht="15.75" customHeight="1">
      <c r="A135" s="347"/>
      <c r="B135" s="347"/>
      <c r="C135" s="347"/>
      <c r="D135" s="347"/>
      <c r="E135" s="347"/>
      <c r="F135" s="347"/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</row>
    <row r="136" ht="15.75" customHeight="1">
      <c r="A136" s="347"/>
      <c r="B136" s="347"/>
      <c r="C136" s="347"/>
      <c r="D136" s="347"/>
      <c r="E136" s="347"/>
      <c r="F136" s="347"/>
      <c r="G136" s="347"/>
      <c r="H136" s="347"/>
      <c r="I136" s="347"/>
      <c r="J136" s="347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</row>
    <row r="137" ht="15.75" customHeight="1">
      <c r="A137" s="347"/>
      <c r="B137" s="347"/>
      <c r="C137" s="347"/>
      <c r="D137" s="347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</row>
    <row r="138" ht="15.75" customHeight="1">
      <c r="A138" s="347"/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</row>
    <row r="139" ht="15.75" customHeight="1">
      <c r="A139" s="347"/>
      <c r="B139" s="347"/>
      <c r="C139" s="347"/>
      <c r="D139" s="347"/>
      <c r="E139" s="347"/>
      <c r="F139" s="347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</row>
    <row r="140" ht="15.75" customHeight="1">
      <c r="A140" s="347"/>
      <c r="B140" s="347"/>
      <c r="C140" s="347"/>
      <c r="D140" s="347"/>
      <c r="E140" s="347"/>
      <c r="F140" s="347"/>
      <c r="G140" s="347"/>
      <c r="H140" s="347"/>
      <c r="I140" s="347"/>
      <c r="J140" s="347"/>
      <c r="K140" s="347"/>
      <c r="L140" s="347"/>
      <c r="M140" s="347"/>
      <c r="N140" s="347"/>
      <c r="O140" s="347"/>
      <c r="P140" s="347"/>
      <c r="Q140" s="347"/>
      <c r="R140" s="347"/>
      <c r="S140" s="347"/>
      <c r="T140" s="347"/>
      <c r="U140" s="347"/>
      <c r="V140" s="347"/>
      <c r="W140" s="347"/>
      <c r="X140" s="347"/>
      <c r="Y140" s="347"/>
      <c r="Z140" s="347"/>
    </row>
    <row r="141" ht="15.75" customHeight="1">
      <c r="A141" s="347"/>
      <c r="B141" s="347"/>
      <c r="C141" s="347"/>
      <c r="D141" s="347"/>
      <c r="E141" s="347"/>
      <c r="F141" s="347"/>
      <c r="G141" s="347"/>
      <c r="H141" s="347"/>
      <c r="I141" s="347"/>
      <c r="J141" s="347"/>
      <c r="K141" s="347"/>
      <c r="L141" s="347"/>
      <c r="M141" s="347"/>
      <c r="N141" s="347"/>
      <c r="O141" s="347"/>
      <c r="P141" s="347"/>
      <c r="Q141" s="347"/>
      <c r="R141" s="347"/>
      <c r="S141" s="347"/>
      <c r="T141" s="347"/>
      <c r="U141" s="347"/>
      <c r="V141" s="347"/>
      <c r="W141" s="347"/>
      <c r="X141" s="347"/>
      <c r="Y141" s="347"/>
      <c r="Z141" s="347"/>
    </row>
    <row r="142" ht="15.75" customHeight="1">
      <c r="A142" s="347"/>
      <c r="B142" s="347"/>
      <c r="C142" s="347"/>
      <c r="D142" s="347"/>
      <c r="E142" s="347"/>
      <c r="F142" s="347"/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347"/>
      <c r="R142" s="347"/>
      <c r="S142" s="347"/>
      <c r="T142" s="347"/>
      <c r="U142" s="347"/>
      <c r="V142" s="347"/>
      <c r="W142" s="347"/>
      <c r="X142" s="347"/>
      <c r="Y142" s="347"/>
      <c r="Z142" s="347"/>
    </row>
    <row r="143" ht="15.75" customHeight="1">
      <c r="A143" s="347"/>
      <c r="B143" s="347"/>
      <c r="C143" s="347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</row>
    <row r="144" ht="15.75" customHeight="1">
      <c r="A144" s="347"/>
      <c r="B144" s="347"/>
      <c r="C144" s="347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</row>
    <row r="145" ht="15.75" customHeight="1">
      <c r="A145" s="347"/>
      <c r="B145" s="347"/>
      <c r="C145" s="347"/>
      <c r="D145" s="34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</row>
    <row r="146" ht="15.75" customHeight="1">
      <c r="A146" s="347"/>
      <c r="B146" s="347"/>
      <c r="C146" s="347"/>
      <c r="D146" s="347"/>
      <c r="E146" s="347"/>
      <c r="F146" s="347"/>
      <c r="G146" s="347"/>
      <c r="H146" s="347"/>
      <c r="I146" s="347"/>
      <c r="J146" s="347"/>
      <c r="K146" s="347"/>
      <c r="L146" s="347"/>
      <c r="M146" s="347"/>
      <c r="N146" s="347"/>
      <c r="O146" s="347"/>
      <c r="P146" s="347"/>
      <c r="Q146" s="347"/>
      <c r="R146" s="347"/>
      <c r="S146" s="347"/>
      <c r="T146" s="347"/>
      <c r="U146" s="347"/>
      <c r="V146" s="347"/>
      <c r="W146" s="347"/>
      <c r="X146" s="347"/>
      <c r="Y146" s="347"/>
      <c r="Z146" s="347"/>
    </row>
    <row r="147" ht="15.75" customHeight="1">
      <c r="A147" s="347"/>
      <c r="B147" s="347"/>
      <c r="C147" s="347"/>
      <c r="D147" s="347"/>
      <c r="E147" s="347"/>
      <c r="F147" s="347"/>
      <c r="G147" s="347"/>
      <c r="H147" s="347"/>
      <c r="I147" s="347"/>
      <c r="J147" s="347"/>
      <c r="K147" s="347"/>
      <c r="L147" s="347"/>
      <c r="M147" s="347"/>
      <c r="N147" s="347"/>
      <c r="O147" s="347"/>
      <c r="P147" s="347"/>
      <c r="Q147" s="347"/>
      <c r="R147" s="347"/>
      <c r="S147" s="347"/>
      <c r="T147" s="347"/>
      <c r="U147" s="347"/>
      <c r="V147" s="347"/>
      <c r="W147" s="347"/>
      <c r="X147" s="347"/>
      <c r="Y147" s="347"/>
      <c r="Z147" s="347"/>
    </row>
    <row r="148" ht="15.75" customHeight="1">
      <c r="A148" s="347"/>
      <c r="B148" s="347"/>
      <c r="C148" s="347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</row>
    <row r="149" ht="15.75" customHeight="1">
      <c r="A149" s="347"/>
      <c r="B149" s="347"/>
      <c r="C149" s="347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</row>
    <row r="150" ht="15.75" customHeight="1">
      <c r="A150" s="347"/>
      <c r="B150" s="347"/>
      <c r="C150" s="347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</row>
    <row r="151" ht="15.75" customHeight="1">
      <c r="A151" s="347"/>
      <c r="B151" s="347"/>
      <c r="C151" s="347"/>
      <c r="D151" s="347"/>
      <c r="E151" s="347"/>
      <c r="F151" s="347"/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347"/>
      <c r="R151" s="347"/>
      <c r="S151" s="347"/>
      <c r="T151" s="347"/>
      <c r="U151" s="347"/>
      <c r="V151" s="347"/>
      <c r="W151" s="347"/>
      <c r="X151" s="347"/>
      <c r="Y151" s="347"/>
      <c r="Z151" s="347"/>
    </row>
    <row r="152" ht="15.75" customHeight="1">
      <c r="A152" s="347"/>
      <c r="B152" s="347"/>
      <c r="C152" s="347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</row>
    <row r="153" ht="15.75" customHeight="1">
      <c r="A153" s="347"/>
      <c r="B153" s="347"/>
      <c r="C153" s="347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</row>
    <row r="154" ht="15.75" customHeight="1">
      <c r="A154" s="347"/>
      <c r="B154" s="347"/>
      <c r="C154" s="347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</row>
    <row r="155" ht="15.75" customHeight="1">
      <c r="A155" s="347"/>
      <c r="B155" s="347"/>
      <c r="C155" s="347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</row>
    <row r="156" ht="15.75" customHeight="1">
      <c r="A156" s="347"/>
      <c r="B156" s="347"/>
      <c r="C156" s="347"/>
      <c r="D156" s="347"/>
      <c r="E156" s="347"/>
      <c r="F156" s="347"/>
      <c r="G156" s="347"/>
      <c r="H156" s="347"/>
      <c r="I156" s="347"/>
      <c r="J156" s="347"/>
      <c r="K156" s="347"/>
      <c r="L156" s="347"/>
      <c r="M156" s="347"/>
      <c r="N156" s="347"/>
      <c r="O156" s="347"/>
      <c r="P156" s="347"/>
      <c r="Q156" s="347"/>
      <c r="R156" s="347"/>
      <c r="S156" s="347"/>
      <c r="T156" s="347"/>
      <c r="U156" s="347"/>
      <c r="V156" s="347"/>
      <c r="W156" s="347"/>
      <c r="X156" s="347"/>
      <c r="Y156" s="347"/>
      <c r="Z156" s="347"/>
    </row>
    <row r="157" ht="15.75" customHeight="1">
      <c r="A157" s="347"/>
      <c r="B157" s="347"/>
      <c r="C157" s="347"/>
      <c r="D157" s="347"/>
      <c r="E157" s="347"/>
      <c r="F157" s="347"/>
      <c r="G157" s="347"/>
      <c r="H157" s="347"/>
      <c r="I157" s="347"/>
      <c r="J157" s="347"/>
      <c r="K157" s="347"/>
      <c r="L157" s="347"/>
      <c r="M157" s="347"/>
      <c r="N157" s="347"/>
      <c r="O157" s="347"/>
      <c r="P157" s="347"/>
      <c r="Q157" s="347"/>
      <c r="R157" s="347"/>
      <c r="S157" s="347"/>
      <c r="T157" s="347"/>
      <c r="U157" s="347"/>
      <c r="V157" s="347"/>
      <c r="W157" s="347"/>
      <c r="X157" s="347"/>
      <c r="Y157" s="347"/>
      <c r="Z157" s="347"/>
    </row>
    <row r="158" ht="15.75" customHeight="1">
      <c r="A158" s="347"/>
      <c r="B158" s="347"/>
      <c r="C158" s="347"/>
      <c r="D158" s="34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</row>
    <row r="159" ht="15.75" customHeight="1">
      <c r="A159" s="347"/>
      <c r="B159" s="347"/>
      <c r="C159" s="347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</row>
    <row r="160" ht="15.75" customHeight="1">
      <c r="A160" s="347"/>
      <c r="B160" s="347"/>
      <c r="C160" s="347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</row>
    <row r="161" ht="15.75" customHeight="1">
      <c r="A161" s="347"/>
      <c r="B161" s="347"/>
      <c r="C161" s="347"/>
      <c r="D161" s="347"/>
      <c r="E161" s="347"/>
      <c r="F161" s="347"/>
      <c r="G161" s="347"/>
      <c r="H161" s="347"/>
      <c r="I161" s="347"/>
      <c r="J161" s="347"/>
      <c r="K161" s="347"/>
      <c r="L161" s="347"/>
      <c r="M161" s="347"/>
      <c r="N161" s="347"/>
      <c r="O161" s="347"/>
      <c r="P161" s="347"/>
      <c r="Q161" s="347"/>
      <c r="R161" s="347"/>
      <c r="S161" s="347"/>
      <c r="T161" s="347"/>
      <c r="U161" s="347"/>
      <c r="V161" s="347"/>
      <c r="W161" s="347"/>
      <c r="X161" s="347"/>
      <c r="Y161" s="347"/>
      <c r="Z161" s="347"/>
    </row>
    <row r="162" ht="15.75" customHeight="1">
      <c r="A162" s="347"/>
      <c r="B162" s="347"/>
      <c r="C162" s="347"/>
      <c r="D162" s="347"/>
      <c r="E162" s="347"/>
      <c r="F162" s="347"/>
      <c r="G162" s="347"/>
      <c r="H162" s="347"/>
      <c r="I162" s="347"/>
      <c r="J162" s="347"/>
      <c r="K162" s="347"/>
      <c r="L162" s="347"/>
      <c r="M162" s="347"/>
      <c r="N162" s="347"/>
      <c r="O162" s="347"/>
      <c r="P162" s="347"/>
      <c r="Q162" s="347"/>
      <c r="R162" s="347"/>
      <c r="S162" s="347"/>
      <c r="T162" s="347"/>
      <c r="U162" s="347"/>
      <c r="V162" s="347"/>
      <c r="W162" s="347"/>
      <c r="X162" s="347"/>
      <c r="Y162" s="347"/>
      <c r="Z162" s="347"/>
    </row>
    <row r="163" ht="15.75" customHeight="1">
      <c r="A163" s="347"/>
      <c r="B163" s="347"/>
      <c r="C163" s="347"/>
      <c r="D163" s="34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</row>
    <row r="164" ht="15.75" customHeight="1">
      <c r="A164" s="347"/>
      <c r="B164" s="347"/>
      <c r="C164" s="347"/>
      <c r="D164" s="34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</row>
    <row r="165" ht="15.75" customHeight="1">
      <c r="A165" s="347"/>
      <c r="B165" s="347"/>
      <c r="C165" s="347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</row>
    <row r="166" ht="15.75" customHeight="1">
      <c r="A166" s="347"/>
      <c r="B166" s="347"/>
      <c r="C166" s="347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</row>
    <row r="167" ht="15.75" customHeight="1">
      <c r="A167" s="347"/>
      <c r="B167" s="347"/>
      <c r="C167" s="347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</row>
    <row r="168" ht="15.75" customHeight="1">
      <c r="A168" s="347"/>
      <c r="B168" s="347"/>
      <c r="C168" s="347"/>
      <c r="D168" s="34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</row>
    <row r="169" ht="15.75" customHeight="1">
      <c r="A169" s="347"/>
      <c r="B169" s="347"/>
      <c r="C169" s="347"/>
      <c r="D169" s="347"/>
      <c r="E169" s="347"/>
      <c r="F169" s="347"/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347"/>
      <c r="R169" s="347"/>
      <c r="S169" s="347"/>
      <c r="T169" s="347"/>
      <c r="U169" s="347"/>
      <c r="V169" s="347"/>
      <c r="W169" s="347"/>
      <c r="X169" s="347"/>
      <c r="Y169" s="347"/>
      <c r="Z169" s="347"/>
    </row>
    <row r="170" ht="15.75" customHeight="1">
      <c r="A170" s="347"/>
      <c r="B170" s="347"/>
      <c r="C170" s="347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</row>
    <row r="171" ht="15.75" customHeight="1">
      <c r="A171" s="347"/>
      <c r="B171" s="347"/>
      <c r="C171" s="347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</row>
    <row r="172" ht="15.75" customHeight="1">
      <c r="A172" s="347"/>
      <c r="B172" s="347"/>
      <c r="C172" s="347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</row>
    <row r="173" ht="15.75" customHeight="1">
      <c r="A173" s="347"/>
      <c r="B173" s="347"/>
      <c r="C173" s="347"/>
      <c r="D173" s="347"/>
      <c r="E173" s="347"/>
      <c r="F173" s="347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</row>
    <row r="174" ht="15.75" customHeight="1">
      <c r="A174" s="347"/>
      <c r="B174" s="347"/>
      <c r="C174" s="347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</row>
    <row r="175" ht="15.75" customHeight="1">
      <c r="A175" s="347"/>
      <c r="B175" s="347"/>
      <c r="C175" s="347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</row>
    <row r="176" ht="15.75" customHeight="1">
      <c r="A176" s="347"/>
      <c r="B176" s="347"/>
      <c r="C176" s="347"/>
      <c r="D176" s="347"/>
      <c r="E176" s="347"/>
      <c r="F176" s="347"/>
      <c r="G176" s="347"/>
      <c r="H176" s="347"/>
      <c r="I176" s="347"/>
      <c r="J176" s="347"/>
      <c r="K176" s="347"/>
      <c r="L176" s="347"/>
      <c r="M176" s="347"/>
      <c r="N176" s="347"/>
      <c r="O176" s="347"/>
      <c r="P176" s="347"/>
      <c r="Q176" s="347"/>
      <c r="R176" s="347"/>
      <c r="S176" s="347"/>
      <c r="T176" s="347"/>
      <c r="U176" s="347"/>
      <c r="V176" s="347"/>
      <c r="W176" s="347"/>
      <c r="X176" s="347"/>
      <c r="Y176" s="347"/>
      <c r="Z176" s="347"/>
    </row>
    <row r="177" ht="15.75" customHeight="1">
      <c r="A177" s="347"/>
      <c r="B177" s="347"/>
      <c r="C177" s="347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</row>
    <row r="178" ht="15.75" customHeight="1">
      <c r="A178" s="347"/>
      <c r="B178" s="347"/>
      <c r="C178" s="347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</row>
    <row r="179" ht="15.75" customHeight="1">
      <c r="A179" s="347"/>
      <c r="B179" s="347"/>
      <c r="C179" s="347"/>
      <c r="D179" s="34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</row>
    <row r="180" ht="15.75" customHeight="1">
      <c r="A180" s="347"/>
      <c r="B180" s="347"/>
      <c r="C180" s="347"/>
      <c r="D180" s="347"/>
      <c r="E180" s="347"/>
      <c r="F180" s="347"/>
      <c r="G180" s="347"/>
      <c r="H180" s="347"/>
      <c r="I180" s="347"/>
      <c r="J180" s="347"/>
      <c r="K180" s="347"/>
      <c r="L180" s="347"/>
      <c r="M180" s="347"/>
      <c r="N180" s="347"/>
      <c r="O180" s="347"/>
      <c r="P180" s="347"/>
      <c r="Q180" s="347"/>
      <c r="R180" s="347"/>
      <c r="S180" s="347"/>
      <c r="T180" s="347"/>
      <c r="U180" s="347"/>
      <c r="V180" s="347"/>
      <c r="W180" s="347"/>
      <c r="X180" s="347"/>
      <c r="Y180" s="347"/>
      <c r="Z180" s="347"/>
    </row>
    <row r="181" ht="15.75" customHeight="1">
      <c r="A181" s="347"/>
      <c r="B181" s="347"/>
      <c r="C181" s="347"/>
      <c r="D181" s="34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7"/>
      <c r="V181" s="347"/>
      <c r="W181" s="347"/>
      <c r="X181" s="347"/>
      <c r="Y181" s="347"/>
      <c r="Z181" s="347"/>
    </row>
    <row r="182" ht="15.75" customHeight="1">
      <c r="A182" s="347"/>
      <c r="B182" s="347"/>
      <c r="C182" s="347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</row>
    <row r="183" ht="15.75" customHeight="1">
      <c r="A183" s="347"/>
      <c r="B183" s="347"/>
      <c r="C183" s="347"/>
      <c r="D183" s="34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</row>
    <row r="184" ht="15.75" customHeight="1">
      <c r="A184" s="347"/>
      <c r="B184" s="347"/>
      <c r="C184" s="347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</row>
    <row r="185" ht="15.75" customHeight="1">
      <c r="A185" s="347"/>
      <c r="B185" s="347"/>
      <c r="C185" s="347"/>
      <c r="D185" s="347"/>
      <c r="E185" s="347"/>
      <c r="F185" s="347"/>
      <c r="G185" s="347"/>
      <c r="H185" s="347"/>
      <c r="I185" s="347"/>
      <c r="J185" s="347"/>
      <c r="K185" s="347"/>
      <c r="L185" s="347"/>
      <c r="M185" s="347"/>
      <c r="N185" s="347"/>
      <c r="O185" s="347"/>
      <c r="P185" s="347"/>
      <c r="Q185" s="347"/>
      <c r="R185" s="347"/>
      <c r="S185" s="347"/>
      <c r="T185" s="347"/>
      <c r="U185" s="347"/>
      <c r="V185" s="347"/>
      <c r="W185" s="347"/>
      <c r="X185" s="347"/>
      <c r="Y185" s="347"/>
      <c r="Z185" s="347"/>
    </row>
    <row r="186" ht="15.75" customHeight="1">
      <c r="A186" s="347"/>
      <c r="B186" s="347"/>
      <c r="C186" s="347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</row>
    <row r="187" ht="15.75" customHeight="1">
      <c r="A187" s="347"/>
      <c r="B187" s="347"/>
      <c r="C187" s="347"/>
      <c r="D187" s="347"/>
      <c r="E187" s="347"/>
      <c r="F187" s="347"/>
      <c r="G187" s="347"/>
      <c r="H187" s="347"/>
      <c r="I187" s="347"/>
      <c r="J187" s="347"/>
      <c r="K187" s="347"/>
      <c r="L187" s="347"/>
      <c r="M187" s="347"/>
      <c r="N187" s="347"/>
      <c r="O187" s="347"/>
      <c r="P187" s="347"/>
      <c r="Q187" s="347"/>
      <c r="R187" s="347"/>
      <c r="S187" s="347"/>
      <c r="T187" s="347"/>
      <c r="U187" s="347"/>
      <c r="V187" s="347"/>
      <c r="W187" s="347"/>
      <c r="X187" s="347"/>
      <c r="Y187" s="347"/>
      <c r="Z187" s="347"/>
    </row>
    <row r="188" ht="15.75" customHeight="1">
      <c r="A188" s="347"/>
      <c r="B188" s="347"/>
      <c r="C188" s="347"/>
      <c r="D188" s="347"/>
      <c r="E188" s="347"/>
      <c r="F188" s="347"/>
      <c r="G188" s="347"/>
      <c r="H188" s="347"/>
      <c r="I188" s="347"/>
      <c r="J188" s="347"/>
      <c r="K188" s="347"/>
      <c r="L188" s="347"/>
      <c r="M188" s="347"/>
      <c r="N188" s="347"/>
      <c r="O188" s="347"/>
      <c r="P188" s="347"/>
      <c r="Q188" s="347"/>
      <c r="R188" s="347"/>
      <c r="S188" s="347"/>
      <c r="T188" s="347"/>
      <c r="U188" s="347"/>
      <c r="V188" s="347"/>
      <c r="W188" s="347"/>
      <c r="X188" s="347"/>
      <c r="Y188" s="347"/>
      <c r="Z188" s="347"/>
    </row>
    <row r="189" ht="15.75" customHeight="1">
      <c r="A189" s="347"/>
      <c r="B189" s="347"/>
      <c r="C189" s="347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</row>
    <row r="190" ht="15.75" customHeight="1">
      <c r="A190" s="347"/>
      <c r="B190" s="347"/>
      <c r="C190" s="347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</row>
    <row r="191" ht="15.75" customHeight="1">
      <c r="A191" s="347"/>
      <c r="B191" s="347"/>
      <c r="C191" s="347"/>
      <c r="D191" s="34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</row>
    <row r="192" ht="15.75" customHeight="1">
      <c r="A192" s="347"/>
      <c r="B192" s="347"/>
      <c r="C192" s="347"/>
      <c r="D192" s="347"/>
      <c r="E192" s="347"/>
      <c r="F192" s="347"/>
      <c r="G192" s="347"/>
      <c r="H192" s="347"/>
      <c r="I192" s="347"/>
      <c r="J192" s="347"/>
      <c r="K192" s="347"/>
      <c r="L192" s="347"/>
      <c r="M192" s="347"/>
      <c r="N192" s="347"/>
      <c r="O192" s="347"/>
      <c r="P192" s="347"/>
      <c r="Q192" s="347"/>
      <c r="R192" s="347"/>
      <c r="S192" s="347"/>
      <c r="T192" s="347"/>
      <c r="U192" s="347"/>
      <c r="V192" s="347"/>
      <c r="W192" s="347"/>
      <c r="X192" s="347"/>
      <c r="Y192" s="347"/>
      <c r="Z192" s="347"/>
    </row>
    <row r="193" ht="15.75" customHeight="1">
      <c r="A193" s="347"/>
      <c r="B193" s="347"/>
      <c r="C193" s="347"/>
      <c r="D193" s="347"/>
      <c r="E193" s="347"/>
      <c r="F193" s="347"/>
      <c r="G193" s="347"/>
      <c r="H193" s="347"/>
      <c r="I193" s="347"/>
      <c r="J193" s="347"/>
      <c r="K193" s="347"/>
      <c r="L193" s="347"/>
      <c r="M193" s="347"/>
      <c r="N193" s="347"/>
      <c r="O193" s="347"/>
      <c r="P193" s="347"/>
      <c r="Q193" s="347"/>
      <c r="R193" s="347"/>
      <c r="S193" s="347"/>
      <c r="T193" s="347"/>
      <c r="U193" s="347"/>
      <c r="V193" s="347"/>
      <c r="W193" s="347"/>
      <c r="X193" s="347"/>
      <c r="Y193" s="347"/>
      <c r="Z193" s="347"/>
    </row>
    <row r="194" ht="15.75" customHeight="1">
      <c r="A194" s="347"/>
      <c r="B194" s="347"/>
      <c r="C194" s="347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</row>
    <row r="195" ht="15.75" customHeight="1">
      <c r="A195" s="347"/>
      <c r="B195" s="347"/>
      <c r="C195" s="347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</row>
    <row r="196" ht="15.75" customHeight="1">
      <c r="A196" s="347"/>
      <c r="B196" s="347"/>
      <c r="C196" s="347"/>
      <c r="D196" s="347"/>
      <c r="E196" s="347"/>
      <c r="F196" s="347"/>
      <c r="G196" s="347"/>
      <c r="H196" s="347"/>
      <c r="I196" s="347"/>
      <c r="J196" s="347"/>
      <c r="K196" s="347"/>
      <c r="L196" s="347"/>
      <c r="M196" s="347"/>
      <c r="N196" s="347"/>
      <c r="O196" s="347"/>
      <c r="P196" s="347"/>
      <c r="Q196" s="347"/>
      <c r="R196" s="347"/>
      <c r="S196" s="347"/>
      <c r="T196" s="347"/>
      <c r="U196" s="347"/>
      <c r="V196" s="347"/>
      <c r="W196" s="347"/>
      <c r="X196" s="347"/>
      <c r="Y196" s="347"/>
      <c r="Z196" s="347"/>
    </row>
    <row r="197" ht="15.75" customHeight="1">
      <c r="A197" s="347"/>
      <c r="B197" s="347"/>
      <c r="C197" s="347"/>
      <c r="D197" s="347"/>
      <c r="E197" s="347"/>
      <c r="F197" s="347"/>
      <c r="G197" s="347"/>
      <c r="H197" s="347"/>
      <c r="I197" s="347"/>
      <c r="J197" s="347"/>
      <c r="K197" s="347"/>
      <c r="L197" s="347"/>
      <c r="M197" s="347"/>
      <c r="N197" s="347"/>
      <c r="O197" s="347"/>
      <c r="P197" s="347"/>
      <c r="Q197" s="347"/>
      <c r="R197" s="347"/>
      <c r="S197" s="347"/>
      <c r="T197" s="347"/>
      <c r="U197" s="347"/>
      <c r="V197" s="347"/>
      <c r="W197" s="347"/>
      <c r="X197" s="347"/>
      <c r="Y197" s="347"/>
      <c r="Z197" s="347"/>
    </row>
    <row r="198" ht="15.75" customHeight="1">
      <c r="A198" s="347"/>
      <c r="B198" s="347"/>
      <c r="C198" s="347"/>
      <c r="D198" s="347"/>
      <c r="E198" s="347"/>
      <c r="F198" s="347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</row>
    <row r="199" ht="15.75" customHeight="1">
      <c r="A199" s="347"/>
      <c r="B199" s="347"/>
      <c r="C199" s="347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</row>
    <row r="200" ht="15.75" customHeight="1">
      <c r="A200" s="347"/>
      <c r="B200" s="347"/>
      <c r="C200" s="347"/>
      <c r="D200" s="347"/>
      <c r="E200" s="347"/>
      <c r="F200" s="347"/>
      <c r="G200" s="347"/>
      <c r="H200" s="347"/>
      <c r="I200" s="347"/>
      <c r="J200" s="347"/>
      <c r="K200" s="347"/>
      <c r="L200" s="347"/>
      <c r="M200" s="347"/>
      <c r="N200" s="347"/>
      <c r="O200" s="347"/>
      <c r="P200" s="347"/>
      <c r="Q200" s="347"/>
      <c r="R200" s="347"/>
      <c r="S200" s="347"/>
      <c r="T200" s="347"/>
      <c r="U200" s="347"/>
      <c r="V200" s="347"/>
      <c r="W200" s="347"/>
      <c r="X200" s="347"/>
      <c r="Y200" s="347"/>
      <c r="Z200" s="347"/>
    </row>
    <row r="201" ht="15.75" customHeight="1">
      <c r="A201" s="347"/>
      <c r="B201" s="347"/>
      <c r="C201" s="347"/>
      <c r="D201" s="347"/>
      <c r="E201" s="347"/>
      <c r="F201" s="347"/>
      <c r="G201" s="347"/>
      <c r="H201" s="347"/>
      <c r="I201" s="347"/>
      <c r="J201" s="347"/>
      <c r="K201" s="347"/>
      <c r="L201" s="347"/>
      <c r="M201" s="347"/>
      <c r="N201" s="347"/>
      <c r="O201" s="347"/>
      <c r="P201" s="347"/>
      <c r="Q201" s="347"/>
      <c r="R201" s="347"/>
      <c r="S201" s="347"/>
      <c r="T201" s="347"/>
      <c r="U201" s="347"/>
      <c r="V201" s="347"/>
      <c r="W201" s="347"/>
      <c r="X201" s="347"/>
      <c r="Y201" s="347"/>
      <c r="Z201" s="347"/>
    </row>
    <row r="202" ht="15.75" customHeight="1">
      <c r="A202" s="347"/>
      <c r="B202" s="347"/>
      <c r="C202" s="347"/>
      <c r="D202" s="347"/>
      <c r="E202" s="347"/>
      <c r="F202" s="347"/>
      <c r="G202" s="347"/>
      <c r="H202" s="347"/>
      <c r="I202" s="347"/>
      <c r="J202" s="347"/>
      <c r="K202" s="347"/>
      <c r="L202" s="347"/>
      <c r="M202" s="347"/>
      <c r="N202" s="347"/>
      <c r="O202" s="347"/>
      <c r="P202" s="347"/>
      <c r="Q202" s="347"/>
      <c r="R202" s="347"/>
      <c r="S202" s="347"/>
      <c r="T202" s="347"/>
      <c r="U202" s="347"/>
      <c r="V202" s="347"/>
      <c r="W202" s="347"/>
      <c r="X202" s="347"/>
      <c r="Y202" s="347"/>
      <c r="Z202" s="347"/>
    </row>
    <row r="203" ht="15.75" customHeight="1">
      <c r="A203" s="347"/>
      <c r="B203" s="347"/>
      <c r="C203" s="347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</row>
    <row r="204" ht="15.75" customHeight="1">
      <c r="A204" s="347"/>
      <c r="B204" s="347"/>
      <c r="C204" s="347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</row>
    <row r="205" ht="15.75" customHeight="1">
      <c r="A205" s="347"/>
      <c r="B205" s="347"/>
      <c r="C205" s="347"/>
      <c r="D205" s="347"/>
      <c r="E205" s="347"/>
      <c r="F205" s="347"/>
      <c r="G205" s="347"/>
      <c r="H205" s="347"/>
      <c r="I205" s="347"/>
      <c r="J205" s="347"/>
      <c r="K205" s="347"/>
      <c r="L205" s="347"/>
      <c r="M205" s="347"/>
      <c r="N205" s="347"/>
      <c r="O205" s="347"/>
      <c r="P205" s="347"/>
      <c r="Q205" s="347"/>
      <c r="R205" s="347"/>
      <c r="S205" s="347"/>
      <c r="T205" s="347"/>
      <c r="U205" s="347"/>
      <c r="V205" s="347"/>
      <c r="W205" s="347"/>
      <c r="X205" s="347"/>
      <c r="Y205" s="347"/>
      <c r="Z205" s="347"/>
    </row>
    <row r="206" ht="15.75" customHeight="1">
      <c r="A206" s="347"/>
      <c r="B206" s="347"/>
      <c r="C206" s="347"/>
      <c r="D206" s="347"/>
      <c r="E206" s="347"/>
      <c r="F206" s="347"/>
      <c r="G206" s="347"/>
      <c r="H206" s="347"/>
      <c r="I206" s="347"/>
      <c r="J206" s="347"/>
      <c r="K206" s="347"/>
      <c r="L206" s="347"/>
      <c r="M206" s="347"/>
      <c r="N206" s="347"/>
      <c r="O206" s="347"/>
      <c r="P206" s="347"/>
      <c r="Q206" s="347"/>
      <c r="R206" s="347"/>
      <c r="S206" s="347"/>
      <c r="T206" s="347"/>
      <c r="U206" s="347"/>
      <c r="V206" s="347"/>
      <c r="W206" s="347"/>
      <c r="X206" s="347"/>
      <c r="Y206" s="347"/>
      <c r="Z206" s="347"/>
    </row>
    <row r="207" ht="15.75" customHeight="1">
      <c r="A207" s="347"/>
      <c r="B207" s="347"/>
      <c r="C207" s="347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</row>
    <row r="208" ht="15.75" customHeight="1">
      <c r="A208" s="347"/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</row>
    <row r="209" ht="15.75" customHeight="1">
      <c r="A209" s="347"/>
      <c r="B209" s="347"/>
      <c r="C209" s="347"/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47"/>
      <c r="Q209" s="347"/>
      <c r="R209" s="347"/>
      <c r="S209" s="347"/>
      <c r="T209" s="347"/>
      <c r="U209" s="347"/>
      <c r="V209" s="347"/>
      <c r="W209" s="347"/>
      <c r="X209" s="347"/>
      <c r="Y209" s="347"/>
      <c r="Z209" s="347"/>
    </row>
    <row r="210" ht="15.75" customHeight="1">
      <c r="A210" s="347"/>
      <c r="B210" s="347"/>
      <c r="C210" s="347"/>
      <c r="D210" s="347"/>
      <c r="E210" s="347"/>
      <c r="F210" s="347"/>
      <c r="G210" s="347"/>
      <c r="H210" s="347"/>
      <c r="I210" s="347"/>
      <c r="J210" s="347"/>
      <c r="K210" s="347"/>
      <c r="L210" s="347"/>
      <c r="M210" s="347"/>
      <c r="N210" s="347"/>
      <c r="O210" s="347"/>
      <c r="P210" s="347"/>
      <c r="Q210" s="347"/>
      <c r="R210" s="347"/>
      <c r="S210" s="347"/>
      <c r="T210" s="347"/>
      <c r="U210" s="347"/>
      <c r="V210" s="347"/>
      <c r="W210" s="347"/>
      <c r="X210" s="347"/>
      <c r="Y210" s="347"/>
      <c r="Z210" s="347"/>
    </row>
    <row r="211" ht="15.75" customHeight="1">
      <c r="A211" s="347"/>
      <c r="B211" s="347"/>
      <c r="C211" s="347"/>
      <c r="D211" s="347"/>
      <c r="E211" s="347"/>
      <c r="F211" s="347"/>
      <c r="G211" s="347"/>
      <c r="H211" s="347"/>
      <c r="I211" s="347"/>
      <c r="J211" s="347"/>
      <c r="K211" s="347"/>
      <c r="L211" s="347"/>
      <c r="M211" s="347"/>
      <c r="N211" s="347"/>
      <c r="O211" s="347"/>
      <c r="P211" s="347"/>
      <c r="Q211" s="347"/>
      <c r="R211" s="347"/>
      <c r="S211" s="347"/>
      <c r="T211" s="347"/>
      <c r="U211" s="347"/>
      <c r="V211" s="347"/>
      <c r="W211" s="347"/>
      <c r="X211" s="347"/>
      <c r="Y211" s="347"/>
      <c r="Z211" s="347"/>
    </row>
    <row r="212" ht="15.75" customHeight="1">
      <c r="A212" s="347"/>
      <c r="B212" s="347"/>
      <c r="C212" s="347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</row>
    <row r="213" ht="15.75" customHeight="1">
      <c r="A213" s="347"/>
      <c r="B213" s="347"/>
      <c r="C213" s="347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</row>
    <row r="214" ht="15.75" customHeight="1">
      <c r="A214" s="347"/>
      <c r="B214" s="347"/>
      <c r="C214" s="347"/>
      <c r="D214" s="34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</row>
    <row r="215" ht="15.75" customHeight="1">
      <c r="A215" s="347"/>
      <c r="B215" s="347"/>
      <c r="C215" s="347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</row>
    <row r="216" ht="15.75" customHeight="1">
      <c r="A216" s="347"/>
      <c r="B216" s="347"/>
      <c r="C216" s="347"/>
      <c r="D216" s="34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</row>
    <row r="217" ht="15.75" customHeight="1">
      <c r="A217" s="347"/>
      <c r="B217" s="347"/>
      <c r="C217" s="347"/>
      <c r="D217" s="347"/>
      <c r="E217" s="347"/>
      <c r="F217" s="347"/>
      <c r="G217" s="347"/>
      <c r="H217" s="347"/>
      <c r="I217" s="347"/>
      <c r="J217" s="347"/>
      <c r="K217" s="347"/>
      <c r="L217" s="347"/>
      <c r="M217" s="347"/>
      <c r="N217" s="347"/>
      <c r="O217" s="347"/>
      <c r="P217" s="347"/>
      <c r="Q217" s="347"/>
      <c r="R217" s="347"/>
      <c r="S217" s="347"/>
      <c r="T217" s="347"/>
      <c r="U217" s="347"/>
      <c r="V217" s="347"/>
      <c r="W217" s="347"/>
      <c r="X217" s="347"/>
      <c r="Y217" s="347"/>
      <c r="Z217" s="347"/>
    </row>
    <row r="218" ht="15.75" customHeight="1">
      <c r="A218" s="347"/>
      <c r="B218" s="347"/>
      <c r="C218" s="347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</row>
    <row r="219" ht="15.75" customHeight="1">
      <c r="A219" s="347"/>
      <c r="B219" s="347"/>
      <c r="C219" s="347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</row>
    <row r="220" ht="15.75" customHeight="1">
      <c r="A220" s="347"/>
      <c r="B220" s="347"/>
      <c r="C220" s="347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</row>
    <row r="221" ht="15.75" customHeight="1">
      <c r="A221" s="347"/>
      <c r="B221" s="347"/>
      <c r="C221" s="347"/>
      <c r="D221" s="34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</row>
    <row r="222" ht="15.75" customHeight="1">
      <c r="A222" s="347"/>
      <c r="B222" s="347"/>
      <c r="C222" s="347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</row>
    <row r="223" ht="15.75" customHeight="1">
      <c r="A223" s="347"/>
      <c r="B223" s="347"/>
      <c r="C223" s="347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</row>
    <row r="224" ht="15.75" customHeight="1">
      <c r="A224" s="347"/>
      <c r="B224" s="347"/>
      <c r="C224" s="347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</row>
    <row r="225" ht="15.75" customHeight="1">
      <c r="A225" s="347"/>
      <c r="B225" s="347"/>
      <c r="C225" s="347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</row>
    <row r="226" ht="15.75" customHeight="1">
      <c r="A226" s="347"/>
      <c r="B226" s="347"/>
      <c r="C226" s="347"/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</row>
    <row r="227" ht="15.75" customHeight="1">
      <c r="A227" s="347"/>
      <c r="B227" s="347"/>
      <c r="C227" s="347"/>
      <c r="D227" s="347"/>
      <c r="E227" s="347"/>
      <c r="F227" s="347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</row>
    <row r="228" ht="15.75" customHeight="1">
      <c r="A228" s="347"/>
      <c r="B228" s="347"/>
      <c r="C228" s="347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</row>
    <row r="229" ht="15.75" customHeight="1">
      <c r="A229" s="347"/>
      <c r="B229" s="347"/>
      <c r="C229" s="347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</row>
    <row r="230" ht="15.75" customHeight="1">
      <c r="A230" s="347"/>
      <c r="B230" s="347"/>
      <c r="C230" s="347"/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  <legacyDrawing r:id="rId3"/>
  <tableParts count="8"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9.29"/>
    <col customWidth="1" min="3" max="3" width="21.43"/>
    <col customWidth="1" min="4" max="4" width="8.86"/>
    <col customWidth="1" min="5" max="5" width="7.0"/>
    <col customWidth="1" min="6" max="6" width="12.86"/>
    <col customWidth="1" min="7" max="7" width="18.14"/>
    <col customWidth="1" min="8" max="8" width="13.29"/>
    <col customWidth="1" min="9" max="9" width="8.0"/>
    <col customWidth="1" min="10" max="10" width="13.43"/>
    <col customWidth="1" hidden="1" min="11" max="11" width="2.86"/>
    <col customWidth="1" min="12" max="12" width="26.29"/>
    <col customWidth="1" min="13" max="15" width="7.29"/>
    <col customWidth="1" min="16" max="16" width="9.14"/>
    <col customWidth="1" min="17" max="17" width="17.71"/>
    <col customWidth="1" min="18" max="26" width="9.14"/>
  </cols>
  <sheetData>
    <row r="1">
      <c r="A1" s="95"/>
      <c r="B1" s="95"/>
      <c r="C1" s="95"/>
      <c r="D1" s="95"/>
      <c r="E1" s="347"/>
      <c r="F1" s="347"/>
      <c r="G1" s="347"/>
      <c r="H1" s="347"/>
      <c r="I1" s="347"/>
      <c r="J1" s="347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>
      <c r="A2" s="95"/>
      <c r="B2" s="95"/>
      <c r="C2" s="399" t="s">
        <v>899</v>
      </c>
      <c r="D2" s="399" t="s">
        <v>900</v>
      </c>
      <c r="E2" s="400" t="s">
        <v>187</v>
      </c>
      <c r="F2" s="401"/>
      <c r="G2" s="402"/>
      <c r="H2" s="403" t="s">
        <v>901</v>
      </c>
      <c r="I2" s="402"/>
      <c r="J2" s="404" t="s">
        <v>162</v>
      </c>
      <c r="K2" s="95"/>
      <c r="L2" s="405" t="s">
        <v>902</v>
      </c>
      <c r="M2" s="406"/>
      <c r="N2" s="406"/>
      <c r="O2" s="407"/>
      <c r="P2" s="408"/>
      <c r="Q2" s="408"/>
      <c r="R2" s="95"/>
      <c r="S2" s="95"/>
      <c r="T2" s="95"/>
      <c r="U2" s="95"/>
      <c r="V2" s="95"/>
      <c r="W2" s="95"/>
      <c r="X2" s="95"/>
      <c r="Y2" s="95"/>
      <c r="Z2" s="95"/>
    </row>
    <row r="3">
      <c r="A3" s="95"/>
      <c r="B3" s="95"/>
      <c r="C3" s="409"/>
      <c r="D3" s="409"/>
      <c r="E3" s="410" t="s">
        <v>665</v>
      </c>
      <c r="F3" s="411" t="s">
        <v>903</v>
      </c>
      <c r="G3" s="412" t="s">
        <v>647</v>
      </c>
      <c r="H3" s="413" t="s">
        <v>904</v>
      </c>
      <c r="I3" s="412" t="s">
        <v>153</v>
      </c>
      <c r="J3" s="412" t="s">
        <v>153</v>
      </c>
      <c r="K3" s="95"/>
      <c r="L3" s="414"/>
      <c r="M3" s="415"/>
      <c r="N3" s="415"/>
      <c r="O3" s="416"/>
      <c r="P3" s="408"/>
      <c r="Q3" s="408"/>
      <c r="R3" s="95"/>
      <c r="S3" s="95"/>
      <c r="T3" s="95"/>
      <c r="U3" s="95"/>
      <c r="V3" s="95"/>
      <c r="W3" s="95"/>
      <c r="X3" s="95"/>
      <c r="Y3" s="95"/>
      <c r="Z3" s="95"/>
    </row>
    <row r="4">
      <c r="A4" s="95"/>
      <c r="B4" s="95"/>
      <c r="C4" s="417" t="s">
        <v>905</v>
      </c>
      <c r="D4" s="418" t="s">
        <v>905</v>
      </c>
      <c r="E4" s="419" t="s">
        <v>634</v>
      </c>
      <c r="F4" s="420" t="s">
        <v>635</v>
      </c>
      <c r="G4" s="421" t="s">
        <v>635</v>
      </c>
      <c r="H4" s="422" t="s">
        <v>895</v>
      </c>
      <c r="I4" s="423" t="s">
        <v>906</v>
      </c>
      <c r="J4" s="424" t="s">
        <v>907</v>
      </c>
      <c r="K4" s="95"/>
      <c r="L4" s="425" t="s">
        <v>908</v>
      </c>
      <c r="M4" s="426"/>
      <c r="N4" s="426"/>
      <c r="O4" s="427"/>
      <c r="P4" s="428"/>
      <c r="R4" s="95"/>
      <c r="S4" s="95"/>
      <c r="T4" s="95"/>
      <c r="U4" s="95"/>
      <c r="V4" s="95"/>
      <c r="W4" s="95"/>
      <c r="X4" s="95"/>
      <c r="Y4" s="95"/>
      <c r="Z4" s="95"/>
    </row>
    <row r="5">
      <c r="A5" s="95"/>
      <c r="B5" s="95"/>
      <c r="C5" s="429"/>
      <c r="D5" s="430"/>
      <c r="E5" s="431"/>
      <c r="F5" s="257"/>
      <c r="G5" s="432"/>
      <c r="H5" s="433"/>
      <c r="I5" s="434"/>
      <c r="J5" s="434"/>
      <c r="K5" s="95"/>
      <c r="L5" s="435"/>
      <c r="M5" s="436" t="s">
        <v>909</v>
      </c>
      <c r="N5" s="436" t="s">
        <v>910</v>
      </c>
      <c r="O5" s="437" t="s">
        <v>911</v>
      </c>
      <c r="R5" s="95"/>
      <c r="S5" s="95"/>
      <c r="T5" s="95"/>
      <c r="U5" s="95"/>
      <c r="V5" s="95"/>
      <c r="W5" s="95"/>
      <c r="X5" s="95"/>
      <c r="Y5" s="95"/>
      <c r="Z5" s="95"/>
    </row>
    <row r="6">
      <c r="A6" s="95"/>
      <c r="B6" s="95"/>
      <c r="C6" s="438" t="s">
        <v>905</v>
      </c>
      <c r="D6" s="439" t="s">
        <v>912</v>
      </c>
      <c r="E6" s="440" t="s">
        <v>634</v>
      </c>
      <c r="F6" s="441" t="s">
        <v>635</v>
      </c>
      <c r="G6" s="442" t="s">
        <v>636</v>
      </c>
      <c r="H6" s="443" t="s">
        <v>895</v>
      </c>
      <c r="I6" s="423" t="s">
        <v>906</v>
      </c>
      <c r="J6" s="424" t="s">
        <v>907</v>
      </c>
      <c r="K6" s="95"/>
      <c r="L6" s="444" t="s">
        <v>634</v>
      </c>
      <c r="M6" s="445">
        <v>3.0</v>
      </c>
      <c r="N6" s="445">
        <v>3.0</v>
      </c>
      <c r="O6" s="446">
        <v>2.0</v>
      </c>
      <c r="P6" s="447"/>
      <c r="Q6" s="447"/>
      <c r="R6" s="95"/>
      <c r="S6" s="95"/>
      <c r="T6" s="95"/>
      <c r="U6" s="95"/>
      <c r="V6" s="95"/>
      <c r="W6" s="95"/>
      <c r="X6" s="95"/>
      <c r="Y6" s="95"/>
      <c r="Z6" s="95"/>
    </row>
    <row r="7">
      <c r="A7" s="95"/>
      <c r="B7" s="95"/>
      <c r="C7" s="429"/>
      <c r="D7" s="430"/>
      <c r="E7" s="448"/>
      <c r="F7" s="258"/>
      <c r="G7" s="448"/>
      <c r="H7" s="433"/>
      <c r="I7" s="434"/>
      <c r="J7" s="434"/>
      <c r="K7" s="95"/>
      <c r="L7" s="449" t="s">
        <v>635</v>
      </c>
      <c r="M7" s="450">
        <v>4.0</v>
      </c>
      <c r="N7" s="450">
        <v>3.0</v>
      </c>
      <c r="O7" s="451">
        <v>1.0</v>
      </c>
      <c r="P7" s="428"/>
      <c r="Q7" s="428"/>
      <c r="R7" s="95"/>
      <c r="S7" s="95"/>
      <c r="T7" s="95"/>
      <c r="U7" s="95"/>
      <c r="V7" s="95"/>
      <c r="W7" s="95"/>
      <c r="X7" s="95"/>
      <c r="Y7" s="95"/>
      <c r="Z7" s="95"/>
    </row>
    <row r="8">
      <c r="A8" s="95"/>
      <c r="B8" s="95"/>
      <c r="C8" s="438" t="s">
        <v>905</v>
      </c>
      <c r="D8" s="452" t="s">
        <v>913</v>
      </c>
      <c r="E8" s="440" t="s">
        <v>634</v>
      </c>
      <c r="F8" s="441" t="s">
        <v>635</v>
      </c>
      <c r="G8" s="442" t="s">
        <v>636</v>
      </c>
      <c r="H8" s="453" t="s">
        <v>896</v>
      </c>
      <c r="I8" s="423" t="s">
        <v>906</v>
      </c>
      <c r="J8" s="424" t="s">
        <v>907</v>
      </c>
      <c r="K8" s="95"/>
      <c r="L8" s="454" t="s">
        <v>636</v>
      </c>
      <c r="M8" s="455">
        <v>4.0</v>
      </c>
      <c r="N8" s="455">
        <v>4.0</v>
      </c>
      <c r="O8" s="456">
        <v>0.0</v>
      </c>
      <c r="P8" s="428"/>
      <c r="Q8" s="428"/>
      <c r="R8" s="95"/>
      <c r="S8" s="95"/>
      <c r="T8" s="95"/>
      <c r="U8" s="95"/>
      <c r="V8" s="95"/>
      <c r="W8" s="95"/>
      <c r="X8" s="95"/>
      <c r="Y8" s="95"/>
      <c r="Z8" s="95"/>
    </row>
    <row r="9">
      <c r="A9" s="95"/>
      <c r="B9" s="95"/>
      <c r="C9" s="429"/>
      <c r="D9" s="430"/>
      <c r="E9" s="448"/>
      <c r="F9" s="258"/>
      <c r="G9" s="448"/>
      <c r="H9" s="433"/>
      <c r="I9" s="434"/>
      <c r="J9" s="434"/>
      <c r="K9" s="95"/>
      <c r="L9" s="457" t="s">
        <v>914</v>
      </c>
      <c r="M9" s="406"/>
      <c r="N9" s="406"/>
      <c r="O9" s="407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>
      <c r="A10" s="95"/>
      <c r="B10" s="95"/>
      <c r="C10" s="438" t="s">
        <v>905</v>
      </c>
      <c r="D10" s="458" t="s">
        <v>915</v>
      </c>
      <c r="E10" s="440" t="s">
        <v>634</v>
      </c>
      <c r="F10" s="441" t="s">
        <v>635</v>
      </c>
      <c r="G10" s="442" t="s">
        <v>636</v>
      </c>
      <c r="H10" s="453" t="s">
        <v>896</v>
      </c>
      <c r="I10" s="423" t="s">
        <v>906</v>
      </c>
      <c r="J10" s="424" t="s">
        <v>907</v>
      </c>
      <c r="K10" s="95"/>
      <c r="L10" s="459"/>
      <c r="O10" s="460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>
      <c r="A11" s="95"/>
      <c r="B11" s="95"/>
      <c r="C11" s="429"/>
      <c r="D11" s="430"/>
      <c r="E11" s="448"/>
      <c r="F11" s="258"/>
      <c r="G11" s="448"/>
      <c r="H11" s="433"/>
      <c r="I11" s="434"/>
      <c r="J11" s="434"/>
      <c r="K11" s="95"/>
      <c r="L11" s="461" t="s">
        <v>895</v>
      </c>
      <c r="M11" s="462" t="s">
        <v>916</v>
      </c>
      <c r="N11" s="463"/>
      <c r="O11" s="464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>
      <c r="A12" s="95"/>
      <c r="B12" s="95"/>
      <c r="C12" s="465" t="s">
        <v>912</v>
      </c>
      <c r="D12" s="439" t="s">
        <v>912</v>
      </c>
      <c r="E12" s="440" t="s">
        <v>634</v>
      </c>
      <c r="F12" s="441" t="s">
        <v>635</v>
      </c>
      <c r="G12" s="442" t="s">
        <v>636</v>
      </c>
      <c r="H12" s="453" t="s">
        <v>896</v>
      </c>
      <c r="I12" s="423" t="s">
        <v>906</v>
      </c>
      <c r="J12" s="424" t="s">
        <v>907</v>
      </c>
      <c r="K12" s="95"/>
      <c r="L12" s="466" t="s">
        <v>896</v>
      </c>
      <c r="M12" s="467" t="s">
        <v>917</v>
      </c>
      <c r="N12" s="468"/>
      <c r="O12" s="469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95"/>
      <c r="B13" s="95"/>
      <c r="C13" s="429"/>
      <c r="D13" s="430"/>
      <c r="E13" s="448"/>
      <c r="F13" s="258"/>
      <c r="G13" s="448"/>
      <c r="H13" s="433"/>
      <c r="I13" s="434"/>
      <c r="J13" s="434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>
      <c r="A14" s="95"/>
      <c r="B14" s="95"/>
      <c r="C14" s="465" t="s">
        <v>912</v>
      </c>
      <c r="D14" s="452" t="s">
        <v>913</v>
      </c>
      <c r="E14" s="440" t="s">
        <v>634</v>
      </c>
      <c r="F14" s="441" t="s">
        <v>635</v>
      </c>
      <c r="G14" s="470"/>
      <c r="H14" s="471"/>
      <c r="I14" s="423" t="s">
        <v>906</v>
      </c>
      <c r="J14" s="424" t="s">
        <v>907</v>
      </c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95"/>
      <c r="B15" s="95"/>
      <c r="C15" s="429"/>
      <c r="D15" s="430"/>
      <c r="E15" s="448"/>
      <c r="F15" s="258"/>
      <c r="G15" s="472"/>
      <c r="H15" s="433"/>
      <c r="I15" s="434"/>
      <c r="J15" s="434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95"/>
      <c r="B16" s="95"/>
      <c r="C16" s="465" t="s">
        <v>912</v>
      </c>
      <c r="D16" s="458" t="s">
        <v>915</v>
      </c>
      <c r="E16" s="440" t="s">
        <v>634</v>
      </c>
      <c r="F16" s="441" t="s">
        <v>635</v>
      </c>
      <c r="G16" s="470"/>
      <c r="H16" s="471"/>
      <c r="I16" s="423" t="s">
        <v>906</v>
      </c>
      <c r="J16" s="423" t="s">
        <v>906</v>
      </c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>
      <c r="A17" s="95"/>
      <c r="B17" s="95"/>
      <c r="C17" s="429"/>
      <c r="D17" s="430"/>
      <c r="E17" s="448"/>
      <c r="F17" s="258"/>
      <c r="G17" s="472"/>
      <c r="H17" s="433"/>
      <c r="I17" s="434"/>
      <c r="J17" s="434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95"/>
      <c r="B18" s="95"/>
      <c r="C18" s="473" t="s">
        <v>913</v>
      </c>
      <c r="D18" s="452" t="s">
        <v>913</v>
      </c>
      <c r="E18" s="474"/>
      <c r="F18" s="441" t="s">
        <v>635</v>
      </c>
      <c r="G18" s="470"/>
      <c r="H18" s="471"/>
      <c r="I18" s="423" t="s">
        <v>906</v>
      </c>
      <c r="J18" s="423" t="s">
        <v>906</v>
      </c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>
      <c r="A19" s="95"/>
      <c r="B19" s="95"/>
      <c r="C19" s="475"/>
      <c r="D19" s="430"/>
      <c r="E19" s="476"/>
      <c r="F19" s="258"/>
      <c r="G19" s="472"/>
      <c r="H19" s="433"/>
      <c r="I19" s="434"/>
      <c r="J19" s="434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A20" s="95"/>
      <c r="B20" s="95"/>
      <c r="C20" s="473" t="s">
        <v>913</v>
      </c>
      <c r="D20" s="458" t="s">
        <v>915</v>
      </c>
      <c r="E20" s="474"/>
      <c r="F20" s="441" t="s">
        <v>635</v>
      </c>
      <c r="G20" s="470"/>
      <c r="H20" s="471"/>
      <c r="I20" s="423" t="s">
        <v>906</v>
      </c>
      <c r="J20" s="423" t="s">
        <v>906</v>
      </c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ht="15.75" customHeight="1">
      <c r="A21" s="95"/>
      <c r="B21" s="95"/>
      <c r="C21" s="475"/>
      <c r="D21" s="430"/>
      <c r="E21" s="476"/>
      <c r="F21" s="258"/>
      <c r="G21" s="472"/>
      <c r="H21" s="433"/>
      <c r="I21" s="434"/>
      <c r="J21" s="434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95"/>
      <c r="B22" s="95"/>
      <c r="C22" s="477" t="s">
        <v>915</v>
      </c>
      <c r="D22" s="458" t="s">
        <v>915</v>
      </c>
      <c r="E22" s="474"/>
      <c r="F22" s="478"/>
      <c r="G22" s="479"/>
      <c r="H22" s="471"/>
      <c r="I22" s="423" t="s">
        <v>906</v>
      </c>
      <c r="J22" s="423" t="s">
        <v>906</v>
      </c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95"/>
      <c r="B23" s="95"/>
      <c r="C23" s="429"/>
      <c r="D23" s="409"/>
      <c r="E23" s="480"/>
      <c r="F23" s="481"/>
      <c r="G23" s="482"/>
      <c r="H23" s="483"/>
      <c r="I23" s="434"/>
      <c r="J23" s="434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95"/>
      <c r="B24" s="95"/>
      <c r="C24" s="95"/>
      <c r="D24" s="95"/>
      <c r="E24" s="347"/>
      <c r="F24" s="347"/>
      <c r="G24" s="347"/>
      <c r="H24" s="347"/>
      <c r="I24" s="347"/>
      <c r="J24" s="347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95"/>
      <c r="B25" s="95"/>
      <c r="C25" s="95"/>
      <c r="D25" s="95"/>
      <c r="E25" s="347"/>
      <c r="F25" s="347"/>
      <c r="G25" s="347"/>
      <c r="H25" s="347"/>
      <c r="I25" s="347"/>
      <c r="J25" s="347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95"/>
      <c r="B26" s="95"/>
      <c r="C26" s="457" t="s">
        <v>918</v>
      </c>
      <c r="D26" s="406"/>
      <c r="E26" s="406"/>
      <c r="F26" s="406"/>
      <c r="G26" s="406"/>
      <c r="H26" s="406"/>
      <c r="I26" s="406"/>
      <c r="J26" s="407"/>
      <c r="K26" s="95"/>
      <c r="L26" s="484" t="s">
        <v>901</v>
      </c>
      <c r="M26" s="406"/>
      <c r="N26" s="406"/>
      <c r="O26" s="406"/>
      <c r="P26" s="406"/>
      <c r="Q26" s="407"/>
      <c r="R26" s="95"/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95"/>
      <c r="B27" s="95"/>
      <c r="C27" s="459"/>
      <c r="J27" s="460"/>
      <c r="K27" s="95"/>
      <c r="L27" s="459"/>
      <c r="Q27" s="460"/>
      <c r="R27" s="95"/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95"/>
      <c r="B28" s="95"/>
      <c r="C28" s="485" t="s">
        <v>919</v>
      </c>
      <c r="D28" s="402"/>
      <c r="E28" s="485" t="s">
        <v>920</v>
      </c>
      <c r="F28" s="486"/>
      <c r="G28" s="487" t="s">
        <v>921</v>
      </c>
      <c r="H28" s="488"/>
      <c r="I28" s="489" t="s">
        <v>922</v>
      </c>
      <c r="J28" s="488"/>
      <c r="K28" s="95"/>
      <c r="L28" s="490" t="s">
        <v>923</v>
      </c>
      <c r="M28" s="488"/>
      <c r="N28" s="490" t="s">
        <v>924</v>
      </c>
      <c r="O28" s="488"/>
      <c r="P28" s="490" t="s">
        <v>925</v>
      </c>
      <c r="Q28" s="488"/>
      <c r="R28" s="95"/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95"/>
      <c r="B29" s="95"/>
      <c r="C29" s="491" t="s">
        <v>926</v>
      </c>
      <c r="D29" s="492"/>
      <c r="E29" s="493" t="s">
        <v>927</v>
      </c>
      <c r="F29" s="494"/>
      <c r="G29" s="495" t="s">
        <v>928</v>
      </c>
      <c r="H29" s="406"/>
      <c r="I29" s="496" t="s">
        <v>929</v>
      </c>
      <c r="J29" s="407"/>
      <c r="K29" s="95"/>
      <c r="L29" s="496" t="s">
        <v>930</v>
      </c>
      <c r="M29" s="407"/>
      <c r="N29" s="496" t="s">
        <v>931</v>
      </c>
      <c r="O29" s="407"/>
      <c r="P29" s="496" t="s">
        <v>929</v>
      </c>
      <c r="Q29" s="407"/>
      <c r="R29" s="95"/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95"/>
      <c r="B30" s="95"/>
      <c r="C30" s="497"/>
      <c r="D30" s="498"/>
      <c r="E30" s="499" t="s">
        <v>930</v>
      </c>
      <c r="G30" s="499" t="s">
        <v>932</v>
      </c>
      <c r="I30" s="500" t="s">
        <v>933</v>
      </c>
      <c r="J30" s="460"/>
      <c r="K30" s="95"/>
      <c r="L30" s="500" t="s">
        <v>928</v>
      </c>
      <c r="M30" s="460"/>
      <c r="N30" s="500" t="s">
        <v>932</v>
      </c>
      <c r="O30" s="460"/>
      <c r="P30" s="500" t="s">
        <v>933</v>
      </c>
      <c r="Q30" s="460"/>
      <c r="R30" s="95"/>
      <c r="S30" s="95"/>
      <c r="T30" s="95"/>
      <c r="U30" s="95"/>
      <c r="V30" s="95"/>
      <c r="W30" s="95"/>
      <c r="X30" s="95"/>
      <c r="Y30" s="95"/>
      <c r="Z30" s="95"/>
    </row>
    <row r="31" ht="15.75" customHeight="1">
      <c r="A31" s="95"/>
      <c r="B31" s="95"/>
      <c r="C31" s="497"/>
      <c r="D31" s="498"/>
      <c r="E31" s="501"/>
      <c r="F31" s="502"/>
      <c r="G31" s="499" t="s">
        <v>931</v>
      </c>
      <c r="I31" s="500" t="s">
        <v>934</v>
      </c>
      <c r="J31" s="460"/>
      <c r="K31" s="95"/>
      <c r="L31" s="500"/>
      <c r="M31" s="460"/>
      <c r="N31" s="500" t="s">
        <v>935</v>
      </c>
      <c r="O31" s="460"/>
      <c r="P31" s="500" t="s">
        <v>934</v>
      </c>
      <c r="Q31" s="460"/>
      <c r="R31" s="95"/>
      <c r="S31" s="95"/>
      <c r="T31" s="95"/>
      <c r="U31" s="95"/>
      <c r="V31" s="95"/>
      <c r="W31" s="95"/>
      <c r="X31" s="95"/>
      <c r="Y31" s="95"/>
      <c r="Z31" s="95"/>
    </row>
    <row r="32" ht="15.75" customHeight="1">
      <c r="A32" s="95"/>
      <c r="B32" s="95"/>
      <c r="C32" s="497"/>
      <c r="D32" s="498"/>
      <c r="E32" s="501"/>
      <c r="F32" s="502"/>
      <c r="G32" s="499" t="s">
        <v>935</v>
      </c>
      <c r="I32" s="500" t="s">
        <v>936</v>
      </c>
      <c r="J32" s="460"/>
      <c r="K32" s="95"/>
      <c r="L32" s="500"/>
      <c r="M32" s="460"/>
      <c r="N32" s="500"/>
      <c r="O32" s="460"/>
      <c r="P32" s="500" t="s">
        <v>936</v>
      </c>
      <c r="Q32" s="460"/>
      <c r="R32" s="95"/>
      <c r="S32" s="95"/>
      <c r="T32" s="95"/>
      <c r="U32" s="95"/>
      <c r="V32" s="95"/>
      <c r="W32" s="95"/>
      <c r="X32" s="95"/>
      <c r="Y32" s="95"/>
      <c r="Z32" s="95"/>
    </row>
    <row r="33" ht="15.75" customHeight="1">
      <c r="A33" s="95"/>
      <c r="B33" s="95"/>
      <c r="C33" s="503"/>
      <c r="D33" s="504"/>
      <c r="E33" s="505"/>
      <c r="F33" s="506"/>
      <c r="G33" s="507"/>
      <c r="H33" s="508"/>
      <c r="I33" s="509" t="s">
        <v>937</v>
      </c>
      <c r="J33" s="416"/>
      <c r="K33" s="95"/>
      <c r="L33" s="509"/>
      <c r="M33" s="416"/>
      <c r="N33" s="509"/>
      <c r="O33" s="416"/>
      <c r="P33" s="509" t="s">
        <v>937</v>
      </c>
      <c r="Q33" s="416"/>
      <c r="R33" s="95"/>
      <c r="S33" s="95"/>
      <c r="T33" s="95"/>
      <c r="U33" s="95"/>
      <c r="V33" s="95"/>
      <c r="W33" s="95"/>
      <c r="X33" s="95"/>
      <c r="Y33" s="95"/>
      <c r="Z33" s="95"/>
    </row>
    <row r="34" ht="15.75" customHeight="1">
      <c r="A34" s="95"/>
      <c r="B34" s="95"/>
      <c r="C34" s="484" t="s">
        <v>938</v>
      </c>
      <c r="D34" s="406"/>
      <c r="E34" s="406"/>
      <c r="F34" s="406"/>
      <c r="G34" s="406"/>
      <c r="H34" s="407"/>
      <c r="I34" s="347"/>
      <c r="J34" s="347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15.75" customHeight="1">
      <c r="A35" s="95"/>
      <c r="B35" s="95"/>
      <c r="C35" s="414"/>
      <c r="D35" s="415"/>
      <c r="E35" s="415"/>
      <c r="F35" s="415"/>
      <c r="G35" s="415"/>
      <c r="H35" s="416"/>
      <c r="I35" s="347"/>
      <c r="J35" s="347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15.75" customHeight="1">
      <c r="A36" s="95"/>
      <c r="B36" s="95"/>
      <c r="C36" s="510" t="s">
        <v>939</v>
      </c>
      <c r="D36" s="406"/>
      <c r="E36" s="511"/>
      <c r="F36" s="512" t="s">
        <v>940</v>
      </c>
      <c r="G36" s="406"/>
      <c r="H36" s="407"/>
      <c r="I36" s="347"/>
      <c r="J36" s="347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15.75" customHeight="1">
      <c r="A37" s="95"/>
      <c r="B37" s="95"/>
      <c r="C37" s="414"/>
      <c r="D37" s="415"/>
      <c r="E37" s="513"/>
      <c r="F37" s="514"/>
      <c r="G37" s="415"/>
      <c r="H37" s="416"/>
      <c r="I37" s="347"/>
      <c r="J37" s="347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5.75" customHeight="1">
      <c r="A38" s="95"/>
      <c r="B38" s="95"/>
      <c r="C38" s="496" t="s">
        <v>933</v>
      </c>
      <c r="D38" s="406"/>
      <c r="E38" s="407"/>
      <c r="F38" s="515" t="s">
        <v>930</v>
      </c>
      <c r="G38" s="406"/>
      <c r="H38" s="407"/>
      <c r="I38" s="347"/>
      <c r="J38" s="347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5.75" customHeight="1">
      <c r="A39" s="95"/>
      <c r="B39" s="95"/>
      <c r="C39" s="500" t="s">
        <v>937</v>
      </c>
      <c r="E39" s="460"/>
      <c r="F39" s="516" t="s">
        <v>928</v>
      </c>
      <c r="H39" s="460"/>
      <c r="I39" s="347"/>
      <c r="J39" s="347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ht="15.75" customHeight="1">
      <c r="A40" s="95"/>
      <c r="B40" s="95"/>
      <c r="C40" s="500" t="s">
        <v>934</v>
      </c>
      <c r="E40" s="460"/>
      <c r="F40" s="516" t="s">
        <v>935</v>
      </c>
      <c r="H40" s="460"/>
      <c r="I40" s="347"/>
      <c r="J40" s="347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ht="15.75" customHeight="1">
      <c r="A41" s="95"/>
      <c r="B41" s="95"/>
      <c r="C41" s="509" t="s">
        <v>936</v>
      </c>
      <c r="D41" s="415"/>
      <c r="E41" s="416"/>
      <c r="F41" s="517" t="s">
        <v>929</v>
      </c>
      <c r="G41" s="415"/>
      <c r="H41" s="416"/>
      <c r="I41" s="347"/>
      <c r="J41" s="347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ht="15.75" customHeight="1">
      <c r="A42" s="95"/>
      <c r="B42" s="95"/>
      <c r="C42" s="95"/>
      <c r="D42" s="95"/>
      <c r="E42" s="95"/>
      <c r="F42" s="95"/>
      <c r="G42" s="95"/>
      <c r="H42" s="95"/>
      <c r="I42" s="347"/>
      <c r="J42" s="347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ht="15.75" customHeight="1">
      <c r="A43" s="95"/>
      <c r="B43" s="95"/>
      <c r="C43" s="95"/>
      <c r="D43" s="95"/>
      <c r="E43" s="95"/>
      <c r="F43" s="95"/>
      <c r="G43" s="95"/>
      <c r="H43" s="95"/>
      <c r="I43" s="347"/>
      <c r="J43" s="347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ht="15.75" customHeight="1">
      <c r="A44" s="95"/>
      <c r="B44" s="95"/>
      <c r="C44" s="457" t="s">
        <v>941</v>
      </c>
      <c r="D44" s="406"/>
      <c r="E44" s="406"/>
      <c r="F44" s="406"/>
      <c r="G44" s="406"/>
      <c r="H44" s="406"/>
      <c r="I44" s="406"/>
      <c r="J44" s="406"/>
      <c r="K44" s="406"/>
      <c r="L44" s="406"/>
      <c r="M44" s="406"/>
      <c r="N44" s="406"/>
      <c r="O44" s="406"/>
      <c r="P44" s="407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ht="15.75" customHeight="1">
      <c r="A45" s="95"/>
      <c r="B45" s="95"/>
      <c r="C45" s="414"/>
      <c r="D45" s="415"/>
      <c r="E45" s="415"/>
      <c r="F45" s="415"/>
      <c r="G45" s="415"/>
      <c r="H45" s="415"/>
      <c r="I45" s="415"/>
      <c r="J45" s="415"/>
      <c r="K45" s="415"/>
      <c r="L45" s="415"/>
      <c r="M45" s="415"/>
      <c r="N45" s="415"/>
      <c r="O45" s="415"/>
      <c r="P45" s="416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ht="15.75" customHeight="1">
      <c r="A46" s="95"/>
      <c r="B46" s="95"/>
      <c r="C46" s="518" t="s">
        <v>905</v>
      </c>
      <c r="D46" s="426"/>
      <c r="E46" s="426"/>
      <c r="F46" s="427"/>
      <c r="G46" s="519" t="s">
        <v>912</v>
      </c>
      <c r="H46" s="426"/>
      <c r="I46" s="426"/>
      <c r="J46" s="427"/>
      <c r="K46" s="520"/>
      <c r="L46" s="521" t="s">
        <v>913</v>
      </c>
      <c r="M46" s="426"/>
      <c r="N46" s="426"/>
      <c r="O46" s="426"/>
      <c r="P46" s="427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ht="15.75" customHeight="1">
      <c r="A47" s="95"/>
      <c r="B47" s="95"/>
      <c r="C47" s="522" t="s">
        <v>942</v>
      </c>
      <c r="D47" s="511"/>
      <c r="E47" s="523" t="s">
        <v>943</v>
      </c>
      <c r="F47" s="407"/>
      <c r="G47" s="522" t="s">
        <v>942</v>
      </c>
      <c r="H47" s="407"/>
      <c r="I47" s="524" t="s">
        <v>944</v>
      </c>
      <c r="J47" s="407"/>
      <c r="K47" s="95"/>
      <c r="L47" s="525" t="s">
        <v>942</v>
      </c>
      <c r="M47" s="406"/>
      <c r="N47" s="407"/>
      <c r="O47" s="524" t="s">
        <v>945</v>
      </c>
      <c r="P47" s="407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ht="15.75" customHeight="1">
      <c r="A48" s="95"/>
      <c r="B48" s="95"/>
      <c r="C48" s="526" t="s">
        <v>946</v>
      </c>
      <c r="D48" s="431"/>
      <c r="E48" s="527" t="s">
        <v>943</v>
      </c>
      <c r="F48" s="460"/>
      <c r="G48" s="526" t="s">
        <v>947</v>
      </c>
      <c r="H48" s="460"/>
      <c r="I48" s="528" t="s">
        <v>948</v>
      </c>
      <c r="J48" s="460"/>
      <c r="K48" s="95"/>
      <c r="L48" s="529" t="s">
        <v>949</v>
      </c>
      <c r="N48" s="460"/>
      <c r="O48" s="528" t="s">
        <v>950</v>
      </c>
      <c r="P48" s="460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ht="15.75" customHeight="1">
      <c r="A49" s="95"/>
      <c r="B49" s="95"/>
      <c r="C49" s="530" t="s">
        <v>951</v>
      </c>
      <c r="D49" s="513"/>
      <c r="E49" s="531" t="s">
        <v>943</v>
      </c>
      <c r="F49" s="416"/>
      <c r="G49" s="526" t="s">
        <v>952</v>
      </c>
      <c r="H49" s="460"/>
      <c r="I49" s="528" t="s">
        <v>943</v>
      </c>
      <c r="J49" s="460"/>
      <c r="K49" s="95"/>
      <c r="L49" s="529" t="s">
        <v>953</v>
      </c>
      <c r="N49" s="460"/>
      <c r="O49" s="528">
        <v>2019.0</v>
      </c>
      <c r="P49" s="460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ht="15.75" customHeight="1">
      <c r="A50" s="95"/>
      <c r="B50" s="95"/>
      <c r="C50" s="95"/>
      <c r="D50" s="95"/>
      <c r="E50" s="347"/>
      <c r="F50" s="347"/>
      <c r="G50" s="530" t="s">
        <v>954</v>
      </c>
      <c r="H50" s="416"/>
      <c r="I50" s="532">
        <v>2019.0</v>
      </c>
      <c r="J50" s="416"/>
      <c r="K50" s="95"/>
      <c r="L50" s="529" t="s">
        <v>955</v>
      </c>
      <c r="N50" s="460"/>
      <c r="O50" s="528" t="s">
        <v>956</v>
      </c>
      <c r="P50" s="460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ht="15.75" customHeight="1">
      <c r="A51" s="95"/>
      <c r="B51" s="95"/>
      <c r="C51" s="95"/>
      <c r="D51" s="95"/>
      <c r="E51" s="347"/>
      <c r="F51" s="347"/>
      <c r="G51" s="347"/>
      <c r="H51" s="347"/>
      <c r="I51" s="347"/>
      <c r="J51" s="347"/>
      <c r="K51" s="95"/>
      <c r="L51" s="533" t="s">
        <v>957</v>
      </c>
      <c r="M51" s="415"/>
      <c r="N51" s="416"/>
      <c r="O51" s="532" t="s">
        <v>950</v>
      </c>
      <c r="P51" s="416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ht="15.75" customHeight="1">
      <c r="A52" s="95"/>
      <c r="B52" s="95"/>
      <c r="C52" s="95"/>
      <c r="D52" s="95"/>
      <c r="E52" s="347"/>
      <c r="F52" s="347"/>
      <c r="G52" s="347"/>
      <c r="H52" s="347"/>
      <c r="I52" s="347"/>
      <c r="J52" s="347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ht="15.75" customHeight="1">
      <c r="A53" s="95"/>
      <c r="B53" s="95"/>
      <c r="C53" s="95"/>
      <c r="D53" s="95"/>
      <c r="E53" s="347"/>
      <c r="F53" s="347"/>
      <c r="G53" s="347"/>
      <c r="H53" s="347"/>
      <c r="I53" s="347"/>
      <c r="J53" s="347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ht="15.75" customHeight="1">
      <c r="A54" s="95"/>
      <c r="B54" s="95"/>
      <c r="C54" s="95"/>
      <c r="D54" s="95"/>
      <c r="E54" s="347"/>
      <c r="F54" s="347"/>
      <c r="G54" s="347"/>
      <c r="H54" s="347"/>
      <c r="I54" s="347"/>
      <c r="J54" s="347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ht="15.75" customHeight="1">
      <c r="A55" s="95"/>
      <c r="B55" s="95"/>
      <c r="C55" s="95"/>
      <c r="D55" s="95"/>
      <c r="E55" s="347"/>
      <c r="F55" s="347"/>
      <c r="G55" s="347"/>
      <c r="H55" s="347"/>
      <c r="I55" s="347"/>
      <c r="J55" s="347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ht="15.75" customHeight="1">
      <c r="A56" s="95"/>
      <c r="B56" s="95"/>
      <c r="C56" s="95"/>
      <c r="D56" s="95"/>
      <c r="E56" s="347"/>
      <c r="F56" s="347"/>
      <c r="G56" s="347"/>
      <c r="H56" s="347"/>
      <c r="I56" s="347"/>
      <c r="J56" s="347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ht="15.75" customHeight="1">
      <c r="A57" s="95"/>
      <c r="B57" s="95"/>
      <c r="C57" s="95"/>
      <c r="D57" s="95"/>
      <c r="E57" s="347"/>
      <c r="F57" s="347"/>
      <c r="G57" s="347"/>
      <c r="H57" s="347"/>
      <c r="I57" s="347"/>
      <c r="J57" s="347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ht="15.75" customHeight="1">
      <c r="A58" s="95"/>
      <c r="B58" s="95"/>
      <c r="C58" s="95"/>
      <c r="D58" s="95"/>
      <c r="E58" s="347"/>
      <c r="F58" s="347"/>
      <c r="G58" s="347"/>
      <c r="H58" s="347"/>
      <c r="I58" s="347"/>
      <c r="J58" s="347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ht="15.75" customHeight="1">
      <c r="A59" s="95"/>
      <c r="B59" s="95"/>
      <c r="C59" s="95"/>
      <c r="D59" s="95"/>
      <c r="E59" s="347"/>
      <c r="F59" s="347"/>
      <c r="G59" s="347"/>
      <c r="H59" s="347"/>
      <c r="I59" s="347"/>
      <c r="J59" s="347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ht="15.75" customHeight="1">
      <c r="A60" s="95"/>
      <c r="B60" s="95"/>
      <c r="C60" s="95"/>
      <c r="D60" s="95"/>
      <c r="E60" s="347"/>
      <c r="F60" s="347"/>
      <c r="G60" s="347"/>
      <c r="H60" s="347"/>
      <c r="I60" s="347"/>
      <c r="J60" s="347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ht="15.75" customHeight="1">
      <c r="A61" s="95"/>
      <c r="B61" s="95"/>
      <c r="C61" s="95"/>
      <c r="D61" s="95"/>
      <c r="E61" s="347"/>
      <c r="F61" s="347"/>
      <c r="G61" s="347"/>
      <c r="H61" s="347"/>
      <c r="I61" s="347"/>
      <c r="J61" s="347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ht="15.75" customHeight="1">
      <c r="A62" s="95"/>
      <c r="B62" s="95"/>
      <c r="C62" s="95"/>
      <c r="D62" s="95"/>
      <c r="E62" s="347"/>
      <c r="F62" s="347"/>
      <c r="G62" s="347"/>
      <c r="H62" s="347"/>
      <c r="I62" s="347"/>
      <c r="J62" s="347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ht="15.75" customHeight="1">
      <c r="A63" s="95"/>
      <c r="B63" s="95"/>
      <c r="C63" s="95"/>
      <c r="D63" s="95"/>
      <c r="E63" s="347"/>
      <c r="F63" s="347"/>
      <c r="G63" s="347"/>
      <c r="H63" s="347"/>
      <c r="I63" s="347"/>
      <c r="J63" s="347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ht="15.75" customHeight="1">
      <c r="A64" s="95"/>
      <c r="B64" s="95"/>
      <c r="C64" s="95"/>
      <c r="D64" s="95"/>
      <c r="E64" s="347"/>
      <c r="F64" s="347"/>
      <c r="G64" s="347"/>
      <c r="H64" s="347"/>
      <c r="I64" s="347"/>
      <c r="J64" s="347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ht="15.75" customHeight="1">
      <c r="A65" s="95"/>
      <c r="B65" s="95"/>
      <c r="C65" s="95"/>
      <c r="D65" s="95"/>
      <c r="E65" s="347"/>
      <c r="F65" s="347"/>
      <c r="G65" s="347"/>
      <c r="H65" s="347"/>
      <c r="I65" s="347"/>
      <c r="J65" s="347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ht="15.75" customHeight="1">
      <c r="A66" s="95"/>
      <c r="B66" s="95"/>
      <c r="C66" s="95"/>
      <c r="D66" s="95"/>
      <c r="E66" s="347"/>
      <c r="F66" s="347"/>
      <c r="G66" s="347"/>
      <c r="H66" s="347"/>
      <c r="I66" s="347"/>
      <c r="J66" s="347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ht="15.75" customHeight="1">
      <c r="A67" s="95"/>
      <c r="B67" s="95"/>
      <c r="C67" s="95"/>
      <c r="D67" s="95"/>
      <c r="E67" s="347"/>
      <c r="F67" s="347"/>
      <c r="G67" s="347"/>
      <c r="H67" s="347"/>
      <c r="I67" s="347"/>
      <c r="J67" s="347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ht="15.75" customHeight="1">
      <c r="A68" s="95"/>
      <c r="B68" s="95"/>
      <c r="C68" s="95"/>
      <c r="D68" s="95"/>
      <c r="E68" s="347"/>
      <c r="F68" s="347"/>
      <c r="G68" s="347"/>
      <c r="H68" s="347"/>
      <c r="I68" s="347"/>
      <c r="J68" s="347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ht="15.75" customHeight="1">
      <c r="A69" s="95"/>
      <c r="B69" s="95"/>
      <c r="C69" s="95"/>
      <c r="D69" s="95"/>
      <c r="E69" s="347"/>
      <c r="F69" s="347"/>
      <c r="G69" s="347"/>
      <c r="H69" s="347"/>
      <c r="I69" s="347"/>
      <c r="J69" s="347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ht="15.75" customHeight="1">
      <c r="A70" s="95"/>
      <c r="B70" s="95"/>
      <c r="C70" s="95"/>
      <c r="D70" s="95"/>
      <c r="E70" s="347"/>
      <c r="F70" s="347"/>
      <c r="G70" s="347"/>
      <c r="H70" s="347"/>
      <c r="I70" s="347"/>
      <c r="J70" s="347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ht="15.75" customHeight="1">
      <c r="A71" s="95"/>
      <c r="B71" s="95"/>
      <c r="C71" s="95"/>
      <c r="D71" s="95"/>
      <c r="E71" s="347"/>
      <c r="F71" s="347"/>
      <c r="G71" s="347"/>
      <c r="H71" s="347"/>
      <c r="I71" s="347"/>
      <c r="J71" s="347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ht="15.75" customHeight="1">
      <c r="A72" s="95"/>
      <c r="B72" s="95"/>
      <c r="C72" s="95"/>
      <c r="D72" s="95"/>
      <c r="E72" s="347"/>
      <c r="F72" s="347"/>
      <c r="G72" s="347"/>
      <c r="H72" s="347"/>
      <c r="I72" s="347"/>
      <c r="J72" s="347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ht="15.75" customHeight="1">
      <c r="A73" s="95"/>
      <c r="B73" s="95"/>
      <c r="C73" s="95"/>
      <c r="D73" s="95"/>
      <c r="E73" s="347"/>
      <c r="F73" s="347"/>
      <c r="G73" s="347"/>
      <c r="H73" s="347"/>
      <c r="I73" s="347"/>
      <c r="J73" s="347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ht="15.75" customHeight="1">
      <c r="A74" s="95"/>
      <c r="B74" s="95"/>
      <c r="C74" s="95"/>
      <c r="D74" s="95"/>
      <c r="E74" s="347"/>
      <c r="F74" s="347"/>
      <c r="G74" s="347"/>
      <c r="H74" s="347"/>
      <c r="I74" s="347"/>
      <c r="J74" s="347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ht="15.75" customHeight="1">
      <c r="A75" s="95"/>
      <c r="B75" s="95"/>
      <c r="C75" s="95"/>
      <c r="D75" s="95"/>
      <c r="E75" s="347"/>
      <c r="F75" s="347"/>
      <c r="G75" s="347"/>
      <c r="H75" s="347"/>
      <c r="I75" s="347"/>
      <c r="J75" s="347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ht="15.75" customHeight="1">
      <c r="A76" s="95"/>
      <c r="B76" s="95"/>
      <c r="C76" s="95"/>
      <c r="D76" s="95"/>
      <c r="E76" s="347"/>
      <c r="F76" s="347"/>
      <c r="G76" s="347"/>
      <c r="H76" s="347"/>
      <c r="I76" s="347"/>
      <c r="J76" s="347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ht="15.75" customHeight="1">
      <c r="A77" s="95"/>
      <c r="B77" s="95"/>
      <c r="C77" s="95"/>
      <c r="D77" s="95"/>
      <c r="E77" s="347"/>
      <c r="F77" s="347"/>
      <c r="G77" s="347"/>
      <c r="H77" s="347"/>
      <c r="I77" s="347"/>
      <c r="J77" s="347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ht="15.75" customHeight="1">
      <c r="A78" s="95"/>
      <c r="B78" s="95"/>
      <c r="C78" s="95"/>
      <c r="D78" s="95"/>
      <c r="E78" s="347"/>
      <c r="F78" s="347"/>
      <c r="G78" s="347"/>
      <c r="H78" s="347"/>
      <c r="I78" s="347"/>
      <c r="J78" s="347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ht="15.75" customHeight="1">
      <c r="A79" s="95"/>
      <c r="B79" s="95"/>
      <c r="C79" s="95"/>
      <c r="D79" s="95"/>
      <c r="E79" s="347"/>
      <c r="F79" s="347"/>
      <c r="G79" s="347"/>
      <c r="H79" s="347"/>
      <c r="I79" s="347"/>
      <c r="J79" s="347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ht="15.75" customHeight="1">
      <c r="A80" s="95"/>
      <c r="B80" s="95"/>
      <c r="C80" s="95"/>
      <c r="D80" s="95"/>
      <c r="E80" s="347"/>
      <c r="F80" s="347"/>
      <c r="G80" s="347"/>
      <c r="H80" s="347"/>
      <c r="I80" s="347"/>
      <c r="J80" s="347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ht="15.75" customHeight="1">
      <c r="A81" s="95"/>
      <c r="B81" s="95"/>
      <c r="C81" s="95"/>
      <c r="D81" s="95"/>
      <c r="E81" s="347"/>
      <c r="F81" s="347"/>
      <c r="G81" s="347"/>
      <c r="H81" s="347"/>
      <c r="I81" s="347"/>
      <c r="J81" s="347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ht="15.75" customHeight="1">
      <c r="A82" s="95"/>
      <c r="B82" s="95"/>
      <c r="C82" s="95"/>
      <c r="D82" s="95"/>
      <c r="E82" s="347"/>
      <c r="F82" s="347"/>
      <c r="G82" s="347"/>
      <c r="H82" s="347"/>
      <c r="I82" s="347"/>
      <c r="J82" s="347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ht="15.75" customHeight="1">
      <c r="A83" s="95"/>
      <c r="B83" s="95"/>
      <c r="C83" s="95"/>
      <c r="D83" s="95"/>
      <c r="E83" s="347"/>
      <c r="F83" s="347"/>
      <c r="G83" s="347"/>
      <c r="H83" s="347"/>
      <c r="I83" s="347"/>
      <c r="J83" s="347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ht="15.75" customHeight="1">
      <c r="A84" s="95"/>
      <c r="B84" s="95"/>
      <c r="C84" s="95"/>
      <c r="D84" s="95"/>
      <c r="E84" s="347"/>
      <c r="F84" s="347"/>
      <c r="G84" s="347"/>
      <c r="H84" s="347"/>
      <c r="I84" s="347"/>
      <c r="J84" s="347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ht="15.75" customHeight="1">
      <c r="A85" s="95"/>
      <c r="B85" s="95"/>
      <c r="C85" s="95"/>
      <c r="D85" s="95"/>
      <c r="E85" s="347"/>
      <c r="F85" s="347"/>
      <c r="G85" s="347"/>
      <c r="H85" s="347"/>
      <c r="I85" s="347"/>
      <c r="J85" s="347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ht="15.75" customHeight="1">
      <c r="A86" s="95"/>
      <c r="B86" s="95"/>
      <c r="C86" s="95"/>
      <c r="D86" s="95"/>
      <c r="E86" s="347"/>
      <c r="F86" s="347"/>
      <c r="G86" s="347"/>
      <c r="H86" s="347"/>
      <c r="I86" s="347"/>
      <c r="J86" s="347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ht="15.75" customHeight="1">
      <c r="A87" s="95"/>
      <c r="B87" s="95"/>
      <c r="C87" s="95"/>
      <c r="D87" s="95"/>
      <c r="E87" s="347"/>
      <c r="F87" s="347"/>
      <c r="G87" s="347"/>
      <c r="H87" s="347"/>
      <c r="I87" s="347"/>
      <c r="J87" s="347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ht="15.75" customHeight="1">
      <c r="A88" s="95"/>
      <c r="B88" s="95"/>
      <c r="C88" s="95"/>
      <c r="D88" s="95"/>
      <c r="E88" s="347"/>
      <c r="F88" s="347"/>
      <c r="G88" s="347"/>
      <c r="H88" s="347"/>
      <c r="I88" s="347"/>
      <c r="J88" s="347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ht="15.75" customHeight="1">
      <c r="A89" s="95"/>
      <c r="B89" s="95"/>
      <c r="C89" s="95"/>
      <c r="D89" s="95"/>
      <c r="E89" s="347"/>
      <c r="F89" s="347"/>
      <c r="G89" s="347"/>
      <c r="H89" s="347"/>
      <c r="I89" s="347"/>
      <c r="J89" s="347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ht="15.75" customHeight="1">
      <c r="A90" s="95"/>
      <c r="B90" s="95"/>
      <c r="C90" s="95"/>
      <c r="D90" s="95"/>
      <c r="E90" s="347"/>
      <c r="F90" s="347"/>
      <c r="G90" s="347"/>
      <c r="H90" s="347"/>
      <c r="I90" s="347"/>
      <c r="J90" s="347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ht="15.75" customHeight="1">
      <c r="A91" s="95"/>
      <c r="B91" s="95"/>
      <c r="C91" s="95"/>
      <c r="D91" s="95"/>
      <c r="E91" s="347"/>
      <c r="F91" s="347"/>
      <c r="G91" s="347"/>
      <c r="H91" s="347"/>
      <c r="I91" s="347"/>
      <c r="J91" s="347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ht="15.75" customHeight="1">
      <c r="A92" s="95"/>
      <c r="B92" s="95"/>
      <c r="C92" s="95"/>
      <c r="D92" s="95"/>
      <c r="E92" s="347"/>
      <c r="F92" s="347"/>
      <c r="G92" s="347"/>
      <c r="H92" s="347"/>
      <c r="I92" s="347"/>
      <c r="J92" s="347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ht="15.75" customHeight="1">
      <c r="A93" s="95"/>
      <c r="B93" s="95"/>
      <c r="C93" s="95"/>
      <c r="D93" s="95"/>
      <c r="E93" s="347"/>
      <c r="F93" s="347"/>
      <c r="G93" s="347"/>
      <c r="H93" s="347"/>
      <c r="I93" s="347"/>
      <c r="J93" s="347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ht="15.75" customHeight="1">
      <c r="A94" s="95"/>
      <c r="B94" s="95"/>
      <c r="C94" s="95"/>
      <c r="D94" s="95"/>
      <c r="E94" s="347"/>
      <c r="F94" s="347"/>
      <c r="G94" s="347"/>
      <c r="H94" s="347"/>
      <c r="I94" s="347"/>
      <c r="J94" s="347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ht="15.75" customHeight="1">
      <c r="A95" s="95"/>
      <c r="B95" s="95"/>
      <c r="C95" s="95"/>
      <c r="D95" s="95"/>
      <c r="E95" s="347"/>
      <c r="F95" s="347"/>
      <c r="G95" s="347"/>
      <c r="H95" s="347"/>
      <c r="I95" s="347"/>
      <c r="J95" s="347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ht="15.75" customHeight="1">
      <c r="A96" s="95"/>
      <c r="B96" s="95"/>
      <c r="C96" s="95"/>
      <c r="D96" s="95"/>
      <c r="E96" s="347"/>
      <c r="F96" s="347"/>
      <c r="G96" s="347"/>
      <c r="H96" s="347"/>
      <c r="I96" s="347"/>
      <c r="J96" s="347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ht="15.75" customHeight="1">
      <c r="A97" s="95"/>
      <c r="B97" s="95"/>
      <c r="C97" s="95"/>
      <c r="D97" s="95"/>
      <c r="E97" s="347"/>
      <c r="F97" s="347"/>
      <c r="G97" s="347"/>
      <c r="H97" s="347"/>
      <c r="I97" s="347"/>
      <c r="J97" s="347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ht="15.75" customHeight="1">
      <c r="A98" s="95"/>
      <c r="B98" s="95"/>
      <c r="C98" s="95"/>
      <c r="D98" s="95"/>
      <c r="E98" s="347"/>
      <c r="F98" s="347"/>
      <c r="G98" s="347"/>
      <c r="H98" s="347"/>
      <c r="I98" s="347"/>
      <c r="J98" s="347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ht="15.75" customHeight="1">
      <c r="A99" s="95"/>
      <c r="B99" s="95"/>
      <c r="C99" s="95"/>
      <c r="D99" s="95"/>
      <c r="E99" s="347"/>
      <c r="F99" s="347"/>
      <c r="G99" s="347"/>
      <c r="H99" s="347"/>
      <c r="I99" s="347"/>
      <c r="J99" s="347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ht="15.75" customHeight="1">
      <c r="A100" s="95"/>
      <c r="B100" s="95"/>
      <c r="C100" s="95"/>
      <c r="D100" s="95"/>
      <c r="E100" s="347"/>
      <c r="F100" s="347"/>
      <c r="G100" s="347"/>
      <c r="H100" s="347"/>
      <c r="I100" s="347"/>
      <c r="J100" s="347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ht="15.75" customHeight="1">
      <c r="A101" s="95"/>
      <c r="B101" s="95"/>
      <c r="C101" s="95"/>
      <c r="D101" s="95"/>
      <c r="E101" s="347"/>
      <c r="F101" s="347"/>
      <c r="G101" s="347"/>
      <c r="H101" s="347"/>
      <c r="I101" s="347"/>
      <c r="J101" s="347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ht="15.75" customHeight="1">
      <c r="A102" s="95"/>
      <c r="B102" s="95"/>
      <c r="C102" s="95"/>
      <c r="D102" s="95"/>
      <c r="E102" s="347"/>
      <c r="F102" s="347"/>
      <c r="G102" s="347"/>
      <c r="H102" s="347"/>
      <c r="I102" s="347"/>
      <c r="J102" s="347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ht="15.75" customHeight="1">
      <c r="A103" s="95"/>
      <c r="B103" s="95"/>
      <c r="C103" s="95"/>
      <c r="D103" s="95"/>
      <c r="E103" s="347"/>
      <c r="F103" s="347"/>
      <c r="G103" s="347"/>
      <c r="H103" s="347"/>
      <c r="I103" s="347"/>
      <c r="J103" s="347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ht="15.75" customHeight="1">
      <c r="A104" s="95"/>
      <c r="B104" s="95"/>
      <c r="C104" s="95"/>
      <c r="D104" s="95"/>
      <c r="E104" s="347"/>
      <c r="F104" s="347"/>
      <c r="G104" s="347"/>
      <c r="H104" s="347"/>
      <c r="I104" s="347"/>
      <c r="J104" s="347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ht="15.75" customHeight="1">
      <c r="A105" s="95"/>
      <c r="B105" s="95"/>
      <c r="C105" s="95"/>
      <c r="D105" s="95"/>
      <c r="E105" s="347"/>
      <c r="F105" s="347"/>
      <c r="G105" s="347"/>
      <c r="H105" s="347"/>
      <c r="I105" s="347"/>
      <c r="J105" s="347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ht="15.75" customHeight="1">
      <c r="A106" s="95"/>
      <c r="B106" s="95"/>
      <c r="C106" s="95"/>
      <c r="D106" s="95"/>
      <c r="E106" s="347"/>
      <c r="F106" s="347"/>
      <c r="G106" s="347"/>
      <c r="H106" s="347"/>
      <c r="I106" s="347"/>
      <c r="J106" s="347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ht="15.75" customHeight="1">
      <c r="A107" s="95"/>
      <c r="B107" s="95"/>
      <c r="C107" s="95"/>
      <c r="D107" s="95"/>
      <c r="E107" s="347"/>
      <c r="F107" s="347"/>
      <c r="G107" s="347"/>
      <c r="H107" s="347"/>
      <c r="I107" s="347"/>
      <c r="J107" s="347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ht="15.75" customHeight="1">
      <c r="A108" s="95"/>
      <c r="B108" s="95"/>
      <c r="C108" s="95"/>
      <c r="D108" s="95"/>
      <c r="E108" s="347"/>
      <c r="F108" s="347"/>
      <c r="G108" s="347"/>
      <c r="H108" s="347"/>
      <c r="I108" s="347"/>
      <c r="J108" s="347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ht="15.75" customHeight="1">
      <c r="A109" s="95"/>
      <c r="B109" s="95"/>
      <c r="C109" s="95"/>
      <c r="D109" s="95"/>
      <c r="E109" s="347"/>
      <c r="F109" s="347"/>
      <c r="G109" s="347"/>
      <c r="H109" s="347"/>
      <c r="I109" s="347"/>
      <c r="J109" s="347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ht="15.75" customHeight="1">
      <c r="A110" s="95"/>
      <c r="B110" s="95"/>
      <c r="C110" s="95"/>
      <c r="D110" s="95"/>
      <c r="E110" s="347"/>
      <c r="F110" s="347"/>
      <c r="G110" s="347"/>
      <c r="H110" s="347"/>
      <c r="I110" s="347"/>
      <c r="J110" s="347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ht="15.75" customHeight="1">
      <c r="A111" s="95"/>
      <c r="B111" s="95"/>
      <c r="C111" s="95"/>
      <c r="D111" s="95"/>
      <c r="E111" s="347"/>
      <c r="F111" s="347"/>
      <c r="G111" s="347"/>
      <c r="H111" s="347"/>
      <c r="I111" s="347"/>
      <c r="J111" s="347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ht="15.75" customHeight="1">
      <c r="A112" s="95"/>
      <c r="B112" s="95"/>
      <c r="C112" s="95"/>
      <c r="D112" s="95"/>
      <c r="E112" s="347"/>
      <c r="F112" s="347"/>
      <c r="G112" s="347"/>
      <c r="H112" s="347"/>
      <c r="I112" s="347"/>
      <c r="J112" s="347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ht="15.75" customHeight="1">
      <c r="A113" s="95"/>
      <c r="B113" s="95"/>
      <c r="C113" s="95"/>
      <c r="D113" s="95"/>
      <c r="E113" s="347"/>
      <c r="F113" s="347"/>
      <c r="G113" s="347"/>
      <c r="H113" s="347"/>
      <c r="I113" s="347"/>
      <c r="J113" s="347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ht="15.75" customHeight="1">
      <c r="A114" s="95"/>
      <c r="B114" s="95"/>
      <c r="C114" s="95"/>
      <c r="D114" s="95"/>
      <c r="E114" s="347"/>
      <c r="F114" s="347"/>
      <c r="G114" s="347"/>
      <c r="H114" s="347"/>
      <c r="I114" s="347"/>
      <c r="J114" s="347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ht="15.75" customHeight="1">
      <c r="A115" s="95"/>
      <c r="B115" s="95"/>
      <c r="C115" s="95"/>
      <c r="D115" s="95"/>
      <c r="E115" s="347"/>
      <c r="F115" s="347"/>
      <c r="G115" s="347"/>
      <c r="H115" s="347"/>
      <c r="I115" s="347"/>
      <c r="J115" s="347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ht="15.75" customHeight="1">
      <c r="A116" s="95"/>
      <c r="B116" s="95"/>
      <c r="C116" s="95"/>
      <c r="D116" s="95"/>
      <c r="E116" s="347"/>
      <c r="F116" s="347"/>
      <c r="G116" s="347"/>
      <c r="H116" s="347"/>
      <c r="I116" s="347"/>
      <c r="J116" s="347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ht="15.75" customHeight="1">
      <c r="A117" s="95"/>
      <c r="B117" s="95"/>
      <c r="C117" s="95"/>
      <c r="D117" s="95"/>
      <c r="E117" s="347"/>
      <c r="F117" s="347"/>
      <c r="G117" s="347"/>
      <c r="H117" s="347"/>
      <c r="I117" s="347"/>
      <c r="J117" s="347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ht="15.75" customHeight="1">
      <c r="A118" s="95"/>
      <c r="B118" s="95"/>
      <c r="C118" s="95"/>
      <c r="D118" s="95"/>
      <c r="E118" s="347"/>
      <c r="F118" s="347"/>
      <c r="G118" s="347"/>
      <c r="H118" s="347"/>
      <c r="I118" s="347"/>
      <c r="J118" s="347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ht="15.75" customHeight="1">
      <c r="A119" s="95"/>
      <c r="B119" s="95"/>
      <c r="C119" s="95"/>
      <c r="D119" s="95"/>
      <c r="E119" s="347"/>
      <c r="F119" s="347"/>
      <c r="G119" s="347"/>
      <c r="H119" s="347"/>
      <c r="I119" s="347"/>
      <c r="J119" s="347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ht="15.75" customHeight="1">
      <c r="A120" s="95"/>
      <c r="B120" s="95"/>
      <c r="C120" s="95"/>
      <c r="D120" s="95"/>
      <c r="E120" s="347"/>
      <c r="F120" s="347"/>
      <c r="G120" s="347"/>
      <c r="H120" s="347"/>
      <c r="I120" s="347"/>
      <c r="J120" s="347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ht="15.75" customHeight="1">
      <c r="A121" s="95"/>
      <c r="B121" s="95"/>
      <c r="C121" s="95"/>
      <c r="D121" s="95"/>
      <c r="E121" s="347"/>
      <c r="F121" s="347"/>
      <c r="G121" s="347"/>
      <c r="H121" s="347"/>
      <c r="I121" s="347"/>
      <c r="J121" s="347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ht="15.75" customHeight="1">
      <c r="A122" s="95"/>
      <c r="B122" s="95"/>
      <c r="C122" s="95"/>
      <c r="D122" s="95"/>
      <c r="E122" s="347"/>
      <c r="F122" s="347"/>
      <c r="G122" s="347"/>
      <c r="H122" s="347"/>
      <c r="I122" s="347"/>
      <c r="J122" s="347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ht="15.75" customHeight="1">
      <c r="A123" s="95"/>
      <c r="B123" s="95"/>
      <c r="C123" s="95"/>
      <c r="D123" s="95"/>
      <c r="E123" s="347"/>
      <c r="F123" s="347"/>
      <c r="G123" s="347"/>
      <c r="H123" s="347"/>
      <c r="I123" s="347"/>
      <c r="J123" s="347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ht="15.75" customHeight="1">
      <c r="A124" s="95"/>
      <c r="B124" s="95"/>
      <c r="C124" s="95"/>
      <c r="D124" s="95"/>
      <c r="E124" s="347"/>
      <c r="F124" s="347"/>
      <c r="G124" s="347"/>
      <c r="H124" s="347"/>
      <c r="I124" s="347"/>
      <c r="J124" s="347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ht="15.75" customHeight="1">
      <c r="A125" s="95"/>
      <c r="B125" s="95"/>
      <c r="C125" s="95"/>
      <c r="D125" s="95"/>
      <c r="E125" s="347"/>
      <c r="F125" s="347"/>
      <c r="G125" s="347"/>
      <c r="H125" s="347"/>
      <c r="I125" s="347"/>
      <c r="J125" s="347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ht="15.75" customHeight="1">
      <c r="A126" s="95"/>
      <c r="B126" s="95"/>
      <c r="C126" s="95"/>
      <c r="D126" s="95"/>
      <c r="E126" s="347"/>
      <c r="F126" s="347"/>
      <c r="G126" s="347"/>
      <c r="H126" s="347"/>
      <c r="I126" s="347"/>
      <c r="J126" s="347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ht="15.75" customHeight="1">
      <c r="A127" s="95"/>
      <c r="B127" s="95"/>
      <c r="C127" s="95"/>
      <c r="D127" s="95"/>
      <c r="E127" s="347"/>
      <c r="F127" s="347"/>
      <c r="G127" s="347"/>
      <c r="H127" s="347"/>
      <c r="I127" s="347"/>
      <c r="J127" s="347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ht="15.75" customHeight="1">
      <c r="A128" s="95"/>
      <c r="B128" s="95"/>
      <c r="C128" s="95"/>
      <c r="D128" s="95"/>
      <c r="E128" s="347"/>
      <c r="F128" s="347"/>
      <c r="G128" s="347"/>
      <c r="H128" s="347"/>
      <c r="I128" s="347"/>
      <c r="J128" s="347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ht="15.75" customHeight="1">
      <c r="A129" s="95"/>
      <c r="B129" s="95"/>
      <c r="C129" s="95"/>
      <c r="D129" s="95"/>
      <c r="E129" s="347"/>
      <c r="F129" s="347"/>
      <c r="G129" s="347"/>
      <c r="H129" s="347"/>
      <c r="I129" s="347"/>
      <c r="J129" s="347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ht="15.75" customHeight="1">
      <c r="A130" s="95"/>
      <c r="B130" s="95"/>
      <c r="C130" s="95"/>
      <c r="D130" s="95"/>
      <c r="E130" s="347"/>
      <c r="F130" s="347"/>
      <c r="G130" s="347"/>
      <c r="H130" s="347"/>
      <c r="I130" s="347"/>
      <c r="J130" s="347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ht="15.75" customHeight="1">
      <c r="A131" s="95"/>
      <c r="B131" s="95"/>
      <c r="C131" s="95"/>
      <c r="D131" s="95"/>
      <c r="E131" s="347"/>
      <c r="F131" s="347"/>
      <c r="G131" s="347"/>
      <c r="H131" s="347"/>
      <c r="I131" s="347"/>
      <c r="J131" s="347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ht="15.75" customHeight="1">
      <c r="A132" s="95"/>
      <c r="B132" s="95"/>
      <c r="C132" s="95"/>
      <c r="D132" s="95"/>
      <c r="E132" s="347"/>
      <c r="F132" s="347"/>
      <c r="G132" s="347"/>
      <c r="H132" s="347"/>
      <c r="I132" s="347"/>
      <c r="J132" s="347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ht="15.75" customHeight="1">
      <c r="A133" s="95"/>
      <c r="B133" s="95"/>
      <c r="C133" s="95"/>
      <c r="D133" s="95"/>
      <c r="E133" s="347"/>
      <c r="F133" s="347"/>
      <c r="G133" s="347"/>
      <c r="H133" s="347"/>
      <c r="I133" s="347"/>
      <c r="J133" s="347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ht="15.75" customHeight="1">
      <c r="A134" s="95"/>
      <c r="B134" s="95"/>
      <c r="C134" s="95"/>
      <c r="D134" s="95"/>
      <c r="E134" s="347"/>
      <c r="F134" s="347"/>
      <c r="G134" s="347"/>
      <c r="H134" s="347"/>
      <c r="I134" s="347"/>
      <c r="J134" s="347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ht="15.75" customHeight="1">
      <c r="A135" s="95"/>
      <c r="B135" s="95"/>
      <c r="C135" s="95"/>
      <c r="D135" s="95"/>
      <c r="E135" s="347"/>
      <c r="F135" s="347"/>
      <c r="G135" s="347"/>
      <c r="H135" s="347"/>
      <c r="I135" s="347"/>
      <c r="J135" s="347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ht="15.75" customHeight="1">
      <c r="A136" s="95"/>
      <c r="B136" s="95"/>
      <c r="C136" s="95"/>
      <c r="D136" s="95"/>
      <c r="E136" s="347"/>
      <c r="F136" s="347"/>
      <c r="G136" s="347"/>
      <c r="H136" s="347"/>
      <c r="I136" s="347"/>
      <c r="J136" s="347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ht="15.75" customHeight="1">
      <c r="A137" s="95"/>
      <c r="B137" s="95"/>
      <c r="C137" s="95"/>
      <c r="D137" s="95"/>
      <c r="E137" s="347"/>
      <c r="F137" s="347"/>
      <c r="G137" s="347"/>
      <c r="H137" s="347"/>
      <c r="I137" s="347"/>
      <c r="J137" s="347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ht="15.75" customHeight="1">
      <c r="A138" s="95"/>
      <c r="B138" s="95"/>
      <c r="C138" s="95"/>
      <c r="D138" s="95"/>
      <c r="E138" s="347"/>
      <c r="F138" s="347"/>
      <c r="G138" s="347"/>
      <c r="H138" s="347"/>
      <c r="I138" s="347"/>
      <c r="J138" s="347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ht="15.75" customHeight="1">
      <c r="A139" s="95"/>
      <c r="B139" s="95"/>
      <c r="C139" s="95"/>
      <c r="D139" s="95"/>
      <c r="E139" s="347"/>
      <c r="F139" s="347"/>
      <c r="G139" s="347"/>
      <c r="H139" s="347"/>
      <c r="I139" s="347"/>
      <c r="J139" s="347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ht="15.75" customHeight="1">
      <c r="A140" s="95"/>
      <c r="B140" s="95"/>
      <c r="C140" s="95"/>
      <c r="D140" s="95"/>
      <c r="E140" s="347"/>
      <c r="F140" s="347"/>
      <c r="G140" s="347"/>
      <c r="H140" s="347"/>
      <c r="I140" s="347"/>
      <c r="J140" s="347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ht="15.75" customHeight="1">
      <c r="A141" s="95"/>
      <c r="B141" s="95"/>
      <c r="C141" s="95"/>
      <c r="D141" s="95"/>
      <c r="E141" s="347"/>
      <c r="F141" s="347"/>
      <c r="G141" s="347"/>
      <c r="H141" s="347"/>
      <c r="I141" s="347"/>
      <c r="J141" s="347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ht="15.75" customHeight="1">
      <c r="A142" s="95"/>
      <c r="B142" s="95"/>
      <c r="C142" s="95"/>
      <c r="D142" s="95"/>
      <c r="E142" s="347"/>
      <c r="F142" s="347"/>
      <c r="G142" s="347"/>
      <c r="H142" s="347"/>
      <c r="I142" s="347"/>
      <c r="J142" s="347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ht="15.75" customHeight="1">
      <c r="A143" s="95"/>
      <c r="B143" s="95"/>
      <c r="C143" s="95"/>
      <c r="D143" s="95"/>
      <c r="E143" s="347"/>
      <c r="F143" s="347"/>
      <c r="G143" s="347"/>
      <c r="H143" s="347"/>
      <c r="I143" s="347"/>
      <c r="J143" s="347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ht="15.75" customHeight="1">
      <c r="A144" s="95"/>
      <c r="B144" s="95"/>
      <c r="C144" s="95"/>
      <c r="D144" s="95"/>
      <c r="E144" s="347"/>
      <c r="F144" s="347"/>
      <c r="G144" s="347"/>
      <c r="H144" s="347"/>
      <c r="I144" s="347"/>
      <c r="J144" s="347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ht="15.75" customHeight="1">
      <c r="A145" s="95"/>
      <c r="B145" s="95"/>
      <c r="C145" s="95"/>
      <c r="D145" s="95"/>
      <c r="E145" s="347"/>
      <c r="F145" s="347"/>
      <c r="G145" s="347"/>
      <c r="H145" s="347"/>
      <c r="I145" s="347"/>
      <c r="J145" s="347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ht="15.75" customHeight="1">
      <c r="A146" s="95"/>
      <c r="B146" s="95"/>
      <c r="C146" s="95"/>
      <c r="D146" s="95"/>
      <c r="E146" s="347"/>
      <c r="F146" s="347"/>
      <c r="G146" s="347"/>
      <c r="H146" s="347"/>
      <c r="I146" s="347"/>
      <c r="J146" s="347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ht="15.75" customHeight="1">
      <c r="A147" s="95"/>
      <c r="B147" s="95"/>
      <c r="C147" s="95"/>
      <c r="D147" s="95"/>
      <c r="E147" s="347"/>
      <c r="F147" s="347"/>
      <c r="G147" s="347"/>
      <c r="H147" s="347"/>
      <c r="I147" s="347"/>
      <c r="J147" s="347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ht="15.75" customHeight="1">
      <c r="A148" s="95"/>
      <c r="B148" s="95"/>
      <c r="C148" s="95"/>
      <c r="D148" s="95"/>
      <c r="E148" s="347"/>
      <c r="F148" s="347"/>
      <c r="G148" s="347"/>
      <c r="H148" s="347"/>
      <c r="I148" s="347"/>
      <c r="J148" s="347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ht="15.75" customHeight="1">
      <c r="A149" s="95"/>
      <c r="B149" s="95"/>
      <c r="C149" s="95"/>
      <c r="D149" s="95"/>
      <c r="E149" s="347"/>
      <c r="F149" s="347"/>
      <c r="G149" s="347"/>
      <c r="H149" s="347"/>
      <c r="I149" s="347"/>
      <c r="J149" s="347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ht="15.75" customHeight="1">
      <c r="A150" s="95"/>
      <c r="B150" s="95"/>
      <c r="C150" s="95"/>
      <c r="D150" s="95"/>
      <c r="E150" s="347"/>
      <c r="F150" s="347"/>
      <c r="G150" s="347"/>
      <c r="H150" s="347"/>
      <c r="I150" s="347"/>
      <c r="J150" s="347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ht="15.75" customHeight="1">
      <c r="A151" s="95"/>
      <c r="B151" s="95"/>
      <c r="C151" s="95"/>
      <c r="D151" s="95"/>
      <c r="E151" s="347"/>
      <c r="F151" s="347"/>
      <c r="G151" s="347"/>
      <c r="H151" s="347"/>
      <c r="I151" s="347"/>
      <c r="J151" s="347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ht="15.75" customHeight="1">
      <c r="A152" s="95"/>
      <c r="B152" s="95"/>
      <c r="C152" s="95"/>
      <c r="D152" s="95"/>
      <c r="E152" s="347"/>
      <c r="F152" s="347"/>
      <c r="G152" s="347"/>
      <c r="H152" s="347"/>
      <c r="I152" s="347"/>
      <c r="J152" s="347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ht="15.75" customHeight="1">
      <c r="A153" s="95"/>
      <c r="B153" s="95"/>
      <c r="C153" s="95"/>
      <c r="D153" s="95"/>
      <c r="E153" s="347"/>
      <c r="F153" s="347"/>
      <c r="G153" s="347"/>
      <c r="H153" s="347"/>
      <c r="I153" s="347"/>
      <c r="J153" s="347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ht="15.75" customHeight="1">
      <c r="A154" s="95"/>
      <c r="B154" s="95"/>
      <c r="C154" s="95"/>
      <c r="D154" s="95"/>
      <c r="E154" s="347"/>
      <c r="F154" s="347"/>
      <c r="G154" s="347"/>
      <c r="H154" s="347"/>
      <c r="I154" s="347"/>
      <c r="J154" s="347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ht="15.75" customHeight="1">
      <c r="A155" s="95"/>
      <c r="B155" s="95"/>
      <c r="C155" s="95"/>
      <c r="D155" s="95"/>
      <c r="E155" s="347"/>
      <c r="F155" s="347"/>
      <c r="G155" s="347"/>
      <c r="H155" s="347"/>
      <c r="I155" s="347"/>
      <c r="J155" s="347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ht="15.75" customHeight="1">
      <c r="A156" s="95"/>
      <c r="B156" s="95"/>
      <c r="C156" s="95"/>
      <c r="D156" s="95"/>
      <c r="E156" s="347"/>
      <c r="F156" s="347"/>
      <c r="G156" s="347"/>
      <c r="H156" s="347"/>
      <c r="I156" s="347"/>
      <c r="J156" s="347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ht="15.75" customHeight="1">
      <c r="A157" s="95"/>
      <c r="B157" s="95"/>
      <c r="C157" s="95"/>
      <c r="D157" s="95"/>
      <c r="E157" s="347"/>
      <c r="F157" s="347"/>
      <c r="G157" s="347"/>
      <c r="H157" s="347"/>
      <c r="I157" s="347"/>
      <c r="J157" s="347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ht="15.75" customHeight="1">
      <c r="A158" s="95"/>
      <c r="B158" s="95"/>
      <c r="C158" s="95"/>
      <c r="D158" s="95"/>
      <c r="E158" s="347"/>
      <c r="F158" s="347"/>
      <c r="G158" s="347"/>
      <c r="H158" s="347"/>
      <c r="I158" s="347"/>
      <c r="J158" s="347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ht="15.75" customHeight="1">
      <c r="A159" s="95"/>
      <c r="B159" s="95"/>
      <c r="C159" s="95"/>
      <c r="D159" s="95"/>
      <c r="E159" s="347"/>
      <c r="F159" s="347"/>
      <c r="G159" s="347"/>
      <c r="H159" s="347"/>
      <c r="I159" s="347"/>
      <c r="J159" s="347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ht="15.75" customHeight="1">
      <c r="A160" s="95"/>
      <c r="B160" s="95"/>
      <c r="C160" s="95"/>
      <c r="D160" s="95"/>
      <c r="E160" s="347"/>
      <c r="F160" s="347"/>
      <c r="G160" s="347"/>
      <c r="H160" s="347"/>
      <c r="I160" s="347"/>
      <c r="J160" s="347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ht="15.75" customHeight="1">
      <c r="A161" s="95"/>
      <c r="B161" s="95"/>
      <c r="C161" s="95"/>
      <c r="D161" s="95"/>
      <c r="E161" s="347"/>
      <c r="F161" s="347"/>
      <c r="G161" s="347"/>
      <c r="H161" s="347"/>
      <c r="I161" s="347"/>
      <c r="J161" s="347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ht="15.75" customHeight="1">
      <c r="A162" s="95"/>
      <c r="B162" s="95"/>
      <c r="C162" s="95"/>
      <c r="D162" s="95"/>
      <c r="E162" s="347"/>
      <c r="F162" s="347"/>
      <c r="G162" s="347"/>
      <c r="H162" s="347"/>
      <c r="I162" s="347"/>
      <c r="J162" s="347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ht="15.75" customHeight="1">
      <c r="A163" s="95"/>
      <c r="B163" s="95"/>
      <c r="C163" s="95"/>
      <c r="D163" s="95"/>
      <c r="E163" s="347"/>
      <c r="F163" s="347"/>
      <c r="G163" s="347"/>
      <c r="H163" s="347"/>
      <c r="I163" s="347"/>
      <c r="J163" s="347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ht="15.75" customHeight="1">
      <c r="A164" s="95"/>
      <c r="B164" s="95"/>
      <c r="C164" s="95"/>
      <c r="D164" s="95"/>
      <c r="E164" s="347"/>
      <c r="F164" s="347"/>
      <c r="G164" s="347"/>
      <c r="H164" s="347"/>
      <c r="I164" s="347"/>
      <c r="J164" s="347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ht="15.75" customHeight="1">
      <c r="A165" s="95"/>
      <c r="B165" s="95"/>
      <c r="C165" s="95"/>
      <c r="D165" s="95"/>
      <c r="E165" s="347"/>
      <c r="F165" s="347"/>
      <c r="G165" s="347"/>
      <c r="H165" s="347"/>
      <c r="I165" s="347"/>
      <c r="J165" s="347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ht="15.75" customHeight="1">
      <c r="A166" s="95"/>
      <c r="B166" s="95"/>
      <c r="C166" s="95"/>
      <c r="D166" s="95"/>
      <c r="E166" s="347"/>
      <c r="F166" s="347"/>
      <c r="G166" s="347"/>
      <c r="H166" s="347"/>
      <c r="I166" s="347"/>
      <c r="J166" s="347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ht="15.75" customHeight="1">
      <c r="A167" s="95"/>
      <c r="B167" s="95"/>
      <c r="C167" s="95"/>
      <c r="D167" s="95"/>
      <c r="E167" s="347"/>
      <c r="F167" s="347"/>
      <c r="G167" s="347"/>
      <c r="H167" s="347"/>
      <c r="I167" s="347"/>
      <c r="J167" s="347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ht="15.75" customHeight="1">
      <c r="A168" s="95"/>
      <c r="B168" s="95"/>
      <c r="C168" s="95"/>
      <c r="D168" s="95"/>
      <c r="E168" s="347"/>
      <c r="F168" s="347"/>
      <c r="G168" s="347"/>
      <c r="H168" s="347"/>
      <c r="I168" s="347"/>
      <c r="J168" s="347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ht="15.75" customHeight="1">
      <c r="A169" s="95"/>
      <c r="B169" s="95"/>
      <c r="C169" s="95"/>
      <c r="D169" s="95"/>
      <c r="E169" s="347"/>
      <c r="F169" s="347"/>
      <c r="G169" s="347"/>
      <c r="H169" s="347"/>
      <c r="I169" s="347"/>
      <c r="J169" s="347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ht="15.75" customHeight="1">
      <c r="A170" s="95"/>
      <c r="B170" s="95"/>
      <c r="C170" s="95"/>
      <c r="D170" s="95"/>
      <c r="E170" s="347"/>
      <c r="F170" s="347"/>
      <c r="G170" s="347"/>
      <c r="H170" s="347"/>
      <c r="I170" s="347"/>
      <c r="J170" s="347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ht="15.75" customHeight="1">
      <c r="A171" s="95"/>
      <c r="B171" s="95"/>
      <c r="C171" s="95"/>
      <c r="D171" s="95"/>
      <c r="E171" s="347"/>
      <c r="F171" s="347"/>
      <c r="G171" s="347"/>
      <c r="H171" s="347"/>
      <c r="I171" s="347"/>
      <c r="J171" s="347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ht="15.75" customHeight="1">
      <c r="A172" s="95"/>
      <c r="B172" s="95"/>
      <c r="C172" s="95"/>
      <c r="D172" s="95"/>
      <c r="E172" s="347"/>
      <c r="F172" s="347"/>
      <c r="G172" s="347"/>
      <c r="H172" s="347"/>
      <c r="I172" s="347"/>
      <c r="J172" s="347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ht="15.75" customHeight="1">
      <c r="A173" s="95"/>
      <c r="B173" s="95"/>
      <c r="C173" s="95"/>
      <c r="D173" s="95"/>
      <c r="E173" s="347"/>
      <c r="F173" s="347"/>
      <c r="G173" s="347"/>
      <c r="H173" s="347"/>
      <c r="I173" s="347"/>
      <c r="J173" s="347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ht="15.75" customHeight="1">
      <c r="A174" s="95"/>
      <c r="B174" s="95"/>
      <c r="C174" s="95"/>
      <c r="D174" s="95"/>
      <c r="E174" s="347"/>
      <c r="F174" s="347"/>
      <c r="G174" s="347"/>
      <c r="H174" s="347"/>
      <c r="I174" s="347"/>
      <c r="J174" s="347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ht="15.75" customHeight="1">
      <c r="A175" s="95"/>
      <c r="B175" s="95"/>
      <c r="C175" s="95"/>
      <c r="D175" s="95"/>
      <c r="E175" s="347"/>
      <c r="F175" s="347"/>
      <c r="G175" s="347"/>
      <c r="H175" s="347"/>
      <c r="I175" s="347"/>
      <c r="J175" s="347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ht="15.75" customHeight="1">
      <c r="A176" s="95"/>
      <c r="B176" s="95"/>
      <c r="C176" s="95"/>
      <c r="D176" s="95"/>
      <c r="E176" s="347"/>
      <c r="F176" s="347"/>
      <c r="G176" s="347"/>
      <c r="H176" s="347"/>
      <c r="I176" s="347"/>
      <c r="J176" s="347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ht="15.75" customHeight="1">
      <c r="A177" s="95"/>
      <c r="B177" s="95"/>
      <c r="C177" s="95"/>
      <c r="D177" s="95"/>
      <c r="E177" s="347"/>
      <c r="F177" s="347"/>
      <c r="G177" s="347"/>
      <c r="H177" s="347"/>
      <c r="I177" s="347"/>
      <c r="J177" s="347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ht="15.75" customHeight="1">
      <c r="A178" s="95"/>
      <c r="B178" s="95"/>
      <c r="C178" s="95"/>
      <c r="D178" s="95"/>
      <c r="E178" s="347"/>
      <c r="F178" s="347"/>
      <c r="G178" s="347"/>
      <c r="H178" s="347"/>
      <c r="I178" s="347"/>
      <c r="J178" s="347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ht="15.75" customHeight="1">
      <c r="A179" s="95"/>
      <c r="B179" s="95"/>
      <c r="C179" s="95"/>
      <c r="D179" s="95"/>
      <c r="E179" s="347"/>
      <c r="F179" s="347"/>
      <c r="G179" s="347"/>
      <c r="H179" s="347"/>
      <c r="I179" s="347"/>
      <c r="J179" s="347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ht="15.75" customHeight="1">
      <c r="A180" s="95"/>
      <c r="B180" s="95"/>
      <c r="C180" s="95"/>
      <c r="D180" s="95"/>
      <c r="E180" s="347"/>
      <c r="F180" s="347"/>
      <c r="G180" s="347"/>
      <c r="H180" s="347"/>
      <c r="I180" s="347"/>
      <c r="J180" s="347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ht="15.75" customHeight="1">
      <c r="A181" s="95"/>
      <c r="B181" s="95"/>
      <c r="C181" s="95"/>
      <c r="D181" s="95"/>
      <c r="E181" s="347"/>
      <c r="F181" s="347"/>
      <c r="G181" s="347"/>
      <c r="H181" s="347"/>
      <c r="I181" s="347"/>
      <c r="J181" s="347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ht="15.75" customHeight="1">
      <c r="A182" s="95"/>
      <c r="B182" s="95"/>
      <c r="C182" s="95"/>
      <c r="D182" s="95"/>
      <c r="E182" s="347"/>
      <c r="F182" s="347"/>
      <c r="G182" s="347"/>
      <c r="H182" s="347"/>
      <c r="I182" s="347"/>
      <c r="J182" s="347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ht="15.75" customHeight="1">
      <c r="A183" s="95"/>
      <c r="B183" s="95"/>
      <c r="C183" s="95"/>
      <c r="D183" s="95"/>
      <c r="E183" s="347"/>
      <c r="F183" s="347"/>
      <c r="G183" s="347"/>
      <c r="H183" s="347"/>
      <c r="I183" s="347"/>
      <c r="J183" s="347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ht="15.75" customHeight="1">
      <c r="A184" s="95"/>
      <c r="B184" s="95"/>
      <c r="C184" s="95"/>
      <c r="D184" s="95"/>
      <c r="E184" s="347"/>
      <c r="F184" s="347"/>
      <c r="G184" s="347"/>
      <c r="H184" s="347"/>
      <c r="I184" s="347"/>
      <c r="J184" s="347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ht="15.75" customHeight="1">
      <c r="A185" s="95"/>
      <c r="B185" s="95"/>
      <c r="C185" s="95"/>
      <c r="D185" s="95"/>
      <c r="E185" s="347"/>
      <c r="F185" s="347"/>
      <c r="G185" s="347"/>
      <c r="H185" s="347"/>
      <c r="I185" s="347"/>
      <c r="J185" s="347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ht="15.75" customHeight="1">
      <c r="A186" s="95"/>
      <c r="B186" s="95"/>
      <c r="C186" s="95"/>
      <c r="D186" s="95"/>
      <c r="E186" s="347"/>
      <c r="F186" s="347"/>
      <c r="G186" s="347"/>
      <c r="H186" s="347"/>
      <c r="I186" s="347"/>
      <c r="J186" s="347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ht="15.75" customHeight="1">
      <c r="A187" s="95"/>
      <c r="B187" s="95"/>
      <c r="C187" s="95"/>
      <c r="D187" s="95"/>
      <c r="E187" s="347"/>
      <c r="F187" s="347"/>
      <c r="G187" s="347"/>
      <c r="H187" s="347"/>
      <c r="I187" s="347"/>
      <c r="J187" s="347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ht="15.75" customHeight="1">
      <c r="A188" s="95"/>
      <c r="B188" s="95"/>
      <c r="C188" s="95"/>
      <c r="D188" s="95"/>
      <c r="E188" s="347"/>
      <c r="F188" s="347"/>
      <c r="G188" s="347"/>
      <c r="H188" s="347"/>
      <c r="I188" s="347"/>
      <c r="J188" s="347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ht="15.75" customHeight="1">
      <c r="A189" s="95"/>
      <c r="B189" s="95"/>
      <c r="C189" s="95"/>
      <c r="D189" s="95"/>
      <c r="E189" s="347"/>
      <c r="F189" s="347"/>
      <c r="G189" s="347"/>
      <c r="H189" s="347"/>
      <c r="I189" s="347"/>
      <c r="J189" s="347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ht="15.75" customHeight="1">
      <c r="A190" s="95"/>
      <c r="B190" s="95"/>
      <c r="C190" s="95"/>
      <c r="D190" s="95"/>
      <c r="E190" s="347"/>
      <c r="F190" s="347"/>
      <c r="G190" s="347"/>
      <c r="H190" s="347"/>
      <c r="I190" s="347"/>
      <c r="J190" s="347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ht="15.75" customHeight="1">
      <c r="A191" s="95"/>
      <c r="B191" s="95"/>
      <c r="C191" s="95"/>
      <c r="D191" s="95"/>
      <c r="E191" s="347"/>
      <c r="F191" s="347"/>
      <c r="G191" s="347"/>
      <c r="H191" s="347"/>
      <c r="I191" s="347"/>
      <c r="J191" s="347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ht="15.75" customHeight="1">
      <c r="A192" s="95"/>
      <c r="B192" s="95"/>
      <c r="C192" s="95"/>
      <c r="D192" s="95"/>
      <c r="E192" s="347"/>
      <c r="F192" s="347"/>
      <c r="G192" s="347"/>
      <c r="H192" s="347"/>
      <c r="I192" s="347"/>
      <c r="J192" s="347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ht="15.75" customHeight="1">
      <c r="A193" s="95"/>
      <c r="B193" s="95"/>
      <c r="C193" s="95"/>
      <c r="D193" s="95"/>
      <c r="E193" s="347"/>
      <c r="F193" s="347"/>
      <c r="G193" s="347"/>
      <c r="H193" s="347"/>
      <c r="I193" s="347"/>
      <c r="J193" s="347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ht="15.75" customHeight="1">
      <c r="A194" s="95"/>
      <c r="B194" s="95"/>
      <c r="C194" s="95"/>
      <c r="D194" s="95"/>
      <c r="E194" s="347"/>
      <c r="F194" s="347"/>
      <c r="G194" s="347"/>
      <c r="H194" s="347"/>
      <c r="I194" s="347"/>
      <c r="J194" s="347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ht="15.75" customHeight="1">
      <c r="A195" s="95"/>
      <c r="B195" s="95"/>
      <c r="C195" s="95"/>
      <c r="D195" s="95"/>
      <c r="E195" s="347"/>
      <c r="F195" s="347"/>
      <c r="G195" s="347"/>
      <c r="H195" s="347"/>
      <c r="I195" s="347"/>
      <c r="J195" s="347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ht="15.75" customHeight="1">
      <c r="A196" s="95"/>
      <c r="B196" s="95"/>
      <c r="C196" s="95"/>
      <c r="D196" s="95"/>
      <c r="E196" s="347"/>
      <c r="F196" s="347"/>
      <c r="G196" s="347"/>
      <c r="H196" s="347"/>
      <c r="I196" s="347"/>
      <c r="J196" s="347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ht="15.75" customHeight="1">
      <c r="A197" s="95"/>
      <c r="B197" s="95"/>
      <c r="C197" s="95"/>
      <c r="D197" s="95"/>
      <c r="E197" s="347"/>
      <c r="F197" s="347"/>
      <c r="G197" s="347"/>
      <c r="H197" s="347"/>
      <c r="I197" s="347"/>
      <c r="J197" s="347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ht="15.75" customHeight="1">
      <c r="A198" s="95"/>
      <c r="B198" s="95"/>
      <c r="C198" s="95"/>
      <c r="D198" s="95"/>
      <c r="E198" s="347"/>
      <c r="F198" s="347"/>
      <c r="G198" s="347"/>
      <c r="H198" s="347"/>
      <c r="I198" s="347"/>
      <c r="J198" s="347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ht="15.75" customHeight="1">
      <c r="A199" s="95"/>
      <c r="B199" s="95"/>
      <c r="C199" s="95"/>
      <c r="D199" s="95"/>
      <c r="E199" s="347"/>
      <c r="F199" s="347"/>
      <c r="G199" s="347"/>
      <c r="H199" s="347"/>
      <c r="I199" s="347"/>
      <c r="J199" s="347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ht="15.75" customHeight="1">
      <c r="A200" s="95"/>
      <c r="B200" s="95"/>
      <c r="C200" s="95"/>
      <c r="D200" s="95"/>
      <c r="E200" s="347"/>
      <c r="F200" s="347"/>
      <c r="G200" s="347"/>
      <c r="H200" s="347"/>
      <c r="I200" s="347"/>
      <c r="J200" s="347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ht="15.75" customHeight="1">
      <c r="A201" s="95"/>
      <c r="B201" s="95"/>
      <c r="C201" s="95"/>
      <c r="D201" s="95"/>
      <c r="E201" s="347"/>
      <c r="F201" s="347"/>
      <c r="G201" s="347"/>
      <c r="H201" s="347"/>
      <c r="I201" s="347"/>
      <c r="J201" s="347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ht="15.75" customHeight="1">
      <c r="A202" s="95"/>
      <c r="B202" s="95"/>
      <c r="C202" s="95"/>
      <c r="D202" s="95"/>
      <c r="E202" s="347"/>
      <c r="F202" s="347"/>
      <c r="G202" s="347"/>
      <c r="H202" s="347"/>
      <c r="I202" s="347"/>
      <c r="J202" s="347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ht="15.75" customHeight="1">
      <c r="A203" s="95"/>
      <c r="B203" s="95"/>
      <c r="C203" s="95"/>
      <c r="D203" s="95"/>
      <c r="E203" s="347"/>
      <c r="F203" s="347"/>
      <c r="G203" s="347"/>
      <c r="H203" s="347"/>
      <c r="I203" s="347"/>
      <c r="J203" s="347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ht="15.75" customHeight="1">
      <c r="A204" s="95"/>
      <c r="B204" s="95"/>
      <c r="C204" s="95"/>
      <c r="D204" s="95"/>
      <c r="E204" s="347"/>
      <c r="F204" s="347"/>
      <c r="G204" s="347"/>
      <c r="H204" s="347"/>
      <c r="I204" s="347"/>
      <c r="J204" s="347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ht="15.75" customHeight="1">
      <c r="A205" s="95"/>
      <c r="B205" s="95"/>
      <c r="C205" s="95"/>
      <c r="D205" s="95"/>
      <c r="E205" s="347"/>
      <c r="F205" s="347"/>
      <c r="G205" s="347"/>
      <c r="H205" s="347"/>
      <c r="I205" s="347"/>
      <c r="J205" s="347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ht="15.75" customHeight="1">
      <c r="A206" s="95"/>
      <c r="B206" s="95"/>
      <c r="C206" s="95"/>
      <c r="D206" s="95"/>
      <c r="E206" s="347"/>
      <c r="F206" s="347"/>
      <c r="G206" s="347"/>
      <c r="H206" s="347"/>
      <c r="I206" s="347"/>
      <c r="J206" s="347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ht="15.75" customHeight="1">
      <c r="A207" s="95"/>
      <c r="B207" s="95"/>
      <c r="C207" s="95"/>
      <c r="D207" s="95"/>
      <c r="E207" s="347"/>
      <c r="F207" s="347"/>
      <c r="G207" s="347"/>
      <c r="H207" s="347"/>
      <c r="I207" s="347"/>
      <c r="J207" s="347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ht="15.75" customHeight="1">
      <c r="A208" s="95"/>
      <c r="B208" s="95"/>
      <c r="C208" s="95"/>
      <c r="D208" s="95"/>
      <c r="E208" s="347"/>
      <c r="F208" s="347"/>
      <c r="G208" s="347"/>
      <c r="H208" s="347"/>
      <c r="I208" s="347"/>
      <c r="J208" s="347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ht="15.75" customHeight="1">
      <c r="A209" s="95"/>
      <c r="B209" s="95"/>
      <c r="C209" s="95"/>
      <c r="D209" s="95"/>
      <c r="E209" s="347"/>
      <c r="F209" s="347"/>
      <c r="G209" s="347"/>
      <c r="H209" s="347"/>
      <c r="I209" s="347"/>
      <c r="J209" s="347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ht="15.75" customHeight="1">
      <c r="A210" s="95"/>
      <c r="B210" s="95"/>
      <c r="C210" s="95"/>
      <c r="D210" s="95"/>
      <c r="E210" s="347"/>
      <c r="F210" s="347"/>
      <c r="G210" s="347"/>
      <c r="H210" s="347"/>
      <c r="I210" s="347"/>
      <c r="J210" s="347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ht="15.75" customHeight="1">
      <c r="A211" s="95"/>
      <c r="B211" s="95"/>
      <c r="C211" s="95"/>
      <c r="D211" s="95"/>
      <c r="E211" s="347"/>
      <c r="F211" s="347"/>
      <c r="G211" s="347"/>
      <c r="H211" s="347"/>
      <c r="I211" s="347"/>
      <c r="J211" s="347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ht="15.75" customHeight="1">
      <c r="A212" s="95"/>
      <c r="B212" s="95"/>
      <c r="C212" s="95"/>
      <c r="D212" s="95"/>
      <c r="E212" s="347"/>
      <c r="F212" s="347"/>
      <c r="G212" s="347"/>
      <c r="H212" s="347"/>
      <c r="I212" s="347"/>
      <c r="J212" s="347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ht="15.75" customHeight="1">
      <c r="A213" s="95"/>
      <c r="B213" s="95"/>
      <c r="C213" s="95"/>
      <c r="D213" s="95"/>
      <c r="E213" s="347"/>
      <c r="F213" s="347"/>
      <c r="G213" s="347"/>
      <c r="H213" s="347"/>
      <c r="I213" s="347"/>
      <c r="J213" s="347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ht="15.75" customHeight="1">
      <c r="A214" s="95"/>
      <c r="B214" s="95"/>
      <c r="C214" s="95"/>
      <c r="D214" s="95"/>
      <c r="E214" s="347"/>
      <c r="F214" s="347"/>
      <c r="G214" s="347"/>
      <c r="H214" s="347"/>
      <c r="I214" s="347"/>
      <c r="J214" s="347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ht="15.75" customHeight="1">
      <c r="A215" s="95"/>
      <c r="B215" s="95"/>
      <c r="C215" s="95"/>
      <c r="D215" s="95"/>
      <c r="E215" s="347"/>
      <c r="F215" s="347"/>
      <c r="G215" s="347"/>
      <c r="H215" s="347"/>
      <c r="I215" s="347"/>
      <c r="J215" s="347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ht="15.75" customHeight="1">
      <c r="A216" s="95"/>
      <c r="B216" s="95"/>
      <c r="C216" s="95"/>
      <c r="D216" s="95"/>
      <c r="E216" s="347"/>
      <c r="F216" s="347"/>
      <c r="G216" s="347"/>
      <c r="H216" s="347"/>
      <c r="I216" s="347"/>
      <c r="J216" s="347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ht="15.75" customHeight="1">
      <c r="A217" s="95"/>
      <c r="B217" s="95"/>
      <c r="C217" s="95"/>
      <c r="D217" s="95"/>
      <c r="E217" s="347"/>
      <c r="F217" s="347"/>
      <c r="G217" s="347"/>
      <c r="H217" s="347"/>
      <c r="I217" s="347"/>
      <c r="J217" s="347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ht="15.75" customHeight="1">
      <c r="A218" s="95"/>
      <c r="B218" s="95"/>
      <c r="C218" s="95"/>
      <c r="D218" s="95"/>
      <c r="E218" s="347"/>
      <c r="F218" s="347"/>
      <c r="G218" s="347"/>
      <c r="H218" s="347"/>
      <c r="I218" s="347"/>
      <c r="J218" s="347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ht="15.75" customHeight="1">
      <c r="A219" s="95"/>
      <c r="B219" s="95"/>
      <c r="C219" s="95"/>
      <c r="D219" s="95"/>
      <c r="E219" s="347"/>
      <c r="F219" s="347"/>
      <c r="G219" s="347"/>
      <c r="H219" s="347"/>
      <c r="I219" s="347"/>
      <c r="J219" s="347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ht="15.75" customHeight="1">
      <c r="A220" s="95"/>
      <c r="B220" s="95"/>
      <c r="C220" s="95"/>
      <c r="D220" s="95"/>
      <c r="E220" s="347"/>
      <c r="F220" s="347"/>
      <c r="G220" s="347"/>
      <c r="H220" s="347"/>
      <c r="I220" s="347"/>
      <c r="J220" s="347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ht="15.75" customHeight="1">
      <c r="A221" s="95"/>
      <c r="B221" s="95"/>
      <c r="C221" s="95"/>
      <c r="D221" s="95"/>
      <c r="E221" s="347"/>
      <c r="F221" s="347"/>
      <c r="G221" s="347"/>
      <c r="H221" s="347"/>
      <c r="I221" s="347"/>
      <c r="J221" s="347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15.75" customHeight="1">
      <c r="A222" s="95"/>
      <c r="B222" s="95"/>
      <c r="C222" s="95"/>
      <c r="D222" s="95"/>
      <c r="E222" s="347"/>
      <c r="F222" s="347"/>
      <c r="G222" s="347"/>
      <c r="H222" s="347"/>
      <c r="I222" s="347"/>
      <c r="J222" s="347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ht="15.75" customHeight="1">
      <c r="A223" s="95"/>
      <c r="B223" s="95"/>
      <c r="C223" s="95"/>
      <c r="D223" s="95"/>
      <c r="E223" s="347"/>
      <c r="F223" s="347"/>
      <c r="G223" s="347"/>
      <c r="H223" s="347"/>
      <c r="I223" s="347"/>
      <c r="J223" s="347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ht="15.75" customHeight="1">
      <c r="A224" s="95"/>
      <c r="B224" s="95"/>
      <c r="C224" s="95"/>
      <c r="D224" s="95"/>
      <c r="E224" s="347"/>
      <c r="F224" s="347"/>
      <c r="G224" s="347"/>
      <c r="H224" s="347"/>
      <c r="I224" s="347"/>
      <c r="J224" s="347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ht="15.75" customHeight="1">
      <c r="A225" s="95"/>
      <c r="B225" s="95"/>
      <c r="C225" s="95"/>
      <c r="D225" s="95"/>
      <c r="E225" s="347"/>
      <c r="F225" s="347"/>
      <c r="G225" s="347"/>
      <c r="H225" s="347"/>
      <c r="I225" s="347"/>
      <c r="J225" s="347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ht="15.75" customHeight="1">
      <c r="A226" s="95"/>
      <c r="B226" s="95"/>
      <c r="C226" s="95"/>
      <c r="D226" s="95"/>
      <c r="E226" s="347"/>
      <c r="F226" s="347"/>
      <c r="G226" s="347"/>
      <c r="H226" s="347"/>
      <c r="I226" s="347"/>
      <c r="J226" s="347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ht="15.75" customHeight="1">
      <c r="A227" s="95"/>
      <c r="B227" s="95"/>
      <c r="C227" s="95"/>
      <c r="D227" s="95"/>
      <c r="E227" s="347"/>
      <c r="F227" s="347"/>
      <c r="G227" s="347"/>
      <c r="H227" s="347"/>
      <c r="I227" s="347"/>
      <c r="J227" s="347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ht="15.75" customHeight="1">
      <c r="A228" s="95"/>
      <c r="B228" s="95"/>
      <c r="C228" s="95"/>
      <c r="D228" s="95"/>
      <c r="E228" s="347"/>
      <c r="F228" s="347"/>
      <c r="G228" s="347"/>
      <c r="H228" s="347"/>
      <c r="I228" s="347"/>
      <c r="J228" s="347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ht="15.75" customHeight="1">
      <c r="A229" s="95"/>
      <c r="B229" s="95"/>
      <c r="C229" s="95"/>
      <c r="D229" s="95"/>
      <c r="E229" s="347"/>
      <c r="F229" s="347"/>
      <c r="G229" s="347"/>
      <c r="H229" s="347"/>
      <c r="I229" s="347"/>
      <c r="J229" s="347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ht="15.75" customHeight="1">
      <c r="A230" s="95"/>
      <c r="B230" s="95"/>
      <c r="C230" s="95"/>
      <c r="D230" s="95"/>
      <c r="E230" s="347"/>
      <c r="F230" s="347"/>
      <c r="G230" s="347"/>
      <c r="H230" s="347"/>
      <c r="I230" s="347"/>
      <c r="J230" s="347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15.75" customHeight="1">
      <c r="A231" s="95"/>
      <c r="B231" s="95"/>
      <c r="C231" s="95"/>
      <c r="D231" s="95"/>
      <c r="E231" s="347"/>
      <c r="F231" s="347"/>
      <c r="G231" s="347"/>
      <c r="H231" s="347"/>
      <c r="I231" s="347"/>
      <c r="J231" s="347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15.75" customHeight="1">
      <c r="A232" s="95"/>
      <c r="B232" s="95"/>
      <c r="C232" s="95"/>
      <c r="D232" s="95"/>
      <c r="E232" s="347"/>
      <c r="F232" s="347"/>
      <c r="G232" s="347"/>
      <c r="H232" s="347"/>
      <c r="I232" s="347"/>
      <c r="J232" s="347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15.75" customHeight="1">
      <c r="A233" s="95"/>
      <c r="B233" s="95"/>
      <c r="C233" s="95"/>
      <c r="D233" s="95"/>
      <c r="E233" s="347"/>
      <c r="F233" s="347"/>
      <c r="G233" s="347"/>
      <c r="H233" s="347"/>
      <c r="I233" s="347"/>
      <c r="J233" s="347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15.75" customHeight="1">
      <c r="A234" s="95"/>
      <c r="B234" s="95"/>
      <c r="C234" s="95"/>
      <c r="D234" s="95"/>
      <c r="E234" s="347"/>
      <c r="F234" s="347"/>
      <c r="G234" s="347"/>
      <c r="H234" s="347"/>
      <c r="I234" s="347"/>
      <c r="J234" s="347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15.75" customHeight="1">
      <c r="A235" s="95"/>
      <c r="B235" s="95"/>
      <c r="C235" s="95"/>
      <c r="D235" s="95"/>
      <c r="E235" s="347"/>
      <c r="F235" s="347"/>
      <c r="G235" s="347"/>
      <c r="H235" s="347"/>
      <c r="I235" s="347"/>
      <c r="J235" s="347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15.75" customHeight="1">
      <c r="A236" s="95"/>
      <c r="B236" s="95"/>
      <c r="C236" s="95"/>
      <c r="D236" s="95"/>
      <c r="E236" s="347"/>
      <c r="F236" s="347"/>
      <c r="G236" s="347"/>
      <c r="H236" s="347"/>
      <c r="I236" s="347"/>
      <c r="J236" s="347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15.75" customHeight="1">
      <c r="A237" s="95"/>
      <c r="B237" s="95"/>
      <c r="C237" s="95"/>
      <c r="D237" s="95"/>
      <c r="E237" s="347"/>
      <c r="F237" s="347"/>
      <c r="G237" s="347"/>
      <c r="H237" s="347"/>
      <c r="I237" s="347"/>
      <c r="J237" s="347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15.75" customHeight="1">
      <c r="A238" s="95"/>
      <c r="B238" s="95"/>
      <c r="C238" s="95"/>
      <c r="D238" s="95"/>
      <c r="E238" s="347"/>
      <c r="F238" s="347"/>
      <c r="G238" s="347"/>
      <c r="H238" s="347"/>
      <c r="I238" s="347"/>
      <c r="J238" s="347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15.75" customHeight="1">
      <c r="A239" s="95"/>
      <c r="B239" s="95"/>
      <c r="C239" s="95"/>
      <c r="D239" s="95"/>
      <c r="E239" s="347"/>
      <c r="F239" s="347"/>
      <c r="G239" s="347"/>
      <c r="H239" s="347"/>
      <c r="I239" s="347"/>
      <c r="J239" s="347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15.75" customHeight="1">
      <c r="A240" s="95"/>
      <c r="B240" s="95"/>
      <c r="C240" s="95"/>
      <c r="D240" s="95"/>
      <c r="E240" s="347"/>
      <c r="F240" s="347"/>
      <c r="G240" s="347"/>
      <c r="H240" s="347"/>
      <c r="I240" s="347"/>
      <c r="J240" s="347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15.75" customHeight="1">
      <c r="A241" s="95"/>
      <c r="B241" s="95"/>
      <c r="C241" s="95"/>
      <c r="D241" s="95"/>
      <c r="E241" s="347"/>
      <c r="F241" s="347"/>
      <c r="G241" s="347"/>
      <c r="H241" s="347"/>
      <c r="I241" s="347"/>
      <c r="J241" s="347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15.75" customHeight="1">
      <c r="A242" s="95"/>
      <c r="B242" s="95"/>
      <c r="C242" s="95"/>
      <c r="D242" s="95"/>
      <c r="E242" s="347"/>
      <c r="F242" s="347"/>
      <c r="G242" s="347"/>
      <c r="H242" s="347"/>
      <c r="I242" s="347"/>
      <c r="J242" s="347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15.75" customHeight="1">
      <c r="A243" s="95"/>
      <c r="B243" s="95"/>
      <c r="C243" s="95"/>
      <c r="D243" s="95"/>
      <c r="E243" s="347"/>
      <c r="F243" s="347"/>
      <c r="G243" s="347"/>
      <c r="H243" s="347"/>
      <c r="I243" s="347"/>
      <c r="J243" s="347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15.75" customHeight="1">
      <c r="A244" s="95"/>
      <c r="B244" s="95"/>
      <c r="C244" s="95"/>
      <c r="D244" s="95"/>
      <c r="E244" s="347"/>
      <c r="F244" s="347"/>
      <c r="G244" s="347"/>
      <c r="H244" s="347"/>
      <c r="I244" s="347"/>
      <c r="J244" s="347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15.75" customHeight="1">
      <c r="A245" s="95"/>
      <c r="B245" s="95"/>
      <c r="C245" s="95"/>
      <c r="D245" s="95"/>
      <c r="E245" s="347"/>
      <c r="F245" s="347"/>
      <c r="G245" s="347"/>
      <c r="H245" s="347"/>
      <c r="I245" s="347"/>
      <c r="J245" s="347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15.75" customHeight="1">
      <c r="A246" s="95"/>
      <c r="B246" s="95"/>
      <c r="C246" s="95"/>
      <c r="D246" s="95"/>
      <c r="E246" s="347"/>
      <c r="F246" s="347"/>
      <c r="G246" s="347"/>
      <c r="H246" s="347"/>
      <c r="I246" s="347"/>
      <c r="J246" s="347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15.75" customHeight="1">
      <c r="A247" s="95"/>
      <c r="B247" s="95"/>
      <c r="C247" s="95"/>
      <c r="D247" s="95"/>
      <c r="E247" s="347"/>
      <c r="F247" s="347"/>
      <c r="G247" s="347"/>
      <c r="H247" s="347"/>
      <c r="I247" s="347"/>
      <c r="J247" s="347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15.75" customHeight="1">
      <c r="A248" s="95"/>
      <c r="B248" s="95"/>
      <c r="C248" s="95"/>
      <c r="D248" s="95"/>
      <c r="E248" s="347"/>
      <c r="F248" s="347"/>
      <c r="G248" s="347"/>
      <c r="H248" s="347"/>
      <c r="I248" s="347"/>
      <c r="J248" s="347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15.75" customHeight="1">
      <c r="A249" s="95"/>
      <c r="B249" s="95"/>
      <c r="C249" s="95"/>
      <c r="D249" s="95"/>
      <c r="E249" s="347"/>
      <c r="F249" s="347"/>
      <c r="G249" s="347"/>
      <c r="H249" s="347"/>
      <c r="I249" s="347"/>
      <c r="J249" s="347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15.75" customHeight="1">
      <c r="A250" s="95"/>
      <c r="B250" s="95"/>
      <c r="C250" s="95"/>
      <c r="D250" s="95"/>
      <c r="E250" s="347"/>
      <c r="F250" s="347"/>
      <c r="G250" s="347"/>
      <c r="H250" s="347"/>
      <c r="I250" s="347"/>
      <c r="J250" s="347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15.75" customHeight="1">
      <c r="A251" s="95"/>
      <c r="B251" s="95"/>
      <c r="C251" s="95"/>
      <c r="D251" s="95"/>
      <c r="E251" s="347"/>
      <c r="F251" s="347"/>
      <c r="G251" s="347"/>
      <c r="H251" s="347"/>
      <c r="I251" s="347"/>
      <c r="J251" s="347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4">
    <mergeCell ref="D8:D9"/>
    <mergeCell ref="E8:E9"/>
    <mergeCell ref="G8:G9"/>
    <mergeCell ref="H8:H9"/>
    <mergeCell ref="I8:I9"/>
    <mergeCell ref="J8:J9"/>
    <mergeCell ref="L9:O10"/>
    <mergeCell ref="C8:C9"/>
    <mergeCell ref="C10:C11"/>
    <mergeCell ref="D10:D11"/>
    <mergeCell ref="E10:E11"/>
    <mergeCell ref="F10:F11"/>
    <mergeCell ref="G10:G11"/>
    <mergeCell ref="H10:H11"/>
    <mergeCell ref="G4:G5"/>
    <mergeCell ref="H4:H5"/>
    <mergeCell ref="G6:G7"/>
    <mergeCell ref="H6:H7"/>
    <mergeCell ref="I4:I5"/>
    <mergeCell ref="J4:J5"/>
    <mergeCell ref="I6:I7"/>
    <mergeCell ref="J6:J7"/>
    <mergeCell ref="L4:O4"/>
    <mergeCell ref="P4:Q5"/>
    <mergeCell ref="C2:C3"/>
    <mergeCell ref="D2:D3"/>
    <mergeCell ref="E2:G2"/>
    <mergeCell ref="H2:I2"/>
    <mergeCell ref="L2:O3"/>
    <mergeCell ref="C4:C5"/>
    <mergeCell ref="D4:D5"/>
    <mergeCell ref="E4:E5"/>
    <mergeCell ref="F4:F5"/>
    <mergeCell ref="C6:C7"/>
    <mergeCell ref="D6:D7"/>
    <mergeCell ref="E6:E7"/>
    <mergeCell ref="F6:F7"/>
    <mergeCell ref="F8:F9"/>
    <mergeCell ref="I10:I11"/>
    <mergeCell ref="J10:J11"/>
    <mergeCell ref="M11:O11"/>
    <mergeCell ref="M12:O12"/>
    <mergeCell ref="I14:I15"/>
    <mergeCell ref="J14:J15"/>
    <mergeCell ref="D20:D21"/>
    <mergeCell ref="E20:E21"/>
    <mergeCell ref="F20:F21"/>
    <mergeCell ref="G20:G21"/>
    <mergeCell ref="H20:H21"/>
    <mergeCell ref="I20:I21"/>
    <mergeCell ref="J20:J21"/>
    <mergeCell ref="C20:C21"/>
    <mergeCell ref="C22:C23"/>
    <mergeCell ref="D22:D23"/>
    <mergeCell ref="E22:E23"/>
    <mergeCell ref="F22:F23"/>
    <mergeCell ref="G22:G23"/>
    <mergeCell ref="H22:H23"/>
    <mergeCell ref="C26:J27"/>
    <mergeCell ref="C28:D28"/>
    <mergeCell ref="G28:H28"/>
    <mergeCell ref="I28:J28"/>
    <mergeCell ref="L28:M28"/>
    <mergeCell ref="N28:O28"/>
    <mergeCell ref="P28:Q28"/>
    <mergeCell ref="E28:F28"/>
    <mergeCell ref="E29:F29"/>
    <mergeCell ref="G29:H29"/>
    <mergeCell ref="I29:J29"/>
    <mergeCell ref="L29:M29"/>
    <mergeCell ref="N29:O29"/>
    <mergeCell ref="P29:Q29"/>
    <mergeCell ref="D12:D13"/>
    <mergeCell ref="E12:E13"/>
    <mergeCell ref="F12:F13"/>
    <mergeCell ref="G12:G13"/>
    <mergeCell ref="H12:H13"/>
    <mergeCell ref="I12:I13"/>
    <mergeCell ref="J12:J13"/>
    <mergeCell ref="C12:C13"/>
    <mergeCell ref="C14:C15"/>
    <mergeCell ref="D14:D15"/>
    <mergeCell ref="E14:E15"/>
    <mergeCell ref="F14:F15"/>
    <mergeCell ref="G14:G15"/>
    <mergeCell ref="H14:H15"/>
    <mergeCell ref="D16:D17"/>
    <mergeCell ref="E16:E17"/>
    <mergeCell ref="F16:F17"/>
    <mergeCell ref="G16:G17"/>
    <mergeCell ref="H16:H17"/>
    <mergeCell ref="I16:I17"/>
    <mergeCell ref="J16:J17"/>
    <mergeCell ref="I18:I19"/>
    <mergeCell ref="J18:J19"/>
    <mergeCell ref="C16:C17"/>
    <mergeCell ref="C18:C19"/>
    <mergeCell ref="D18:D19"/>
    <mergeCell ref="E18:E19"/>
    <mergeCell ref="F18:F19"/>
    <mergeCell ref="G18:G19"/>
    <mergeCell ref="H18:H19"/>
    <mergeCell ref="I22:I23"/>
    <mergeCell ref="J22:J23"/>
    <mergeCell ref="L26:Q27"/>
    <mergeCell ref="L30:M30"/>
    <mergeCell ref="L31:M31"/>
    <mergeCell ref="E49:F49"/>
    <mergeCell ref="G49:H49"/>
    <mergeCell ref="G50:H50"/>
    <mergeCell ref="I50:J50"/>
    <mergeCell ref="L48:N48"/>
    <mergeCell ref="L49:N49"/>
    <mergeCell ref="L50:N50"/>
    <mergeCell ref="O50:P50"/>
    <mergeCell ref="L51:N51"/>
    <mergeCell ref="O51:P51"/>
    <mergeCell ref="C48:D48"/>
    <mergeCell ref="E48:F48"/>
    <mergeCell ref="G48:H48"/>
    <mergeCell ref="I48:J48"/>
    <mergeCell ref="O48:P48"/>
    <mergeCell ref="C49:D49"/>
    <mergeCell ref="I49:J49"/>
    <mergeCell ref="O49:P49"/>
    <mergeCell ref="N31:O31"/>
    <mergeCell ref="P31:Q31"/>
    <mergeCell ref="E30:F30"/>
    <mergeCell ref="G30:H30"/>
    <mergeCell ref="I30:J30"/>
    <mergeCell ref="N30:O30"/>
    <mergeCell ref="P30:Q30"/>
    <mergeCell ref="G31:H31"/>
    <mergeCell ref="I31:J31"/>
    <mergeCell ref="N33:O33"/>
    <mergeCell ref="P33:Q33"/>
    <mergeCell ref="G32:H32"/>
    <mergeCell ref="I32:J32"/>
    <mergeCell ref="L32:M32"/>
    <mergeCell ref="N32:O32"/>
    <mergeCell ref="P32:Q32"/>
    <mergeCell ref="I33:J33"/>
    <mergeCell ref="L33:M33"/>
    <mergeCell ref="C34:H35"/>
    <mergeCell ref="C36:E37"/>
    <mergeCell ref="F36:H37"/>
    <mergeCell ref="C38:E38"/>
    <mergeCell ref="F38:H38"/>
    <mergeCell ref="C39:E39"/>
    <mergeCell ref="F39:H39"/>
    <mergeCell ref="C40:E40"/>
    <mergeCell ref="F40:H40"/>
    <mergeCell ref="C41:E41"/>
    <mergeCell ref="F41:H41"/>
    <mergeCell ref="C44:P45"/>
    <mergeCell ref="G46:J46"/>
    <mergeCell ref="L46:P46"/>
    <mergeCell ref="C46:F46"/>
    <mergeCell ref="C47:D47"/>
    <mergeCell ref="E47:F47"/>
    <mergeCell ref="G47:H47"/>
    <mergeCell ref="I47:J47"/>
    <mergeCell ref="L47:N47"/>
    <mergeCell ref="O47:P47"/>
  </mergeCells>
  <printOptions/>
  <pageMargins bottom="0.75" footer="0.0" header="0.0" left="0.25" right="0.25" top="0.75"/>
  <pageSetup paperSize="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4.29"/>
    <col customWidth="1" min="3" max="3" width="24.86"/>
    <col customWidth="1" min="4" max="4" width="27.43"/>
    <col customWidth="1" min="5" max="13" width="12.0"/>
    <col customWidth="1" min="14" max="16" width="13.0"/>
  </cols>
  <sheetData>
    <row r="1">
      <c r="C1" s="365" t="s">
        <v>2</v>
      </c>
      <c r="D1" s="365" t="s">
        <v>153</v>
      </c>
      <c r="E1" s="365" t="s">
        <v>958</v>
      </c>
      <c r="F1" s="365" t="s">
        <v>959</v>
      </c>
      <c r="G1" s="365" t="s">
        <v>960</v>
      </c>
      <c r="H1" s="365" t="s">
        <v>961</v>
      </c>
      <c r="I1" s="365" t="s">
        <v>962</v>
      </c>
      <c r="J1" s="365" t="s">
        <v>963</v>
      </c>
      <c r="K1" s="365" t="s">
        <v>964</v>
      </c>
      <c r="L1" s="365" t="s">
        <v>965</v>
      </c>
      <c r="M1" s="365" t="s">
        <v>966</v>
      </c>
      <c r="N1" s="365" t="s">
        <v>967</v>
      </c>
      <c r="O1" s="365" t="s">
        <v>968</v>
      </c>
      <c r="P1" s="365" t="s">
        <v>969</v>
      </c>
    </row>
    <row r="2">
      <c r="B2" s="16">
        <v>1.0</v>
      </c>
      <c r="C2" s="534" t="s">
        <v>970</v>
      </c>
      <c r="D2" s="534" t="s">
        <v>971</v>
      </c>
      <c r="E2" s="535">
        <v>70.0</v>
      </c>
      <c r="F2" s="535">
        <v>70.0</v>
      </c>
      <c r="G2" s="535">
        <v>70.0</v>
      </c>
      <c r="H2" s="536">
        <v>64.0</v>
      </c>
      <c r="I2" s="535">
        <v>70.0</v>
      </c>
      <c r="J2" s="537">
        <v>73.0</v>
      </c>
      <c r="K2" s="534">
        <v>55.0</v>
      </c>
      <c r="L2" s="535">
        <v>105.0</v>
      </c>
      <c r="M2" s="534"/>
      <c r="N2" s="534">
        <v>577.0</v>
      </c>
      <c r="O2" s="534">
        <v>0.0</v>
      </c>
      <c r="P2" s="538">
        <v>577.0</v>
      </c>
    </row>
    <row r="3">
      <c r="B3" s="22">
        <v>1.0</v>
      </c>
      <c r="C3" s="313" t="s">
        <v>14</v>
      </c>
      <c r="D3" s="313" t="s">
        <v>971</v>
      </c>
      <c r="E3" s="539">
        <v>70.0</v>
      </c>
      <c r="F3" s="539">
        <v>70.0</v>
      </c>
      <c r="G3" s="539">
        <v>70.0</v>
      </c>
      <c r="H3" s="540">
        <v>64.0</v>
      </c>
      <c r="I3" s="539">
        <v>70.0</v>
      </c>
      <c r="J3" s="541">
        <v>73.0</v>
      </c>
      <c r="K3" s="313">
        <v>55.0</v>
      </c>
      <c r="L3" s="539">
        <v>105.0</v>
      </c>
      <c r="M3" s="313"/>
      <c r="N3" s="313">
        <v>577.0</v>
      </c>
      <c r="O3" s="313">
        <v>0.0</v>
      </c>
      <c r="P3" s="542">
        <v>577.0</v>
      </c>
    </row>
    <row r="4">
      <c r="B4" s="22">
        <v>2.0</v>
      </c>
      <c r="C4" s="313" t="s">
        <v>32</v>
      </c>
      <c r="D4" s="313" t="s">
        <v>31</v>
      </c>
      <c r="E4" s="540">
        <v>64.0</v>
      </c>
      <c r="F4" s="540">
        <v>59.0</v>
      </c>
      <c r="G4" s="543">
        <v>52.0</v>
      </c>
      <c r="H4" s="313">
        <v>36.0</v>
      </c>
      <c r="I4" s="313">
        <v>44.0</v>
      </c>
      <c r="J4" s="313">
        <v>48.0</v>
      </c>
      <c r="K4" s="313">
        <v>39.0</v>
      </c>
      <c r="L4" s="543">
        <v>82.5</v>
      </c>
      <c r="M4" s="541">
        <v>73.0</v>
      </c>
      <c r="N4" s="313">
        <v>497.5</v>
      </c>
      <c r="O4" s="313">
        <v>-36.0</v>
      </c>
      <c r="P4" s="542">
        <v>461.5</v>
      </c>
    </row>
    <row r="5">
      <c r="B5" s="22">
        <v>2.0</v>
      </c>
      <c r="C5" s="313" t="s">
        <v>30</v>
      </c>
      <c r="D5" s="313" t="s">
        <v>31</v>
      </c>
      <c r="E5" s="540">
        <v>64.0</v>
      </c>
      <c r="F5" s="540">
        <v>59.0</v>
      </c>
      <c r="G5" s="543">
        <v>52.0</v>
      </c>
      <c r="H5" s="313">
        <v>36.0</v>
      </c>
      <c r="I5" s="313">
        <v>44.0</v>
      </c>
      <c r="J5" s="313">
        <v>48.0</v>
      </c>
      <c r="K5" s="313">
        <v>39.0</v>
      </c>
      <c r="L5" s="543">
        <v>82.5</v>
      </c>
      <c r="M5" s="541">
        <v>73.0</v>
      </c>
      <c r="N5" s="313">
        <v>497.5</v>
      </c>
      <c r="O5" s="313">
        <v>-36.0</v>
      </c>
      <c r="P5" s="542">
        <v>461.5</v>
      </c>
    </row>
    <row r="6">
      <c r="B6" s="22">
        <v>3.0</v>
      </c>
      <c r="C6" s="313" t="s">
        <v>93</v>
      </c>
      <c r="D6" s="313" t="s">
        <v>94</v>
      </c>
      <c r="E6" s="543">
        <v>55.0</v>
      </c>
      <c r="F6" s="544">
        <v>53.0</v>
      </c>
      <c r="G6" s="544">
        <v>53.0</v>
      </c>
      <c r="H6" s="313">
        <v>50.0</v>
      </c>
      <c r="I6" s="313">
        <v>48.0</v>
      </c>
      <c r="J6" s="540">
        <v>59.0</v>
      </c>
      <c r="K6" s="540">
        <v>64.0</v>
      </c>
      <c r="L6" s="313">
        <v>75.0</v>
      </c>
      <c r="M6" s="313">
        <v>41.0</v>
      </c>
      <c r="N6" s="313">
        <v>498.0</v>
      </c>
      <c r="O6" s="313">
        <v>-41.0</v>
      </c>
      <c r="P6" s="542">
        <v>457.0</v>
      </c>
    </row>
    <row r="7">
      <c r="B7" s="22">
        <v>3.0</v>
      </c>
      <c r="C7" s="313" t="s">
        <v>115</v>
      </c>
      <c r="D7" s="313" t="s">
        <v>94</v>
      </c>
      <c r="E7" s="543">
        <v>55.0</v>
      </c>
      <c r="F7" s="544">
        <v>53.0</v>
      </c>
      <c r="G7" s="544">
        <v>53.0</v>
      </c>
      <c r="H7" s="313">
        <v>50.0</v>
      </c>
      <c r="I7" s="313">
        <v>48.0</v>
      </c>
      <c r="J7" s="540">
        <v>59.0</v>
      </c>
      <c r="K7" s="540">
        <v>64.0</v>
      </c>
      <c r="L7" s="313">
        <v>75.0</v>
      </c>
      <c r="M7" s="313">
        <v>41.0</v>
      </c>
      <c r="N7" s="313">
        <v>498.0</v>
      </c>
      <c r="O7" s="313">
        <v>-41.0</v>
      </c>
      <c r="P7" s="542">
        <v>457.0</v>
      </c>
    </row>
    <row r="8">
      <c r="B8" s="22">
        <v>4.0</v>
      </c>
      <c r="C8" s="313" t="s">
        <v>252</v>
      </c>
      <c r="D8" s="313" t="s">
        <v>16</v>
      </c>
      <c r="E8" s="313">
        <v>40.0</v>
      </c>
      <c r="F8" s="313">
        <v>42.0</v>
      </c>
      <c r="G8" s="543">
        <v>55.0</v>
      </c>
      <c r="H8" s="545">
        <v>58.0</v>
      </c>
      <c r="I8" s="543">
        <v>52.0</v>
      </c>
      <c r="J8" s="313">
        <v>39.0</v>
      </c>
      <c r="K8" s="539">
        <v>70.0</v>
      </c>
      <c r="L8" s="313">
        <v>72.0</v>
      </c>
      <c r="M8" s="544">
        <v>46.0</v>
      </c>
      <c r="N8" s="313">
        <v>474.0</v>
      </c>
      <c r="O8" s="313">
        <v>-39.0</v>
      </c>
      <c r="P8" s="542">
        <v>435.0</v>
      </c>
    </row>
    <row r="9">
      <c r="B9" s="22">
        <v>4.0</v>
      </c>
      <c r="C9" s="313" t="s">
        <v>17</v>
      </c>
      <c r="D9" s="313" t="s">
        <v>16</v>
      </c>
      <c r="E9" s="313">
        <v>40.0</v>
      </c>
      <c r="F9" s="313">
        <v>42.0</v>
      </c>
      <c r="G9" s="543">
        <v>55.0</v>
      </c>
      <c r="H9" s="545">
        <v>58.0</v>
      </c>
      <c r="I9" s="543">
        <v>52.0</v>
      </c>
      <c r="J9" s="313">
        <v>39.0</v>
      </c>
      <c r="K9" s="539">
        <v>70.0</v>
      </c>
      <c r="L9" s="313">
        <v>72.0</v>
      </c>
      <c r="M9" s="544">
        <v>46.0</v>
      </c>
      <c r="N9" s="313">
        <v>474.0</v>
      </c>
      <c r="O9" s="313">
        <v>-39.0</v>
      </c>
      <c r="P9" s="542">
        <v>435.0</v>
      </c>
    </row>
    <row r="10">
      <c r="B10" s="22">
        <v>5.0</v>
      </c>
      <c r="C10" s="313" t="s">
        <v>20</v>
      </c>
      <c r="D10" s="313" t="s">
        <v>19</v>
      </c>
      <c r="E10" s="313">
        <v>44.0</v>
      </c>
      <c r="F10" s="544">
        <v>44.0</v>
      </c>
      <c r="G10" s="313">
        <v>46.0</v>
      </c>
      <c r="H10" s="539">
        <v>70.0</v>
      </c>
      <c r="I10" s="540">
        <v>59.0</v>
      </c>
      <c r="J10" s="313">
        <v>46.0</v>
      </c>
      <c r="K10" s="544">
        <v>53.0</v>
      </c>
      <c r="L10" s="313">
        <v>55.5</v>
      </c>
      <c r="M10" s="313">
        <v>50.0</v>
      </c>
      <c r="N10" s="313">
        <v>467.5</v>
      </c>
      <c r="O10" s="313">
        <v>-44.0</v>
      </c>
      <c r="P10" s="542">
        <v>423.5</v>
      </c>
    </row>
    <row r="11">
      <c r="B11" s="22">
        <v>5.0</v>
      </c>
      <c r="C11" s="313" t="s">
        <v>18</v>
      </c>
      <c r="D11" s="313" t="s">
        <v>19</v>
      </c>
      <c r="E11" s="313">
        <v>44.0</v>
      </c>
      <c r="F11" s="544">
        <v>44.0</v>
      </c>
      <c r="G11" s="313">
        <v>46.0</v>
      </c>
      <c r="H11" s="539">
        <v>70.0</v>
      </c>
      <c r="I11" s="540">
        <v>59.0</v>
      </c>
      <c r="J11" s="313">
        <v>46.0</v>
      </c>
      <c r="K11" s="544">
        <v>53.0</v>
      </c>
      <c r="L11" s="313">
        <v>55.5</v>
      </c>
      <c r="M11" s="313">
        <v>50.0</v>
      </c>
      <c r="N11" s="313">
        <v>467.5</v>
      </c>
      <c r="O11" s="313">
        <v>-44.0</v>
      </c>
      <c r="P11" s="542">
        <v>423.5</v>
      </c>
    </row>
    <row r="12">
      <c r="B12" s="22">
        <v>6.0</v>
      </c>
      <c r="C12" s="313" t="s">
        <v>67</v>
      </c>
      <c r="D12" s="313" t="s">
        <v>972</v>
      </c>
      <c r="E12" s="313">
        <v>16.0</v>
      </c>
      <c r="F12" s="543">
        <v>52.0</v>
      </c>
      <c r="G12" s="544">
        <v>46.0</v>
      </c>
      <c r="H12" s="313">
        <v>48.0</v>
      </c>
      <c r="I12" s="545">
        <v>58.0</v>
      </c>
      <c r="J12" s="313">
        <v>36.0</v>
      </c>
      <c r="K12" s="540">
        <v>62.0</v>
      </c>
      <c r="L12" s="543">
        <v>78.0</v>
      </c>
      <c r="M12" s="313">
        <v>30.0</v>
      </c>
      <c r="N12" s="313">
        <v>426.0</v>
      </c>
      <c r="O12" s="313">
        <v>-16.0</v>
      </c>
      <c r="P12" s="542">
        <v>410.0</v>
      </c>
    </row>
    <row r="13">
      <c r="B13" s="22">
        <v>7.0</v>
      </c>
      <c r="C13" s="313" t="s">
        <v>78</v>
      </c>
      <c r="D13" s="313" t="s">
        <v>54</v>
      </c>
      <c r="E13" s="313">
        <v>48.0</v>
      </c>
      <c r="F13" s="313">
        <v>32.0</v>
      </c>
      <c r="G13" s="546">
        <v>67.0</v>
      </c>
      <c r="H13" s="313">
        <v>40.0</v>
      </c>
      <c r="I13" s="313"/>
      <c r="J13" s="543">
        <v>55.0</v>
      </c>
      <c r="K13" s="313"/>
      <c r="L13" s="540">
        <v>96.0</v>
      </c>
      <c r="M13" s="540">
        <v>64.0</v>
      </c>
      <c r="N13" s="313">
        <v>402.0</v>
      </c>
      <c r="O13" s="313">
        <v>0.0</v>
      </c>
      <c r="P13" s="542">
        <v>402.0</v>
      </c>
    </row>
    <row r="14">
      <c r="B14" s="22">
        <v>8.0</v>
      </c>
      <c r="C14" s="313" t="s">
        <v>123</v>
      </c>
      <c r="D14" s="313" t="s">
        <v>973</v>
      </c>
      <c r="E14" s="543">
        <v>52.0</v>
      </c>
      <c r="F14" s="543">
        <v>55.0</v>
      </c>
      <c r="G14" s="540">
        <v>59.0</v>
      </c>
      <c r="H14" s="313">
        <v>42.0</v>
      </c>
      <c r="I14" s="544">
        <v>44.0</v>
      </c>
      <c r="J14" s="545">
        <v>47.0</v>
      </c>
      <c r="K14" s="313"/>
      <c r="L14" s="313">
        <v>63.0</v>
      </c>
      <c r="M14" s="313">
        <v>38.0</v>
      </c>
      <c r="N14" s="313">
        <v>400.0</v>
      </c>
      <c r="O14" s="313">
        <v>0.0</v>
      </c>
      <c r="P14" s="542">
        <v>400.0</v>
      </c>
    </row>
    <row r="15">
      <c r="B15" s="22">
        <v>8.0</v>
      </c>
      <c r="C15" s="313" t="s">
        <v>98</v>
      </c>
      <c r="D15" s="313" t="s">
        <v>973</v>
      </c>
      <c r="E15" s="543">
        <v>52.0</v>
      </c>
      <c r="F15" s="543">
        <v>55.0</v>
      </c>
      <c r="G15" s="540">
        <v>59.0</v>
      </c>
      <c r="H15" s="313">
        <v>42.0</v>
      </c>
      <c r="I15" s="544">
        <v>44.0</v>
      </c>
      <c r="J15" s="545">
        <v>47.0</v>
      </c>
      <c r="K15" s="313"/>
      <c r="L15" s="313">
        <v>63.0</v>
      </c>
      <c r="M15" s="313">
        <v>38.0</v>
      </c>
      <c r="N15" s="313">
        <v>400.0</v>
      </c>
      <c r="O15" s="313">
        <v>0.0</v>
      </c>
      <c r="P15" s="542">
        <v>400.0</v>
      </c>
    </row>
    <row r="16">
      <c r="B16" s="22">
        <v>9.0</v>
      </c>
      <c r="C16" s="313" t="s">
        <v>29</v>
      </c>
      <c r="D16" s="313" t="s">
        <v>28</v>
      </c>
      <c r="E16" s="313">
        <v>43.0</v>
      </c>
      <c r="F16" s="540">
        <v>64.0</v>
      </c>
      <c r="G16" s="313">
        <v>44.0</v>
      </c>
      <c r="H16" s="313">
        <v>41.0</v>
      </c>
      <c r="I16" s="313"/>
      <c r="J16" s="544">
        <v>45.0</v>
      </c>
      <c r="K16" s="313">
        <v>46.0</v>
      </c>
      <c r="L16" s="313">
        <v>42.0</v>
      </c>
      <c r="M16" s="545">
        <v>55.0</v>
      </c>
      <c r="N16" s="313">
        <v>380.0</v>
      </c>
      <c r="O16" s="313">
        <v>0.0</v>
      </c>
      <c r="P16" s="542">
        <v>380.0</v>
      </c>
    </row>
    <row r="17">
      <c r="B17" s="22">
        <v>10.0</v>
      </c>
      <c r="C17" s="313" t="s">
        <v>974</v>
      </c>
      <c r="D17" s="313" t="s">
        <v>25</v>
      </c>
      <c r="E17" s="313">
        <v>41.0</v>
      </c>
      <c r="F17" s="313">
        <v>43.0</v>
      </c>
      <c r="G17" s="544">
        <v>39.0</v>
      </c>
      <c r="H17" s="546">
        <v>62.0</v>
      </c>
      <c r="I17" s="313">
        <v>38.0</v>
      </c>
      <c r="J17" s="313">
        <v>37.0</v>
      </c>
      <c r="K17" s="313">
        <v>44.0</v>
      </c>
      <c r="L17" s="313">
        <v>58.5</v>
      </c>
      <c r="M17" s="313">
        <v>42.0</v>
      </c>
      <c r="N17" s="313">
        <v>404.5</v>
      </c>
      <c r="O17" s="313">
        <v>-37.0</v>
      </c>
      <c r="P17" s="542">
        <v>367.5</v>
      </c>
    </row>
    <row r="18">
      <c r="B18" s="22">
        <v>10.0</v>
      </c>
      <c r="C18" s="313" t="s">
        <v>24</v>
      </c>
      <c r="D18" s="313" t="s">
        <v>25</v>
      </c>
      <c r="E18" s="313">
        <v>41.0</v>
      </c>
      <c r="F18" s="313">
        <v>43.0</v>
      </c>
      <c r="G18" s="544">
        <v>39.0</v>
      </c>
      <c r="H18" s="546">
        <v>62.0</v>
      </c>
      <c r="I18" s="313">
        <v>38.0</v>
      </c>
      <c r="J18" s="313">
        <v>37.0</v>
      </c>
      <c r="K18" s="313">
        <v>44.0</v>
      </c>
      <c r="L18" s="313">
        <v>58.5</v>
      </c>
      <c r="M18" s="313">
        <v>42.0</v>
      </c>
      <c r="N18" s="313">
        <v>404.5</v>
      </c>
      <c r="O18" s="313">
        <v>-37.0</v>
      </c>
      <c r="P18" s="542">
        <v>367.5</v>
      </c>
    </row>
    <row r="19">
      <c r="B19" s="22">
        <v>11.0</v>
      </c>
      <c r="C19" s="313" t="s">
        <v>53</v>
      </c>
      <c r="D19" s="313" t="s">
        <v>54</v>
      </c>
      <c r="E19" s="313">
        <v>48.0</v>
      </c>
      <c r="F19" s="313">
        <v>32.0</v>
      </c>
      <c r="G19" s="546">
        <v>67.0</v>
      </c>
      <c r="H19" s="313"/>
      <c r="I19" s="313"/>
      <c r="J19" s="543">
        <v>55.0</v>
      </c>
      <c r="K19" s="313"/>
      <c r="L19" s="540">
        <v>96.0</v>
      </c>
      <c r="M19" s="540">
        <v>64.0</v>
      </c>
      <c r="N19" s="313">
        <v>362.0</v>
      </c>
      <c r="O19" s="313">
        <v>0.0</v>
      </c>
      <c r="P19" s="542">
        <v>362.0</v>
      </c>
    </row>
    <row r="20">
      <c r="B20" s="22">
        <v>12.0</v>
      </c>
      <c r="C20" s="313" t="s">
        <v>26</v>
      </c>
      <c r="D20" s="313" t="s">
        <v>975</v>
      </c>
      <c r="E20" s="313">
        <v>50.0</v>
      </c>
      <c r="F20" s="544">
        <v>40.0</v>
      </c>
      <c r="G20" s="544">
        <v>38.0</v>
      </c>
      <c r="H20" s="313">
        <v>35.0</v>
      </c>
      <c r="I20" s="313">
        <v>39.0</v>
      </c>
      <c r="J20" s="544">
        <v>38.0</v>
      </c>
      <c r="K20" s="544">
        <v>45.0</v>
      </c>
      <c r="L20" s="313">
        <v>61.5</v>
      </c>
      <c r="M20" s="544">
        <v>49.0</v>
      </c>
      <c r="N20" s="313">
        <v>395.5</v>
      </c>
      <c r="O20" s="313">
        <v>-35.0</v>
      </c>
      <c r="P20" s="542">
        <v>360.5</v>
      </c>
    </row>
    <row r="21" ht="15.75" customHeight="1">
      <c r="B21" s="22">
        <v>12.0</v>
      </c>
      <c r="C21" s="313" t="s">
        <v>63</v>
      </c>
      <c r="D21" s="313" t="s">
        <v>975</v>
      </c>
      <c r="E21" s="313">
        <v>50.0</v>
      </c>
      <c r="F21" s="544">
        <v>40.0</v>
      </c>
      <c r="G21" s="544">
        <v>38.0</v>
      </c>
      <c r="H21" s="313">
        <v>35.0</v>
      </c>
      <c r="I21" s="313">
        <v>39.0</v>
      </c>
      <c r="J21" s="544">
        <v>38.0</v>
      </c>
      <c r="K21" s="544">
        <v>45.0</v>
      </c>
      <c r="L21" s="313">
        <v>61.5</v>
      </c>
      <c r="M21" s="544">
        <v>49.0</v>
      </c>
      <c r="N21" s="313">
        <v>395.5</v>
      </c>
      <c r="O21" s="313">
        <v>-35.0</v>
      </c>
      <c r="P21" s="542">
        <v>360.5</v>
      </c>
    </row>
    <row r="22" ht="15.75" customHeight="1">
      <c r="B22" s="22">
        <v>13.0</v>
      </c>
      <c r="C22" s="313" t="s">
        <v>71</v>
      </c>
      <c r="D22" s="313" t="s">
        <v>130</v>
      </c>
      <c r="E22" s="313">
        <v>38.0</v>
      </c>
      <c r="F22" s="544">
        <v>37.0</v>
      </c>
      <c r="G22" s="544">
        <v>45.0</v>
      </c>
      <c r="H22" s="544">
        <v>49.0</v>
      </c>
      <c r="I22" s="540">
        <v>64.0</v>
      </c>
      <c r="J22" s="313">
        <v>42.0</v>
      </c>
      <c r="K22" s="313">
        <v>41.0</v>
      </c>
      <c r="L22" s="313">
        <v>28.5</v>
      </c>
      <c r="M22" s="313">
        <v>39.0</v>
      </c>
      <c r="N22" s="313">
        <v>383.5</v>
      </c>
      <c r="O22" s="313">
        <v>-28.5</v>
      </c>
      <c r="P22" s="542">
        <v>355.0</v>
      </c>
    </row>
    <row r="23" ht="15.75" customHeight="1">
      <c r="B23" s="22">
        <v>14.0</v>
      </c>
      <c r="C23" s="313" t="s">
        <v>79</v>
      </c>
      <c r="D23" s="313" t="s">
        <v>80</v>
      </c>
      <c r="E23" s="313">
        <v>36.0</v>
      </c>
      <c r="F23" s="544">
        <v>39.0</v>
      </c>
      <c r="G23" s="544">
        <v>40.0</v>
      </c>
      <c r="H23" s="544">
        <v>40.0</v>
      </c>
      <c r="I23" s="544">
        <v>45.0</v>
      </c>
      <c r="J23" s="544">
        <v>41.0</v>
      </c>
      <c r="K23" s="313">
        <v>43.0</v>
      </c>
      <c r="L23" s="313">
        <v>54.0</v>
      </c>
      <c r="M23" s="544">
        <v>47.0</v>
      </c>
      <c r="N23" s="313">
        <v>385.0</v>
      </c>
      <c r="O23" s="313">
        <v>-36.0</v>
      </c>
      <c r="P23" s="542">
        <v>349.0</v>
      </c>
    </row>
    <row r="24" ht="15.75" customHeight="1">
      <c r="B24" s="22">
        <v>14.0</v>
      </c>
      <c r="C24" s="313" t="s">
        <v>81</v>
      </c>
      <c r="D24" s="313" t="s">
        <v>80</v>
      </c>
      <c r="E24" s="313">
        <v>36.0</v>
      </c>
      <c r="F24" s="544">
        <v>39.0</v>
      </c>
      <c r="G24" s="544">
        <v>40.0</v>
      </c>
      <c r="H24" s="544">
        <v>40.0</v>
      </c>
      <c r="I24" s="544">
        <v>45.0</v>
      </c>
      <c r="J24" s="544">
        <v>41.0</v>
      </c>
      <c r="K24" s="313">
        <v>43.0</v>
      </c>
      <c r="L24" s="313">
        <v>54.0</v>
      </c>
      <c r="M24" s="544">
        <v>47.0</v>
      </c>
      <c r="N24" s="313">
        <v>385.0</v>
      </c>
      <c r="O24" s="313">
        <v>-36.0</v>
      </c>
      <c r="P24" s="542">
        <v>349.0</v>
      </c>
    </row>
    <row r="25" ht="15.75" customHeight="1">
      <c r="B25" s="22">
        <v>15.0</v>
      </c>
      <c r="C25" s="313" t="s">
        <v>60</v>
      </c>
      <c r="D25" s="313" t="s">
        <v>972</v>
      </c>
      <c r="E25" s="313">
        <v>16.0</v>
      </c>
      <c r="F25" s="543">
        <v>52.0</v>
      </c>
      <c r="G25" s="544">
        <v>46.0</v>
      </c>
      <c r="H25" s="313">
        <v>48.0</v>
      </c>
      <c r="I25" s="313"/>
      <c r="J25" s="313">
        <v>36.0</v>
      </c>
      <c r="K25" s="546">
        <v>62.0</v>
      </c>
      <c r="L25" s="313">
        <v>57.0</v>
      </c>
      <c r="M25" s="313">
        <v>30.0</v>
      </c>
      <c r="N25" s="313">
        <v>347.0</v>
      </c>
      <c r="O25" s="313">
        <v>0.0</v>
      </c>
      <c r="P25" s="542">
        <v>347.0</v>
      </c>
    </row>
    <row r="26" ht="15.75" customHeight="1">
      <c r="B26" s="22">
        <v>16.0</v>
      </c>
      <c r="C26" s="313" t="s">
        <v>36</v>
      </c>
      <c r="D26" s="313" t="s">
        <v>976</v>
      </c>
      <c r="E26" s="313">
        <v>46.0</v>
      </c>
      <c r="F26" s="544">
        <v>41.0</v>
      </c>
      <c r="G26" s="313">
        <v>16.0</v>
      </c>
      <c r="H26" s="543">
        <v>52.0</v>
      </c>
      <c r="I26" s="543">
        <v>55.0</v>
      </c>
      <c r="J26" s="313">
        <v>43.0</v>
      </c>
      <c r="K26" s="313"/>
      <c r="L26" s="540">
        <v>88.5</v>
      </c>
      <c r="M26" s="313">
        <v>0.0</v>
      </c>
      <c r="N26" s="313">
        <v>341.5</v>
      </c>
      <c r="O26" s="313">
        <v>0.0</v>
      </c>
      <c r="P26" s="542">
        <v>341.5</v>
      </c>
    </row>
    <row r="27" ht="15.75" customHeight="1">
      <c r="B27" s="22">
        <v>16.0</v>
      </c>
      <c r="C27" s="313" t="s">
        <v>129</v>
      </c>
      <c r="D27" s="313" t="s">
        <v>130</v>
      </c>
      <c r="E27" s="313">
        <v>38.0</v>
      </c>
      <c r="F27" s="544">
        <v>37.0</v>
      </c>
      <c r="G27" s="544">
        <v>45.0</v>
      </c>
      <c r="H27" s="544">
        <v>49.0</v>
      </c>
      <c r="I27" s="540">
        <v>64.0</v>
      </c>
      <c r="J27" s="313"/>
      <c r="K27" s="313">
        <v>41.0</v>
      </c>
      <c r="L27" s="313">
        <v>28.5</v>
      </c>
      <c r="M27" s="313">
        <v>39.0</v>
      </c>
      <c r="N27" s="313">
        <v>341.5</v>
      </c>
      <c r="O27" s="313">
        <v>0.0</v>
      </c>
      <c r="P27" s="542">
        <v>341.5</v>
      </c>
    </row>
    <row r="28" ht="15.75" customHeight="1">
      <c r="B28" s="22">
        <v>18.0</v>
      </c>
      <c r="C28" s="313" t="s">
        <v>55</v>
      </c>
      <c r="D28" s="313" t="s">
        <v>56</v>
      </c>
      <c r="E28" s="313">
        <v>42.0</v>
      </c>
      <c r="F28" s="313">
        <v>35.0</v>
      </c>
      <c r="G28" s="544">
        <v>41.0</v>
      </c>
      <c r="H28" s="544">
        <v>41.0</v>
      </c>
      <c r="I28" s="544">
        <v>40.0</v>
      </c>
      <c r="J28" s="544">
        <v>36.0</v>
      </c>
      <c r="K28" s="313">
        <v>38.0</v>
      </c>
      <c r="L28" s="313">
        <v>57.0</v>
      </c>
      <c r="M28" s="313">
        <v>37.0</v>
      </c>
      <c r="N28" s="313">
        <v>367.0</v>
      </c>
      <c r="O28" s="313">
        <v>-35.0</v>
      </c>
      <c r="P28" s="542">
        <v>332.0</v>
      </c>
    </row>
    <row r="29" ht="15.75" customHeight="1">
      <c r="B29" s="22">
        <v>18.0</v>
      </c>
      <c r="C29" s="313" t="s">
        <v>57</v>
      </c>
      <c r="D29" s="313" t="s">
        <v>56</v>
      </c>
      <c r="E29" s="313">
        <v>42.0</v>
      </c>
      <c r="F29" s="313">
        <v>35.0</v>
      </c>
      <c r="G29" s="544">
        <v>41.0</v>
      </c>
      <c r="H29" s="544">
        <v>41.0</v>
      </c>
      <c r="I29" s="544">
        <v>40.0</v>
      </c>
      <c r="J29" s="544">
        <v>36.0</v>
      </c>
      <c r="K29" s="313">
        <v>38.0</v>
      </c>
      <c r="L29" s="313">
        <v>57.0</v>
      </c>
      <c r="M29" s="313">
        <v>37.0</v>
      </c>
      <c r="N29" s="313">
        <v>367.0</v>
      </c>
      <c r="O29" s="313">
        <v>-35.0</v>
      </c>
      <c r="P29" s="542">
        <v>332.0</v>
      </c>
    </row>
    <row r="30" ht="15.75" customHeight="1">
      <c r="B30" s="22">
        <v>19.0</v>
      </c>
      <c r="C30" s="313" t="s">
        <v>27</v>
      </c>
      <c r="D30" s="313" t="s">
        <v>28</v>
      </c>
      <c r="E30" s="313">
        <v>37.0</v>
      </c>
      <c r="F30" s="313">
        <v>31.0</v>
      </c>
      <c r="G30" s="544">
        <v>34.0</v>
      </c>
      <c r="H30" s="313">
        <v>39.0</v>
      </c>
      <c r="I30" s="544">
        <v>46.0</v>
      </c>
      <c r="J30" s="313">
        <v>41.0</v>
      </c>
      <c r="K30" s="313">
        <v>46.0</v>
      </c>
      <c r="L30" s="313"/>
      <c r="M30" s="545">
        <v>55.0</v>
      </c>
      <c r="N30" s="313">
        <v>329.0</v>
      </c>
      <c r="O30" s="313">
        <v>0.0</v>
      </c>
      <c r="P30" s="542">
        <v>329.0</v>
      </c>
    </row>
    <row r="31" ht="15.75" customHeight="1">
      <c r="B31" s="22">
        <v>20.0</v>
      </c>
      <c r="C31" s="313" t="s">
        <v>82</v>
      </c>
      <c r="D31" s="313" t="s">
        <v>977</v>
      </c>
      <c r="E31" s="313"/>
      <c r="F31" s="313">
        <v>40.0</v>
      </c>
      <c r="G31" s="544">
        <v>31.0</v>
      </c>
      <c r="H31" s="313"/>
      <c r="I31" s="544">
        <v>53.0</v>
      </c>
      <c r="J31" s="313">
        <v>52.0</v>
      </c>
      <c r="K31" s="313"/>
      <c r="L31" s="540">
        <v>88.5</v>
      </c>
      <c r="M31" s="546">
        <v>62.0</v>
      </c>
      <c r="N31" s="313">
        <v>326.5</v>
      </c>
      <c r="O31" s="313">
        <v>0.0</v>
      </c>
      <c r="P31" s="542">
        <v>326.5</v>
      </c>
    </row>
    <row r="32" ht="15.75" customHeight="1">
      <c r="B32" s="22">
        <v>21.0</v>
      </c>
      <c r="C32" s="313" t="s">
        <v>33</v>
      </c>
      <c r="D32" s="313" t="s">
        <v>34</v>
      </c>
      <c r="E32" s="313">
        <v>39.0</v>
      </c>
      <c r="F32" s="313">
        <v>44.0</v>
      </c>
      <c r="G32" s="544">
        <v>51.0</v>
      </c>
      <c r="H32" s="547">
        <v>41.0</v>
      </c>
      <c r="I32" s="313"/>
      <c r="J32" s="313">
        <v>50.0</v>
      </c>
      <c r="K32" s="313"/>
      <c r="L32" s="543">
        <v>78.0</v>
      </c>
      <c r="M32" s="313"/>
      <c r="N32" s="313">
        <v>303.0</v>
      </c>
      <c r="O32" s="313">
        <v>0.0</v>
      </c>
      <c r="P32" s="542">
        <v>303.0</v>
      </c>
    </row>
    <row r="33" ht="15.75" customHeight="1">
      <c r="B33" s="22">
        <v>22.0</v>
      </c>
      <c r="C33" s="313" t="s">
        <v>38</v>
      </c>
      <c r="D33" s="313" t="s">
        <v>978</v>
      </c>
      <c r="E33" s="313">
        <v>30.0</v>
      </c>
      <c r="F33" s="313">
        <v>27.0</v>
      </c>
      <c r="G33" s="544">
        <v>33.0</v>
      </c>
      <c r="H33" s="544">
        <v>36.0</v>
      </c>
      <c r="I33" s="544">
        <v>37.0</v>
      </c>
      <c r="J33" s="313">
        <v>31.0</v>
      </c>
      <c r="K33" s="544">
        <v>38.0</v>
      </c>
      <c r="L33" s="313">
        <v>42.0</v>
      </c>
      <c r="M33" s="544">
        <v>36.0</v>
      </c>
      <c r="N33" s="313">
        <v>310.0</v>
      </c>
      <c r="O33" s="313">
        <v>-27.0</v>
      </c>
      <c r="P33" s="542">
        <v>283.0</v>
      </c>
    </row>
    <row r="34" ht="15.75" customHeight="1">
      <c r="B34" s="22">
        <v>22.0</v>
      </c>
      <c r="C34" s="313" t="s">
        <v>40</v>
      </c>
      <c r="D34" s="313" t="s">
        <v>978</v>
      </c>
      <c r="E34" s="313">
        <v>30.0</v>
      </c>
      <c r="F34" s="313">
        <v>27.0</v>
      </c>
      <c r="G34" s="544">
        <v>33.0</v>
      </c>
      <c r="H34" s="544">
        <v>36.0</v>
      </c>
      <c r="I34" s="544">
        <v>37.0</v>
      </c>
      <c r="J34" s="313">
        <v>31.0</v>
      </c>
      <c r="K34" s="544">
        <v>38.0</v>
      </c>
      <c r="L34" s="313">
        <v>42.0</v>
      </c>
      <c r="M34" s="544">
        <v>36.0</v>
      </c>
      <c r="N34" s="313">
        <v>310.0</v>
      </c>
      <c r="O34" s="313">
        <v>-27.0</v>
      </c>
      <c r="P34" s="542">
        <v>283.0</v>
      </c>
    </row>
    <row r="35" ht="15.75" customHeight="1">
      <c r="B35" s="22">
        <v>23.0</v>
      </c>
      <c r="C35" s="313" t="s">
        <v>64</v>
      </c>
      <c r="D35" s="313" t="s">
        <v>65</v>
      </c>
      <c r="E35" s="313">
        <v>32.0</v>
      </c>
      <c r="F35" s="544">
        <v>24.0</v>
      </c>
      <c r="G35" s="313">
        <v>25.0</v>
      </c>
      <c r="H35" s="313">
        <v>30.0</v>
      </c>
      <c r="I35" s="544">
        <v>49.0</v>
      </c>
      <c r="J35" s="313">
        <v>34.0</v>
      </c>
      <c r="K35" s="313">
        <v>36.0</v>
      </c>
      <c r="L35" s="313">
        <v>40.5</v>
      </c>
      <c r="M35" s="544">
        <v>32.0</v>
      </c>
      <c r="N35" s="313">
        <v>302.5</v>
      </c>
      <c r="O35" s="313">
        <v>-24.0</v>
      </c>
      <c r="P35" s="542">
        <v>278.5</v>
      </c>
    </row>
    <row r="36" ht="15.75" customHeight="1">
      <c r="B36" s="22">
        <v>23.0</v>
      </c>
      <c r="C36" s="313" t="s">
        <v>66</v>
      </c>
      <c r="D36" s="313" t="s">
        <v>65</v>
      </c>
      <c r="E36" s="313">
        <v>32.0</v>
      </c>
      <c r="F36" s="544">
        <v>24.0</v>
      </c>
      <c r="G36" s="313">
        <v>25.0</v>
      </c>
      <c r="H36" s="313">
        <v>30.0</v>
      </c>
      <c r="I36" s="544">
        <v>49.0</v>
      </c>
      <c r="J36" s="313">
        <v>34.0</v>
      </c>
      <c r="K36" s="313">
        <v>36.0</v>
      </c>
      <c r="L36" s="313">
        <v>40.5</v>
      </c>
      <c r="M36" s="544">
        <v>32.0</v>
      </c>
      <c r="N36" s="313">
        <v>302.5</v>
      </c>
      <c r="O36" s="313">
        <v>-24.0</v>
      </c>
      <c r="P36" s="542">
        <v>278.5</v>
      </c>
    </row>
    <row r="37" ht="15.75" customHeight="1">
      <c r="B37" s="22">
        <v>24.0</v>
      </c>
      <c r="C37" s="313" t="s">
        <v>35</v>
      </c>
      <c r="D37" s="313" t="s">
        <v>34</v>
      </c>
      <c r="E37" s="313">
        <v>39.0</v>
      </c>
      <c r="F37" s="313">
        <v>44.0</v>
      </c>
      <c r="G37" s="544">
        <v>51.0</v>
      </c>
      <c r="H37" s="313"/>
      <c r="I37" s="313"/>
      <c r="J37" s="313">
        <v>50.0</v>
      </c>
      <c r="K37" s="313"/>
      <c r="L37" s="543">
        <v>78.0</v>
      </c>
      <c r="M37" s="313">
        <v>0.0</v>
      </c>
      <c r="N37" s="313">
        <v>262.0</v>
      </c>
      <c r="O37" s="313">
        <v>0.0</v>
      </c>
      <c r="P37" s="542">
        <v>262.0</v>
      </c>
    </row>
    <row r="38" ht="15.75" customHeight="1">
      <c r="B38" s="22">
        <v>25.0</v>
      </c>
      <c r="C38" s="313" t="s">
        <v>73</v>
      </c>
      <c r="D38" s="313" t="s">
        <v>74</v>
      </c>
      <c r="E38" s="313">
        <v>21.0</v>
      </c>
      <c r="F38" s="544">
        <v>33.0</v>
      </c>
      <c r="G38" s="544">
        <v>29.0</v>
      </c>
      <c r="H38" s="313">
        <v>32.0</v>
      </c>
      <c r="I38" s="313"/>
      <c r="J38" s="313">
        <v>30.0</v>
      </c>
      <c r="K38" s="313">
        <v>37.0</v>
      </c>
      <c r="L38" s="313">
        <v>21.0</v>
      </c>
      <c r="M38" s="543">
        <v>55.0</v>
      </c>
      <c r="N38" s="313">
        <v>258.0</v>
      </c>
      <c r="O38" s="313">
        <v>0.0</v>
      </c>
      <c r="P38" s="542">
        <v>258.0</v>
      </c>
    </row>
    <row r="39" ht="15.75" customHeight="1">
      <c r="B39" s="22">
        <v>25.0</v>
      </c>
      <c r="C39" s="313" t="s">
        <v>75</v>
      </c>
      <c r="D39" s="313" t="s">
        <v>74</v>
      </c>
      <c r="E39" s="313">
        <v>21.0</v>
      </c>
      <c r="F39" s="544">
        <v>33.0</v>
      </c>
      <c r="G39" s="544">
        <v>29.0</v>
      </c>
      <c r="H39" s="313">
        <v>32.0</v>
      </c>
      <c r="I39" s="313"/>
      <c r="J39" s="313">
        <v>30.0</v>
      </c>
      <c r="K39" s="313">
        <v>37.0</v>
      </c>
      <c r="L39" s="313">
        <v>21.0</v>
      </c>
      <c r="M39" s="543">
        <v>55.0</v>
      </c>
      <c r="N39" s="313">
        <v>258.0</v>
      </c>
      <c r="O39" s="313">
        <v>0.0</v>
      </c>
      <c r="P39" s="542">
        <v>258.0</v>
      </c>
    </row>
    <row r="40" ht="15.75" customHeight="1">
      <c r="B40" s="22">
        <v>26.0</v>
      </c>
      <c r="C40" s="313" t="s">
        <v>101</v>
      </c>
      <c r="D40" s="313" t="s">
        <v>100</v>
      </c>
      <c r="E40" s="313">
        <v>31.0</v>
      </c>
      <c r="F40" s="544">
        <v>32.0</v>
      </c>
      <c r="G40" s="313">
        <v>41.0</v>
      </c>
      <c r="H40" s="313">
        <v>44.0</v>
      </c>
      <c r="I40" s="313">
        <v>36.0</v>
      </c>
      <c r="J40" s="313"/>
      <c r="K40" s="313">
        <v>40.0</v>
      </c>
      <c r="L40" s="313">
        <v>22.5</v>
      </c>
      <c r="M40" s="313"/>
      <c r="N40" s="313">
        <v>246.5</v>
      </c>
      <c r="O40" s="313">
        <v>0.0</v>
      </c>
      <c r="P40" s="542">
        <v>246.5</v>
      </c>
    </row>
    <row r="41" ht="15.75" customHeight="1">
      <c r="B41" s="22">
        <v>27.0</v>
      </c>
      <c r="C41" s="313" t="s">
        <v>122</v>
      </c>
      <c r="D41" s="313" t="s">
        <v>979</v>
      </c>
      <c r="E41" s="313">
        <v>25.0</v>
      </c>
      <c r="F41" s="544">
        <v>42.0</v>
      </c>
      <c r="G41" s="313">
        <v>29.0</v>
      </c>
      <c r="H41" s="313">
        <v>34.0</v>
      </c>
      <c r="I41" s="544">
        <v>43.0</v>
      </c>
      <c r="J41" s="313">
        <v>40.0</v>
      </c>
      <c r="K41" s="313"/>
      <c r="L41" s="313">
        <v>28.5</v>
      </c>
      <c r="M41" s="313"/>
      <c r="N41" s="313">
        <v>241.5</v>
      </c>
      <c r="O41" s="313">
        <v>0.0</v>
      </c>
      <c r="P41" s="542">
        <v>241.5</v>
      </c>
    </row>
    <row r="42" ht="15.75" customHeight="1">
      <c r="B42" s="22">
        <v>28.0</v>
      </c>
      <c r="C42" s="313" t="s">
        <v>41</v>
      </c>
      <c r="D42" s="313" t="s">
        <v>980</v>
      </c>
      <c r="E42" s="313">
        <v>33.0</v>
      </c>
      <c r="F42" s="544">
        <v>29.0</v>
      </c>
      <c r="G42" s="313">
        <v>32.0</v>
      </c>
      <c r="H42" s="313">
        <v>23.0</v>
      </c>
      <c r="I42" s="313"/>
      <c r="J42" s="544">
        <v>30.0</v>
      </c>
      <c r="K42" s="313">
        <v>34.0</v>
      </c>
      <c r="L42" s="313">
        <v>22.5</v>
      </c>
      <c r="M42" s="313">
        <v>35.0</v>
      </c>
      <c r="N42" s="313">
        <v>238.5</v>
      </c>
      <c r="O42" s="313">
        <v>0.0</v>
      </c>
      <c r="P42" s="542">
        <v>238.5</v>
      </c>
    </row>
    <row r="43" ht="15.75" customHeight="1">
      <c r="B43" s="22">
        <v>29.0</v>
      </c>
      <c r="C43" s="313" t="s">
        <v>981</v>
      </c>
      <c r="D43" s="313" t="s">
        <v>982</v>
      </c>
      <c r="E43" s="313">
        <v>37.0</v>
      </c>
      <c r="F43" s="313">
        <v>31.0</v>
      </c>
      <c r="G43" s="544">
        <v>34.0</v>
      </c>
      <c r="H43" s="313">
        <v>39.0</v>
      </c>
      <c r="I43" s="544">
        <v>46.0</v>
      </c>
      <c r="J43" s="313">
        <v>41.0</v>
      </c>
      <c r="K43" s="313"/>
      <c r="L43" s="313"/>
      <c r="M43" s="313"/>
      <c r="N43" s="313">
        <v>228.0</v>
      </c>
      <c r="O43" s="313">
        <v>0.0</v>
      </c>
      <c r="P43" s="542">
        <v>228.0</v>
      </c>
    </row>
    <row r="44" ht="15.75" customHeight="1">
      <c r="B44" s="22">
        <v>30.0</v>
      </c>
      <c r="C44" s="313" t="s">
        <v>99</v>
      </c>
      <c r="D44" s="313" t="s">
        <v>100</v>
      </c>
      <c r="E44" s="313">
        <v>31.0</v>
      </c>
      <c r="F44" s="544">
        <v>32.0</v>
      </c>
      <c r="G44" s="313">
        <v>41.0</v>
      </c>
      <c r="H44" s="313">
        <v>44.0</v>
      </c>
      <c r="I44" s="313">
        <v>36.0</v>
      </c>
      <c r="J44" s="313"/>
      <c r="K44" s="313">
        <v>40.0</v>
      </c>
      <c r="L44" s="313"/>
      <c r="M44" s="313"/>
      <c r="N44" s="313">
        <v>224.0</v>
      </c>
      <c r="O44" s="313">
        <v>0.0</v>
      </c>
      <c r="P44" s="542">
        <v>224.0</v>
      </c>
    </row>
    <row r="45" ht="15.75" customHeight="1">
      <c r="B45" s="22">
        <v>31.0</v>
      </c>
      <c r="C45" s="313" t="s">
        <v>116</v>
      </c>
      <c r="D45" s="313" t="s">
        <v>977</v>
      </c>
      <c r="E45" s="313"/>
      <c r="F45" s="313">
        <v>40.0</v>
      </c>
      <c r="G45" s="544">
        <v>31.0</v>
      </c>
      <c r="H45" s="544">
        <v>46.0</v>
      </c>
      <c r="I45" s="544">
        <v>53.0</v>
      </c>
      <c r="J45" s="313">
        <v>52.0</v>
      </c>
      <c r="K45" s="313"/>
      <c r="L45" s="313"/>
      <c r="M45" s="313"/>
      <c r="N45" s="313">
        <v>222.0</v>
      </c>
      <c r="O45" s="313">
        <v>0.0</v>
      </c>
      <c r="P45" s="542">
        <v>222.0</v>
      </c>
    </row>
    <row r="46" ht="15.75" customHeight="1">
      <c r="B46" s="22">
        <v>32.0</v>
      </c>
      <c r="C46" s="313" t="s">
        <v>89</v>
      </c>
      <c r="D46" s="313" t="s">
        <v>59</v>
      </c>
      <c r="E46" s="313">
        <v>27.0</v>
      </c>
      <c r="F46" s="544">
        <v>23.0</v>
      </c>
      <c r="G46" s="313">
        <v>18.0</v>
      </c>
      <c r="H46" s="544">
        <v>30.0</v>
      </c>
      <c r="I46" s="313">
        <v>28.0</v>
      </c>
      <c r="J46" s="544">
        <v>27.0</v>
      </c>
      <c r="K46" s="313">
        <v>33.0</v>
      </c>
      <c r="L46" s="313"/>
      <c r="M46" s="544">
        <v>31.0</v>
      </c>
      <c r="N46" s="313">
        <v>217.0</v>
      </c>
      <c r="O46" s="313">
        <v>0.0</v>
      </c>
      <c r="P46" s="542">
        <v>217.0</v>
      </c>
    </row>
    <row r="47" ht="15.75" customHeight="1">
      <c r="B47" s="22">
        <v>33.0</v>
      </c>
      <c r="C47" s="313" t="s">
        <v>983</v>
      </c>
      <c r="D47" s="313" t="s">
        <v>979</v>
      </c>
      <c r="E47" s="313">
        <v>25.0</v>
      </c>
      <c r="F47" s="544">
        <v>42.0</v>
      </c>
      <c r="G47" s="313">
        <v>29.0</v>
      </c>
      <c r="H47" s="313">
        <v>34.0</v>
      </c>
      <c r="I47" s="544">
        <v>43.0</v>
      </c>
      <c r="J47" s="313">
        <v>40.0</v>
      </c>
      <c r="K47" s="313"/>
      <c r="L47" s="313"/>
      <c r="M47" s="313"/>
      <c r="N47" s="313">
        <v>213.0</v>
      </c>
      <c r="O47" s="313">
        <v>0.0</v>
      </c>
      <c r="P47" s="542">
        <v>213.0</v>
      </c>
    </row>
    <row r="48" ht="15.75" customHeight="1">
      <c r="B48" s="22">
        <v>34.0</v>
      </c>
      <c r="C48" s="104" t="s">
        <v>691</v>
      </c>
      <c r="D48" s="313" t="s">
        <v>984</v>
      </c>
      <c r="E48" s="313">
        <v>23.0</v>
      </c>
      <c r="F48" s="544">
        <v>28.0</v>
      </c>
      <c r="G48" s="313">
        <v>24.0</v>
      </c>
      <c r="H48" s="544">
        <v>29.0</v>
      </c>
      <c r="I48" s="313">
        <v>26.0</v>
      </c>
      <c r="J48" s="313"/>
      <c r="K48" s="313">
        <v>48.0</v>
      </c>
      <c r="L48" s="313"/>
      <c r="M48" s="313">
        <v>32.0</v>
      </c>
      <c r="N48" s="313">
        <v>210.0</v>
      </c>
      <c r="O48" s="313">
        <v>0.0</v>
      </c>
      <c r="P48" s="542">
        <v>210.0</v>
      </c>
    </row>
    <row r="49" ht="15.75" customHeight="1">
      <c r="B49" s="22">
        <v>34.0</v>
      </c>
      <c r="C49" s="313" t="s">
        <v>134</v>
      </c>
      <c r="D49" s="313" t="s">
        <v>984</v>
      </c>
      <c r="E49" s="313">
        <v>23.0</v>
      </c>
      <c r="F49" s="544">
        <v>28.0</v>
      </c>
      <c r="G49" s="313">
        <v>24.0</v>
      </c>
      <c r="H49" s="544">
        <v>29.0</v>
      </c>
      <c r="I49" s="313">
        <v>26.0</v>
      </c>
      <c r="J49" s="313"/>
      <c r="K49" s="313">
        <v>48.0</v>
      </c>
      <c r="L49" s="313"/>
      <c r="M49" s="313">
        <v>32.0</v>
      </c>
      <c r="N49" s="313">
        <v>210.0</v>
      </c>
      <c r="O49" s="313">
        <v>0.0</v>
      </c>
      <c r="P49" s="542">
        <v>210.0</v>
      </c>
    </row>
    <row r="50" ht="15.75" customHeight="1">
      <c r="B50" s="22">
        <v>35.0</v>
      </c>
      <c r="C50" s="313" t="s">
        <v>985</v>
      </c>
      <c r="D50" s="313" t="s">
        <v>980</v>
      </c>
      <c r="E50" s="313">
        <v>33.0</v>
      </c>
      <c r="F50" s="544">
        <v>29.0</v>
      </c>
      <c r="G50" s="313">
        <v>32.0</v>
      </c>
      <c r="H50" s="313">
        <v>23.0</v>
      </c>
      <c r="I50" s="313"/>
      <c r="J50" s="544">
        <v>30.0</v>
      </c>
      <c r="K50" s="313"/>
      <c r="L50" s="313">
        <v>22.5</v>
      </c>
      <c r="M50" s="313">
        <v>35.0</v>
      </c>
      <c r="N50" s="313">
        <v>204.5</v>
      </c>
      <c r="O50" s="313">
        <v>0.0</v>
      </c>
      <c r="P50" s="542">
        <v>204.5</v>
      </c>
    </row>
    <row r="51" ht="15.75" customHeight="1">
      <c r="B51" s="22">
        <v>36.0</v>
      </c>
      <c r="C51" s="313" t="s">
        <v>986</v>
      </c>
      <c r="D51" s="313" t="s">
        <v>976</v>
      </c>
      <c r="E51" s="313">
        <v>46.0</v>
      </c>
      <c r="F51" s="544">
        <v>41.0</v>
      </c>
      <c r="G51" s="313">
        <v>16.0</v>
      </c>
      <c r="H51" s="543">
        <v>52.0</v>
      </c>
      <c r="I51" s="313"/>
      <c r="J51" s="313">
        <v>43.0</v>
      </c>
      <c r="K51" s="313"/>
      <c r="L51" s="313"/>
      <c r="M51" s="313"/>
      <c r="N51" s="313">
        <v>198.0</v>
      </c>
      <c r="O51" s="313">
        <v>0.0</v>
      </c>
      <c r="P51" s="542">
        <v>198.0</v>
      </c>
    </row>
    <row r="52" ht="15.75" customHeight="1">
      <c r="B52" s="22">
        <v>37.0</v>
      </c>
      <c r="C52" s="313" t="s">
        <v>987</v>
      </c>
      <c r="D52" s="313" t="s">
        <v>54</v>
      </c>
      <c r="E52" s="313">
        <v>43.0</v>
      </c>
      <c r="F52" s="540">
        <v>64.0</v>
      </c>
      <c r="G52" s="313">
        <v>44.0</v>
      </c>
      <c r="H52" s="313">
        <v>40.0</v>
      </c>
      <c r="I52" s="313"/>
      <c r="J52" s="313"/>
      <c r="K52" s="313"/>
      <c r="L52" s="313"/>
      <c r="M52" s="313"/>
      <c r="N52" s="313">
        <v>191.0</v>
      </c>
      <c r="O52" s="313">
        <v>0.0</v>
      </c>
      <c r="P52" s="542">
        <v>191.0</v>
      </c>
    </row>
    <row r="53" ht="15.75" customHeight="1">
      <c r="B53" s="22">
        <v>38.0</v>
      </c>
      <c r="C53" s="313" t="s">
        <v>58</v>
      </c>
      <c r="D53" s="313" t="s">
        <v>59</v>
      </c>
      <c r="E53" s="313"/>
      <c r="F53" s="313">
        <v>20.0</v>
      </c>
      <c r="G53" s="313">
        <v>18.0</v>
      </c>
      <c r="H53" s="544">
        <v>30.0</v>
      </c>
      <c r="I53" s="313">
        <v>28.0</v>
      </c>
      <c r="J53" s="544">
        <v>27.0</v>
      </c>
      <c r="K53" s="313">
        <v>33.0</v>
      </c>
      <c r="L53" s="313"/>
      <c r="M53" s="544">
        <v>31.0</v>
      </c>
      <c r="N53" s="313">
        <v>187.0</v>
      </c>
      <c r="O53" s="313">
        <v>0.0</v>
      </c>
      <c r="P53" s="542">
        <v>187.0</v>
      </c>
    </row>
    <row r="54" ht="15.75" customHeight="1">
      <c r="B54" s="22">
        <v>39.0</v>
      </c>
      <c r="C54" s="313" t="s">
        <v>62</v>
      </c>
      <c r="D54" s="313" t="s">
        <v>988</v>
      </c>
      <c r="E54" s="313">
        <v>35.0</v>
      </c>
      <c r="F54" s="313">
        <v>46.0</v>
      </c>
      <c r="G54" s="313">
        <v>39.0</v>
      </c>
      <c r="H54" s="313"/>
      <c r="I54" s="313"/>
      <c r="J54" s="313"/>
      <c r="K54" s="313">
        <v>52.0</v>
      </c>
      <c r="L54" s="313"/>
      <c r="M54" s="313"/>
      <c r="N54" s="313">
        <v>172.0</v>
      </c>
      <c r="O54" s="313">
        <v>0.0</v>
      </c>
      <c r="P54" s="542">
        <v>172.0</v>
      </c>
    </row>
    <row r="55" ht="15.75" customHeight="1">
      <c r="B55" s="22">
        <v>40.0</v>
      </c>
      <c r="C55" s="313" t="s">
        <v>49</v>
      </c>
      <c r="D55" s="313" t="s">
        <v>989</v>
      </c>
      <c r="E55" s="313">
        <v>15.0</v>
      </c>
      <c r="F55" s="544">
        <v>27.0</v>
      </c>
      <c r="G55" s="313">
        <v>19.0</v>
      </c>
      <c r="H55" s="313">
        <v>31.0</v>
      </c>
      <c r="I55" s="313"/>
      <c r="J55" s="313"/>
      <c r="K55" s="313"/>
      <c r="L55" s="313">
        <v>21.0</v>
      </c>
      <c r="M55" s="313">
        <v>48.0</v>
      </c>
      <c r="N55" s="313">
        <v>161.0</v>
      </c>
      <c r="O55" s="313">
        <v>0.0</v>
      </c>
      <c r="P55" s="542">
        <v>161.0</v>
      </c>
    </row>
    <row r="56" ht="15.75" customHeight="1">
      <c r="B56" s="22">
        <v>41.0</v>
      </c>
      <c r="C56" s="313" t="s">
        <v>112</v>
      </c>
      <c r="D56" s="313" t="s">
        <v>990</v>
      </c>
      <c r="E56" s="313">
        <v>24.0</v>
      </c>
      <c r="F56" s="544">
        <v>19.0</v>
      </c>
      <c r="G56" s="313">
        <v>21.0</v>
      </c>
      <c r="H56" s="313">
        <v>28.0</v>
      </c>
      <c r="I56" s="313">
        <v>33.0</v>
      </c>
      <c r="J56" s="313">
        <v>28.0</v>
      </c>
      <c r="K56" s="313"/>
      <c r="L56" s="313"/>
      <c r="M56" s="313"/>
      <c r="N56" s="313">
        <v>153.0</v>
      </c>
      <c r="O56" s="313">
        <v>0.0</v>
      </c>
      <c r="P56" s="542">
        <v>153.0</v>
      </c>
    </row>
    <row r="57" ht="15.75" customHeight="1">
      <c r="B57" s="22">
        <v>42.0</v>
      </c>
      <c r="C57" s="313" t="s">
        <v>46</v>
      </c>
      <c r="D57" s="313" t="s">
        <v>991</v>
      </c>
      <c r="E57" s="313">
        <v>26.0</v>
      </c>
      <c r="F57" s="313">
        <v>28.0</v>
      </c>
      <c r="G57" s="313">
        <v>27.0</v>
      </c>
      <c r="H57" s="313"/>
      <c r="I57" s="313"/>
      <c r="J57" s="313"/>
      <c r="K57" s="313"/>
      <c r="L57" s="313">
        <v>31.5</v>
      </c>
      <c r="M57" s="544">
        <v>37.0</v>
      </c>
      <c r="N57" s="313">
        <v>149.5</v>
      </c>
      <c r="O57" s="313">
        <v>0.0</v>
      </c>
      <c r="P57" s="542">
        <v>149.5</v>
      </c>
    </row>
    <row r="58" ht="15.75" customHeight="1">
      <c r="B58" s="22">
        <v>43.0</v>
      </c>
      <c r="C58" s="313" t="s">
        <v>88</v>
      </c>
      <c r="D58" s="313" t="s">
        <v>87</v>
      </c>
      <c r="E58" s="313">
        <v>28.0</v>
      </c>
      <c r="F58" s="544">
        <v>26.0</v>
      </c>
      <c r="G58" s="313"/>
      <c r="H58" s="313"/>
      <c r="I58" s="544">
        <v>34.0</v>
      </c>
      <c r="J58" s="313">
        <v>29.0</v>
      </c>
      <c r="K58" s="313"/>
      <c r="L58" s="313">
        <v>16.5</v>
      </c>
      <c r="M58" s="313"/>
      <c r="N58" s="313">
        <v>133.5</v>
      </c>
      <c r="O58" s="313">
        <v>0.0</v>
      </c>
      <c r="P58" s="542">
        <v>133.5</v>
      </c>
    </row>
    <row r="59" ht="15.75" customHeight="1">
      <c r="B59" s="22">
        <v>43.0</v>
      </c>
      <c r="C59" s="313" t="s">
        <v>86</v>
      </c>
      <c r="D59" s="313" t="s">
        <v>87</v>
      </c>
      <c r="E59" s="313">
        <v>28.0</v>
      </c>
      <c r="F59" s="544">
        <v>26.0</v>
      </c>
      <c r="G59" s="313"/>
      <c r="H59" s="313"/>
      <c r="I59" s="544">
        <v>34.0</v>
      </c>
      <c r="J59" s="313">
        <v>29.0</v>
      </c>
      <c r="K59" s="313"/>
      <c r="L59" s="313">
        <v>16.5</v>
      </c>
      <c r="M59" s="313"/>
      <c r="N59" s="313">
        <v>133.5</v>
      </c>
      <c r="O59" s="313">
        <v>0.0</v>
      </c>
      <c r="P59" s="542">
        <v>133.5</v>
      </c>
    </row>
    <row r="60" ht="15.75" customHeight="1">
      <c r="B60" s="22">
        <v>44.0</v>
      </c>
      <c r="C60" s="313" t="s">
        <v>135</v>
      </c>
      <c r="D60" s="313" t="s">
        <v>136</v>
      </c>
      <c r="E60" s="313"/>
      <c r="F60" s="313">
        <v>22.0</v>
      </c>
      <c r="G60" s="313">
        <v>23.0</v>
      </c>
      <c r="H60" s="313">
        <v>25.0</v>
      </c>
      <c r="I60" s="313">
        <v>29.0</v>
      </c>
      <c r="J60" s="544">
        <v>29.0</v>
      </c>
      <c r="K60" s="313"/>
      <c r="L60" s="313"/>
      <c r="M60" s="313"/>
      <c r="N60" s="313">
        <v>128.0</v>
      </c>
      <c r="O60" s="313">
        <v>0.0</v>
      </c>
      <c r="P60" s="542">
        <v>128.0</v>
      </c>
    </row>
    <row r="61" ht="15.75" customHeight="1">
      <c r="B61" s="22">
        <v>44.0</v>
      </c>
      <c r="C61" s="313" t="s">
        <v>137</v>
      </c>
      <c r="D61" s="313" t="s">
        <v>136</v>
      </c>
      <c r="E61" s="313"/>
      <c r="F61" s="313">
        <v>22.0</v>
      </c>
      <c r="G61" s="313">
        <v>23.0</v>
      </c>
      <c r="H61" s="313">
        <v>25.0</v>
      </c>
      <c r="I61" s="313">
        <v>29.0</v>
      </c>
      <c r="J61" s="544">
        <v>29.0</v>
      </c>
      <c r="K61" s="313"/>
      <c r="L61" s="313"/>
      <c r="M61" s="313"/>
      <c r="N61" s="313">
        <v>128.0</v>
      </c>
      <c r="O61" s="313">
        <v>0.0</v>
      </c>
      <c r="P61" s="542">
        <v>128.0</v>
      </c>
    </row>
    <row r="62" ht="15.75" customHeight="1">
      <c r="B62" s="22">
        <v>45.0</v>
      </c>
      <c r="C62" s="313" t="s">
        <v>92</v>
      </c>
      <c r="D62" s="313" t="s">
        <v>91</v>
      </c>
      <c r="E62" s="313">
        <v>20.0</v>
      </c>
      <c r="F62" s="544">
        <v>21.0</v>
      </c>
      <c r="G62" s="313">
        <v>20.0</v>
      </c>
      <c r="H62" s="313"/>
      <c r="I62" s="544">
        <v>33.0</v>
      </c>
      <c r="J62" s="313">
        <v>32.0</v>
      </c>
      <c r="K62" s="313"/>
      <c r="L62" s="313"/>
      <c r="M62" s="313"/>
      <c r="N62" s="313">
        <v>126.0</v>
      </c>
      <c r="O62" s="313">
        <v>0.0</v>
      </c>
      <c r="P62" s="542">
        <v>126.0</v>
      </c>
    </row>
    <row r="63" ht="15.75" customHeight="1">
      <c r="B63" s="22">
        <v>45.0</v>
      </c>
      <c r="C63" s="313" t="s">
        <v>90</v>
      </c>
      <c r="D63" s="313" t="s">
        <v>91</v>
      </c>
      <c r="E63" s="313">
        <v>20.0</v>
      </c>
      <c r="F63" s="544">
        <v>21.0</v>
      </c>
      <c r="G63" s="313">
        <v>20.0</v>
      </c>
      <c r="H63" s="313"/>
      <c r="I63" s="544">
        <v>33.0</v>
      </c>
      <c r="J63" s="313">
        <v>32.0</v>
      </c>
      <c r="K63" s="313"/>
      <c r="L63" s="313"/>
      <c r="M63" s="313"/>
      <c r="N63" s="313">
        <v>126.0</v>
      </c>
      <c r="O63" s="313">
        <v>0.0</v>
      </c>
      <c r="P63" s="542">
        <v>126.0</v>
      </c>
    </row>
    <row r="64" ht="15.75" customHeight="1">
      <c r="B64" s="22">
        <v>46.0</v>
      </c>
      <c r="C64" s="313" t="s">
        <v>992</v>
      </c>
      <c r="D64" s="313" t="s">
        <v>990</v>
      </c>
      <c r="E64" s="313">
        <v>24.0</v>
      </c>
      <c r="F64" s="544">
        <v>19.0</v>
      </c>
      <c r="G64" s="313">
        <v>21.0</v>
      </c>
      <c r="H64" s="313">
        <v>28.0</v>
      </c>
      <c r="I64" s="313">
        <v>33.0</v>
      </c>
      <c r="J64" s="313"/>
      <c r="K64" s="313"/>
      <c r="L64" s="313"/>
      <c r="M64" s="313"/>
      <c r="N64" s="313">
        <v>125.0</v>
      </c>
      <c r="O64" s="313">
        <v>0.0</v>
      </c>
      <c r="P64" s="542">
        <v>125.0</v>
      </c>
    </row>
    <row r="65" ht="15.75" customHeight="1">
      <c r="B65" s="22">
        <v>47.0</v>
      </c>
      <c r="C65" s="313" t="s">
        <v>103</v>
      </c>
      <c r="D65" s="313" t="s">
        <v>140</v>
      </c>
      <c r="E65" s="313">
        <v>17.0</v>
      </c>
      <c r="F65" s="313">
        <v>15.0</v>
      </c>
      <c r="G65" s="313"/>
      <c r="H65" s="313">
        <v>22.0</v>
      </c>
      <c r="I65" s="313">
        <v>24.0</v>
      </c>
      <c r="J65" s="313">
        <v>25.0</v>
      </c>
      <c r="K65" s="313"/>
      <c r="L65" s="313"/>
      <c r="M65" s="313"/>
      <c r="N65" s="313">
        <v>103.0</v>
      </c>
      <c r="O65" s="313">
        <v>0.0</v>
      </c>
      <c r="P65" s="542">
        <v>103.0</v>
      </c>
    </row>
    <row r="66" ht="15.75" customHeight="1">
      <c r="B66" s="22">
        <v>48.0</v>
      </c>
      <c r="C66" s="313" t="s">
        <v>993</v>
      </c>
      <c r="D66" s="313" t="s">
        <v>994</v>
      </c>
      <c r="E66" s="313">
        <v>22.0</v>
      </c>
      <c r="F66" s="544">
        <v>20.0</v>
      </c>
      <c r="G66" s="544">
        <v>20.0</v>
      </c>
      <c r="H66" s="313"/>
      <c r="I66" s="313">
        <v>25.0</v>
      </c>
      <c r="J66" s="313"/>
      <c r="K66" s="313"/>
      <c r="L66" s="313">
        <v>10.5</v>
      </c>
      <c r="M66" s="313"/>
      <c r="N66" s="313">
        <v>97.5</v>
      </c>
      <c r="O66" s="313">
        <v>0.0</v>
      </c>
      <c r="P66" s="542">
        <v>97.5</v>
      </c>
    </row>
    <row r="67" ht="15.75" customHeight="1">
      <c r="B67" s="22">
        <v>49.0</v>
      </c>
      <c r="C67" s="313" t="s">
        <v>995</v>
      </c>
      <c r="D67" s="313" t="s">
        <v>996</v>
      </c>
      <c r="E67" s="313">
        <v>19.0</v>
      </c>
      <c r="F67" s="313">
        <v>19.0</v>
      </c>
      <c r="G67" s="544">
        <v>25.0</v>
      </c>
      <c r="H67" s="313">
        <v>29.0</v>
      </c>
      <c r="I67" s="313"/>
      <c r="J67" s="313"/>
      <c r="K67" s="313"/>
      <c r="L67" s="313"/>
      <c r="M67" s="313"/>
      <c r="N67" s="313">
        <v>92.0</v>
      </c>
      <c r="O67" s="313">
        <v>0.0</v>
      </c>
      <c r="P67" s="542">
        <v>92.0</v>
      </c>
    </row>
    <row r="68" ht="15.75" customHeight="1">
      <c r="B68" s="22">
        <v>49.0</v>
      </c>
      <c r="C68" s="313" t="s">
        <v>95</v>
      </c>
      <c r="D68" s="313" t="s">
        <v>996</v>
      </c>
      <c r="E68" s="313">
        <v>19.0</v>
      </c>
      <c r="F68" s="313">
        <v>19.0</v>
      </c>
      <c r="G68" s="544">
        <v>25.0</v>
      </c>
      <c r="H68" s="313">
        <v>29.0</v>
      </c>
      <c r="I68" s="313"/>
      <c r="J68" s="313"/>
      <c r="K68" s="313"/>
      <c r="L68" s="313"/>
      <c r="M68" s="313"/>
      <c r="N68" s="313">
        <v>92.0</v>
      </c>
      <c r="O68" s="313">
        <v>0.0</v>
      </c>
      <c r="P68" s="542">
        <v>92.0</v>
      </c>
    </row>
    <row r="69" ht="15.75" customHeight="1">
      <c r="B69" s="22">
        <v>50.0</v>
      </c>
      <c r="C69" s="313" t="s">
        <v>997</v>
      </c>
      <c r="D69" s="313" t="s">
        <v>994</v>
      </c>
      <c r="E69" s="313">
        <v>22.0</v>
      </c>
      <c r="F69" s="544">
        <v>20.0</v>
      </c>
      <c r="G69" s="544">
        <v>20.0</v>
      </c>
      <c r="H69" s="313"/>
      <c r="I69" s="313">
        <v>25.0</v>
      </c>
      <c r="J69" s="313"/>
      <c r="K69" s="313"/>
      <c r="L69" s="313"/>
      <c r="M69" s="313"/>
      <c r="N69" s="313">
        <v>87.0</v>
      </c>
      <c r="O69" s="313">
        <v>0.0</v>
      </c>
      <c r="P69" s="542">
        <v>87.0</v>
      </c>
    </row>
    <row r="70" ht="15.75" customHeight="1">
      <c r="B70" s="22">
        <v>51.0</v>
      </c>
      <c r="C70" s="313" t="s">
        <v>105</v>
      </c>
      <c r="D70" s="313" t="s">
        <v>104</v>
      </c>
      <c r="E70" s="313">
        <v>17.0</v>
      </c>
      <c r="F70" s="313">
        <v>15.0</v>
      </c>
      <c r="G70" s="313"/>
      <c r="H70" s="313">
        <v>22.0</v>
      </c>
      <c r="I70" s="313">
        <v>24.0</v>
      </c>
      <c r="J70" s="313"/>
      <c r="K70" s="313"/>
      <c r="L70" s="313"/>
      <c r="M70" s="313"/>
      <c r="N70" s="313">
        <v>78.0</v>
      </c>
      <c r="O70" s="313">
        <v>0.0</v>
      </c>
      <c r="P70" s="542">
        <v>78.0</v>
      </c>
    </row>
    <row r="71" ht="15.75" customHeight="1">
      <c r="B71" s="22" t="s">
        <v>998</v>
      </c>
      <c r="C71" s="313" t="s">
        <v>12</v>
      </c>
      <c r="D71" s="313" t="s">
        <v>999</v>
      </c>
      <c r="E71" s="540">
        <v>59.0</v>
      </c>
      <c r="F71" s="313"/>
      <c r="G71" s="313"/>
      <c r="H71" s="313"/>
      <c r="I71" s="313"/>
      <c r="J71" s="546">
        <v>67.0</v>
      </c>
      <c r="K71" s="313"/>
      <c r="L71" s="539">
        <v>105.0</v>
      </c>
      <c r="M71" s="313"/>
      <c r="N71" s="313">
        <v>231.0</v>
      </c>
      <c r="O71" s="313">
        <v>-231.0</v>
      </c>
      <c r="P71" s="542">
        <v>0.0</v>
      </c>
    </row>
    <row r="72" ht="15.75" customHeight="1">
      <c r="B72" s="22" t="s">
        <v>998</v>
      </c>
      <c r="C72" s="313" t="s">
        <v>1000</v>
      </c>
      <c r="D72" s="313" t="s">
        <v>999</v>
      </c>
      <c r="E72" s="540">
        <v>59.0</v>
      </c>
      <c r="F72" s="313"/>
      <c r="G72" s="313"/>
      <c r="H72" s="313"/>
      <c r="I72" s="313"/>
      <c r="J72" s="546">
        <v>67.0</v>
      </c>
      <c r="K72" s="313"/>
      <c r="L72" s="313">
        <v>64.5</v>
      </c>
      <c r="M72" s="313"/>
      <c r="N72" s="313">
        <v>190.5</v>
      </c>
      <c r="O72" s="313">
        <v>-190.5</v>
      </c>
      <c r="P72" s="542">
        <v>0.0</v>
      </c>
    </row>
    <row r="73" ht="15.75" customHeight="1">
      <c r="B73" s="22" t="s">
        <v>998</v>
      </c>
      <c r="C73" s="313" t="s">
        <v>1001</v>
      </c>
      <c r="D73" s="313" t="s">
        <v>1002</v>
      </c>
      <c r="E73" s="313">
        <v>35.0</v>
      </c>
      <c r="F73" s="313">
        <v>46.0</v>
      </c>
      <c r="G73" s="313">
        <v>39.0</v>
      </c>
      <c r="H73" s="313"/>
      <c r="I73" s="313"/>
      <c r="J73" s="313"/>
      <c r="K73" s="313"/>
      <c r="L73" s="313"/>
      <c r="M73" s="313"/>
      <c r="N73" s="313">
        <v>120.0</v>
      </c>
      <c r="O73" s="313">
        <v>-120.0</v>
      </c>
      <c r="P73" s="542">
        <v>0.0</v>
      </c>
    </row>
    <row r="74" ht="15.75" customHeight="1">
      <c r="B74" s="22" t="s">
        <v>998</v>
      </c>
      <c r="C74" s="313" t="s">
        <v>1003</v>
      </c>
      <c r="D74" s="313" t="s">
        <v>1004</v>
      </c>
      <c r="E74" s="313">
        <v>29.0</v>
      </c>
      <c r="F74" s="544">
        <v>36.0</v>
      </c>
      <c r="G74" s="313">
        <v>33.0</v>
      </c>
      <c r="H74" s="313"/>
      <c r="I74" s="313"/>
      <c r="J74" s="313"/>
      <c r="K74" s="313"/>
      <c r="L74" s="313"/>
      <c r="M74" s="313"/>
      <c r="N74" s="313">
        <v>98.0</v>
      </c>
      <c r="O74" s="313">
        <v>-98.0</v>
      </c>
      <c r="P74" s="542">
        <v>0.0</v>
      </c>
    </row>
    <row r="75" ht="15.75" customHeight="1">
      <c r="B75" s="22" t="s">
        <v>998</v>
      </c>
      <c r="C75" s="313" t="s">
        <v>119</v>
      </c>
      <c r="D75" s="313" t="s">
        <v>1004</v>
      </c>
      <c r="E75" s="313">
        <v>29.0</v>
      </c>
      <c r="F75" s="544">
        <v>36.0</v>
      </c>
      <c r="G75" s="313">
        <v>33.0</v>
      </c>
      <c r="H75" s="313"/>
      <c r="I75" s="313"/>
      <c r="J75" s="313"/>
      <c r="K75" s="313"/>
      <c r="L75" s="313"/>
      <c r="M75" s="313"/>
      <c r="N75" s="313">
        <v>98.0</v>
      </c>
      <c r="O75" s="313">
        <v>-98.0</v>
      </c>
      <c r="P75" s="542">
        <v>0.0</v>
      </c>
    </row>
    <row r="76" ht="15.75" customHeight="1">
      <c r="B76" s="22" t="s">
        <v>998</v>
      </c>
      <c r="C76" s="313" t="s">
        <v>1005</v>
      </c>
      <c r="D76" s="313" t="s">
        <v>1006</v>
      </c>
      <c r="E76" s="313">
        <v>34.0</v>
      </c>
      <c r="F76" s="544">
        <v>51.0</v>
      </c>
      <c r="G76" s="313"/>
      <c r="H76" s="313"/>
      <c r="I76" s="313"/>
      <c r="J76" s="313"/>
      <c r="K76" s="313"/>
      <c r="L76" s="313"/>
      <c r="M76" s="313"/>
      <c r="N76" s="313">
        <v>85.0</v>
      </c>
      <c r="O76" s="313">
        <v>-85.0</v>
      </c>
      <c r="P76" s="542">
        <v>0.0</v>
      </c>
    </row>
    <row r="77" ht="15.75" customHeight="1">
      <c r="B77" s="22" t="s">
        <v>998</v>
      </c>
      <c r="C77" s="313" t="s">
        <v>1007</v>
      </c>
      <c r="D77" s="313" t="s">
        <v>1006</v>
      </c>
      <c r="E77" s="313">
        <v>34.0</v>
      </c>
      <c r="F77" s="544">
        <v>51.0</v>
      </c>
      <c r="G77" s="313"/>
      <c r="H77" s="313"/>
      <c r="I77" s="313"/>
      <c r="J77" s="313"/>
      <c r="K77" s="313"/>
      <c r="L77" s="313"/>
      <c r="M77" s="313"/>
      <c r="N77" s="313">
        <v>85.0</v>
      </c>
      <c r="O77" s="313">
        <v>-85.0</v>
      </c>
      <c r="P77" s="542">
        <v>0.0</v>
      </c>
    </row>
    <row r="78" ht="15.75" customHeight="1">
      <c r="B78" s="22" t="s">
        <v>998</v>
      </c>
      <c r="C78" s="313" t="s">
        <v>1008</v>
      </c>
      <c r="D78" s="313" t="s">
        <v>991</v>
      </c>
      <c r="E78" s="313">
        <v>26.0</v>
      </c>
      <c r="F78" s="313">
        <v>28.0</v>
      </c>
      <c r="G78" s="313">
        <v>27.0</v>
      </c>
      <c r="H78" s="313"/>
      <c r="I78" s="313"/>
      <c r="J78" s="313"/>
      <c r="K78" s="313"/>
      <c r="L78" s="313"/>
      <c r="M78" s="313"/>
      <c r="N78" s="313">
        <v>81.0</v>
      </c>
      <c r="O78" s="313">
        <v>-81.0</v>
      </c>
      <c r="P78" s="542">
        <v>0.0</v>
      </c>
    </row>
    <row r="79" ht="15.75" customHeight="1">
      <c r="B79" s="22" t="s">
        <v>998</v>
      </c>
      <c r="C79" s="313" t="s">
        <v>47</v>
      </c>
      <c r="D79" s="313" t="s">
        <v>989</v>
      </c>
      <c r="E79" s="313"/>
      <c r="F79" s="313">
        <v>24.0</v>
      </c>
      <c r="G79" s="313"/>
      <c r="H79" s="313"/>
      <c r="I79" s="313"/>
      <c r="J79" s="313"/>
      <c r="K79" s="313"/>
      <c r="L79" s="313"/>
      <c r="M79" s="313">
        <v>48.0</v>
      </c>
      <c r="N79" s="313">
        <v>72.0</v>
      </c>
      <c r="O79" s="313">
        <v>-72.0</v>
      </c>
      <c r="P79" s="542">
        <v>0.0</v>
      </c>
    </row>
    <row r="80" ht="15.75" customHeight="1">
      <c r="B80" s="22" t="s">
        <v>998</v>
      </c>
      <c r="C80" s="313" t="s">
        <v>44</v>
      </c>
      <c r="D80" s="313" t="s">
        <v>980</v>
      </c>
      <c r="E80" s="313"/>
      <c r="F80" s="313"/>
      <c r="G80" s="313"/>
      <c r="H80" s="313"/>
      <c r="I80" s="313"/>
      <c r="J80" s="313"/>
      <c r="K80" s="313">
        <v>34.0</v>
      </c>
      <c r="L80" s="313"/>
      <c r="M80" s="544">
        <v>37.0</v>
      </c>
      <c r="N80" s="313">
        <v>71.0</v>
      </c>
      <c r="O80" s="313">
        <v>-71.0</v>
      </c>
      <c r="P80" s="542">
        <v>0.0</v>
      </c>
    </row>
    <row r="81" ht="15.75" customHeight="1">
      <c r="B81" s="22" t="s">
        <v>998</v>
      </c>
      <c r="C81" s="313" t="s">
        <v>1009</v>
      </c>
      <c r="D81" s="313" t="s">
        <v>22</v>
      </c>
      <c r="E81" s="313">
        <v>27.0</v>
      </c>
      <c r="F81" s="313"/>
      <c r="G81" s="544">
        <v>43.0</v>
      </c>
      <c r="H81" s="313"/>
      <c r="I81" s="313"/>
      <c r="J81" s="313"/>
      <c r="K81" s="313"/>
      <c r="L81" s="313"/>
      <c r="M81" s="313"/>
      <c r="N81" s="313">
        <v>70.0</v>
      </c>
      <c r="O81" s="313">
        <v>-70.0</v>
      </c>
      <c r="P81" s="542">
        <v>0.0</v>
      </c>
    </row>
    <row r="82" ht="15.75" customHeight="1">
      <c r="B82" s="22" t="s">
        <v>998</v>
      </c>
      <c r="C82" s="313" t="s">
        <v>23</v>
      </c>
      <c r="D82" s="313" t="s">
        <v>1010</v>
      </c>
      <c r="E82" s="313"/>
      <c r="F82" s="313"/>
      <c r="G82" s="313">
        <v>34.0</v>
      </c>
      <c r="H82" s="313"/>
      <c r="I82" s="313"/>
      <c r="J82" s="313"/>
      <c r="K82" s="313"/>
      <c r="L82" s="313">
        <v>31.5</v>
      </c>
      <c r="M82" s="313"/>
      <c r="N82" s="313">
        <v>65.5</v>
      </c>
      <c r="O82" s="313">
        <v>-65.5</v>
      </c>
      <c r="P82" s="542">
        <v>0.0</v>
      </c>
    </row>
    <row r="83" ht="15.75" customHeight="1">
      <c r="B83" s="22" t="s">
        <v>998</v>
      </c>
      <c r="C83" s="313" t="s">
        <v>1011</v>
      </c>
      <c r="D83" s="313" t="s">
        <v>989</v>
      </c>
      <c r="E83" s="313">
        <v>15.0</v>
      </c>
      <c r="F83" s="313"/>
      <c r="G83" s="313">
        <v>19.0</v>
      </c>
      <c r="H83" s="313">
        <v>31.0</v>
      </c>
      <c r="I83" s="313"/>
      <c r="J83" s="313"/>
      <c r="K83" s="313"/>
      <c r="L83" s="313"/>
      <c r="M83" s="313"/>
      <c r="N83" s="313">
        <v>65.0</v>
      </c>
      <c r="O83" s="313">
        <v>-65.0</v>
      </c>
      <c r="P83" s="542">
        <v>0.0</v>
      </c>
    </row>
    <row r="84" ht="15.75" customHeight="1">
      <c r="B84" s="22" t="s">
        <v>998</v>
      </c>
      <c r="C84" s="313" t="s">
        <v>43</v>
      </c>
      <c r="D84" s="313" t="s">
        <v>1012</v>
      </c>
      <c r="E84" s="313"/>
      <c r="F84" s="313"/>
      <c r="G84" s="313"/>
      <c r="H84" s="313"/>
      <c r="I84" s="313"/>
      <c r="J84" s="313"/>
      <c r="K84" s="313"/>
      <c r="L84" s="313"/>
      <c r="M84" s="540">
        <v>59.0</v>
      </c>
      <c r="N84" s="313">
        <v>59.0</v>
      </c>
      <c r="O84" s="313">
        <v>-59.0</v>
      </c>
      <c r="P84" s="542">
        <v>0.0</v>
      </c>
    </row>
    <row r="85" ht="15.75" customHeight="1">
      <c r="B85" s="22" t="s">
        <v>998</v>
      </c>
      <c r="C85" s="313" t="s">
        <v>1013</v>
      </c>
      <c r="D85" s="313" t="s">
        <v>988</v>
      </c>
      <c r="E85" s="313"/>
      <c r="F85" s="313"/>
      <c r="G85" s="313"/>
      <c r="H85" s="313"/>
      <c r="I85" s="313"/>
      <c r="J85" s="313"/>
      <c r="K85" s="313">
        <v>52.0</v>
      </c>
      <c r="L85" s="313"/>
      <c r="M85" s="313"/>
      <c r="N85" s="313">
        <v>52.0</v>
      </c>
      <c r="O85" s="313">
        <v>-52.0</v>
      </c>
      <c r="P85" s="542">
        <v>0.0</v>
      </c>
    </row>
    <row r="86" ht="15.75" customHeight="1">
      <c r="B86" s="22" t="s">
        <v>998</v>
      </c>
      <c r="C86" s="313" t="s">
        <v>1014</v>
      </c>
      <c r="D86" s="313" t="s">
        <v>13</v>
      </c>
      <c r="E86" s="313"/>
      <c r="F86" s="313"/>
      <c r="G86" s="313"/>
      <c r="H86" s="313">
        <v>43.0</v>
      </c>
      <c r="I86" s="313"/>
      <c r="J86" s="313"/>
      <c r="K86" s="313"/>
      <c r="L86" s="313"/>
      <c r="M86" s="313"/>
      <c r="N86" s="313">
        <v>43.0</v>
      </c>
      <c r="O86" s="313">
        <v>-43.0</v>
      </c>
      <c r="P86" s="542">
        <v>0.0</v>
      </c>
    </row>
    <row r="87" ht="15.75" customHeight="1">
      <c r="B87" s="22" t="s">
        <v>998</v>
      </c>
      <c r="C87" s="313" t="s">
        <v>139</v>
      </c>
      <c r="D87" s="313" t="s">
        <v>140</v>
      </c>
      <c r="E87" s="313"/>
      <c r="F87" s="313">
        <v>14.0</v>
      </c>
      <c r="G87" s="313"/>
      <c r="H87" s="313"/>
      <c r="I87" s="313"/>
      <c r="J87" s="544">
        <v>28.0</v>
      </c>
      <c r="K87" s="313"/>
      <c r="L87" s="313"/>
      <c r="M87" s="313"/>
      <c r="N87" s="313">
        <v>42.0</v>
      </c>
      <c r="O87" s="313">
        <v>-42.0</v>
      </c>
      <c r="P87" s="542">
        <v>0.0</v>
      </c>
    </row>
    <row r="88" ht="15.75" customHeight="1">
      <c r="B88" s="22" t="s">
        <v>998</v>
      </c>
      <c r="C88" s="313" t="s">
        <v>21</v>
      </c>
      <c r="D88" s="313" t="s">
        <v>22</v>
      </c>
      <c r="E88" s="313"/>
      <c r="F88" s="313"/>
      <c r="G88" s="313">
        <v>40.0</v>
      </c>
      <c r="H88" s="313"/>
      <c r="I88" s="313"/>
      <c r="J88" s="313"/>
      <c r="K88" s="313"/>
      <c r="L88" s="313"/>
      <c r="M88" s="313"/>
      <c r="N88" s="313">
        <v>40.0</v>
      </c>
      <c r="O88" s="313">
        <v>-40.0</v>
      </c>
      <c r="P88" s="542">
        <v>0.0</v>
      </c>
    </row>
    <row r="89" ht="15.75" customHeight="1">
      <c r="B89" s="22" t="s">
        <v>998</v>
      </c>
      <c r="C89" s="313" t="s">
        <v>1015</v>
      </c>
      <c r="D89" s="313" t="s">
        <v>1016</v>
      </c>
      <c r="E89" s="313"/>
      <c r="F89" s="313"/>
      <c r="G89" s="313"/>
      <c r="H89" s="313"/>
      <c r="I89" s="313"/>
      <c r="J89" s="313"/>
      <c r="K89" s="313"/>
      <c r="L89" s="313"/>
      <c r="M89" s="313">
        <v>40.0</v>
      </c>
      <c r="N89" s="313">
        <v>40.0</v>
      </c>
      <c r="O89" s="313">
        <v>-40.0</v>
      </c>
      <c r="P89" s="542">
        <v>0.0</v>
      </c>
    </row>
    <row r="90" ht="15.75" customHeight="1">
      <c r="B90" s="22" t="s">
        <v>998</v>
      </c>
      <c r="C90" s="313" t="s">
        <v>1017</v>
      </c>
      <c r="D90" s="313" t="s">
        <v>1016</v>
      </c>
      <c r="E90" s="313"/>
      <c r="F90" s="313"/>
      <c r="G90" s="313"/>
      <c r="H90" s="313"/>
      <c r="I90" s="313"/>
      <c r="J90" s="313"/>
      <c r="K90" s="313"/>
      <c r="L90" s="313"/>
      <c r="M90" s="313">
        <v>40.0</v>
      </c>
      <c r="N90" s="313">
        <v>40.0</v>
      </c>
      <c r="O90" s="313">
        <v>-40.0</v>
      </c>
      <c r="P90" s="542">
        <v>0.0</v>
      </c>
    </row>
    <row r="91" ht="15.75" customHeight="1">
      <c r="B91" s="22" t="s">
        <v>998</v>
      </c>
      <c r="C91" s="313" t="s">
        <v>120</v>
      </c>
      <c r="D91" s="313" t="s">
        <v>1018</v>
      </c>
      <c r="E91" s="313"/>
      <c r="F91" s="313"/>
      <c r="G91" s="313"/>
      <c r="H91" s="313"/>
      <c r="I91" s="313"/>
      <c r="J91" s="313"/>
      <c r="K91" s="313"/>
      <c r="L91" s="313"/>
      <c r="M91" s="313">
        <v>36.0</v>
      </c>
      <c r="N91" s="313">
        <v>36.0</v>
      </c>
      <c r="O91" s="313">
        <v>-36.0</v>
      </c>
      <c r="P91" s="542">
        <v>0.0</v>
      </c>
    </row>
    <row r="92" ht="15.75" customHeight="1">
      <c r="B92" s="22" t="s">
        <v>998</v>
      </c>
      <c r="C92" s="313" t="s">
        <v>84</v>
      </c>
      <c r="D92" s="313" t="s">
        <v>1018</v>
      </c>
      <c r="E92" s="313"/>
      <c r="F92" s="313"/>
      <c r="G92" s="313"/>
      <c r="H92" s="313"/>
      <c r="I92" s="313"/>
      <c r="J92" s="313"/>
      <c r="K92" s="313"/>
      <c r="L92" s="313"/>
      <c r="M92" s="313">
        <v>36.0</v>
      </c>
      <c r="N92" s="313">
        <v>36.0</v>
      </c>
      <c r="O92" s="313">
        <v>-36.0</v>
      </c>
      <c r="P92" s="542">
        <v>0.0</v>
      </c>
    </row>
    <row r="93" ht="15.75" customHeight="1">
      <c r="B93" s="22" t="s">
        <v>998</v>
      </c>
      <c r="C93" s="313" t="s">
        <v>131</v>
      </c>
      <c r="D93" s="313" t="s">
        <v>1019</v>
      </c>
      <c r="E93" s="313"/>
      <c r="F93" s="313"/>
      <c r="G93" s="313"/>
      <c r="H93" s="313"/>
      <c r="I93" s="313">
        <v>35.0</v>
      </c>
      <c r="J93" s="313"/>
      <c r="K93" s="313"/>
      <c r="L93" s="313"/>
      <c r="M93" s="313"/>
      <c r="N93" s="313">
        <v>35.0</v>
      </c>
      <c r="O93" s="313">
        <v>-35.0</v>
      </c>
      <c r="P93" s="542">
        <v>0.0</v>
      </c>
    </row>
    <row r="94" ht="15.75" customHeight="1">
      <c r="B94" s="22" t="s">
        <v>998</v>
      </c>
      <c r="C94" s="313" t="s">
        <v>106</v>
      </c>
      <c r="D94" s="313" t="s">
        <v>1019</v>
      </c>
      <c r="E94" s="313"/>
      <c r="F94" s="313"/>
      <c r="G94" s="313"/>
      <c r="H94" s="313"/>
      <c r="I94" s="313">
        <v>35.0</v>
      </c>
      <c r="J94" s="313"/>
      <c r="K94" s="313"/>
      <c r="L94" s="313"/>
      <c r="M94" s="313"/>
      <c r="N94" s="313">
        <v>35.0</v>
      </c>
      <c r="O94" s="313">
        <v>-35.0</v>
      </c>
      <c r="P94" s="542">
        <v>0.0</v>
      </c>
    </row>
    <row r="95" ht="15.75" customHeight="1">
      <c r="B95" s="22" t="s">
        <v>998</v>
      </c>
      <c r="C95" s="313" t="s">
        <v>1020</v>
      </c>
      <c r="D95" s="313" t="s">
        <v>1010</v>
      </c>
      <c r="E95" s="313"/>
      <c r="F95" s="313"/>
      <c r="G95" s="313">
        <v>34.0</v>
      </c>
      <c r="H95" s="313"/>
      <c r="I95" s="313"/>
      <c r="J95" s="313"/>
      <c r="K95" s="313"/>
      <c r="L95" s="313"/>
      <c r="M95" s="313"/>
      <c r="N95" s="313">
        <v>34.0</v>
      </c>
      <c r="O95" s="313">
        <v>-34.0</v>
      </c>
      <c r="P95" s="542">
        <v>0.0</v>
      </c>
    </row>
    <row r="96" ht="15.75" customHeight="1">
      <c r="B96" s="22" t="s">
        <v>998</v>
      </c>
      <c r="C96" s="313" t="s">
        <v>1021</v>
      </c>
      <c r="D96" s="313" t="s">
        <v>1022</v>
      </c>
      <c r="E96" s="313"/>
      <c r="F96" s="313"/>
      <c r="G96" s="313"/>
      <c r="H96" s="313"/>
      <c r="I96" s="313">
        <v>32.0</v>
      </c>
      <c r="J96" s="313"/>
      <c r="K96" s="313"/>
      <c r="L96" s="313"/>
      <c r="M96" s="313"/>
      <c r="N96" s="313">
        <v>32.0</v>
      </c>
      <c r="O96" s="313">
        <v>-32.0</v>
      </c>
      <c r="P96" s="542">
        <v>0.0</v>
      </c>
    </row>
    <row r="97" ht="15.75" customHeight="1">
      <c r="B97" s="22" t="s">
        <v>998</v>
      </c>
      <c r="C97" s="313" t="s">
        <v>114</v>
      </c>
      <c r="D97" s="313" t="s">
        <v>1022</v>
      </c>
      <c r="E97" s="313"/>
      <c r="F97" s="313"/>
      <c r="G97" s="313"/>
      <c r="H97" s="313"/>
      <c r="I97" s="313">
        <v>32.0</v>
      </c>
      <c r="J97" s="313"/>
      <c r="K97" s="313"/>
      <c r="L97" s="313"/>
      <c r="M97" s="313"/>
      <c r="N97" s="313">
        <v>32.0</v>
      </c>
      <c r="O97" s="313">
        <v>-32.0</v>
      </c>
      <c r="P97" s="542">
        <v>0.0</v>
      </c>
    </row>
    <row r="98" ht="15.75" customHeight="1">
      <c r="B98" s="22" t="s">
        <v>998</v>
      </c>
      <c r="C98" s="313" t="s">
        <v>1023</v>
      </c>
      <c r="D98" s="313" t="s">
        <v>1024</v>
      </c>
      <c r="E98" s="313">
        <v>18.0</v>
      </c>
      <c r="F98" s="313">
        <v>13.0</v>
      </c>
      <c r="G98" s="313"/>
      <c r="H98" s="313"/>
      <c r="I98" s="313"/>
      <c r="J98" s="313"/>
      <c r="K98" s="313"/>
      <c r="L98" s="313"/>
      <c r="M98" s="313"/>
      <c r="N98" s="313">
        <v>31.0</v>
      </c>
      <c r="O98" s="313">
        <v>-31.0</v>
      </c>
      <c r="P98" s="542">
        <v>0.0</v>
      </c>
    </row>
    <row r="99" ht="15.75" customHeight="1">
      <c r="B99" s="22" t="s">
        <v>998</v>
      </c>
      <c r="C99" s="313" t="s">
        <v>1025</v>
      </c>
      <c r="D99" s="313" t="s">
        <v>1024</v>
      </c>
      <c r="E99" s="313">
        <v>18.0</v>
      </c>
      <c r="F99" s="313">
        <v>13.0</v>
      </c>
      <c r="G99" s="313"/>
      <c r="H99" s="313"/>
      <c r="I99" s="313"/>
      <c r="J99" s="313"/>
      <c r="K99" s="313"/>
      <c r="L99" s="313"/>
      <c r="M99" s="313"/>
      <c r="N99" s="313">
        <v>31.0</v>
      </c>
      <c r="O99" s="313">
        <v>-31.0</v>
      </c>
      <c r="P99" s="542">
        <v>0.0</v>
      </c>
    </row>
    <row r="100" ht="15.75" customHeight="1">
      <c r="B100" s="22" t="s">
        <v>998</v>
      </c>
      <c r="C100" s="313" t="s">
        <v>109</v>
      </c>
      <c r="D100" s="313" t="s">
        <v>1026</v>
      </c>
      <c r="E100" s="313"/>
      <c r="F100" s="313"/>
      <c r="G100" s="313"/>
      <c r="H100" s="313"/>
      <c r="I100" s="313"/>
      <c r="J100" s="313"/>
      <c r="K100" s="313"/>
      <c r="L100" s="313"/>
      <c r="M100" s="313">
        <v>31.0</v>
      </c>
      <c r="N100" s="313">
        <v>31.0</v>
      </c>
      <c r="O100" s="313">
        <v>-31.0</v>
      </c>
      <c r="P100" s="542">
        <v>0.0</v>
      </c>
    </row>
    <row r="101" ht="15.75" customHeight="1">
      <c r="B101" s="22" t="s">
        <v>998</v>
      </c>
      <c r="C101" s="313" t="s">
        <v>111</v>
      </c>
      <c r="D101" s="313" t="s">
        <v>1026</v>
      </c>
      <c r="E101" s="313"/>
      <c r="F101" s="313"/>
      <c r="G101" s="313"/>
      <c r="H101" s="313"/>
      <c r="I101" s="313"/>
      <c r="J101" s="313"/>
      <c r="K101" s="313"/>
      <c r="L101" s="313"/>
      <c r="M101" s="313">
        <v>31.0</v>
      </c>
      <c r="N101" s="313">
        <v>31.0</v>
      </c>
      <c r="O101" s="313">
        <v>-31.0</v>
      </c>
      <c r="P101" s="542">
        <v>0.0</v>
      </c>
    </row>
    <row r="102" ht="15.75" customHeight="1">
      <c r="B102" s="22" t="s">
        <v>998</v>
      </c>
      <c r="C102" s="313" t="s">
        <v>488</v>
      </c>
      <c r="D102" s="313" t="s">
        <v>990</v>
      </c>
      <c r="E102" s="313"/>
      <c r="F102" s="313"/>
      <c r="G102" s="313"/>
      <c r="H102" s="313"/>
      <c r="I102" s="313"/>
      <c r="J102" s="313">
        <v>28.0</v>
      </c>
      <c r="K102" s="313"/>
      <c r="L102" s="313"/>
      <c r="M102" s="313"/>
      <c r="N102" s="313">
        <v>28.0</v>
      </c>
      <c r="O102" s="313">
        <v>-28.0</v>
      </c>
      <c r="P102" s="542">
        <v>0.0</v>
      </c>
    </row>
    <row r="103" ht="15.75" customHeight="1">
      <c r="B103" s="22" t="s">
        <v>998</v>
      </c>
      <c r="C103" s="313" t="s">
        <v>1027</v>
      </c>
      <c r="D103" s="313" t="s">
        <v>1028</v>
      </c>
      <c r="E103" s="313"/>
      <c r="F103" s="313"/>
      <c r="G103" s="313"/>
      <c r="H103" s="313"/>
      <c r="I103" s="313">
        <v>27.0</v>
      </c>
      <c r="J103" s="313"/>
      <c r="K103" s="313"/>
      <c r="L103" s="313"/>
      <c r="M103" s="313"/>
      <c r="N103" s="313">
        <v>27.0</v>
      </c>
      <c r="O103" s="313">
        <v>-27.0</v>
      </c>
      <c r="P103" s="542">
        <v>0.0</v>
      </c>
    </row>
    <row r="104" ht="15.75" customHeight="1">
      <c r="B104" s="22" t="s">
        <v>998</v>
      </c>
      <c r="C104" s="313" t="s">
        <v>1029</v>
      </c>
      <c r="D104" s="313" t="s">
        <v>1028</v>
      </c>
      <c r="E104" s="313"/>
      <c r="F104" s="313"/>
      <c r="G104" s="313"/>
      <c r="H104" s="313"/>
      <c r="I104" s="313">
        <v>27.0</v>
      </c>
      <c r="J104" s="313"/>
      <c r="K104" s="313"/>
      <c r="L104" s="313"/>
      <c r="M104" s="313"/>
      <c r="N104" s="313">
        <v>27.0</v>
      </c>
      <c r="O104" s="313">
        <v>-27.0</v>
      </c>
      <c r="P104" s="542">
        <v>0.0</v>
      </c>
    </row>
    <row r="105" ht="15.75" customHeight="1">
      <c r="B105" s="22" t="s">
        <v>998</v>
      </c>
      <c r="C105" s="313" t="s">
        <v>1030</v>
      </c>
      <c r="D105" s="313" t="s">
        <v>1028</v>
      </c>
      <c r="E105" s="313"/>
      <c r="F105" s="313"/>
      <c r="G105" s="313"/>
      <c r="H105" s="313">
        <v>24.0</v>
      </c>
      <c r="I105" s="313"/>
      <c r="J105" s="313"/>
      <c r="K105" s="313"/>
      <c r="L105" s="313"/>
      <c r="M105" s="313"/>
      <c r="N105" s="313">
        <v>24.0</v>
      </c>
      <c r="O105" s="313">
        <v>-24.0</v>
      </c>
      <c r="P105" s="542">
        <v>0.0</v>
      </c>
    </row>
    <row r="106" ht="15.75" customHeight="1">
      <c r="B106" s="22" t="s">
        <v>998</v>
      </c>
      <c r="C106" s="313" t="s">
        <v>1031</v>
      </c>
      <c r="D106" s="313" t="s">
        <v>1028</v>
      </c>
      <c r="E106" s="313"/>
      <c r="F106" s="313"/>
      <c r="G106" s="313"/>
      <c r="H106" s="313">
        <v>24.0</v>
      </c>
      <c r="I106" s="313"/>
      <c r="J106" s="313"/>
      <c r="K106" s="313"/>
      <c r="L106" s="313"/>
      <c r="M106" s="313"/>
      <c r="N106" s="313">
        <v>24.0</v>
      </c>
      <c r="O106" s="313">
        <v>-24.0</v>
      </c>
      <c r="P106" s="542">
        <v>0.0</v>
      </c>
    </row>
    <row r="107" ht="15.75" customHeight="1">
      <c r="B107" s="22" t="s">
        <v>998</v>
      </c>
      <c r="C107" s="548" t="s">
        <v>141</v>
      </c>
      <c r="D107" s="548" t="s">
        <v>140</v>
      </c>
      <c r="E107" s="548"/>
      <c r="F107" s="548">
        <v>14.0</v>
      </c>
      <c r="G107" s="548"/>
      <c r="H107" s="548"/>
      <c r="I107" s="548"/>
      <c r="J107" s="548"/>
      <c r="K107" s="548"/>
      <c r="L107" s="548"/>
      <c r="M107" s="548"/>
      <c r="N107" s="548">
        <v>14.0</v>
      </c>
      <c r="O107" s="548">
        <v>-14.0</v>
      </c>
      <c r="P107" s="549">
        <v>0.0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1.71"/>
    <col customWidth="1" min="3" max="3" width="21.43"/>
    <col customWidth="1" min="4" max="4" width="25.43"/>
    <col customWidth="1" min="5" max="5" width="19.29"/>
    <col customWidth="1" min="6" max="6" width="25.43"/>
    <col customWidth="1" min="7" max="7" width="10.71"/>
  </cols>
  <sheetData>
    <row r="5">
      <c r="B5" s="550" t="s">
        <v>1032</v>
      </c>
      <c r="C5" s="551" t="s">
        <v>1033</v>
      </c>
      <c r="D5" s="551" t="s">
        <v>1034</v>
      </c>
      <c r="E5" s="552" t="s">
        <v>1035</v>
      </c>
      <c r="F5" s="95"/>
    </row>
    <row r="6">
      <c r="B6" s="553" t="s">
        <v>664</v>
      </c>
      <c r="C6" s="554" t="s">
        <v>701</v>
      </c>
      <c r="D6" s="554" t="s">
        <v>928</v>
      </c>
      <c r="E6" s="555" t="s">
        <v>933</v>
      </c>
      <c r="F6" s="95"/>
    </row>
    <row r="7">
      <c r="B7" s="556"/>
      <c r="C7" s="557" t="s">
        <v>930</v>
      </c>
      <c r="D7" s="557" t="s">
        <v>932</v>
      </c>
      <c r="E7" s="558" t="s">
        <v>937</v>
      </c>
      <c r="F7" s="95"/>
    </row>
    <row r="8">
      <c r="B8" s="556"/>
      <c r="C8" s="557"/>
      <c r="D8" s="557" t="s">
        <v>935</v>
      </c>
      <c r="E8" s="558" t="s">
        <v>929</v>
      </c>
      <c r="F8" s="95"/>
    </row>
    <row r="9">
      <c r="B9" s="559"/>
      <c r="C9" s="560"/>
      <c r="D9" s="557" t="s">
        <v>931</v>
      </c>
      <c r="E9" s="558" t="s">
        <v>934</v>
      </c>
      <c r="F9" s="95"/>
    </row>
    <row r="10">
      <c r="B10" s="561"/>
      <c r="C10" s="562"/>
      <c r="D10" s="562"/>
      <c r="E10" s="563" t="s">
        <v>936</v>
      </c>
      <c r="F10" s="95"/>
    </row>
    <row r="11">
      <c r="B11" s="95"/>
      <c r="C11" s="95"/>
      <c r="D11" s="95"/>
      <c r="E11" s="95"/>
      <c r="F11" s="95"/>
    </row>
    <row r="12">
      <c r="B12" s="550" t="s">
        <v>1036</v>
      </c>
      <c r="C12" s="551" t="s">
        <v>1037</v>
      </c>
      <c r="D12" s="551" t="s">
        <v>1038</v>
      </c>
      <c r="E12" s="552" t="s">
        <v>1039</v>
      </c>
      <c r="F12" s="95"/>
    </row>
    <row r="13">
      <c r="B13" s="553"/>
      <c r="C13" s="554" t="s">
        <v>930</v>
      </c>
      <c r="D13" s="554" t="s">
        <v>931</v>
      </c>
      <c r="E13" s="555" t="s">
        <v>929</v>
      </c>
      <c r="F13" s="95"/>
    </row>
    <row r="14">
      <c r="B14" s="556"/>
      <c r="C14" s="557" t="s">
        <v>928</v>
      </c>
      <c r="D14" s="557" t="s">
        <v>932</v>
      </c>
      <c r="E14" s="558" t="s">
        <v>933</v>
      </c>
    </row>
    <row r="15">
      <c r="B15" s="556"/>
      <c r="C15" s="560"/>
      <c r="D15" s="557" t="s">
        <v>935</v>
      </c>
      <c r="E15" s="558" t="s">
        <v>934</v>
      </c>
      <c r="F15" s="95"/>
    </row>
    <row r="16">
      <c r="B16" s="559"/>
      <c r="C16" s="560"/>
      <c r="D16" s="557"/>
      <c r="E16" s="558" t="s">
        <v>936</v>
      </c>
      <c r="F16" s="95"/>
    </row>
    <row r="17">
      <c r="B17" s="561"/>
      <c r="C17" s="562"/>
      <c r="D17" s="564"/>
      <c r="E17" s="563" t="s">
        <v>937</v>
      </c>
      <c r="F17" s="95"/>
    </row>
    <row r="18">
      <c r="B18" s="95"/>
      <c r="C18" s="95"/>
      <c r="D18" s="95"/>
      <c r="F18" s="95"/>
    </row>
    <row r="19">
      <c r="B19" s="550" t="s">
        <v>1040</v>
      </c>
      <c r="C19" s="551" t="s">
        <v>1041</v>
      </c>
      <c r="D19" s="552" t="s">
        <v>1042</v>
      </c>
      <c r="E19" s="95"/>
      <c r="F19" s="95"/>
    </row>
    <row r="20">
      <c r="B20" s="553"/>
      <c r="C20" s="554" t="s">
        <v>933</v>
      </c>
      <c r="D20" s="555" t="s">
        <v>930</v>
      </c>
      <c r="E20" s="95"/>
      <c r="F20" s="95"/>
    </row>
    <row r="21" ht="15.75" customHeight="1">
      <c r="B21" s="556"/>
      <c r="C21" s="557" t="s">
        <v>937</v>
      </c>
      <c r="D21" s="558" t="s">
        <v>928</v>
      </c>
      <c r="E21" s="95"/>
      <c r="F21" s="95"/>
    </row>
    <row r="22" ht="15.75" customHeight="1">
      <c r="B22" s="556"/>
      <c r="C22" s="557" t="s">
        <v>934</v>
      </c>
      <c r="D22" s="558" t="s">
        <v>935</v>
      </c>
      <c r="E22" s="95"/>
      <c r="F22" s="95"/>
    </row>
    <row r="23" ht="15.75" customHeight="1">
      <c r="B23" s="565"/>
      <c r="C23" s="564" t="s">
        <v>936</v>
      </c>
      <c r="D23" s="563" t="s">
        <v>929</v>
      </c>
      <c r="E23" s="95"/>
      <c r="F23" s="95"/>
    </row>
    <row r="24" ht="15.75" customHeight="1">
      <c r="B24" s="566"/>
      <c r="C24" s="566"/>
      <c r="D24" s="566"/>
      <c r="E24" s="95"/>
      <c r="F24" s="95"/>
    </row>
    <row r="25" ht="15.75" customHeight="1">
      <c r="B25" s="95"/>
      <c r="C25" s="95"/>
      <c r="D25" s="95"/>
      <c r="E25" s="95"/>
      <c r="F25" s="95"/>
    </row>
    <row r="26" ht="15.75" customHeight="1">
      <c r="B26" s="550" t="s">
        <v>881</v>
      </c>
      <c r="C26" s="552"/>
      <c r="D26" s="567" t="s">
        <v>882</v>
      </c>
      <c r="E26" s="555"/>
      <c r="F26" s="550" t="s">
        <v>883</v>
      </c>
      <c r="G26" s="555"/>
    </row>
    <row r="27" ht="15.75" customHeight="1">
      <c r="B27" s="553" t="s">
        <v>942</v>
      </c>
      <c r="C27" s="555" t="s">
        <v>943</v>
      </c>
      <c r="D27" s="568" t="s">
        <v>942</v>
      </c>
      <c r="E27" s="555" t="s">
        <v>944</v>
      </c>
      <c r="F27" s="553" t="s">
        <v>942</v>
      </c>
      <c r="G27" s="555" t="s">
        <v>945</v>
      </c>
    </row>
    <row r="28" ht="15.75" customHeight="1">
      <c r="B28" s="556" t="s">
        <v>946</v>
      </c>
      <c r="C28" s="558" t="s">
        <v>943</v>
      </c>
      <c r="D28" s="566" t="s">
        <v>947</v>
      </c>
      <c r="E28" s="558" t="s">
        <v>948</v>
      </c>
      <c r="F28" s="556" t="s">
        <v>1043</v>
      </c>
      <c r="G28" s="558" t="s">
        <v>1044</v>
      </c>
    </row>
    <row r="29" ht="15.75" customHeight="1">
      <c r="B29" s="556" t="s">
        <v>951</v>
      </c>
      <c r="C29" s="558" t="s">
        <v>943</v>
      </c>
      <c r="D29" s="566" t="s">
        <v>1045</v>
      </c>
      <c r="E29" s="558" t="s">
        <v>943</v>
      </c>
      <c r="F29" s="556" t="s">
        <v>953</v>
      </c>
      <c r="G29" s="558">
        <v>2019.0</v>
      </c>
    </row>
    <row r="30" ht="15.75" customHeight="1">
      <c r="B30" s="556"/>
      <c r="C30" s="558"/>
      <c r="D30" s="566" t="s">
        <v>954</v>
      </c>
      <c r="E30" s="558">
        <v>2019.0</v>
      </c>
      <c r="F30" s="556" t="s">
        <v>942</v>
      </c>
      <c r="G30" s="558" t="s">
        <v>1046</v>
      </c>
    </row>
    <row r="31" ht="15.75" customHeight="1">
      <c r="B31" s="565"/>
      <c r="C31" s="563"/>
      <c r="D31" s="569"/>
      <c r="E31" s="570"/>
      <c r="F31" s="565" t="s">
        <v>1047</v>
      </c>
      <c r="G31" s="563" t="s">
        <v>950</v>
      </c>
    </row>
    <row r="32" ht="15.75" customHeight="1">
      <c r="B32" s="95"/>
      <c r="C32" s="95"/>
      <c r="D32" s="95"/>
      <c r="E32" s="95"/>
      <c r="F32" s="9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0.71"/>
    <col customWidth="1" min="3" max="4" width="9.86"/>
    <col customWidth="1" min="5" max="5" width="8.0"/>
    <col customWidth="1" min="6" max="6" width="9.14"/>
    <col customWidth="1" min="7" max="7" width="9.43"/>
    <col customWidth="1" min="8" max="8" width="11.29"/>
    <col customWidth="1" min="9" max="10" width="8.43"/>
    <col customWidth="1" min="11" max="11" width="9.86"/>
    <col customWidth="1" min="12" max="13" width="9.14"/>
    <col customWidth="1" min="14" max="14" width="4.43"/>
    <col customWidth="1" min="15" max="17" width="8.0"/>
    <col customWidth="1" min="18" max="18" width="4.43"/>
    <col customWidth="1" min="19" max="19" width="10.29"/>
    <col customWidth="1" min="20" max="26" width="9.14"/>
  </cols>
  <sheetData>
    <row r="1" ht="15.75" customHeight="1">
      <c r="A1" s="62"/>
      <c r="B1" s="62"/>
      <c r="C1" s="62"/>
      <c r="D1" s="62"/>
      <c r="E1" s="279"/>
      <c r="F1" s="279"/>
      <c r="G1" s="279"/>
      <c r="H1" s="279"/>
      <c r="I1" s="279"/>
      <c r="J1" s="279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5.75" customHeight="1">
      <c r="A2" s="62"/>
      <c r="B2" s="62"/>
      <c r="C2" s="571" t="s">
        <v>899</v>
      </c>
      <c r="D2" s="571" t="s">
        <v>900</v>
      </c>
      <c r="E2" s="572"/>
      <c r="F2" s="401"/>
      <c r="G2" s="402"/>
      <c r="H2" s="573" t="s">
        <v>901</v>
      </c>
      <c r="I2" s="402"/>
      <c r="J2" s="574" t="s">
        <v>162</v>
      </c>
      <c r="K2" s="571" t="s">
        <v>900</v>
      </c>
      <c r="L2" s="62"/>
      <c r="M2" s="62"/>
      <c r="N2" s="575" t="s">
        <v>887</v>
      </c>
      <c r="O2" s="406"/>
      <c r="P2" s="406"/>
      <c r="Q2" s="406"/>
      <c r="R2" s="406"/>
      <c r="S2" s="407"/>
      <c r="T2" s="62"/>
      <c r="U2" s="62"/>
      <c r="V2" s="62"/>
      <c r="W2" s="62"/>
      <c r="X2" s="62"/>
      <c r="Y2" s="62"/>
      <c r="Z2" s="62"/>
    </row>
    <row r="3" ht="15.75" customHeight="1">
      <c r="A3" s="62"/>
      <c r="B3" s="62"/>
      <c r="C3" s="409"/>
      <c r="D3" s="409"/>
      <c r="E3" s="576" t="s">
        <v>665</v>
      </c>
      <c r="F3" s="577" t="s">
        <v>903</v>
      </c>
      <c r="G3" s="578" t="s">
        <v>647</v>
      </c>
      <c r="H3" s="579" t="s">
        <v>904</v>
      </c>
      <c r="I3" s="578" t="s">
        <v>153</v>
      </c>
      <c r="J3" s="578" t="s">
        <v>153</v>
      </c>
      <c r="K3" s="409"/>
      <c r="L3" s="62"/>
      <c r="M3" s="62"/>
      <c r="N3" s="414"/>
      <c r="O3" s="415"/>
      <c r="P3" s="415"/>
      <c r="Q3" s="415"/>
      <c r="R3" s="415"/>
      <c r="S3" s="416"/>
      <c r="T3" s="62"/>
      <c r="U3" s="62"/>
      <c r="V3" s="62"/>
      <c r="W3" s="62"/>
      <c r="X3" s="62"/>
      <c r="Y3" s="62"/>
      <c r="Z3" s="62"/>
    </row>
    <row r="4" ht="15.75" customHeight="1">
      <c r="A4" s="62"/>
      <c r="B4" s="62"/>
      <c r="C4" s="580" t="s">
        <v>905</v>
      </c>
      <c r="D4" s="581" t="s">
        <v>905</v>
      </c>
      <c r="E4" s="582" t="s">
        <v>634</v>
      </c>
      <c r="F4" s="583" t="s">
        <v>635</v>
      </c>
      <c r="G4" s="584" t="s">
        <v>635</v>
      </c>
      <c r="H4" s="585" t="s">
        <v>895</v>
      </c>
      <c r="I4" s="586" t="s">
        <v>906</v>
      </c>
      <c r="J4" s="587" t="s">
        <v>907</v>
      </c>
      <c r="K4" s="588" t="s">
        <v>905</v>
      </c>
      <c r="L4" s="62"/>
      <c r="M4" s="62"/>
      <c r="N4" s="589" t="s">
        <v>908</v>
      </c>
      <c r="O4" s="401"/>
      <c r="P4" s="401"/>
      <c r="Q4" s="401"/>
      <c r="R4" s="575" t="s">
        <v>901</v>
      </c>
      <c r="S4" s="407"/>
      <c r="T4" s="62"/>
      <c r="U4" s="62"/>
      <c r="V4" s="62"/>
      <c r="W4" s="62"/>
      <c r="X4" s="62"/>
      <c r="Y4" s="62"/>
      <c r="Z4" s="62"/>
    </row>
    <row r="5" ht="15.75" customHeight="1">
      <c r="A5" s="62"/>
      <c r="B5" s="62"/>
      <c r="C5" s="429"/>
      <c r="D5" s="430"/>
      <c r="E5" s="431"/>
      <c r="F5" s="257"/>
      <c r="G5" s="432"/>
      <c r="H5" s="433"/>
      <c r="I5" s="434"/>
      <c r="J5" s="434"/>
      <c r="K5" s="476"/>
      <c r="L5" s="62"/>
      <c r="M5" s="62"/>
      <c r="N5" s="590"/>
      <c r="O5" s="591" t="s">
        <v>1048</v>
      </c>
      <c r="P5" s="591" t="s">
        <v>1049</v>
      </c>
      <c r="Q5" s="592" t="s">
        <v>1050</v>
      </c>
      <c r="R5" s="593"/>
      <c r="S5" s="594"/>
      <c r="T5" s="62"/>
      <c r="U5" s="62"/>
      <c r="V5" s="62"/>
      <c r="W5" s="62"/>
      <c r="X5" s="62"/>
      <c r="Y5" s="62"/>
      <c r="Z5" s="62"/>
    </row>
    <row r="6" ht="15.75" customHeight="1">
      <c r="A6" s="62"/>
      <c r="B6" s="62"/>
      <c r="C6" s="595" t="s">
        <v>905</v>
      </c>
      <c r="D6" s="596" t="s">
        <v>912</v>
      </c>
      <c r="E6" s="597" t="s">
        <v>634</v>
      </c>
      <c r="F6" s="598" t="s">
        <v>635</v>
      </c>
      <c r="G6" s="599" t="s">
        <v>636</v>
      </c>
      <c r="H6" s="600" t="s">
        <v>895</v>
      </c>
      <c r="I6" s="586" t="s">
        <v>906</v>
      </c>
      <c r="J6" s="587" t="s">
        <v>907</v>
      </c>
      <c r="K6" s="601" t="s">
        <v>912</v>
      </c>
      <c r="L6" s="62"/>
      <c r="M6" s="62"/>
      <c r="N6" s="602" t="s">
        <v>634</v>
      </c>
      <c r="O6" s="603">
        <v>3.0</v>
      </c>
      <c r="P6" s="603">
        <v>3.0</v>
      </c>
      <c r="Q6" s="604">
        <v>2.0</v>
      </c>
      <c r="R6" s="605" t="s">
        <v>895</v>
      </c>
      <c r="S6" s="606" t="s">
        <v>916</v>
      </c>
      <c r="T6" s="62"/>
      <c r="U6" s="62"/>
      <c r="V6" s="62"/>
      <c r="W6" s="62"/>
      <c r="X6" s="62"/>
      <c r="Y6" s="62"/>
      <c r="Z6" s="62"/>
    </row>
    <row r="7" ht="15.75" customHeight="1">
      <c r="A7" s="62"/>
      <c r="B7" s="62"/>
      <c r="C7" s="429"/>
      <c r="D7" s="430"/>
      <c r="E7" s="448"/>
      <c r="F7" s="258"/>
      <c r="G7" s="433"/>
      <c r="H7" s="433"/>
      <c r="I7" s="434"/>
      <c r="J7" s="434"/>
      <c r="K7" s="476"/>
      <c r="L7" s="62"/>
      <c r="M7" s="62"/>
      <c r="N7" s="607" t="s">
        <v>635</v>
      </c>
      <c r="O7" s="608">
        <v>4.0</v>
      </c>
      <c r="P7" s="608">
        <v>3.0</v>
      </c>
      <c r="Q7" s="609">
        <v>1.0</v>
      </c>
      <c r="R7" s="610" t="s">
        <v>896</v>
      </c>
      <c r="S7" s="611" t="s">
        <v>917</v>
      </c>
      <c r="T7" s="62"/>
      <c r="U7" s="62"/>
      <c r="V7" s="62"/>
      <c r="W7" s="62"/>
      <c r="X7" s="62"/>
      <c r="Y7" s="62"/>
      <c r="Z7" s="62"/>
    </row>
    <row r="8" ht="15.75" customHeight="1">
      <c r="A8" s="62"/>
      <c r="B8" s="62"/>
      <c r="C8" s="595" t="s">
        <v>905</v>
      </c>
      <c r="D8" s="612" t="s">
        <v>913</v>
      </c>
      <c r="E8" s="597" t="s">
        <v>634</v>
      </c>
      <c r="F8" s="598" t="s">
        <v>635</v>
      </c>
      <c r="G8" s="599" t="s">
        <v>636</v>
      </c>
      <c r="H8" s="613" t="s">
        <v>896</v>
      </c>
      <c r="I8" s="586" t="s">
        <v>906</v>
      </c>
      <c r="J8" s="587" t="s">
        <v>907</v>
      </c>
      <c r="K8" s="614" t="s">
        <v>913</v>
      </c>
      <c r="L8" s="62"/>
      <c r="M8" s="62"/>
      <c r="N8" s="615" t="s">
        <v>636</v>
      </c>
      <c r="O8" s="616">
        <v>4.0</v>
      </c>
      <c r="P8" s="616">
        <v>4.0</v>
      </c>
      <c r="Q8" s="617">
        <v>0.0</v>
      </c>
      <c r="R8" s="618"/>
      <c r="S8" s="619"/>
      <c r="T8" s="62"/>
      <c r="U8" s="62"/>
      <c r="V8" s="62"/>
      <c r="W8" s="62"/>
      <c r="X8" s="62"/>
      <c r="Y8" s="62"/>
      <c r="Z8" s="62"/>
    </row>
    <row r="9" ht="15.75" customHeight="1">
      <c r="A9" s="62"/>
      <c r="B9" s="62"/>
      <c r="C9" s="429"/>
      <c r="D9" s="430"/>
      <c r="E9" s="448"/>
      <c r="F9" s="258"/>
      <c r="G9" s="433"/>
      <c r="H9" s="433"/>
      <c r="I9" s="434"/>
      <c r="J9" s="434"/>
      <c r="K9" s="448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5.75" customHeight="1">
      <c r="A10" s="62"/>
      <c r="B10" s="62"/>
      <c r="C10" s="595" t="s">
        <v>905</v>
      </c>
      <c r="D10" s="620" t="s">
        <v>915</v>
      </c>
      <c r="E10" s="597" t="s">
        <v>634</v>
      </c>
      <c r="F10" s="598" t="s">
        <v>635</v>
      </c>
      <c r="G10" s="599" t="s">
        <v>636</v>
      </c>
      <c r="H10" s="613" t="s">
        <v>896</v>
      </c>
      <c r="I10" s="586" t="s">
        <v>906</v>
      </c>
      <c r="J10" s="587" t="s">
        <v>907</v>
      </c>
      <c r="K10" s="621" t="s">
        <v>915</v>
      </c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5.75" customHeight="1">
      <c r="A11" s="62"/>
      <c r="B11" s="62"/>
      <c r="C11" s="429"/>
      <c r="D11" s="430"/>
      <c r="E11" s="448"/>
      <c r="F11" s="258"/>
      <c r="G11" s="433"/>
      <c r="H11" s="433"/>
      <c r="I11" s="434"/>
      <c r="J11" s="434"/>
      <c r="K11" s="476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5.75" customHeight="1">
      <c r="A12" s="62"/>
      <c r="B12" s="62"/>
      <c r="C12" s="622" t="s">
        <v>912</v>
      </c>
      <c r="D12" s="596" t="s">
        <v>912</v>
      </c>
      <c r="E12" s="597" t="s">
        <v>634</v>
      </c>
      <c r="F12" s="598" t="s">
        <v>635</v>
      </c>
      <c r="G12" s="599" t="s">
        <v>636</v>
      </c>
      <c r="H12" s="613" t="s">
        <v>896</v>
      </c>
      <c r="I12" s="586" t="s">
        <v>906</v>
      </c>
      <c r="J12" s="587" t="s">
        <v>907</v>
      </c>
      <c r="K12" s="601" t="s">
        <v>912</v>
      </c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5.75" customHeight="1">
      <c r="A13" s="62"/>
      <c r="B13" s="62"/>
      <c r="C13" s="429"/>
      <c r="D13" s="430"/>
      <c r="E13" s="448"/>
      <c r="F13" s="258"/>
      <c r="G13" s="433"/>
      <c r="H13" s="433"/>
      <c r="I13" s="434"/>
      <c r="J13" s="434"/>
      <c r="K13" s="476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5.75" customHeight="1">
      <c r="A14" s="62"/>
      <c r="B14" s="62"/>
      <c r="C14" s="622" t="s">
        <v>912</v>
      </c>
      <c r="D14" s="612" t="s">
        <v>913</v>
      </c>
      <c r="E14" s="597" t="s">
        <v>634</v>
      </c>
      <c r="F14" s="598" t="s">
        <v>635</v>
      </c>
      <c r="G14" s="623"/>
      <c r="H14" s="624"/>
      <c r="I14" s="586" t="s">
        <v>906</v>
      </c>
      <c r="J14" s="587" t="s">
        <v>907</v>
      </c>
      <c r="K14" s="614" t="s">
        <v>913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5.75" customHeight="1">
      <c r="A15" s="62"/>
      <c r="B15" s="62"/>
      <c r="C15" s="429"/>
      <c r="D15" s="430"/>
      <c r="E15" s="448"/>
      <c r="F15" s="258"/>
      <c r="G15" s="434"/>
      <c r="H15" s="433"/>
      <c r="I15" s="434"/>
      <c r="J15" s="434"/>
      <c r="K15" s="448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5.75" customHeight="1">
      <c r="A16" s="62"/>
      <c r="B16" s="62"/>
      <c r="C16" s="622" t="s">
        <v>912</v>
      </c>
      <c r="D16" s="620" t="s">
        <v>915</v>
      </c>
      <c r="E16" s="597" t="s">
        <v>634</v>
      </c>
      <c r="F16" s="598" t="s">
        <v>635</v>
      </c>
      <c r="G16" s="623"/>
      <c r="H16" s="624"/>
      <c r="I16" s="586" t="s">
        <v>906</v>
      </c>
      <c r="J16" s="586" t="s">
        <v>906</v>
      </c>
      <c r="K16" s="621" t="s">
        <v>915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5.75" customHeight="1">
      <c r="A17" s="62"/>
      <c r="B17" s="62"/>
      <c r="C17" s="429"/>
      <c r="D17" s="430"/>
      <c r="E17" s="448"/>
      <c r="F17" s="258"/>
      <c r="G17" s="434"/>
      <c r="H17" s="433"/>
      <c r="I17" s="434"/>
      <c r="J17" s="434"/>
      <c r="K17" s="476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5.75" customHeight="1">
      <c r="A18" s="62"/>
      <c r="B18" s="62"/>
      <c r="C18" s="625" t="s">
        <v>913</v>
      </c>
      <c r="D18" s="612" t="s">
        <v>913</v>
      </c>
      <c r="E18" s="597" t="s">
        <v>634</v>
      </c>
      <c r="F18" s="598" t="s">
        <v>635</v>
      </c>
      <c r="G18" s="623"/>
      <c r="H18" s="624"/>
      <c r="I18" s="586" t="s">
        <v>906</v>
      </c>
      <c r="J18" s="586" t="s">
        <v>906</v>
      </c>
      <c r="K18" s="614" t="s">
        <v>913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5.75" customHeight="1">
      <c r="A19" s="62"/>
      <c r="B19" s="62"/>
      <c r="C19" s="475"/>
      <c r="D19" s="430"/>
      <c r="E19" s="448"/>
      <c r="F19" s="258"/>
      <c r="G19" s="434"/>
      <c r="H19" s="433"/>
      <c r="I19" s="434"/>
      <c r="J19" s="434"/>
      <c r="K19" s="448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75" customHeight="1">
      <c r="A20" s="62"/>
      <c r="B20" s="62"/>
      <c r="C20" s="625" t="s">
        <v>913</v>
      </c>
      <c r="D20" s="620" t="s">
        <v>915</v>
      </c>
      <c r="E20" s="597" t="s">
        <v>634</v>
      </c>
      <c r="F20" s="598" t="s">
        <v>635</v>
      </c>
      <c r="G20" s="623"/>
      <c r="H20" s="624"/>
      <c r="I20" s="586" t="s">
        <v>906</v>
      </c>
      <c r="J20" s="586" t="s">
        <v>906</v>
      </c>
      <c r="K20" s="621" t="s">
        <v>915</v>
      </c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5.75" customHeight="1">
      <c r="A21" s="62"/>
      <c r="B21" s="62"/>
      <c r="C21" s="475"/>
      <c r="D21" s="430"/>
      <c r="E21" s="448"/>
      <c r="F21" s="258"/>
      <c r="G21" s="434"/>
      <c r="H21" s="433"/>
      <c r="I21" s="434"/>
      <c r="J21" s="434"/>
      <c r="K21" s="476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5.75" customHeight="1">
      <c r="A22" s="62"/>
      <c r="B22" s="62"/>
      <c r="C22" s="626" t="s">
        <v>915</v>
      </c>
      <c r="D22" s="620" t="s">
        <v>915</v>
      </c>
      <c r="E22" s="597" t="s">
        <v>634</v>
      </c>
      <c r="F22" s="598" t="s">
        <v>635</v>
      </c>
      <c r="G22" s="627"/>
      <c r="H22" s="624"/>
      <c r="I22" s="586" t="s">
        <v>906</v>
      </c>
      <c r="J22" s="586" t="s">
        <v>906</v>
      </c>
      <c r="K22" s="621" t="s">
        <v>915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5.75" customHeight="1">
      <c r="A23" s="62"/>
      <c r="B23" s="62"/>
      <c r="C23" s="429"/>
      <c r="D23" s="409"/>
      <c r="E23" s="513"/>
      <c r="F23" s="481"/>
      <c r="G23" s="482"/>
      <c r="H23" s="483"/>
      <c r="I23" s="434"/>
      <c r="J23" s="434"/>
      <c r="K23" s="476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5.75" customHeight="1">
      <c r="A24" s="62"/>
      <c r="B24" s="62"/>
      <c r="C24" s="62"/>
      <c r="D24" s="62"/>
      <c r="E24" s="279"/>
      <c r="F24" s="279"/>
      <c r="G24" s="279"/>
      <c r="H24" s="279"/>
      <c r="I24" s="279"/>
      <c r="J24" s="279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A25" s="62"/>
      <c r="B25" s="62"/>
      <c r="C25" s="62"/>
      <c r="D25" s="62"/>
      <c r="E25" s="279"/>
      <c r="F25" s="279"/>
      <c r="G25" s="279"/>
      <c r="H25" s="279"/>
      <c r="I25" s="279"/>
      <c r="J25" s="279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A26" s="62"/>
      <c r="B26" s="62"/>
      <c r="C26" s="62"/>
      <c r="D26" s="62"/>
      <c r="E26" s="279"/>
      <c r="F26" s="279"/>
      <c r="G26" s="279"/>
      <c r="H26" s="279"/>
      <c r="I26" s="279"/>
      <c r="J26" s="279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A27" s="62"/>
      <c r="B27" s="62"/>
      <c r="C27" s="62"/>
      <c r="D27" s="62"/>
      <c r="E27" s="279"/>
      <c r="F27" s="279"/>
      <c r="G27" s="279"/>
      <c r="H27" s="279"/>
      <c r="I27" s="279"/>
      <c r="J27" s="279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A28" s="62"/>
      <c r="B28" s="62"/>
      <c r="C28" s="62"/>
      <c r="D28" s="62"/>
      <c r="E28" s="279"/>
      <c r="F28" s="279"/>
      <c r="G28" s="279"/>
      <c r="H28" s="279"/>
      <c r="I28" s="279"/>
      <c r="J28" s="279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A29" s="62"/>
      <c r="B29" s="62"/>
      <c r="C29" s="62"/>
      <c r="D29" s="62"/>
      <c r="E29" s="279"/>
      <c r="F29" s="279"/>
      <c r="G29" s="279"/>
      <c r="H29" s="279"/>
      <c r="I29" s="279"/>
      <c r="J29" s="279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A30" s="62"/>
      <c r="B30" s="62"/>
      <c r="C30" s="62"/>
      <c r="D30" s="62"/>
      <c r="E30" s="279"/>
      <c r="F30" s="279"/>
      <c r="G30" s="279"/>
      <c r="H30" s="279"/>
      <c r="I30" s="279"/>
      <c r="J30" s="279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A31" s="62"/>
      <c r="B31" s="62"/>
      <c r="C31" s="62"/>
      <c r="D31" s="62"/>
      <c r="E31" s="279"/>
      <c r="F31" s="279"/>
      <c r="G31" s="279"/>
      <c r="H31" s="279"/>
      <c r="I31" s="279"/>
      <c r="J31" s="279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customHeight="1">
      <c r="A32" s="62"/>
      <c r="B32" s="62"/>
      <c r="C32" s="62"/>
      <c r="D32" s="62"/>
      <c r="E32" s="279"/>
      <c r="F32" s="279"/>
      <c r="G32" s="279"/>
      <c r="H32" s="279"/>
      <c r="I32" s="279"/>
      <c r="J32" s="279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customHeight="1">
      <c r="A33" s="62"/>
      <c r="B33" s="62"/>
      <c r="C33" s="62"/>
      <c r="D33" s="62"/>
      <c r="E33" s="279"/>
      <c r="F33" s="279"/>
      <c r="G33" s="279"/>
      <c r="H33" s="279"/>
      <c r="I33" s="279"/>
      <c r="J33" s="279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75" customHeight="1">
      <c r="A34" s="62"/>
      <c r="B34" s="62"/>
      <c r="C34" s="62"/>
      <c r="D34" s="62"/>
      <c r="E34" s="279"/>
      <c r="F34" s="279"/>
      <c r="G34" s="279"/>
      <c r="H34" s="279"/>
      <c r="I34" s="279"/>
      <c r="J34" s="279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customHeight="1">
      <c r="A35" s="62"/>
      <c r="B35" s="62"/>
      <c r="C35" s="62"/>
      <c r="D35" s="62"/>
      <c r="E35" s="279"/>
      <c r="F35" s="279"/>
      <c r="G35" s="279"/>
      <c r="H35" s="279"/>
      <c r="I35" s="279"/>
      <c r="J35" s="279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A36" s="62"/>
      <c r="B36" s="62"/>
      <c r="C36" s="62"/>
      <c r="D36" s="62"/>
      <c r="E36" s="279"/>
      <c r="F36" s="279"/>
      <c r="G36" s="279"/>
      <c r="H36" s="279"/>
      <c r="I36" s="279"/>
      <c r="J36" s="279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A37" s="62"/>
      <c r="B37" s="62"/>
      <c r="C37" s="62"/>
      <c r="D37" s="62"/>
      <c r="E37" s="279"/>
      <c r="F37" s="279"/>
      <c r="G37" s="279"/>
      <c r="H37" s="279"/>
      <c r="I37" s="279"/>
      <c r="J37" s="279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A38" s="62"/>
      <c r="B38" s="62"/>
      <c r="C38" s="62"/>
      <c r="D38" s="62"/>
      <c r="E38" s="279"/>
      <c r="F38" s="279"/>
      <c r="G38" s="279"/>
      <c r="H38" s="279"/>
      <c r="I38" s="279"/>
      <c r="J38" s="279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A39" s="62"/>
      <c r="B39" s="62"/>
      <c r="C39" s="62"/>
      <c r="D39" s="62"/>
      <c r="E39" s="279"/>
      <c r="F39" s="279"/>
      <c r="G39" s="279"/>
      <c r="H39" s="279"/>
      <c r="I39" s="279"/>
      <c r="J39" s="279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A40" s="62"/>
      <c r="B40" s="62"/>
      <c r="C40" s="62"/>
      <c r="D40" s="62"/>
      <c r="E40" s="279"/>
      <c r="F40" s="279"/>
      <c r="G40" s="279"/>
      <c r="H40" s="279"/>
      <c r="I40" s="279"/>
      <c r="J40" s="279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A41" s="62"/>
      <c r="B41" s="62"/>
      <c r="C41" s="62"/>
      <c r="D41" s="62"/>
      <c r="E41" s="279"/>
      <c r="F41" s="279"/>
      <c r="G41" s="279"/>
      <c r="H41" s="279"/>
      <c r="I41" s="279"/>
      <c r="J41" s="279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A42" s="62"/>
      <c r="B42" s="62"/>
      <c r="C42" s="62"/>
      <c r="D42" s="62"/>
      <c r="E42" s="279"/>
      <c r="F42" s="279"/>
      <c r="G42" s="279"/>
      <c r="H42" s="279"/>
      <c r="I42" s="279"/>
      <c r="J42" s="279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A43" s="62"/>
      <c r="B43" s="62"/>
      <c r="C43" s="62"/>
      <c r="D43" s="62"/>
      <c r="E43" s="279"/>
      <c r="F43" s="279"/>
      <c r="G43" s="279"/>
      <c r="H43" s="279"/>
      <c r="I43" s="279"/>
      <c r="J43" s="279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A44" s="62"/>
      <c r="B44" s="62"/>
      <c r="C44" s="62"/>
      <c r="D44" s="62"/>
      <c r="E44" s="279"/>
      <c r="F44" s="279"/>
      <c r="G44" s="279"/>
      <c r="H44" s="279"/>
      <c r="I44" s="279"/>
      <c r="J44" s="279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A45" s="62"/>
      <c r="B45" s="62"/>
      <c r="C45" s="62"/>
      <c r="D45" s="62"/>
      <c r="E45" s="279"/>
      <c r="F45" s="279"/>
      <c r="G45" s="279"/>
      <c r="H45" s="279"/>
      <c r="I45" s="279"/>
      <c r="J45" s="279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A46" s="62"/>
      <c r="B46" s="62"/>
      <c r="C46" s="62"/>
      <c r="D46" s="62"/>
      <c r="E46" s="279"/>
      <c r="F46" s="279"/>
      <c r="G46" s="279"/>
      <c r="H46" s="279"/>
      <c r="I46" s="279"/>
      <c r="J46" s="279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A47" s="62"/>
      <c r="B47" s="62"/>
      <c r="C47" s="62"/>
      <c r="D47" s="62"/>
      <c r="E47" s="279"/>
      <c r="F47" s="279"/>
      <c r="G47" s="279"/>
      <c r="H47" s="279"/>
      <c r="I47" s="279"/>
      <c r="J47" s="279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A48" s="62"/>
      <c r="B48" s="62"/>
      <c r="C48" s="62"/>
      <c r="D48" s="62"/>
      <c r="E48" s="279"/>
      <c r="F48" s="279"/>
      <c r="G48" s="279"/>
      <c r="H48" s="279"/>
      <c r="I48" s="279"/>
      <c r="J48" s="279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A49" s="62"/>
      <c r="B49" s="62"/>
      <c r="C49" s="62"/>
      <c r="D49" s="62"/>
      <c r="E49" s="279"/>
      <c r="F49" s="279"/>
      <c r="G49" s="279"/>
      <c r="H49" s="279"/>
      <c r="I49" s="279"/>
      <c r="J49" s="279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A50" s="62"/>
      <c r="B50" s="62"/>
      <c r="C50" s="62"/>
      <c r="D50" s="62"/>
      <c r="E50" s="279"/>
      <c r="F50" s="279"/>
      <c r="G50" s="279"/>
      <c r="H50" s="279"/>
      <c r="I50" s="279"/>
      <c r="J50" s="279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A51" s="62"/>
      <c r="B51" s="62"/>
      <c r="C51" s="62"/>
      <c r="D51" s="62"/>
      <c r="E51" s="279"/>
      <c r="F51" s="279"/>
      <c r="G51" s="279"/>
      <c r="H51" s="279"/>
      <c r="I51" s="279"/>
      <c r="J51" s="279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A52" s="62"/>
      <c r="B52" s="62"/>
      <c r="C52" s="62"/>
      <c r="D52" s="62"/>
      <c r="E52" s="279"/>
      <c r="F52" s="279"/>
      <c r="G52" s="279"/>
      <c r="H52" s="279"/>
      <c r="I52" s="279"/>
      <c r="J52" s="279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A53" s="62"/>
      <c r="B53" s="62"/>
      <c r="C53" s="62"/>
      <c r="D53" s="62"/>
      <c r="E53" s="279"/>
      <c r="F53" s="279"/>
      <c r="G53" s="279"/>
      <c r="H53" s="279"/>
      <c r="I53" s="279"/>
      <c r="J53" s="279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A54" s="62"/>
      <c r="B54" s="62"/>
      <c r="C54" s="62"/>
      <c r="D54" s="62"/>
      <c r="E54" s="279"/>
      <c r="F54" s="279"/>
      <c r="G54" s="279"/>
      <c r="H54" s="279"/>
      <c r="I54" s="279"/>
      <c r="J54" s="279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A55" s="62"/>
      <c r="B55" s="62"/>
      <c r="C55" s="62"/>
      <c r="D55" s="62"/>
      <c r="E55" s="279"/>
      <c r="F55" s="279"/>
      <c r="G55" s="279"/>
      <c r="H55" s="279"/>
      <c r="I55" s="279"/>
      <c r="J55" s="279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A56" s="62"/>
      <c r="B56" s="62"/>
      <c r="C56" s="62"/>
      <c r="D56" s="62"/>
      <c r="E56" s="279"/>
      <c r="F56" s="279"/>
      <c r="G56" s="279"/>
      <c r="H56" s="279"/>
      <c r="I56" s="279"/>
      <c r="J56" s="279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A57" s="62"/>
      <c r="B57" s="62"/>
      <c r="C57" s="62"/>
      <c r="D57" s="62"/>
      <c r="E57" s="279"/>
      <c r="F57" s="279"/>
      <c r="G57" s="279"/>
      <c r="H57" s="279"/>
      <c r="I57" s="279"/>
      <c r="J57" s="279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A58" s="62"/>
      <c r="B58" s="62"/>
      <c r="C58" s="62"/>
      <c r="D58" s="62"/>
      <c r="E58" s="279"/>
      <c r="F58" s="279"/>
      <c r="G58" s="279"/>
      <c r="H58" s="279"/>
      <c r="I58" s="279"/>
      <c r="J58" s="279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A59" s="62"/>
      <c r="B59" s="62"/>
      <c r="C59" s="62"/>
      <c r="D59" s="62"/>
      <c r="E59" s="279"/>
      <c r="F59" s="279"/>
      <c r="G59" s="279"/>
      <c r="H59" s="279"/>
      <c r="I59" s="279"/>
      <c r="J59" s="279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A60" s="62"/>
      <c r="B60" s="62"/>
      <c r="C60" s="62"/>
      <c r="D60" s="62"/>
      <c r="E60" s="279"/>
      <c r="F60" s="279"/>
      <c r="G60" s="279"/>
      <c r="H60" s="279"/>
      <c r="I60" s="279"/>
      <c r="J60" s="279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A61" s="62"/>
      <c r="B61" s="62"/>
      <c r="C61" s="62"/>
      <c r="D61" s="62"/>
      <c r="E61" s="279"/>
      <c r="F61" s="279"/>
      <c r="G61" s="279"/>
      <c r="H61" s="279"/>
      <c r="I61" s="279"/>
      <c r="J61" s="279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A62" s="62"/>
      <c r="B62" s="62"/>
      <c r="C62" s="62"/>
      <c r="D62" s="62"/>
      <c r="E62" s="279"/>
      <c r="F62" s="279"/>
      <c r="G62" s="279"/>
      <c r="H62" s="279"/>
      <c r="I62" s="279"/>
      <c r="J62" s="279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A63" s="62"/>
      <c r="B63" s="62"/>
      <c r="C63" s="62"/>
      <c r="D63" s="62"/>
      <c r="E63" s="279"/>
      <c r="F63" s="279"/>
      <c r="G63" s="279"/>
      <c r="H63" s="279"/>
      <c r="I63" s="279"/>
      <c r="J63" s="279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A64" s="62"/>
      <c r="B64" s="62"/>
      <c r="C64" s="62"/>
      <c r="D64" s="62"/>
      <c r="E64" s="279"/>
      <c r="F64" s="279"/>
      <c r="G64" s="279"/>
      <c r="H64" s="279"/>
      <c r="I64" s="279"/>
      <c r="J64" s="279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A65" s="62"/>
      <c r="B65" s="62"/>
      <c r="C65" s="62"/>
      <c r="D65" s="62"/>
      <c r="E65" s="279"/>
      <c r="F65" s="279"/>
      <c r="G65" s="279"/>
      <c r="H65" s="279"/>
      <c r="I65" s="279"/>
      <c r="J65" s="279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A66" s="62"/>
      <c r="B66" s="62"/>
      <c r="C66" s="62"/>
      <c r="D66" s="62"/>
      <c r="E66" s="279"/>
      <c r="F66" s="279"/>
      <c r="G66" s="279"/>
      <c r="H66" s="279"/>
      <c r="I66" s="279"/>
      <c r="J66" s="279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A67" s="62"/>
      <c r="B67" s="62"/>
      <c r="C67" s="62"/>
      <c r="D67" s="62"/>
      <c r="E67" s="279"/>
      <c r="F67" s="279"/>
      <c r="G67" s="279"/>
      <c r="H67" s="279"/>
      <c r="I67" s="279"/>
      <c r="J67" s="279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A68" s="62"/>
      <c r="B68" s="62"/>
      <c r="C68" s="62"/>
      <c r="D68" s="62"/>
      <c r="E68" s="279"/>
      <c r="F68" s="279"/>
      <c r="G68" s="279"/>
      <c r="H68" s="279"/>
      <c r="I68" s="279"/>
      <c r="J68" s="279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A69" s="62"/>
      <c r="B69" s="62"/>
      <c r="C69" s="62"/>
      <c r="D69" s="62"/>
      <c r="E69" s="279"/>
      <c r="F69" s="279"/>
      <c r="G69" s="279"/>
      <c r="H69" s="279"/>
      <c r="I69" s="279"/>
      <c r="J69" s="279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A70" s="62"/>
      <c r="B70" s="62"/>
      <c r="C70" s="62"/>
      <c r="D70" s="62"/>
      <c r="E70" s="279"/>
      <c r="F70" s="279"/>
      <c r="G70" s="279"/>
      <c r="H70" s="279"/>
      <c r="I70" s="279"/>
      <c r="J70" s="279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A71" s="62"/>
      <c r="B71" s="62"/>
      <c r="C71" s="62"/>
      <c r="D71" s="62"/>
      <c r="E71" s="279"/>
      <c r="F71" s="279"/>
      <c r="G71" s="279"/>
      <c r="H71" s="279"/>
      <c r="I71" s="279"/>
      <c r="J71" s="279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A72" s="62"/>
      <c r="B72" s="62"/>
      <c r="C72" s="62"/>
      <c r="D72" s="62"/>
      <c r="E72" s="279"/>
      <c r="F72" s="279"/>
      <c r="G72" s="279"/>
      <c r="H72" s="279"/>
      <c r="I72" s="279"/>
      <c r="J72" s="279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A73" s="62"/>
      <c r="B73" s="62"/>
      <c r="C73" s="62"/>
      <c r="D73" s="62"/>
      <c r="E73" s="279"/>
      <c r="F73" s="279"/>
      <c r="G73" s="279"/>
      <c r="H73" s="279"/>
      <c r="I73" s="279"/>
      <c r="J73" s="279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A74" s="62"/>
      <c r="B74" s="62"/>
      <c r="C74" s="62"/>
      <c r="D74" s="62"/>
      <c r="E74" s="279"/>
      <c r="F74" s="279"/>
      <c r="G74" s="279"/>
      <c r="H74" s="279"/>
      <c r="I74" s="279"/>
      <c r="J74" s="279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A75" s="62"/>
      <c r="B75" s="62"/>
      <c r="C75" s="62"/>
      <c r="D75" s="62"/>
      <c r="E75" s="279"/>
      <c r="F75" s="279"/>
      <c r="G75" s="279"/>
      <c r="H75" s="279"/>
      <c r="I75" s="279"/>
      <c r="J75" s="279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A76" s="62"/>
      <c r="B76" s="62"/>
      <c r="C76" s="62"/>
      <c r="D76" s="62"/>
      <c r="E76" s="279"/>
      <c r="F76" s="279"/>
      <c r="G76" s="279"/>
      <c r="H76" s="279"/>
      <c r="I76" s="279"/>
      <c r="J76" s="279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A77" s="62"/>
      <c r="B77" s="62"/>
      <c r="C77" s="62"/>
      <c r="D77" s="62"/>
      <c r="E77" s="279"/>
      <c r="F77" s="279"/>
      <c r="G77" s="279"/>
      <c r="H77" s="279"/>
      <c r="I77" s="279"/>
      <c r="J77" s="279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A78" s="62"/>
      <c r="B78" s="62"/>
      <c r="C78" s="62"/>
      <c r="D78" s="62"/>
      <c r="E78" s="279"/>
      <c r="F78" s="279"/>
      <c r="G78" s="279"/>
      <c r="H78" s="279"/>
      <c r="I78" s="279"/>
      <c r="J78" s="279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A79" s="62"/>
      <c r="B79" s="62"/>
      <c r="C79" s="62"/>
      <c r="D79" s="62"/>
      <c r="E79" s="279"/>
      <c r="F79" s="279"/>
      <c r="G79" s="279"/>
      <c r="H79" s="279"/>
      <c r="I79" s="279"/>
      <c r="J79" s="279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A80" s="62"/>
      <c r="B80" s="62"/>
      <c r="C80" s="62"/>
      <c r="D80" s="62"/>
      <c r="E80" s="279"/>
      <c r="F80" s="279"/>
      <c r="G80" s="279"/>
      <c r="H80" s="279"/>
      <c r="I80" s="279"/>
      <c r="J80" s="279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A81" s="62"/>
      <c r="B81" s="62"/>
      <c r="C81" s="62"/>
      <c r="D81" s="62"/>
      <c r="E81" s="279"/>
      <c r="F81" s="279"/>
      <c r="G81" s="279"/>
      <c r="H81" s="279"/>
      <c r="I81" s="279"/>
      <c r="J81" s="279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A82" s="62"/>
      <c r="B82" s="62"/>
      <c r="C82" s="62"/>
      <c r="D82" s="62"/>
      <c r="E82" s="279"/>
      <c r="F82" s="279"/>
      <c r="G82" s="279"/>
      <c r="H82" s="279"/>
      <c r="I82" s="279"/>
      <c r="J82" s="279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A83" s="62"/>
      <c r="B83" s="62"/>
      <c r="C83" s="62"/>
      <c r="D83" s="62"/>
      <c r="E83" s="279"/>
      <c r="F83" s="279"/>
      <c r="G83" s="279"/>
      <c r="H83" s="279"/>
      <c r="I83" s="279"/>
      <c r="J83" s="279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A84" s="62"/>
      <c r="B84" s="62"/>
      <c r="C84" s="62"/>
      <c r="D84" s="62"/>
      <c r="E84" s="279"/>
      <c r="F84" s="279"/>
      <c r="G84" s="279"/>
      <c r="H84" s="279"/>
      <c r="I84" s="279"/>
      <c r="J84" s="279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A85" s="62"/>
      <c r="B85" s="62"/>
      <c r="C85" s="62"/>
      <c r="D85" s="62"/>
      <c r="E85" s="279"/>
      <c r="F85" s="279"/>
      <c r="G85" s="279"/>
      <c r="H85" s="279"/>
      <c r="I85" s="279"/>
      <c r="J85" s="279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A86" s="62"/>
      <c r="B86" s="62"/>
      <c r="C86" s="62"/>
      <c r="D86" s="62"/>
      <c r="E86" s="279"/>
      <c r="F86" s="279"/>
      <c r="G86" s="279"/>
      <c r="H86" s="279"/>
      <c r="I86" s="279"/>
      <c r="J86" s="279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A87" s="62"/>
      <c r="B87" s="62"/>
      <c r="C87" s="62"/>
      <c r="D87" s="62"/>
      <c r="E87" s="279"/>
      <c r="F87" s="279"/>
      <c r="G87" s="279"/>
      <c r="H87" s="279"/>
      <c r="I87" s="279"/>
      <c r="J87" s="279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A88" s="62"/>
      <c r="B88" s="62"/>
      <c r="C88" s="62"/>
      <c r="D88" s="62"/>
      <c r="E88" s="279"/>
      <c r="F88" s="279"/>
      <c r="G88" s="279"/>
      <c r="H88" s="279"/>
      <c r="I88" s="279"/>
      <c r="J88" s="279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A89" s="62"/>
      <c r="B89" s="62"/>
      <c r="C89" s="62"/>
      <c r="D89" s="62"/>
      <c r="E89" s="279"/>
      <c r="F89" s="279"/>
      <c r="G89" s="279"/>
      <c r="H89" s="279"/>
      <c r="I89" s="279"/>
      <c r="J89" s="279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A90" s="62"/>
      <c r="B90" s="62"/>
      <c r="C90" s="62"/>
      <c r="D90" s="62"/>
      <c r="E90" s="279"/>
      <c r="F90" s="279"/>
      <c r="G90" s="279"/>
      <c r="H90" s="279"/>
      <c r="I90" s="279"/>
      <c r="J90" s="279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A91" s="62"/>
      <c r="B91" s="62"/>
      <c r="C91" s="62"/>
      <c r="D91" s="62"/>
      <c r="E91" s="279"/>
      <c r="F91" s="279"/>
      <c r="G91" s="279"/>
      <c r="H91" s="279"/>
      <c r="I91" s="279"/>
      <c r="J91" s="279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A92" s="62"/>
      <c r="B92" s="62"/>
      <c r="C92" s="62"/>
      <c r="D92" s="62"/>
      <c r="E92" s="279"/>
      <c r="F92" s="279"/>
      <c r="G92" s="279"/>
      <c r="H92" s="279"/>
      <c r="I92" s="279"/>
      <c r="J92" s="279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A93" s="62"/>
      <c r="B93" s="62"/>
      <c r="C93" s="62"/>
      <c r="D93" s="62"/>
      <c r="E93" s="279"/>
      <c r="F93" s="279"/>
      <c r="G93" s="279"/>
      <c r="H93" s="279"/>
      <c r="I93" s="279"/>
      <c r="J93" s="279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A94" s="62"/>
      <c r="B94" s="62"/>
      <c r="C94" s="62"/>
      <c r="D94" s="62"/>
      <c r="E94" s="279"/>
      <c r="F94" s="279"/>
      <c r="G94" s="279"/>
      <c r="H94" s="279"/>
      <c r="I94" s="279"/>
      <c r="J94" s="279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A95" s="62"/>
      <c r="B95" s="62"/>
      <c r="C95" s="62"/>
      <c r="D95" s="62"/>
      <c r="E95" s="279"/>
      <c r="F95" s="279"/>
      <c r="G95" s="279"/>
      <c r="H95" s="279"/>
      <c r="I95" s="279"/>
      <c r="J95" s="279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A96" s="62"/>
      <c r="B96" s="62"/>
      <c r="C96" s="62"/>
      <c r="D96" s="62"/>
      <c r="E96" s="279"/>
      <c r="F96" s="279"/>
      <c r="G96" s="279"/>
      <c r="H96" s="279"/>
      <c r="I96" s="279"/>
      <c r="J96" s="279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A97" s="62"/>
      <c r="B97" s="62"/>
      <c r="C97" s="62"/>
      <c r="D97" s="62"/>
      <c r="E97" s="279"/>
      <c r="F97" s="279"/>
      <c r="G97" s="279"/>
      <c r="H97" s="279"/>
      <c r="I97" s="279"/>
      <c r="J97" s="279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A98" s="62"/>
      <c r="B98" s="62"/>
      <c r="C98" s="62"/>
      <c r="D98" s="62"/>
      <c r="E98" s="279"/>
      <c r="F98" s="279"/>
      <c r="G98" s="279"/>
      <c r="H98" s="279"/>
      <c r="I98" s="279"/>
      <c r="J98" s="279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A99" s="62"/>
      <c r="B99" s="62"/>
      <c r="C99" s="62"/>
      <c r="D99" s="62"/>
      <c r="E99" s="279"/>
      <c r="F99" s="279"/>
      <c r="G99" s="279"/>
      <c r="H99" s="279"/>
      <c r="I99" s="279"/>
      <c r="J99" s="279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A100" s="62"/>
      <c r="B100" s="62"/>
      <c r="C100" s="62"/>
      <c r="D100" s="62"/>
      <c r="E100" s="279"/>
      <c r="F100" s="279"/>
      <c r="G100" s="279"/>
      <c r="H100" s="279"/>
      <c r="I100" s="279"/>
      <c r="J100" s="279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A101" s="62"/>
      <c r="B101" s="62"/>
      <c r="C101" s="62"/>
      <c r="D101" s="62"/>
      <c r="E101" s="279"/>
      <c r="F101" s="279"/>
      <c r="G101" s="279"/>
      <c r="H101" s="279"/>
      <c r="I101" s="279"/>
      <c r="J101" s="279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A102" s="62"/>
      <c r="B102" s="62"/>
      <c r="C102" s="62"/>
      <c r="D102" s="62"/>
      <c r="E102" s="279"/>
      <c r="F102" s="279"/>
      <c r="G102" s="279"/>
      <c r="H102" s="279"/>
      <c r="I102" s="279"/>
      <c r="J102" s="279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A103" s="62"/>
      <c r="B103" s="62"/>
      <c r="C103" s="62"/>
      <c r="D103" s="62"/>
      <c r="E103" s="279"/>
      <c r="F103" s="279"/>
      <c r="G103" s="279"/>
      <c r="H103" s="279"/>
      <c r="I103" s="279"/>
      <c r="J103" s="279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A104" s="62"/>
      <c r="B104" s="62"/>
      <c r="C104" s="62"/>
      <c r="D104" s="62"/>
      <c r="E104" s="279"/>
      <c r="F104" s="279"/>
      <c r="G104" s="279"/>
      <c r="H104" s="279"/>
      <c r="I104" s="279"/>
      <c r="J104" s="279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A105" s="62"/>
      <c r="B105" s="62"/>
      <c r="C105" s="62"/>
      <c r="D105" s="62"/>
      <c r="E105" s="279"/>
      <c r="F105" s="279"/>
      <c r="G105" s="279"/>
      <c r="H105" s="279"/>
      <c r="I105" s="279"/>
      <c r="J105" s="279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A106" s="62"/>
      <c r="B106" s="62"/>
      <c r="C106" s="62"/>
      <c r="D106" s="62"/>
      <c r="E106" s="279"/>
      <c r="F106" s="279"/>
      <c r="G106" s="279"/>
      <c r="H106" s="279"/>
      <c r="I106" s="279"/>
      <c r="J106" s="279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A107" s="62"/>
      <c r="B107" s="62"/>
      <c r="C107" s="62"/>
      <c r="D107" s="62"/>
      <c r="E107" s="279"/>
      <c r="F107" s="279"/>
      <c r="G107" s="279"/>
      <c r="H107" s="279"/>
      <c r="I107" s="279"/>
      <c r="J107" s="279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A108" s="62"/>
      <c r="B108" s="62"/>
      <c r="C108" s="62"/>
      <c r="D108" s="62"/>
      <c r="E108" s="279"/>
      <c r="F108" s="279"/>
      <c r="G108" s="279"/>
      <c r="H108" s="279"/>
      <c r="I108" s="279"/>
      <c r="J108" s="279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A109" s="62"/>
      <c r="B109" s="62"/>
      <c r="C109" s="62"/>
      <c r="D109" s="62"/>
      <c r="E109" s="279"/>
      <c r="F109" s="279"/>
      <c r="G109" s="279"/>
      <c r="H109" s="279"/>
      <c r="I109" s="279"/>
      <c r="J109" s="279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A110" s="62"/>
      <c r="B110" s="62"/>
      <c r="C110" s="62"/>
      <c r="D110" s="62"/>
      <c r="E110" s="279"/>
      <c r="F110" s="279"/>
      <c r="G110" s="279"/>
      <c r="H110" s="279"/>
      <c r="I110" s="279"/>
      <c r="J110" s="279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A111" s="62"/>
      <c r="B111" s="62"/>
      <c r="C111" s="62"/>
      <c r="D111" s="62"/>
      <c r="E111" s="279"/>
      <c r="F111" s="279"/>
      <c r="G111" s="279"/>
      <c r="H111" s="279"/>
      <c r="I111" s="279"/>
      <c r="J111" s="279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A112" s="62"/>
      <c r="B112" s="62"/>
      <c r="C112" s="62"/>
      <c r="D112" s="62"/>
      <c r="E112" s="279"/>
      <c r="F112" s="279"/>
      <c r="G112" s="279"/>
      <c r="H112" s="279"/>
      <c r="I112" s="279"/>
      <c r="J112" s="279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A113" s="62"/>
      <c r="B113" s="62"/>
      <c r="C113" s="62"/>
      <c r="D113" s="62"/>
      <c r="E113" s="279"/>
      <c r="F113" s="279"/>
      <c r="G113" s="279"/>
      <c r="H113" s="279"/>
      <c r="I113" s="279"/>
      <c r="J113" s="279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A114" s="62"/>
      <c r="B114" s="62"/>
      <c r="C114" s="62"/>
      <c r="D114" s="62"/>
      <c r="E114" s="279"/>
      <c r="F114" s="279"/>
      <c r="G114" s="279"/>
      <c r="H114" s="279"/>
      <c r="I114" s="279"/>
      <c r="J114" s="279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A115" s="62"/>
      <c r="B115" s="62"/>
      <c r="C115" s="62"/>
      <c r="D115" s="62"/>
      <c r="E115" s="279"/>
      <c r="F115" s="279"/>
      <c r="G115" s="279"/>
      <c r="H115" s="279"/>
      <c r="I115" s="279"/>
      <c r="J115" s="279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A116" s="62"/>
      <c r="B116" s="62"/>
      <c r="C116" s="62"/>
      <c r="D116" s="62"/>
      <c r="E116" s="279"/>
      <c r="F116" s="279"/>
      <c r="G116" s="279"/>
      <c r="H116" s="279"/>
      <c r="I116" s="279"/>
      <c r="J116" s="279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A117" s="62"/>
      <c r="B117" s="62"/>
      <c r="C117" s="62"/>
      <c r="D117" s="62"/>
      <c r="E117" s="279"/>
      <c r="F117" s="279"/>
      <c r="G117" s="279"/>
      <c r="H117" s="279"/>
      <c r="I117" s="279"/>
      <c r="J117" s="279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A118" s="62"/>
      <c r="B118" s="62"/>
      <c r="C118" s="62"/>
      <c r="D118" s="62"/>
      <c r="E118" s="279"/>
      <c r="F118" s="279"/>
      <c r="G118" s="279"/>
      <c r="H118" s="279"/>
      <c r="I118" s="279"/>
      <c r="J118" s="279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A119" s="62"/>
      <c r="B119" s="62"/>
      <c r="C119" s="62"/>
      <c r="D119" s="62"/>
      <c r="E119" s="279"/>
      <c r="F119" s="279"/>
      <c r="G119" s="279"/>
      <c r="H119" s="279"/>
      <c r="I119" s="279"/>
      <c r="J119" s="279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A120" s="62"/>
      <c r="B120" s="62"/>
      <c r="C120" s="62"/>
      <c r="D120" s="62"/>
      <c r="E120" s="279"/>
      <c r="F120" s="279"/>
      <c r="G120" s="279"/>
      <c r="H120" s="279"/>
      <c r="I120" s="279"/>
      <c r="J120" s="279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A121" s="62"/>
      <c r="B121" s="62"/>
      <c r="C121" s="62"/>
      <c r="D121" s="62"/>
      <c r="E121" s="279"/>
      <c r="F121" s="279"/>
      <c r="G121" s="279"/>
      <c r="H121" s="279"/>
      <c r="I121" s="279"/>
      <c r="J121" s="279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A122" s="62"/>
      <c r="B122" s="62"/>
      <c r="C122" s="62"/>
      <c r="D122" s="62"/>
      <c r="E122" s="279"/>
      <c r="F122" s="279"/>
      <c r="G122" s="279"/>
      <c r="H122" s="279"/>
      <c r="I122" s="279"/>
      <c r="J122" s="279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A123" s="62"/>
      <c r="B123" s="62"/>
      <c r="C123" s="62"/>
      <c r="D123" s="62"/>
      <c r="E123" s="279"/>
      <c r="F123" s="279"/>
      <c r="G123" s="279"/>
      <c r="H123" s="279"/>
      <c r="I123" s="279"/>
      <c r="J123" s="279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A124" s="62"/>
      <c r="B124" s="62"/>
      <c r="C124" s="62"/>
      <c r="D124" s="62"/>
      <c r="E124" s="279"/>
      <c r="F124" s="279"/>
      <c r="G124" s="279"/>
      <c r="H124" s="279"/>
      <c r="I124" s="279"/>
      <c r="J124" s="279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A125" s="62"/>
      <c r="B125" s="62"/>
      <c r="C125" s="62"/>
      <c r="D125" s="62"/>
      <c r="E125" s="279"/>
      <c r="F125" s="279"/>
      <c r="G125" s="279"/>
      <c r="H125" s="279"/>
      <c r="I125" s="279"/>
      <c r="J125" s="279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A126" s="62"/>
      <c r="B126" s="62"/>
      <c r="C126" s="62"/>
      <c r="D126" s="62"/>
      <c r="E126" s="279"/>
      <c r="F126" s="279"/>
      <c r="G126" s="279"/>
      <c r="H126" s="279"/>
      <c r="I126" s="279"/>
      <c r="J126" s="279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A127" s="62"/>
      <c r="B127" s="62"/>
      <c r="C127" s="62"/>
      <c r="D127" s="62"/>
      <c r="E127" s="279"/>
      <c r="F127" s="279"/>
      <c r="G127" s="279"/>
      <c r="H127" s="279"/>
      <c r="I127" s="279"/>
      <c r="J127" s="279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A128" s="62"/>
      <c r="B128" s="62"/>
      <c r="C128" s="62"/>
      <c r="D128" s="62"/>
      <c r="E128" s="279"/>
      <c r="F128" s="279"/>
      <c r="G128" s="279"/>
      <c r="H128" s="279"/>
      <c r="I128" s="279"/>
      <c r="J128" s="279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A129" s="62"/>
      <c r="B129" s="62"/>
      <c r="C129" s="62"/>
      <c r="D129" s="62"/>
      <c r="E129" s="279"/>
      <c r="F129" s="279"/>
      <c r="G129" s="279"/>
      <c r="H129" s="279"/>
      <c r="I129" s="279"/>
      <c r="J129" s="279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A130" s="62"/>
      <c r="B130" s="62"/>
      <c r="C130" s="62"/>
      <c r="D130" s="62"/>
      <c r="E130" s="279"/>
      <c r="F130" s="279"/>
      <c r="G130" s="279"/>
      <c r="H130" s="279"/>
      <c r="I130" s="279"/>
      <c r="J130" s="279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A131" s="62"/>
      <c r="B131" s="62"/>
      <c r="C131" s="62"/>
      <c r="D131" s="62"/>
      <c r="E131" s="279"/>
      <c r="F131" s="279"/>
      <c r="G131" s="279"/>
      <c r="H131" s="279"/>
      <c r="I131" s="279"/>
      <c r="J131" s="279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A132" s="62"/>
      <c r="B132" s="62"/>
      <c r="C132" s="62"/>
      <c r="D132" s="62"/>
      <c r="E132" s="279"/>
      <c r="F132" s="279"/>
      <c r="G132" s="279"/>
      <c r="H132" s="279"/>
      <c r="I132" s="279"/>
      <c r="J132" s="279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A133" s="62"/>
      <c r="B133" s="62"/>
      <c r="C133" s="62"/>
      <c r="D133" s="62"/>
      <c r="E133" s="279"/>
      <c r="F133" s="279"/>
      <c r="G133" s="279"/>
      <c r="H133" s="279"/>
      <c r="I133" s="279"/>
      <c r="J133" s="279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A134" s="62"/>
      <c r="B134" s="62"/>
      <c r="C134" s="62"/>
      <c r="D134" s="62"/>
      <c r="E134" s="279"/>
      <c r="F134" s="279"/>
      <c r="G134" s="279"/>
      <c r="H134" s="279"/>
      <c r="I134" s="279"/>
      <c r="J134" s="279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A135" s="62"/>
      <c r="B135" s="62"/>
      <c r="C135" s="62"/>
      <c r="D135" s="62"/>
      <c r="E135" s="279"/>
      <c r="F135" s="279"/>
      <c r="G135" s="279"/>
      <c r="H135" s="279"/>
      <c r="I135" s="279"/>
      <c r="J135" s="279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A136" s="62"/>
      <c r="B136" s="62"/>
      <c r="C136" s="62"/>
      <c r="D136" s="62"/>
      <c r="E136" s="279"/>
      <c r="F136" s="279"/>
      <c r="G136" s="279"/>
      <c r="H136" s="279"/>
      <c r="I136" s="279"/>
      <c r="J136" s="279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A137" s="62"/>
      <c r="B137" s="62"/>
      <c r="C137" s="62"/>
      <c r="D137" s="62"/>
      <c r="E137" s="279"/>
      <c r="F137" s="279"/>
      <c r="G137" s="279"/>
      <c r="H137" s="279"/>
      <c r="I137" s="279"/>
      <c r="J137" s="279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A138" s="62"/>
      <c r="B138" s="62"/>
      <c r="C138" s="62"/>
      <c r="D138" s="62"/>
      <c r="E138" s="279"/>
      <c r="F138" s="279"/>
      <c r="G138" s="279"/>
      <c r="H138" s="279"/>
      <c r="I138" s="279"/>
      <c r="J138" s="279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A139" s="62"/>
      <c r="B139" s="62"/>
      <c r="C139" s="62"/>
      <c r="D139" s="62"/>
      <c r="E139" s="279"/>
      <c r="F139" s="279"/>
      <c r="G139" s="279"/>
      <c r="H139" s="279"/>
      <c r="I139" s="279"/>
      <c r="J139" s="279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A140" s="62"/>
      <c r="B140" s="62"/>
      <c r="C140" s="62"/>
      <c r="D140" s="62"/>
      <c r="E140" s="279"/>
      <c r="F140" s="279"/>
      <c r="G140" s="279"/>
      <c r="H140" s="279"/>
      <c r="I140" s="279"/>
      <c r="J140" s="279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A141" s="62"/>
      <c r="B141" s="62"/>
      <c r="C141" s="62"/>
      <c r="D141" s="62"/>
      <c r="E141" s="279"/>
      <c r="F141" s="279"/>
      <c r="G141" s="279"/>
      <c r="H141" s="279"/>
      <c r="I141" s="279"/>
      <c r="J141" s="279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A142" s="62"/>
      <c r="B142" s="62"/>
      <c r="C142" s="62"/>
      <c r="D142" s="62"/>
      <c r="E142" s="279"/>
      <c r="F142" s="279"/>
      <c r="G142" s="279"/>
      <c r="H142" s="279"/>
      <c r="I142" s="279"/>
      <c r="J142" s="279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A143" s="62"/>
      <c r="B143" s="62"/>
      <c r="C143" s="62"/>
      <c r="D143" s="62"/>
      <c r="E143" s="279"/>
      <c r="F143" s="279"/>
      <c r="G143" s="279"/>
      <c r="H143" s="279"/>
      <c r="I143" s="279"/>
      <c r="J143" s="279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A144" s="62"/>
      <c r="B144" s="62"/>
      <c r="C144" s="62"/>
      <c r="D144" s="62"/>
      <c r="E144" s="279"/>
      <c r="F144" s="279"/>
      <c r="G144" s="279"/>
      <c r="H144" s="279"/>
      <c r="I144" s="279"/>
      <c r="J144" s="279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A145" s="62"/>
      <c r="B145" s="62"/>
      <c r="C145" s="62"/>
      <c r="D145" s="62"/>
      <c r="E145" s="279"/>
      <c r="F145" s="279"/>
      <c r="G145" s="279"/>
      <c r="H145" s="279"/>
      <c r="I145" s="279"/>
      <c r="J145" s="279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A146" s="62"/>
      <c r="B146" s="62"/>
      <c r="C146" s="62"/>
      <c r="D146" s="62"/>
      <c r="E146" s="279"/>
      <c r="F146" s="279"/>
      <c r="G146" s="279"/>
      <c r="H146" s="279"/>
      <c r="I146" s="279"/>
      <c r="J146" s="279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A147" s="62"/>
      <c r="B147" s="62"/>
      <c r="C147" s="62"/>
      <c r="D147" s="62"/>
      <c r="E147" s="279"/>
      <c r="F147" s="279"/>
      <c r="G147" s="279"/>
      <c r="H147" s="279"/>
      <c r="I147" s="279"/>
      <c r="J147" s="279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A148" s="62"/>
      <c r="B148" s="62"/>
      <c r="C148" s="62"/>
      <c r="D148" s="62"/>
      <c r="E148" s="279"/>
      <c r="F148" s="279"/>
      <c r="G148" s="279"/>
      <c r="H148" s="279"/>
      <c r="I148" s="279"/>
      <c r="J148" s="279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A149" s="62"/>
      <c r="B149" s="62"/>
      <c r="C149" s="62"/>
      <c r="D149" s="62"/>
      <c r="E149" s="279"/>
      <c r="F149" s="279"/>
      <c r="G149" s="279"/>
      <c r="H149" s="279"/>
      <c r="I149" s="279"/>
      <c r="J149" s="279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A150" s="62"/>
      <c r="B150" s="62"/>
      <c r="C150" s="62"/>
      <c r="D150" s="62"/>
      <c r="E150" s="279"/>
      <c r="F150" s="279"/>
      <c r="G150" s="279"/>
      <c r="H150" s="279"/>
      <c r="I150" s="279"/>
      <c r="J150" s="279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A151" s="62"/>
      <c r="B151" s="62"/>
      <c r="C151" s="62"/>
      <c r="D151" s="62"/>
      <c r="E151" s="279"/>
      <c r="F151" s="279"/>
      <c r="G151" s="279"/>
      <c r="H151" s="279"/>
      <c r="I151" s="279"/>
      <c r="J151" s="279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A152" s="62"/>
      <c r="B152" s="62"/>
      <c r="C152" s="62"/>
      <c r="D152" s="62"/>
      <c r="E152" s="279"/>
      <c r="F152" s="279"/>
      <c r="G152" s="279"/>
      <c r="H152" s="279"/>
      <c r="I152" s="279"/>
      <c r="J152" s="279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A153" s="62"/>
      <c r="B153" s="62"/>
      <c r="C153" s="62"/>
      <c r="D153" s="62"/>
      <c r="E153" s="279"/>
      <c r="F153" s="279"/>
      <c r="G153" s="279"/>
      <c r="H153" s="279"/>
      <c r="I153" s="279"/>
      <c r="J153" s="279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A154" s="62"/>
      <c r="B154" s="62"/>
      <c r="C154" s="62"/>
      <c r="D154" s="62"/>
      <c r="E154" s="279"/>
      <c r="F154" s="279"/>
      <c r="G154" s="279"/>
      <c r="H154" s="279"/>
      <c r="I154" s="279"/>
      <c r="J154" s="279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A155" s="62"/>
      <c r="B155" s="62"/>
      <c r="C155" s="62"/>
      <c r="D155" s="62"/>
      <c r="E155" s="279"/>
      <c r="F155" s="279"/>
      <c r="G155" s="279"/>
      <c r="H155" s="279"/>
      <c r="I155" s="279"/>
      <c r="J155" s="279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A156" s="62"/>
      <c r="B156" s="62"/>
      <c r="C156" s="62"/>
      <c r="D156" s="62"/>
      <c r="E156" s="279"/>
      <c r="F156" s="279"/>
      <c r="G156" s="279"/>
      <c r="H156" s="279"/>
      <c r="I156" s="279"/>
      <c r="J156" s="279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A157" s="62"/>
      <c r="B157" s="62"/>
      <c r="C157" s="62"/>
      <c r="D157" s="62"/>
      <c r="E157" s="279"/>
      <c r="F157" s="279"/>
      <c r="G157" s="279"/>
      <c r="H157" s="279"/>
      <c r="I157" s="279"/>
      <c r="J157" s="279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A158" s="62"/>
      <c r="B158" s="62"/>
      <c r="C158" s="62"/>
      <c r="D158" s="62"/>
      <c r="E158" s="279"/>
      <c r="F158" s="279"/>
      <c r="G158" s="279"/>
      <c r="H158" s="279"/>
      <c r="I158" s="279"/>
      <c r="J158" s="279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A159" s="62"/>
      <c r="B159" s="62"/>
      <c r="C159" s="62"/>
      <c r="D159" s="62"/>
      <c r="E159" s="279"/>
      <c r="F159" s="279"/>
      <c r="G159" s="279"/>
      <c r="H159" s="279"/>
      <c r="I159" s="279"/>
      <c r="J159" s="279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A160" s="62"/>
      <c r="B160" s="62"/>
      <c r="C160" s="62"/>
      <c r="D160" s="62"/>
      <c r="E160" s="279"/>
      <c r="F160" s="279"/>
      <c r="G160" s="279"/>
      <c r="H160" s="279"/>
      <c r="I160" s="279"/>
      <c r="J160" s="279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A161" s="62"/>
      <c r="B161" s="62"/>
      <c r="C161" s="62"/>
      <c r="D161" s="62"/>
      <c r="E161" s="279"/>
      <c r="F161" s="279"/>
      <c r="G161" s="279"/>
      <c r="H161" s="279"/>
      <c r="I161" s="279"/>
      <c r="J161" s="279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A162" s="62"/>
      <c r="B162" s="62"/>
      <c r="C162" s="62"/>
      <c r="D162" s="62"/>
      <c r="E162" s="279"/>
      <c r="F162" s="279"/>
      <c r="G162" s="279"/>
      <c r="H162" s="279"/>
      <c r="I162" s="279"/>
      <c r="J162" s="279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A163" s="62"/>
      <c r="B163" s="62"/>
      <c r="C163" s="62"/>
      <c r="D163" s="62"/>
      <c r="E163" s="279"/>
      <c r="F163" s="279"/>
      <c r="G163" s="279"/>
      <c r="H163" s="279"/>
      <c r="I163" s="279"/>
      <c r="J163" s="279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A164" s="62"/>
      <c r="B164" s="62"/>
      <c r="C164" s="62"/>
      <c r="D164" s="62"/>
      <c r="E164" s="279"/>
      <c r="F164" s="279"/>
      <c r="G164" s="279"/>
      <c r="H164" s="279"/>
      <c r="I164" s="279"/>
      <c r="J164" s="279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A165" s="62"/>
      <c r="B165" s="62"/>
      <c r="C165" s="62"/>
      <c r="D165" s="62"/>
      <c r="E165" s="279"/>
      <c r="F165" s="279"/>
      <c r="G165" s="279"/>
      <c r="H165" s="279"/>
      <c r="I165" s="279"/>
      <c r="J165" s="279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A166" s="62"/>
      <c r="B166" s="62"/>
      <c r="C166" s="62"/>
      <c r="D166" s="62"/>
      <c r="E166" s="279"/>
      <c r="F166" s="279"/>
      <c r="G166" s="279"/>
      <c r="H166" s="279"/>
      <c r="I166" s="279"/>
      <c r="J166" s="279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A167" s="62"/>
      <c r="B167" s="62"/>
      <c r="C167" s="62"/>
      <c r="D167" s="62"/>
      <c r="E167" s="279"/>
      <c r="F167" s="279"/>
      <c r="G167" s="279"/>
      <c r="H167" s="279"/>
      <c r="I167" s="279"/>
      <c r="J167" s="279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A168" s="62"/>
      <c r="B168" s="62"/>
      <c r="C168" s="62"/>
      <c r="D168" s="62"/>
      <c r="E168" s="279"/>
      <c r="F168" s="279"/>
      <c r="G168" s="279"/>
      <c r="H168" s="279"/>
      <c r="I168" s="279"/>
      <c r="J168" s="279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A169" s="62"/>
      <c r="B169" s="62"/>
      <c r="C169" s="62"/>
      <c r="D169" s="62"/>
      <c r="E169" s="279"/>
      <c r="F169" s="279"/>
      <c r="G169" s="279"/>
      <c r="H169" s="279"/>
      <c r="I169" s="279"/>
      <c r="J169" s="279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A170" s="62"/>
      <c r="B170" s="62"/>
      <c r="C170" s="62"/>
      <c r="D170" s="62"/>
      <c r="E170" s="279"/>
      <c r="F170" s="279"/>
      <c r="G170" s="279"/>
      <c r="H170" s="279"/>
      <c r="I170" s="279"/>
      <c r="J170" s="279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A171" s="62"/>
      <c r="B171" s="62"/>
      <c r="C171" s="62"/>
      <c r="D171" s="62"/>
      <c r="E171" s="279"/>
      <c r="F171" s="279"/>
      <c r="G171" s="279"/>
      <c r="H171" s="279"/>
      <c r="I171" s="279"/>
      <c r="J171" s="279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A172" s="62"/>
      <c r="B172" s="62"/>
      <c r="C172" s="62"/>
      <c r="D172" s="62"/>
      <c r="E172" s="279"/>
      <c r="F172" s="279"/>
      <c r="G172" s="279"/>
      <c r="H172" s="279"/>
      <c r="I172" s="279"/>
      <c r="J172" s="279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A173" s="62"/>
      <c r="B173" s="62"/>
      <c r="C173" s="62"/>
      <c r="D173" s="62"/>
      <c r="E173" s="279"/>
      <c r="F173" s="279"/>
      <c r="G173" s="279"/>
      <c r="H173" s="279"/>
      <c r="I173" s="279"/>
      <c r="J173" s="279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A174" s="62"/>
      <c r="B174" s="62"/>
      <c r="C174" s="62"/>
      <c r="D174" s="62"/>
      <c r="E174" s="279"/>
      <c r="F174" s="279"/>
      <c r="G174" s="279"/>
      <c r="H174" s="279"/>
      <c r="I174" s="279"/>
      <c r="J174" s="279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A175" s="62"/>
      <c r="B175" s="62"/>
      <c r="C175" s="62"/>
      <c r="D175" s="62"/>
      <c r="E175" s="279"/>
      <c r="F175" s="279"/>
      <c r="G175" s="279"/>
      <c r="H175" s="279"/>
      <c r="I175" s="279"/>
      <c r="J175" s="279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A176" s="62"/>
      <c r="B176" s="62"/>
      <c r="C176" s="62"/>
      <c r="D176" s="62"/>
      <c r="E176" s="279"/>
      <c r="F176" s="279"/>
      <c r="G176" s="279"/>
      <c r="H176" s="279"/>
      <c r="I176" s="279"/>
      <c r="J176" s="279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A177" s="62"/>
      <c r="B177" s="62"/>
      <c r="C177" s="62"/>
      <c r="D177" s="62"/>
      <c r="E177" s="279"/>
      <c r="F177" s="279"/>
      <c r="G177" s="279"/>
      <c r="H177" s="279"/>
      <c r="I177" s="279"/>
      <c r="J177" s="279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A178" s="62"/>
      <c r="B178" s="62"/>
      <c r="C178" s="62"/>
      <c r="D178" s="62"/>
      <c r="E178" s="279"/>
      <c r="F178" s="279"/>
      <c r="G178" s="279"/>
      <c r="H178" s="279"/>
      <c r="I178" s="279"/>
      <c r="J178" s="279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A179" s="62"/>
      <c r="B179" s="62"/>
      <c r="C179" s="62"/>
      <c r="D179" s="62"/>
      <c r="E179" s="279"/>
      <c r="F179" s="279"/>
      <c r="G179" s="279"/>
      <c r="H179" s="279"/>
      <c r="I179" s="279"/>
      <c r="J179" s="279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A180" s="62"/>
      <c r="B180" s="62"/>
      <c r="C180" s="62"/>
      <c r="D180" s="62"/>
      <c r="E180" s="279"/>
      <c r="F180" s="279"/>
      <c r="G180" s="279"/>
      <c r="H180" s="279"/>
      <c r="I180" s="279"/>
      <c r="J180" s="279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A181" s="62"/>
      <c r="B181" s="62"/>
      <c r="C181" s="62"/>
      <c r="D181" s="62"/>
      <c r="E181" s="279"/>
      <c r="F181" s="279"/>
      <c r="G181" s="279"/>
      <c r="H181" s="279"/>
      <c r="I181" s="279"/>
      <c r="J181" s="279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A182" s="62"/>
      <c r="B182" s="62"/>
      <c r="C182" s="62"/>
      <c r="D182" s="62"/>
      <c r="E182" s="279"/>
      <c r="F182" s="279"/>
      <c r="G182" s="279"/>
      <c r="H182" s="279"/>
      <c r="I182" s="279"/>
      <c r="J182" s="279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A183" s="62"/>
      <c r="B183" s="62"/>
      <c r="C183" s="62"/>
      <c r="D183" s="62"/>
      <c r="E183" s="279"/>
      <c r="F183" s="279"/>
      <c r="G183" s="279"/>
      <c r="H183" s="279"/>
      <c r="I183" s="279"/>
      <c r="J183" s="279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A184" s="62"/>
      <c r="B184" s="62"/>
      <c r="C184" s="62"/>
      <c r="D184" s="62"/>
      <c r="E184" s="279"/>
      <c r="F184" s="279"/>
      <c r="G184" s="279"/>
      <c r="H184" s="279"/>
      <c r="I184" s="279"/>
      <c r="J184" s="279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A185" s="62"/>
      <c r="B185" s="62"/>
      <c r="C185" s="62"/>
      <c r="D185" s="62"/>
      <c r="E185" s="279"/>
      <c r="F185" s="279"/>
      <c r="G185" s="279"/>
      <c r="H185" s="279"/>
      <c r="I185" s="279"/>
      <c r="J185" s="279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A186" s="62"/>
      <c r="B186" s="62"/>
      <c r="C186" s="62"/>
      <c r="D186" s="62"/>
      <c r="E186" s="279"/>
      <c r="F186" s="279"/>
      <c r="G186" s="279"/>
      <c r="H186" s="279"/>
      <c r="I186" s="279"/>
      <c r="J186" s="279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A187" s="62"/>
      <c r="B187" s="62"/>
      <c r="C187" s="62"/>
      <c r="D187" s="62"/>
      <c r="E187" s="279"/>
      <c r="F187" s="279"/>
      <c r="G187" s="279"/>
      <c r="H187" s="279"/>
      <c r="I187" s="279"/>
      <c r="J187" s="279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A188" s="62"/>
      <c r="B188" s="62"/>
      <c r="C188" s="62"/>
      <c r="D188" s="62"/>
      <c r="E188" s="279"/>
      <c r="F188" s="279"/>
      <c r="G188" s="279"/>
      <c r="H188" s="279"/>
      <c r="I188" s="279"/>
      <c r="J188" s="279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A189" s="62"/>
      <c r="B189" s="62"/>
      <c r="C189" s="62"/>
      <c r="D189" s="62"/>
      <c r="E189" s="279"/>
      <c r="F189" s="279"/>
      <c r="G189" s="279"/>
      <c r="H189" s="279"/>
      <c r="I189" s="279"/>
      <c r="J189" s="279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A190" s="62"/>
      <c r="B190" s="62"/>
      <c r="C190" s="62"/>
      <c r="D190" s="62"/>
      <c r="E190" s="279"/>
      <c r="F190" s="279"/>
      <c r="G190" s="279"/>
      <c r="H190" s="279"/>
      <c r="I190" s="279"/>
      <c r="J190" s="279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A191" s="62"/>
      <c r="B191" s="62"/>
      <c r="C191" s="62"/>
      <c r="D191" s="62"/>
      <c r="E191" s="279"/>
      <c r="F191" s="279"/>
      <c r="G191" s="279"/>
      <c r="H191" s="279"/>
      <c r="I191" s="279"/>
      <c r="J191" s="279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A192" s="62"/>
      <c r="B192" s="62"/>
      <c r="C192" s="62"/>
      <c r="D192" s="62"/>
      <c r="E192" s="279"/>
      <c r="F192" s="279"/>
      <c r="G192" s="279"/>
      <c r="H192" s="279"/>
      <c r="I192" s="279"/>
      <c r="J192" s="279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A193" s="62"/>
      <c r="B193" s="62"/>
      <c r="C193" s="62"/>
      <c r="D193" s="62"/>
      <c r="E193" s="279"/>
      <c r="F193" s="279"/>
      <c r="G193" s="279"/>
      <c r="H193" s="279"/>
      <c r="I193" s="279"/>
      <c r="J193" s="279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A194" s="62"/>
      <c r="B194" s="62"/>
      <c r="C194" s="62"/>
      <c r="D194" s="62"/>
      <c r="E194" s="279"/>
      <c r="F194" s="279"/>
      <c r="G194" s="279"/>
      <c r="H194" s="279"/>
      <c r="I194" s="279"/>
      <c r="J194" s="279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A195" s="62"/>
      <c r="B195" s="62"/>
      <c r="C195" s="62"/>
      <c r="D195" s="62"/>
      <c r="E195" s="279"/>
      <c r="F195" s="279"/>
      <c r="G195" s="279"/>
      <c r="H195" s="279"/>
      <c r="I195" s="279"/>
      <c r="J195" s="279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A196" s="62"/>
      <c r="B196" s="62"/>
      <c r="C196" s="62"/>
      <c r="D196" s="62"/>
      <c r="E196" s="279"/>
      <c r="F196" s="279"/>
      <c r="G196" s="279"/>
      <c r="H196" s="279"/>
      <c r="I196" s="279"/>
      <c r="J196" s="279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A197" s="62"/>
      <c r="B197" s="62"/>
      <c r="C197" s="62"/>
      <c r="D197" s="62"/>
      <c r="E197" s="279"/>
      <c r="F197" s="279"/>
      <c r="G197" s="279"/>
      <c r="H197" s="279"/>
      <c r="I197" s="279"/>
      <c r="J197" s="279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A198" s="62"/>
      <c r="B198" s="62"/>
      <c r="C198" s="62"/>
      <c r="D198" s="62"/>
      <c r="E198" s="279"/>
      <c r="F198" s="279"/>
      <c r="G198" s="279"/>
      <c r="H198" s="279"/>
      <c r="I198" s="279"/>
      <c r="J198" s="279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A199" s="62"/>
      <c r="B199" s="62"/>
      <c r="C199" s="62"/>
      <c r="D199" s="62"/>
      <c r="E199" s="279"/>
      <c r="F199" s="279"/>
      <c r="G199" s="279"/>
      <c r="H199" s="279"/>
      <c r="I199" s="279"/>
      <c r="J199" s="279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A200" s="62"/>
      <c r="B200" s="62"/>
      <c r="C200" s="62"/>
      <c r="D200" s="62"/>
      <c r="E200" s="279"/>
      <c r="F200" s="279"/>
      <c r="G200" s="279"/>
      <c r="H200" s="279"/>
      <c r="I200" s="279"/>
      <c r="J200" s="279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A201" s="62"/>
      <c r="B201" s="62"/>
      <c r="C201" s="62"/>
      <c r="D201" s="62"/>
      <c r="E201" s="279"/>
      <c r="F201" s="279"/>
      <c r="G201" s="279"/>
      <c r="H201" s="279"/>
      <c r="I201" s="279"/>
      <c r="J201" s="279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A202" s="62"/>
      <c r="B202" s="62"/>
      <c r="C202" s="62"/>
      <c r="D202" s="62"/>
      <c r="E202" s="279"/>
      <c r="F202" s="279"/>
      <c r="G202" s="279"/>
      <c r="H202" s="279"/>
      <c r="I202" s="279"/>
      <c r="J202" s="279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A203" s="62"/>
      <c r="B203" s="62"/>
      <c r="C203" s="62"/>
      <c r="D203" s="62"/>
      <c r="E203" s="279"/>
      <c r="F203" s="279"/>
      <c r="G203" s="279"/>
      <c r="H203" s="279"/>
      <c r="I203" s="279"/>
      <c r="J203" s="279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A204" s="62"/>
      <c r="B204" s="62"/>
      <c r="C204" s="62"/>
      <c r="D204" s="62"/>
      <c r="E204" s="279"/>
      <c r="F204" s="279"/>
      <c r="G204" s="279"/>
      <c r="H204" s="279"/>
      <c r="I204" s="279"/>
      <c r="J204" s="279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A205" s="62"/>
      <c r="B205" s="62"/>
      <c r="C205" s="62"/>
      <c r="D205" s="62"/>
      <c r="E205" s="279"/>
      <c r="F205" s="279"/>
      <c r="G205" s="279"/>
      <c r="H205" s="279"/>
      <c r="I205" s="279"/>
      <c r="J205" s="279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A206" s="62"/>
      <c r="B206" s="62"/>
      <c r="C206" s="62"/>
      <c r="D206" s="62"/>
      <c r="E206" s="279"/>
      <c r="F206" s="279"/>
      <c r="G206" s="279"/>
      <c r="H206" s="279"/>
      <c r="I206" s="279"/>
      <c r="J206" s="279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A207" s="62"/>
      <c r="B207" s="62"/>
      <c r="C207" s="62"/>
      <c r="D207" s="62"/>
      <c r="E207" s="279"/>
      <c r="F207" s="279"/>
      <c r="G207" s="279"/>
      <c r="H207" s="279"/>
      <c r="I207" s="279"/>
      <c r="J207" s="279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A208" s="62"/>
      <c r="B208" s="62"/>
      <c r="C208" s="62"/>
      <c r="D208" s="62"/>
      <c r="E208" s="279"/>
      <c r="F208" s="279"/>
      <c r="G208" s="279"/>
      <c r="H208" s="279"/>
      <c r="I208" s="279"/>
      <c r="J208" s="279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A209" s="62"/>
      <c r="B209" s="62"/>
      <c r="C209" s="62"/>
      <c r="D209" s="62"/>
      <c r="E209" s="279"/>
      <c r="F209" s="279"/>
      <c r="G209" s="279"/>
      <c r="H209" s="279"/>
      <c r="I209" s="279"/>
      <c r="J209" s="279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A210" s="62"/>
      <c r="B210" s="62"/>
      <c r="C210" s="62"/>
      <c r="D210" s="62"/>
      <c r="E210" s="279"/>
      <c r="F210" s="279"/>
      <c r="G210" s="279"/>
      <c r="H210" s="279"/>
      <c r="I210" s="279"/>
      <c r="J210" s="279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A211" s="62"/>
      <c r="B211" s="62"/>
      <c r="C211" s="62"/>
      <c r="D211" s="62"/>
      <c r="E211" s="279"/>
      <c r="F211" s="279"/>
      <c r="G211" s="279"/>
      <c r="H211" s="279"/>
      <c r="I211" s="279"/>
      <c r="J211" s="279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A212" s="62"/>
      <c r="B212" s="62"/>
      <c r="C212" s="62"/>
      <c r="D212" s="62"/>
      <c r="E212" s="279"/>
      <c r="F212" s="279"/>
      <c r="G212" s="279"/>
      <c r="H212" s="279"/>
      <c r="I212" s="279"/>
      <c r="J212" s="279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A213" s="62"/>
      <c r="B213" s="62"/>
      <c r="C213" s="62"/>
      <c r="D213" s="62"/>
      <c r="E213" s="279"/>
      <c r="F213" s="279"/>
      <c r="G213" s="279"/>
      <c r="H213" s="279"/>
      <c r="I213" s="279"/>
      <c r="J213" s="279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A214" s="62"/>
      <c r="B214" s="62"/>
      <c r="C214" s="62"/>
      <c r="D214" s="62"/>
      <c r="E214" s="279"/>
      <c r="F214" s="279"/>
      <c r="G214" s="279"/>
      <c r="H214" s="279"/>
      <c r="I214" s="279"/>
      <c r="J214" s="279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A215" s="62"/>
      <c r="B215" s="62"/>
      <c r="C215" s="62"/>
      <c r="D215" s="62"/>
      <c r="E215" s="279"/>
      <c r="F215" s="279"/>
      <c r="G215" s="279"/>
      <c r="H215" s="279"/>
      <c r="I215" s="279"/>
      <c r="J215" s="279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A216" s="62"/>
      <c r="B216" s="62"/>
      <c r="C216" s="62"/>
      <c r="D216" s="62"/>
      <c r="E216" s="279"/>
      <c r="F216" s="279"/>
      <c r="G216" s="279"/>
      <c r="H216" s="279"/>
      <c r="I216" s="279"/>
      <c r="J216" s="279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62"/>
      <c r="B217" s="62"/>
      <c r="C217" s="62"/>
      <c r="D217" s="62"/>
      <c r="E217" s="279"/>
      <c r="F217" s="279"/>
      <c r="G217" s="279"/>
      <c r="H217" s="279"/>
      <c r="I217" s="279"/>
      <c r="J217" s="279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62"/>
      <c r="B218" s="62"/>
      <c r="C218" s="62"/>
      <c r="D218" s="62"/>
      <c r="E218" s="279"/>
      <c r="F218" s="279"/>
      <c r="G218" s="279"/>
      <c r="H218" s="279"/>
      <c r="I218" s="279"/>
      <c r="J218" s="279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62"/>
      <c r="B219" s="62"/>
      <c r="C219" s="62"/>
      <c r="D219" s="62"/>
      <c r="E219" s="279"/>
      <c r="F219" s="279"/>
      <c r="G219" s="279"/>
      <c r="H219" s="279"/>
      <c r="I219" s="279"/>
      <c r="J219" s="279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62"/>
      <c r="B220" s="62"/>
      <c r="C220" s="62"/>
      <c r="D220" s="62"/>
      <c r="E220" s="279"/>
      <c r="F220" s="279"/>
      <c r="G220" s="279"/>
      <c r="H220" s="279"/>
      <c r="I220" s="279"/>
      <c r="J220" s="279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A221" s="62"/>
      <c r="B221" s="62"/>
      <c r="C221" s="62"/>
      <c r="D221" s="62"/>
      <c r="E221" s="279"/>
      <c r="F221" s="279"/>
      <c r="G221" s="279"/>
      <c r="H221" s="279"/>
      <c r="I221" s="279"/>
      <c r="J221" s="279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A222" s="62"/>
      <c r="B222" s="62"/>
      <c r="C222" s="62"/>
      <c r="D222" s="62"/>
      <c r="E222" s="279"/>
      <c r="F222" s="279"/>
      <c r="G222" s="279"/>
      <c r="H222" s="279"/>
      <c r="I222" s="279"/>
      <c r="J222" s="279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8">
    <mergeCell ref="I10:I11"/>
    <mergeCell ref="J10:J11"/>
    <mergeCell ref="K10:K11"/>
    <mergeCell ref="C8:C9"/>
    <mergeCell ref="C10:C11"/>
    <mergeCell ref="D10:D11"/>
    <mergeCell ref="E10:E11"/>
    <mergeCell ref="F10:F11"/>
    <mergeCell ref="G10:G11"/>
    <mergeCell ref="H10:H11"/>
    <mergeCell ref="J12:J13"/>
    <mergeCell ref="K12:K13"/>
    <mergeCell ref="C12:C13"/>
    <mergeCell ref="D12:D13"/>
    <mergeCell ref="E12:E13"/>
    <mergeCell ref="F12:F13"/>
    <mergeCell ref="G12:G13"/>
    <mergeCell ref="H12:H13"/>
    <mergeCell ref="I12:I13"/>
    <mergeCell ref="J14:J15"/>
    <mergeCell ref="K14:K15"/>
    <mergeCell ref="C14:C15"/>
    <mergeCell ref="D14:D15"/>
    <mergeCell ref="E14:E15"/>
    <mergeCell ref="F14:F15"/>
    <mergeCell ref="G14:G15"/>
    <mergeCell ref="H14:H15"/>
    <mergeCell ref="I14:I15"/>
    <mergeCell ref="J16:J17"/>
    <mergeCell ref="K16:K17"/>
    <mergeCell ref="C16:C17"/>
    <mergeCell ref="D16:D17"/>
    <mergeCell ref="E16:E17"/>
    <mergeCell ref="F16:F17"/>
    <mergeCell ref="G16:G17"/>
    <mergeCell ref="H16:H17"/>
    <mergeCell ref="I16:I17"/>
    <mergeCell ref="J18:J19"/>
    <mergeCell ref="K18:K19"/>
    <mergeCell ref="C18:C19"/>
    <mergeCell ref="D18:D19"/>
    <mergeCell ref="E18:E19"/>
    <mergeCell ref="F18:F19"/>
    <mergeCell ref="G18:G19"/>
    <mergeCell ref="H18:H19"/>
    <mergeCell ref="I18:I19"/>
    <mergeCell ref="J20:J21"/>
    <mergeCell ref="K20:K21"/>
    <mergeCell ref="C20:C21"/>
    <mergeCell ref="D20:D21"/>
    <mergeCell ref="E20:E21"/>
    <mergeCell ref="F20:F21"/>
    <mergeCell ref="G20:G21"/>
    <mergeCell ref="H20:H21"/>
    <mergeCell ref="I20:I21"/>
    <mergeCell ref="F4:F5"/>
    <mergeCell ref="G4:G5"/>
    <mergeCell ref="F6:F7"/>
    <mergeCell ref="G6:G7"/>
    <mergeCell ref="F8:F9"/>
    <mergeCell ref="G8:G9"/>
    <mergeCell ref="H4:H5"/>
    <mergeCell ref="I4:I5"/>
    <mergeCell ref="H6:H7"/>
    <mergeCell ref="I6:I7"/>
    <mergeCell ref="H8:H9"/>
    <mergeCell ref="I8:I9"/>
    <mergeCell ref="J4:J5"/>
    <mergeCell ref="K4:K5"/>
    <mergeCell ref="J6:J7"/>
    <mergeCell ref="K6:K7"/>
    <mergeCell ref="J8:J9"/>
    <mergeCell ref="K8:K9"/>
    <mergeCell ref="N4:Q4"/>
    <mergeCell ref="R4:S5"/>
    <mergeCell ref="C2:C3"/>
    <mergeCell ref="D2:D3"/>
    <mergeCell ref="E2:G2"/>
    <mergeCell ref="H2:I2"/>
    <mergeCell ref="K2:K3"/>
    <mergeCell ref="N2:S3"/>
    <mergeCell ref="C4:C5"/>
    <mergeCell ref="D4:D5"/>
    <mergeCell ref="E4:E5"/>
    <mergeCell ref="C6:C7"/>
    <mergeCell ref="D6:D7"/>
    <mergeCell ref="E6:E7"/>
    <mergeCell ref="D8:D9"/>
    <mergeCell ref="E8:E9"/>
    <mergeCell ref="J22:J23"/>
    <mergeCell ref="K22:K23"/>
    <mergeCell ref="C22:C23"/>
    <mergeCell ref="D22:D23"/>
    <mergeCell ref="E22:E23"/>
    <mergeCell ref="F22:F23"/>
    <mergeCell ref="G22:G23"/>
    <mergeCell ref="H22:H23"/>
    <mergeCell ref="I22:I23"/>
  </mergeCells>
  <printOptions/>
  <pageMargins bottom="0.7480314960629921" footer="0.0" header="0.0" left="0.6299212598425197" right="0.2362204724409449" top="0.7480314960629921"/>
  <pageSetup paperSize="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5.0"/>
    <col customWidth="1" min="3" max="3" width="17.14"/>
    <col customWidth="1" min="4" max="4" width="9.14"/>
    <col customWidth="1" min="5" max="5" width="25.86"/>
    <col customWidth="1" min="6" max="6" width="17.71"/>
    <col customWidth="1" min="7" max="7" width="9.14"/>
    <col customWidth="1" min="8" max="8" width="23.86"/>
    <col customWidth="1" min="9" max="9" width="16.71"/>
    <col customWidth="1" min="10" max="10" width="9.14"/>
    <col customWidth="1" min="11" max="11" width="5.0"/>
    <col customWidth="1" min="12" max="12" width="11.14"/>
    <col customWidth="1" min="13" max="13" width="15.86"/>
    <col customWidth="1" min="14" max="14" width="15.71"/>
    <col customWidth="1" min="15" max="15" width="16.14"/>
    <col customWidth="1" min="16" max="16" width="17.14"/>
  </cols>
  <sheetData>
    <row r="3">
      <c r="B3" s="628"/>
      <c r="C3" s="629" t="s">
        <v>881</v>
      </c>
      <c r="D3" s="630"/>
      <c r="E3" s="631"/>
      <c r="F3" s="632" t="s">
        <v>882</v>
      </c>
      <c r="H3" s="631"/>
      <c r="I3" s="632" t="s">
        <v>883</v>
      </c>
    </row>
    <row r="4">
      <c r="A4" s="95">
        <v>1.0</v>
      </c>
      <c r="B4" s="631" t="s">
        <v>1051</v>
      </c>
      <c r="C4" s="633" t="s">
        <v>670</v>
      </c>
      <c r="E4" s="631" t="s">
        <v>1052</v>
      </c>
      <c r="F4" s="633" t="s">
        <v>216</v>
      </c>
      <c r="H4" s="631" t="s">
        <v>1053</v>
      </c>
      <c r="I4" s="633" t="s">
        <v>1054</v>
      </c>
      <c r="K4" s="95">
        <v>2017.0</v>
      </c>
      <c r="L4" s="95" t="s">
        <v>1055</v>
      </c>
      <c r="M4" s="95" t="s">
        <v>1056</v>
      </c>
      <c r="N4" s="95" t="s">
        <v>1057</v>
      </c>
      <c r="O4" s="95" t="s">
        <v>1058</v>
      </c>
    </row>
    <row r="5">
      <c r="A5" s="95">
        <v>2.0</v>
      </c>
      <c r="B5" s="559" t="s">
        <v>1051</v>
      </c>
      <c r="C5" s="634" t="s">
        <v>207</v>
      </c>
      <c r="E5" s="559" t="s">
        <v>1059</v>
      </c>
      <c r="F5" s="634" t="s">
        <v>663</v>
      </c>
      <c r="H5" s="559" t="s">
        <v>1060</v>
      </c>
      <c r="I5" s="634" t="s">
        <v>657</v>
      </c>
      <c r="K5" s="95">
        <v>2017.0</v>
      </c>
      <c r="L5" s="95" t="s">
        <v>1061</v>
      </c>
      <c r="M5" s="95" t="s">
        <v>1062</v>
      </c>
      <c r="N5" s="95" t="s">
        <v>1063</v>
      </c>
      <c r="O5" s="95" t="s">
        <v>1064</v>
      </c>
    </row>
    <row r="6">
      <c r="A6" s="95">
        <v>3.0</v>
      </c>
      <c r="B6" s="559" t="s">
        <v>1065</v>
      </c>
      <c r="C6" s="634" t="s">
        <v>676</v>
      </c>
      <c r="E6" s="559" t="s">
        <v>1066</v>
      </c>
      <c r="F6" s="634" t="s">
        <v>689</v>
      </c>
      <c r="H6" s="559" t="s">
        <v>1067</v>
      </c>
      <c r="I6" s="634" t="s">
        <v>659</v>
      </c>
      <c r="K6" s="95">
        <v>2017.0</v>
      </c>
      <c r="L6" s="95" t="s">
        <v>1068</v>
      </c>
      <c r="M6" s="95" t="s">
        <v>1069</v>
      </c>
      <c r="N6" s="95" t="s">
        <v>1070</v>
      </c>
      <c r="O6" s="95" t="s">
        <v>1071</v>
      </c>
    </row>
    <row r="7">
      <c r="A7" s="95">
        <v>4.0</v>
      </c>
      <c r="B7" s="559" t="s">
        <v>1051</v>
      </c>
      <c r="C7" s="634" t="s">
        <v>678</v>
      </c>
      <c r="E7" s="559" t="s">
        <v>1072</v>
      </c>
      <c r="F7" s="634" t="s">
        <v>696</v>
      </c>
      <c r="H7" s="559" t="s">
        <v>1073</v>
      </c>
      <c r="I7" s="634" t="s">
        <v>1074</v>
      </c>
      <c r="K7" s="95">
        <v>2017.0</v>
      </c>
      <c r="L7" s="95" t="s">
        <v>1075</v>
      </c>
      <c r="M7" s="95" t="s">
        <v>1076</v>
      </c>
      <c r="N7" s="95" t="s">
        <v>1077</v>
      </c>
      <c r="O7" s="95" t="s">
        <v>1078</v>
      </c>
    </row>
    <row r="8">
      <c r="A8" s="95">
        <v>5.0</v>
      </c>
      <c r="B8" s="559" t="s">
        <v>1079</v>
      </c>
      <c r="C8" s="634" t="s">
        <v>204</v>
      </c>
      <c r="E8" s="559" t="s">
        <v>1059</v>
      </c>
      <c r="F8" s="634" t="s">
        <v>211</v>
      </c>
      <c r="H8" s="559" t="s">
        <v>1080</v>
      </c>
      <c r="I8" s="634" t="s">
        <v>179</v>
      </c>
      <c r="K8" s="95">
        <v>2017.0</v>
      </c>
      <c r="L8" s="95" t="s">
        <v>1081</v>
      </c>
      <c r="M8" s="95" t="s">
        <v>1076</v>
      </c>
      <c r="N8" s="95" t="s">
        <v>1077</v>
      </c>
      <c r="O8" s="95" t="s">
        <v>1078</v>
      </c>
    </row>
    <row r="9">
      <c r="A9" s="95">
        <v>6.0</v>
      </c>
      <c r="B9" s="559" t="s">
        <v>1065</v>
      </c>
      <c r="C9" s="634" t="s">
        <v>688</v>
      </c>
      <c r="E9" s="559" t="s">
        <v>1059</v>
      </c>
      <c r="F9" s="634" t="s">
        <v>740</v>
      </c>
      <c r="H9" s="559" t="s">
        <v>1053</v>
      </c>
      <c r="I9" s="634" t="s">
        <v>677</v>
      </c>
      <c r="K9" s="95">
        <v>2018.0</v>
      </c>
      <c r="L9" s="95" t="s">
        <v>1075</v>
      </c>
      <c r="M9" s="95" t="s">
        <v>1062</v>
      </c>
      <c r="N9" s="95" t="s">
        <v>1063</v>
      </c>
      <c r="O9" s="95" t="s">
        <v>1064</v>
      </c>
    </row>
    <row r="10">
      <c r="A10" s="95">
        <v>7.0</v>
      </c>
      <c r="B10" s="559" t="s">
        <v>1082</v>
      </c>
      <c r="C10" s="634" t="s">
        <v>699</v>
      </c>
      <c r="E10" s="559" t="s">
        <v>1052</v>
      </c>
      <c r="F10" s="634" t="s">
        <v>710</v>
      </c>
      <c r="H10" s="559" t="s">
        <v>1083</v>
      </c>
      <c r="I10" s="634" t="s">
        <v>681</v>
      </c>
      <c r="K10" s="95">
        <v>2018.0</v>
      </c>
      <c r="L10" s="95" t="s">
        <v>1084</v>
      </c>
      <c r="M10" s="95" t="s">
        <v>1085</v>
      </c>
      <c r="N10" s="95" t="s">
        <v>1086</v>
      </c>
      <c r="O10" s="95" t="s">
        <v>1087</v>
      </c>
    </row>
    <row r="11">
      <c r="A11" s="95">
        <v>8.0</v>
      </c>
      <c r="B11" s="559" t="s">
        <v>1065</v>
      </c>
      <c r="C11" s="634" t="s">
        <v>711</v>
      </c>
      <c r="E11" s="559" t="s">
        <v>1059</v>
      </c>
      <c r="F11" s="634" t="s">
        <v>208</v>
      </c>
      <c r="H11" s="559" t="s">
        <v>1080</v>
      </c>
      <c r="I11" s="634" t="s">
        <v>1088</v>
      </c>
      <c r="K11" s="95">
        <v>2018.0</v>
      </c>
      <c r="L11" s="95" t="s">
        <v>1081</v>
      </c>
      <c r="M11" s="95" t="s">
        <v>1089</v>
      </c>
      <c r="N11" s="95" t="s">
        <v>1090</v>
      </c>
      <c r="O11" s="95" t="s">
        <v>1091</v>
      </c>
    </row>
    <row r="12">
      <c r="A12" s="95">
        <v>9.0</v>
      </c>
      <c r="B12" s="559" t="s">
        <v>1051</v>
      </c>
      <c r="C12" s="634" t="s">
        <v>1092</v>
      </c>
      <c r="E12" s="559" t="s">
        <v>1093</v>
      </c>
      <c r="F12" s="634" t="s">
        <v>674</v>
      </c>
      <c r="H12" s="559" t="s">
        <v>1094</v>
      </c>
      <c r="I12" s="634" t="s">
        <v>687</v>
      </c>
      <c r="K12" s="95">
        <v>2018.0</v>
      </c>
      <c r="L12" s="95" t="s">
        <v>1069</v>
      </c>
      <c r="M12" s="95" t="s">
        <v>1076</v>
      </c>
      <c r="N12" s="95" t="s">
        <v>1077</v>
      </c>
      <c r="O12" s="95" t="s">
        <v>1078</v>
      </c>
    </row>
    <row r="13">
      <c r="A13" s="95">
        <v>10.0</v>
      </c>
      <c r="B13" s="559" t="s">
        <v>1051</v>
      </c>
      <c r="C13" s="634" t="s">
        <v>1095</v>
      </c>
      <c r="E13" s="559" t="s">
        <v>1093</v>
      </c>
      <c r="F13" s="634" t="s">
        <v>672</v>
      </c>
      <c r="H13" s="559" t="s">
        <v>1096</v>
      </c>
      <c r="I13" s="634" t="s">
        <v>698</v>
      </c>
      <c r="K13" s="95">
        <v>2019.0</v>
      </c>
      <c r="L13" s="95" t="s">
        <v>1097</v>
      </c>
      <c r="M13" s="95" t="s">
        <v>1056</v>
      </c>
      <c r="N13" s="95" t="s">
        <v>1057</v>
      </c>
      <c r="O13" s="95" t="s">
        <v>1058</v>
      </c>
    </row>
    <row r="14">
      <c r="A14" s="95">
        <v>11.0</v>
      </c>
      <c r="B14" s="559" t="s">
        <v>1065</v>
      </c>
      <c r="C14" s="634" t="s">
        <v>668</v>
      </c>
      <c r="E14" s="559" t="s">
        <v>1059</v>
      </c>
      <c r="F14" s="634" t="s">
        <v>270</v>
      </c>
      <c r="H14" s="559" t="s">
        <v>1096</v>
      </c>
      <c r="I14" s="634" t="s">
        <v>194</v>
      </c>
      <c r="K14" s="95">
        <v>2019.0</v>
      </c>
      <c r="L14" s="95" t="s">
        <v>1098</v>
      </c>
      <c r="M14" s="95" t="s">
        <v>1099</v>
      </c>
      <c r="N14" s="95" t="s">
        <v>1100</v>
      </c>
      <c r="O14" s="95" t="s">
        <v>1101</v>
      </c>
    </row>
    <row r="15">
      <c r="A15" s="95">
        <v>12.0</v>
      </c>
      <c r="B15" s="559" t="s">
        <v>1065</v>
      </c>
      <c r="C15" s="634" t="s">
        <v>735</v>
      </c>
      <c r="E15" s="559" t="s">
        <v>1093</v>
      </c>
      <c r="F15" s="634" t="s">
        <v>764</v>
      </c>
      <c r="H15" s="559" t="s">
        <v>1060</v>
      </c>
      <c r="I15" s="634" t="s">
        <v>715</v>
      </c>
      <c r="K15" s="95">
        <v>2019.0</v>
      </c>
      <c r="L15" s="95" t="s">
        <v>1061</v>
      </c>
      <c r="M15" s="95" t="s">
        <v>1084</v>
      </c>
      <c r="N15" s="95" t="s">
        <v>1102</v>
      </c>
      <c r="O15" s="95" t="s">
        <v>1103</v>
      </c>
    </row>
    <row r="16">
      <c r="A16" s="95">
        <v>13.0</v>
      </c>
      <c r="B16" s="559" t="s">
        <v>1051</v>
      </c>
      <c r="C16" s="634" t="s">
        <v>205</v>
      </c>
      <c r="E16" s="559" t="s">
        <v>1059</v>
      </c>
      <c r="F16" s="634" t="s">
        <v>219</v>
      </c>
      <c r="H16" s="559" t="s">
        <v>1060</v>
      </c>
      <c r="I16" s="634" t="s">
        <v>724</v>
      </c>
      <c r="K16" s="95">
        <v>2019.0</v>
      </c>
      <c r="L16" s="95" t="s">
        <v>1104</v>
      </c>
      <c r="M16" s="95" t="s">
        <v>1105</v>
      </c>
      <c r="N16" s="95" t="s">
        <v>1106</v>
      </c>
      <c r="O16" s="95" t="s">
        <v>1107</v>
      </c>
    </row>
    <row r="17">
      <c r="A17" s="95">
        <v>14.0</v>
      </c>
      <c r="B17" s="559" t="s">
        <v>1051</v>
      </c>
      <c r="C17" s="634" t="s">
        <v>736</v>
      </c>
      <c r="E17" s="559" t="s">
        <v>1072</v>
      </c>
      <c r="F17" s="634" t="s">
        <v>700</v>
      </c>
      <c r="H17" s="559" t="s">
        <v>1083</v>
      </c>
      <c r="I17" s="634" t="s">
        <v>727</v>
      </c>
      <c r="K17" s="95">
        <v>2019.0</v>
      </c>
      <c r="L17" s="95" t="s">
        <v>1084</v>
      </c>
      <c r="M17" s="95" t="s">
        <v>1105</v>
      </c>
      <c r="N17" s="95" t="s">
        <v>1106</v>
      </c>
      <c r="O17" s="95" t="s">
        <v>1107</v>
      </c>
    </row>
    <row r="18">
      <c r="A18" s="95">
        <v>15.0</v>
      </c>
      <c r="B18" s="559" t="s">
        <v>1065</v>
      </c>
      <c r="C18" s="634" t="s">
        <v>645</v>
      </c>
      <c r="E18" s="561" t="s">
        <v>1059</v>
      </c>
      <c r="F18" s="570" t="s">
        <v>215</v>
      </c>
      <c r="H18" s="559" t="s">
        <v>1108</v>
      </c>
      <c r="I18" s="634" t="s">
        <v>1109</v>
      </c>
      <c r="K18" s="95">
        <v>2019.0</v>
      </c>
      <c r="L18" s="95" t="s">
        <v>1055</v>
      </c>
      <c r="M18" s="95" t="s">
        <v>1105</v>
      </c>
      <c r="N18" s="95" t="s">
        <v>1106</v>
      </c>
      <c r="O18" s="95" t="s">
        <v>1107</v>
      </c>
    </row>
    <row r="19">
      <c r="A19" s="95">
        <v>16.0</v>
      </c>
      <c r="B19" s="559" t="s">
        <v>1079</v>
      </c>
      <c r="C19" s="634" t="s">
        <v>720</v>
      </c>
      <c r="H19" s="559" t="s">
        <v>1060</v>
      </c>
      <c r="I19" s="634" t="s">
        <v>733</v>
      </c>
      <c r="K19" s="95">
        <v>2019.0</v>
      </c>
      <c r="L19" s="95" t="s">
        <v>1110</v>
      </c>
      <c r="M19" s="95" t="s">
        <v>1105</v>
      </c>
      <c r="N19" s="95" t="s">
        <v>1106</v>
      </c>
      <c r="O19" s="95" t="s">
        <v>1107</v>
      </c>
    </row>
    <row r="20">
      <c r="A20" s="95">
        <v>17.0</v>
      </c>
      <c r="B20" s="559" t="s">
        <v>1065</v>
      </c>
      <c r="C20" s="634" t="s">
        <v>210</v>
      </c>
      <c r="H20" s="559" t="s">
        <v>1111</v>
      </c>
      <c r="I20" s="634" t="s">
        <v>1112</v>
      </c>
      <c r="K20" s="95">
        <v>2019.0</v>
      </c>
      <c r="L20" s="95" t="s">
        <v>1075</v>
      </c>
      <c r="M20" s="95" t="s">
        <v>1105</v>
      </c>
      <c r="N20" s="95" t="s">
        <v>1106</v>
      </c>
      <c r="O20" s="95" t="s">
        <v>1107</v>
      </c>
    </row>
    <row r="21" ht="15.75" customHeight="1">
      <c r="A21" s="95">
        <v>18.0</v>
      </c>
      <c r="B21" s="559" t="s">
        <v>1065</v>
      </c>
      <c r="C21" s="634" t="s">
        <v>218</v>
      </c>
      <c r="H21" s="559" t="s">
        <v>1113</v>
      </c>
      <c r="I21" s="634" t="s">
        <v>157</v>
      </c>
      <c r="K21" s="95">
        <v>2019.0</v>
      </c>
      <c r="L21" s="95" t="s">
        <v>1114</v>
      </c>
      <c r="M21" s="95" t="s">
        <v>1105</v>
      </c>
      <c r="N21" s="95" t="s">
        <v>1106</v>
      </c>
      <c r="O21" s="95" t="s">
        <v>1107</v>
      </c>
      <c r="P21" s="95" t="s">
        <v>1115</v>
      </c>
    </row>
    <row r="22" ht="15.75" customHeight="1">
      <c r="A22" s="95">
        <v>19.0</v>
      </c>
      <c r="B22" s="559" t="s">
        <v>1065</v>
      </c>
      <c r="C22" s="634" t="s">
        <v>186</v>
      </c>
      <c r="E22" s="95" t="s">
        <v>1116</v>
      </c>
      <c r="H22" s="559" t="s">
        <v>1117</v>
      </c>
      <c r="I22" s="634" t="s">
        <v>1118</v>
      </c>
      <c r="K22" s="95">
        <v>2018.0</v>
      </c>
      <c r="L22" s="95" t="s">
        <v>1055</v>
      </c>
      <c r="M22" s="95" t="s">
        <v>1105</v>
      </c>
      <c r="N22" s="95" t="s">
        <v>1106</v>
      </c>
      <c r="O22" s="95" t="s">
        <v>1107</v>
      </c>
    </row>
    <row r="23" ht="15.75" customHeight="1">
      <c r="A23" s="95">
        <v>20.0</v>
      </c>
      <c r="B23" s="559" t="s">
        <v>1051</v>
      </c>
      <c r="C23" s="634" t="s">
        <v>702</v>
      </c>
      <c r="E23" s="95" t="s">
        <v>1119</v>
      </c>
      <c r="H23" s="559" t="s">
        <v>1120</v>
      </c>
      <c r="I23" s="634" t="s">
        <v>739</v>
      </c>
      <c r="K23" s="95">
        <v>2018.0</v>
      </c>
      <c r="L23" s="95" t="s">
        <v>1121</v>
      </c>
      <c r="M23" s="95" t="s">
        <v>1105</v>
      </c>
      <c r="N23" s="95" t="s">
        <v>1106</v>
      </c>
      <c r="O23" s="95" t="s">
        <v>1107</v>
      </c>
    </row>
    <row r="24" ht="15.75" customHeight="1">
      <c r="A24" s="95">
        <v>21.0</v>
      </c>
      <c r="B24" s="559" t="s">
        <v>1065</v>
      </c>
      <c r="C24" s="634" t="s">
        <v>183</v>
      </c>
      <c r="E24" s="95" t="s">
        <v>1122</v>
      </c>
      <c r="H24" s="559" t="s">
        <v>1123</v>
      </c>
      <c r="I24" s="634" t="s">
        <v>233</v>
      </c>
      <c r="K24" s="95">
        <v>2018.0</v>
      </c>
      <c r="L24" s="95" t="s">
        <v>1098</v>
      </c>
      <c r="M24" s="95" t="s">
        <v>1105</v>
      </c>
      <c r="N24" s="95" t="s">
        <v>1106</v>
      </c>
      <c r="O24" s="95" t="s">
        <v>1107</v>
      </c>
    </row>
    <row r="25" ht="15.75" customHeight="1">
      <c r="A25" s="95">
        <v>22.0</v>
      </c>
      <c r="B25" s="559" t="s">
        <v>1051</v>
      </c>
      <c r="C25" s="634" t="s">
        <v>708</v>
      </c>
      <c r="E25" s="95" t="s">
        <v>1124</v>
      </c>
      <c r="H25" s="559" t="s">
        <v>1096</v>
      </c>
      <c r="I25" s="634" t="s">
        <v>675</v>
      </c>
      <c r="K25" s="95">
        <v>2018.0</v>
      </c>
      <c r="L25" s="95" t="s">
        <v>1097</v>
      </c>
      <c r="M25" s="95" t="s">
        <v>1105</v>
      </c>
      <c r="N25" s="95" t="s">
        <v>1106</v>
      </c>
      <c r="O25" s="95" t="s">
        <v>1107</v>
      </c>
    </row>
    <row r="26" ht="15.75" customHeight="1">
      <c r="A26" s="95">
        <v>23.0</v>
      </c>
      <c r="B26" s="559" t="s">
        <v>1051</v>
      </c>
      <c r="C26" s="634" t="s">
        <v>1125</v>
      </c>
      <c r="E26" s="95" t="s">
        <v>1126</v>
      </c>
      <c r="H26" s="559" t="s">
        <v>1127</v>
      </c>
      <c r="I26" s="634" t="s">
        <v>742</v>
      </c>
      <c r="K26" s="95">
        <v>2018.0</v>
      </c>
      <c r="L26" s="95" t="s">
        <v>1061</v>
      </c>
      <c r="M26" s="95" t="s">
        <v>1105</v>
      </c>
      <c r="N26" s="95" t="s">
        <v>1106</v>
      </c>
      <c r="O26" s="95" t="s">
        <v>1107</v>
      </c>
    </row>
    <row r="27" ht="15.75" customHeight="1">
      <c r="A27" s="95">
        <v>24.0</v>
      </c>
      <c r="B27" s="559" t="s">
        <v>1065</v>
      </c>
      <c r="C27" s="634" t="s">
        <v>1128</v>
      </c>
      <c r="E27" s="95" t="s">
        <v>1113</v>
      </c>
      <c r="H27" s="559" t="s">
        <v>1083</v>
      </c>
      <c r="I27" s="634" t="s">
        <v>743</v>
      </c>
      <c r="K27" s="95">
        <v>2017.0</v>
      </c>
      <c r="L27" s="95" t="s">
        <v>1097</v>
      </c>
      <c r="M27" s="95" t="s">
        <v>1105</v>
      </c>
      <c r="N27" s="95" t="s">
        <v>1106</v>
      </c>
      <c r="O27" s="95" t="s">
        <v>1107</v>
      </c>
    </row>
    <row r="28" ht="15.75" customHeight="1">
      <c r="A28" s="95">
        <v>25.0</v>
      </c>
      <c r="B28" s="559" t="s">
        <v>1051</v>
      </c>
      <c r="C28" s="634" t="s">
        <v>762</v>
      </c>
      <c r="E28" s="95" t="s">
        <v>1073</v>
      </c>
      <c r="H28" s="559" t="s">
        <v>1094</v>
      </c>
      <c r="I28" s="634" t="s">
        <v>744</v>
      </c>
      <c r="K28" s="95">
        <v>2017.0</v>
      </c>
      <c r="L28" s="95" t="s">
        <v>1121</v>
      </c>
      <c r="M28" s="95" t="s">
        <v>1105</v>
      </c>
      <c r="N28" s="95" t="s">
        <v>1106</v>
      </c>
      <c r="O28" s="95" t="s">
        <v>1107</v>
      </c>
    </row>
    <row r="29" ht="15.75" customHeight="1">
      <c r="A29" s="95">
        <v>26.0</v>
      </c>
      <c r="B29" s="559" t="s">
        <v>1065</v>
      </c>
      <c r="C29" s="634" t="s">
        <v>182</v>
      </c>
      <c r="E29" s="95" t="s">
        <v>1129</v>
      </c>
      <c r="H29" s="559" t="s">
        <v>1067</v>
      </c>
      <c r="I29" s="634" t="s">
        <v>745</v>
      </c>
      <c r="K29" s="95">
        <v>2017.0</v>
      </c>
      <c r="L29" s="95" t="s">
        <v>1098</v>
      </c>
      <c r="M29" s="95" t="s">
        <v>1105</v>
      </c>
      <c r="N29" s="95" t="s">
        <v>1106</v>
      </c>
      <c r="O29" s="95" t="s">
        <v>1107</v>
      </c>
    </row>
    <row r="30" ht="15.75" customHeight="1">
      <c r="A30" s="95">
        <v>27.0</v>
      </c>
      <c r="B30" s="561" t="s">
        <v>1065</v>
      </c>
      <c r="C30" s="570" t="s">
        <v>198</v>
      </c>
      <c r="E30" s="95" t="s">
        <v>1130</v>
      </c>
      <c r="H30" s="559" t="s">
        <v>1123</v>
      </c>
      <c r="I30" s="634" t="s">
        <v>1131</v>
      </c>
      <c r="K30" s="95">
        <v>2017.0</v>
      </c>
      <c r="L30" s="95" t="s">
        <v>1084</v>
      </c>
      <c r="M30" s="95" t="s">
        <v>1105</v>
      </c>
      <c r="N30" s="95" t="s">
        <v>1106</v>
      </c>
      <c r="O30" s="95" t="s">
        <v>1132</v>
      </c>
    </row>
    <row r="31" ht="15.75" customHeight="1">
      <c r="E31" s="95" t="s">
        <v>1096</v>
      </c>
      <c r="H31" s="559" t="s">
        <v>1060</v>
      </c>
      <c r="I31" s="634" t="s">
        <v>749</v>
      </c>
    </row>
    <row r="32" ht="15.75" customHeight="1">
      <c r="E32" s="95" t="s">
        <v>1133</v>
      </c>
      <c r="H32" s="559" t="s">
        <v>1060</v>
      </c>
      <c r="I32" s="634" t="s">
        <v>752</v>
      </c>
    </row>
    <row r="33" ht="15.75" customHeight="1">
      <c r="E33" s="95" t="s">
        <v>1134</v>
      </c>
      <c r="H33" s="559" t="s">
        <v>1135</v>
      </c>
      <c r="I33" s="634" t="s">
        <v>1136</v>
      </c>
    </row>
    <row r="34" ht="15.75" customHeight="1">
      <c r="H34" s="559" t="s">
        <v>1120</v>
      </c>
      <c r="I34" s="634" t="s">
        <v>756</v>
      </c>
    </row>
    <row r="35" ht="15.75" customHeight="1">
      <c r="H35" s="559" t="s">
        <v>1137</v>
      </c>
      <c r="I35" s="634" t="s">
        <v>1138</v>
      </c>
    </row>
    <row r="36" ht="15.75" customHeight="1">
      <c r="H36" s="559" t="s">
        <v>1137</v>
      </c>
      <c r="I36" s="634" t="s">
        <v>1139</v>
      </c>
    </row>
    <row r="37" ht="15.75" customHeight="1">
      <c r="H37" s="559" t="s">
        <v>1083</v>
      </c>
      <c r="I37" s="634" t="s">
        <v>759</v>
      </c>
    </row>
    <row r="38" ht="15.75" customHeight="1">
      <c r="H38" s="559" t="s">
        <v>1140</v>
      </c>
      <c r="I38" s="634" t="s">
        <v>761</v>
      </c>
    </row>
    <row r="39" ht="15.75" customHeight="1">
      <c r="H39" s="559" t="s">
        <v>1060</v>
      </c>
      <c r="I39" s="634" t="s">
        <v>1141</v>
      </c>
    </row>
    <row r="40" ht="15.75" customHeight="1">
      <c r="H40" s="559" t="s">
        <v>1060</v>
      </c>
      <c r="I40" s="634" t="s">
        <v>766</v>
      </c>
    </row>
    <row r="41" ht="15.75" customHeight="1">
      <c r="H41" s="559" t="s">
        <v>1140</v>
      </c>
      <c r="I41" s="634" t="s">
        <v>1142</v>
      </c>
    </row>
    <row r="42" ht="15.75" customHeight="1">
      <c r="H42" s="559" t="s">
        <v>1060</v>
      </c>
      <c r="I42" s="634" t="s">
        <v>768</v>
      </c>
    </row>
    <row r="43" ht="15.75" customHeight="1">
      <c r="H43" s="559" t="s">
        <v>1096</v>
      </c>
      <c r="I43" s="634" t="s">
        <v>1143</v>
      </c>
    </row>
    <row r="44" ht="15.75" customHeight="1">
      <c r="H44" s="559" t="s">
        <v>1120</v>
      </c>
      <c r="I44" s="634" t="s">
        <v>770</v>
      </c>
    </row>
    <row r="45" ht="15.75" customHeight="1">
      <c r="H45" s="561" t="s">
        <v>1113</v>
      </c>
      <c r="I45" s="570" t="s">
        <v>1144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2020-02-24T13:43:02Z</dcterms:created>
  <dc:creator>ES_Sistemas</dc:creator>
</cp:coreProperties>
</file>